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jet-my.sharepoint.com/personal/chris_woolery_rjet_com/Documents/Documents/2023/Tech Skills Demo/"/>
    </mc:Choice>
  </mc:AlternateContent>
  <xr:revisionPtr revIDLastSave="15415" documentId="8_{5E5ABE5A-87B9-4544-8F11-7C812E42DDA0}" xr6:coauthVersionLast="47" xr6:coauthVersionMax="47" xr10:uidLastSave="{E88077DB-1728-4ABB-B2B9-AAF1F04BBD13}"/>
  <bookViews>
    <workbookView xWindow="1176" yWindow="408" windowWidth="19632" windowHeight="11808" activeTab="2" xr2:uid="{BC9A5629-B3DF-49B3-8CA4-DD80A70E6564}"/>
  </bookViews>
  <sheets>
    <sheet name="Cafe" sheetId="1" r:id="rId1"/>
    <sheet name="Cafe_Fit" sheetId="2" r:id="rId2"/>
    <sheet name="Explainer" sheetId="5" r:id="rId3"/>
    <sheet name="Cafe_FitTrained" sheetId="3" r:id="rId4"/>
    <sheet name="Cafe_FitTren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5" l="1"/>
  <c r="B8" i="4"/>
  <c r="B9" i="4" s="1"/>
  <c r="G7" i="4"/>
  <c r="E7" i="4" a="1"/>
  <c r="E7" i="4" s="1"/>
  <c r="B8" i="3"/>
  <c r="B9" i="3" s="1"/>
  <c r="G7" i="3"/>
  <c r="E7" i="3" a="1"/>
  <c r="E7" i="3" s="1"/>
  <c r="H7" i="3" s="1"/>
  <c r="B8" i="2"/>
  <c r="E8" i="2" s="1" a="1"/>
  <c r="E8" i="2" s="1"/>
  <c r="G7" i="2"/>
  <c r="E7" i="2" a="1"/>
  <c r="E7" i="2" s="1"/>
  <c r="H7" i="2" s="1"/>
  <c r="B10" i="4" l="1"/>
  <c r="G9" i="4"/>
  <c r="E9" i="4" a="1"/>
  <c r="E9" i="4" s="1"/>
  <c r="E8" i="4" a="1"/>
  <c r="E8" i="4" s="1"/>
  <c r="G8" i="4"/>
  <c r="B10" i="3"/>
  <c r="G9" i="3"/>
  <c r="E9" i="3" a="1"/>
  <c r="E9" i="3" s="1"/>
  <c r="H9" i="3" s="1"/>
  <c r="E8" i="3" a="1"/>
  <c r="E8" i="3" s="1"/>
  <c r="H8" i="3" s="1"/>
  <c r="G8" i="3"/>
  <c r="G8" i="2"/>
  <c r="H8" i="2" s="1"/>
  <c r="B9" i="2"/>
  <c r="G9" i="2" s="1"/>
  <c r="E10" i="4" l="1" a="1"/>
  <c r="E10" i="4" s="1"/>
  <c r="B11" i="4"/>
  <c r="G10" i="4"/>
  <c r="G10" i="3"/>
  <c r="E10" i="3" a="1"/>
  <c r="E10" i="3" s="1"/>
  <c r="B11" i="3"/>
  <c r="B10" i="2"/>
  <c r="E9" i="2" a="1"/>
  <c r="E9" i="2" s="1"/>
  <c r="H9" i="2" s="1"/>
  <c r="H10" i="3" l="1"/>
  <c r="B12" i="4"/>
  <c r="G11" i="4"/>
  <c r="E11" i="4" a="1"/>
  <c r="E11" i="4" s="1"/>
  <c r="B12" i="3"/>
  <c r="G11" i="3"/>
  <c r="E11" i="3" a="1"/>
  <c r="E11" i="3" s="1"/>
  <c r="H11" i="3" s="1"/>
  <c r="B11" i="2"/>
  <c r="G10" i="2"/>
  <c r="E10" i="2" a="1"/>
  <c r="E10" i="2" s="1"/>
  <c r="H10" i="2" l="1"/>
  <c r="E12" i="4" a="1"/>
  <c r="E12" i="4" s="1"/>
  <c r="B13" i="4"/>
  <c r="G12" i="4"/>
  <c r="B13" i="3"/>
  <c r="G12" i="3"/>
  <c r="E12" i="3" a="1"/>
  <c r="E12" i="3" s="1"/>
  <c r="H12" i="3" s="1"/>
  <c r="E11" i="2" a="1"/>
  <c r="E11" i="2" s="1"/>
  <c r="B12" i="2"/>
  <c r="G11" i="2"/>
  <c r="H11" i="2" l="1"/>
  <c r="B14" i="4"/>
  <c r="G13" i="4"/>
  <c r="E13" i="4" a="1"/>
  <c r="E13" i="4" s="1"/>
  <c r="G13" i="3"/>
  <c r="E13" i="3" a="1"/>
  <c r="E13" i="3" s="1"/>
  <c r="H13" i="3" s="1"/>
  <c r="B14" i="3"/>
  <c r="B13" i="2"/>
  <c r="G12" i="2"/>
  <c r="E12" i="2" a="1"/>
  <c r="E12" i="2" s="1"/>
  <c r="H12" i="2" s="1"/>
  <c r="E7" i="1" a="1"/>
  <c r="E7" i="1" s="1"/>
  <c r="G7" i="1"/>
  <c r="B8" i="1"/>
  <c r="G14" i="4" l="1"/>
  <c r="E14" i="4" a="1"/>
  <c r="E14" i="4" s="1"/>
  <c r="B15" i="4"/>
  <c r="B15" i="3"/>
  <c r="G14" i="3"/>
  <c r="E14" i="3" a="1"/>
  <c r="E14" i="3" s="1"/>
  <c r="H14" i="3" s="1"/>
  <c r="B14" i="2"/>
  <c r="E13" i="2" a="1"/>
  <c r="E13" i="2" s="1"/>
  <c r="H13" i="2" s="1"/>
  <c r="G13" i="2"/>
  <c r="B9" i="1"/>
  <c r="E8" i="1" a="1"/>
  <c r="E8" i="1" s="1"/>
  <c r="G8" i="1"/>
  <c r="B16" i="4" l="1"/>
  <c r="G15" i="4"/>
  <c r="E15" i="4" a="1"/>
  <c r="E15" i="4" s="1"/>
  <c r="B16" i="3"/>
  <c r="G15" i="3"/>
  <c r="E15" i="3" a="1"/>
  <c r="E15" i="3" s="1"/>
  <c r="H15" i="3" s="1"/>
  <c r="B15" i="2"/>
  <c r="G14" i="2"/>
  <c r="E14" i="2" a="1"/>
  <c r="E14" i="2" s="1"/>
  <c r="H14" i="2" s="1"/>
  <c r="B10" i="1"/>
  <c r="E9" i="1" a="1"/>
  <c r="E9" i="1" s="1"/>
  <c r="G9" i="1"/>
  <c r="B17" i="4" l="1"/>
  <c r="G16" i="4"/>
  <c r="E16" i="4" a="1"/>
  <c r="E16" i="4" s="1"/>
  <c r="G16" i="3"/>
  <c r="E16" i="3" a="1"/>
  <c r="E16" i="3" s="1"/>
  <c r="H16" i="3" s="1"/>
  <c r="B17" i="3"/>
  <c r="B16" i="2"/>
  <c r="G15" i="2"/>
  <c r="E15" i="2" a="1"/>
  <c r="E15" i="2" s="1"/>
  <c r="H15" i="2" s="1"/>
  <c r="B11" i="1"/>
  <c r="E10" i="1" a="1"/>
  <c r="E10" i="1" s="1"/>
  <c r="G10" i="1"/>
  <c r="E17" i="4" l="1" a="1"/>
  <c r="E17" i="4" s="1"/>
  <c r="B18" i="4"/>
  <c r="G17" i="4"/>
  <c r="B18" i="3"/>
  <c r="G17" i="3"/>
  <c r="E17" i="3" a="1"/>
  <c r="E17" i="3" s="1"/>
  <c r="H17" i="3" s="1"/>
  <c r="B17" i="2"/>
  <c r="E16" i="2" a="1"/>
  <c r="E16" i="2" s="1"/>
  <c r="H16" i="2" s="1"/>
  <c r="G16" i="2"/>
  <c r="B12" i="1"/>
  <c r="E11" i="1" a="1"/>
  <c r="E11" i="1" s="1"/>
  <c r="G11" i="1"/>
  <c r="B19" i="4" l="1"/>
  <c r="G18" i="4"/>
  <c r="E18" i="4" a="1"/>
  <c r="E18" i="4" s="1"/>
  <c r="B19" i="3"/>
  <c r="G18" i="3"/>
  <c r="E18" i="3" a="1"/>
  <c r="E18" i="3" s="1"/>
  <c r="H18" i="3" s="1"/>
  <c r="E17" i="2" a="1"/>
  <c r="E17" i="2" s="1"/>
  <c r="G17" i="2"/>
  <c r="B18" i="2"/>
  <c r="B13" i="1"/>
  <c r="E12" i="1" a="1"/>
  <c r="E12" i="1" s="1"/>
  <c r="G12" i="1"/>
  <c r="H17" i="2" l="1"/>
  <c r="G19" i="4"/>
  <c r="E19" i="4" a="1"/>
  <c r="E19" i="4" s="1"/>
  <c r="B20" i="4"/>
  <c r="G19" i="3"/>
  <c r="E19" i="3" a="1"/>
  <c r="E19" i="3" s="1"/>
  <c r="H19" i="3" s="1"/>
  <c r="B20" i="3"/>
  <c r="B19" i="2"/>
  <c r="E18" i="2" a="1"/>
  <c r="E18" i="2" s="1"/>
  <c r="G18" i="2"/>
  <c r="B14" i="1"/>
  <c r="E13" i="1" a="1"/>
  <c r="E13" i="1" s="1"/>
  <c r="G13" i="1"/>
  <c r="H18" i="2" l="1"/>
  <c r="B21" i="4"/>
  <c r="G20" i="4"/>
  <c r="E20" i="4" a="1"/>
  <c r="E20" i="4" s="1"/>
  <c r="B21" i="3"/>
  <c r="G20" i="3"/>
  <c r="E20" i="3" a="1"/>
  <c r="E20" i="3" s="1"/>
  <c r="H20" i="3" s="1"/>
  <c r="B20" i="2"/>
  <c r="E19" i="2" a="1"/>
  <c r="E19" i="2" s="1"/>
  <c r="H19" i="2" s="1"/>
  <c r="G19" i="2"/>
  <c r="B15" i="1"/>
  <c r="E14" i="1" a="1"/>
  <c r="E14" i="1" s="1"/>
  <c r="G14" i="1"/>
  <c r="B22" i="4" l="1"/>
  <c r="G21" i="4"/>
  <c r="E21" i="4" a="1"/>
  <c r="E21" i="4" s="1"/>
  <c r="B22" i="3"/>
  <c r="G21" i="3"/>
  <c r="E21" i="3" a="1"/>
  <c r="E21" i="3" s="1"/>
  <c r="H21" i="3" s="1"/>
  <c r="E20" i="2" a="1"/>
  <c r="E20" i="2" s="1"/>
  <c r="B21" i="2"/>
  <c r="G20" i="2"/>
  <c r="B16" i="1"/>
  <c r="E15" i="1" a="1"/>
  <c r="E15" i="1" s="1"/>
  <c r="G15" i="1"/>
  <c r="H20" i="2" l="1"/>
  <c r="E22" i="4" a="1"/>
  <c r="E22" i="4" s="1"/>
  <c r="B23" i="4"/>
  <c r="G22" i="4"/>
  <c r="G22" i="3"/>
  <c r="E22" i="3" a="1"/>
  <c r="E22" i="3" s="1"/>
  <c r="H22" i="3" s="1"/>
  <c r="B23" i="3"/>
  <c r="B22" i="2"/>
  <c r="E21" i="2" a="1"/>
  <c r="E21" i="2" s="1"/>
  <c r="G21" i="2"/>
  <c r="B17" i="1"/>
  <c r="E16" i="1" a="1"/>
  <c r="E16" i="1" s="1"/>
  <c r="G16" i="1"/>
  <c r="H21" i="2" l="1"/>
  <c r="B24" i="4"/>
  <c r="G23" i="4"/>
  <c r="E23" i="4" a="1"/>
  <c r="E23" i="4" s="1"/>
  <c r="B24" i="3"/>
  <c r="G23" i="3"/>
  <c r="E23" i="3" a="1"/>
  <c r="E23" i="3" s="1"/>
  <c r="H23" i="3" s="1"/>
  <c r="B23" i="2"/>
  <c r="G22" i="2"/>
  <c r="E22" i="2" a="1"/>
  <c r="E22" i="2" s="1"/>
  <c r="H22" i="2" s="1"/>
  <c r="B18" i="1"/>
  <c r="E17" i="1" a="1"/>
  <c r="E17" i="1" s="1"/>
  <c r="G17" i="1"/>
  <c r="E24" i="4" l="1" a="1"/>
  <c r="E24" i="4" s="1"/>
  <c r="G24" i="4"/>
  <c r="B25" i="4"/>
  <c r="B25" i="3"/>
  <c r="G24" i="3"/>
  <c r="E24" i="3" a="1"/>
  <c r="E24" i="3" s="1"/>
  <c r="H24" i="3" s="1"/>
  <c r="E23" i="2" a="1"/>
  <c r="E23" i="2" s="1"/>
  <c r="B24" i="2"/>
  <c r="G23" i="2"/>
  <c r="B19" i="1"/>
  <c r="E18" i="1" a="1"/>
  <c r="E18" i="1" s="1"/>
  <c r="G18" i="1"/>
  <c r="H23" i="2" l="1"/>
  <c r="B26" i="4"/>
  <c r="G25" i="4"/>
  <c r="E25" i="4" a="1"/>
  <c r="E25" i="4" s="1"/>
  <c r="G25" i="3"/>
  <c r="E25" i="3" a="1"/>
  <c r="E25" i="3" s="1"/>
  <c r="H25" i="3" s="1"/>
  <c r="B26" i="3"/>
  <c r="B25" i="2"/>
  <c r="G24" i="2"/>
  <c r="E24" i="2" a="1"/>
  <c r="E24" i="2" s="1"/>
  <c r="B20" i="1"/>
  <c r="E19" i="1" a="1"/>
  <c r="E19" i="1" s="1"/>
  <c r="G19" i="1"/>
  <c r="H24" i="2" l="1"/>
  <c r="G26" i="4"/>
  <c r="E26" i="4" a="1"/>
  <c r="E26" i="4" s="1"/>
  <c r="B27" i="4"/>
  <c r="B27" i="3"/>
  <c r="G26" i="3"/>
  <c r="E26" i="3" a="1"/>
  <c r="E26" i="3" s="1"/>
  <c r="H26" i="3" s="1"/>
  <c r="B26" i="2"/>
  <c r="E25" i="2" a="1"/>
  <c r="E25" i="2" s="1"/>
  <c r="G25" i="2"/>
  <c r="B21" i="1"/>
  <c r="E20" i="1" a="1"/>
  <c r="E20" i="1" s="1"/>
  <c r="G20" i="1"/>
  <c r="H25" i="2" l="1"/>
  <c r="B28" i="4"/>
  <c r="G27" i="4"/>
  <c r="E27" i="4" a="1"/>
  <c r="E27" i="4" s="1"/>
  <c r="B28" i="3"/>
  <c r="G27" i="3"/>
  <c r="E27" i="3" a="1"/>
  <c r="E27" i="3" s="1"/>
  <c r="H27" i="3" s="1"/>
  <c r="E26" i="2" a="1"/>
  <c r="E26" i="2" s="1"/>
  <c r="G26" i="2"/>
  <c r="B27" i="2"/>
  <c r="B22" i="1"/>
  <c r="E21" i="1" a="1"/>
  <c r="E21" i="1" s="1"/>
  <c r="G21" i="1"/>
  <c r="H26" i="2" l="1"/>
  <c r="B29" i="4"/>
  <c r="G28" i="4"/>
  <c r="E28" i="4" a="1"/>
  <c r="E28" i="4" s="1"/>
  <c r="G28" i="3"/>
  <c r="E28" i="3" a="1"/>
  <c r="E28" i="3" s="1"/>
  <c r="H28" i="3" s="1"/>
  <c r="B29" i="3"/>
  <c r="B28" i="2"/>
  <c r="E27" i="2" a="1"/>
  <c r="E27" i="2" s="1"/>
  <c r="G27" i="2"/>
  <c r="B23" i="1"/>
  <c r="E22" i="1" a="1"/>
  <c r="E22" i="1" s="1"/>
  <c r="G22" i="1"/>
  <c r="H27" i="2" l="1"/>
  <c r="E29" i="4" a="1"/>
  <c r="E29" i="4" s="1"/>
  <c r="B30" i="4"/>
  <c r="G29" i="4"/>
  <c r="B30" i="3"/>
  <c r="G29" i="3"/>
  <c r="E29" i="3" a="1"/>
  <c r="E29" i="3" s="1"/>
  <c r="H29" i="3" s="1"/>
  <c r="E28" i="2" a="1"/>
  <c r="E28" i="2" s="1"/>
  <c r="B29" i="2"/>
  <c r="G28" i="2"/>
  <c r="B24" i="1"/>
  <c r="E23" i="1" a="1"/>
  <c r="E23" i="1" s="1"/>
  <c r="G23" i="1"/>
  <c r="H28" i="2" l="1"/>
  <c r="B31" i="4"/>
  <c r="G30" i="4"/>
  <c r="E30" i="4" a="1"/>
  <c r="E30" i="4" s="1"/>
  <c r="B31" i="3"/>
  <c r="G30" i="3"/>
  <c r="E30" i="3" a="1"/>
  <c r="E30" i="3" s="1"/>
  <c r="H30" i="3" s="1"/>
  <c r="E29" i="2" a="1"/>
  <c r="E29" i="2" s="1"/>
  <c r="B30" i="2"/>
  <c r="G29" i="2"/>
  <c r="B25" i="1"/>
  <c r="E24" i="1" a="1"/>
  <c r="E24" i="1" s="1"/>
  <c r="G24" i="1"/>
  <c r="H29" i="2" l="1"/>
  <c r="G31" i="4"/>
  <c r="E31" i="4" a="1"/>
  <c r="E31" i="4" s="1"/>
  <c r="B32" i="4"/>
  <c r="G31" i="3"/>
  <c r="E31" i="3" a="1"/>
  <c r="E31" i="3" s="1"/>
  <c r="H31" i="3" s="1"/>
  <c r="B32" i="3"/>
  <c r="B31" i="2"/>
  <c r="E30" i="2" a="1"/>
  <c r="E30" i="2" s="1"/>
  <c r="G30" i="2"/>
  <c r="B26" i="1"/>
  <c r="E25" i="1" a="1"/>
  <c r="E25" i="1" s="1"/>
  <c r="G25" i="1"/>
  <c r="H30" i="2" l="1"/>
  <c r="B33" i="4"/>
  <c r="G32" i="4"/>
  <c r="E32" i="4" a="1"/>
  <c r="E32" i="4" s="1"/>
  <c r="B33" i="3"/>
  <c r="G32" i="3"/>
  <c r="E32" i="3" a="1"/>
  <c r="E32" i="3" s="1"/>
  <c r="H32" i="3" s="1"/>
  <c r="B32" i="2"/>
  <c r="E31" i="2" a="1"/>
  <c r="E31" i="2" s="1"/>
  <c r="G31" i="2"/>
  <c r="B27" i="1"/>
  <c r="E26" i="1" a="1"/>
  <c r="E26" i="1" s="1"/>
  <c r="G26" i="1"/>
  <c r="H31" i="2" l="1"/>
  <c r="B34" i="4"/>
  <c r="G33" i="4"/>
  <c r="E33" i="4" a="1"/>
  <c r="E33" i="4" s="1"/>
  <c r="B34" i="3"/>
  <c r="G33" i="3"/>
  <c r="E33" i="3" a="1"/>
  <c r="E33" i="3" s="1"/>
  <c r="H33" i="3" s="1"/>
  <c r="G32" i="2"/>
  <c r="E32" i="2" a="1"/>
  <c r="E32" i="2" s="1"/>
  <c r="B33" i="2"/>
  <c r="B28" i="1"/>
  <c r="E27" i="1" a="1"/>
  <c r="E27" i="1" s="1"/>
  <c r="G27" i="1"/>
  <c r="H32" i="2" l="1"/>
  <c r="E34" i="4" a="1"/>
  <c r="E34" i="4" s="1"/>
  <c r="B35" i="4"/>
  <c r="G34" i="4"/>
  <c r="G34" i="3"/>
  <c r="E34" i="3" a="1"/>
  <c r="E34" i="3" s="1"/>
  <c r="H34" i="3" s="1"/>
  <c r="B35" i="3"/>
  <c r="G33" i="2"/>
  <c r="B34" i="2"/>
  <c r="E33" i="2" a="1"/>
  <c r="E33" i="2" s="1"/>
  <c r="H33" i="2" s="1"/>
  <c r="B29" i="1"/>
  <c r="E28" i="1" a="1"/>
  <c r="E28" i="1" s="1"/>
  <c r="G28" i="1"/>
  <c r="B36" i="4" l="1"/>
  <c r="G35" i="4"/>
  <c r="E35" i="4" a="1"/>
  <c r="E35" i="4" s="1"/>
  <c r="B36" i="3"/>
  <c r="G35" i="3"/>
  <c r="E35" i="3" a="1"/>
  <c r="E35" i="3" s="1"/>
  <c r="H35" i="3" s="1"/>
  <c r="G34" i="2"/>
  <c r="B35" i="2"/>
  <c r="E34" i="2" a="1"/>
  <c r="E34" i="2" s="1"/>
  <c r="B30" i="1"/>
  <c r="E29" i="1" a="1"/>
  <c r="E29" i="1" s="1"/>
  <c r="G29" i="1"/>
  <c r="H34" i="2" l="1"/>
  <c r="E36" i="4" a="1"/>
  <c r="E36" i="4" s="1"/>
  <c r="B37" i="4"/>
  <c r="G36" i="4"/>
  <c r="B37" i="3"/>
  <c r="G36" i="3"/>
  <c r="E36" i="3" a="1"/>
  <c r="E36" i="3" s="1"/>
  <c r="H36" i="3" s="1"/>
  <c r="G35" i="2"/>
  <c r="E35" i="2" a="1"/>
  <c r="E35" i="2" s="1"/>
  <c r="H35" i="2" s="1"/>
  <c r="B36" i="2"/>
  <c r="B31" i="1"/>
  <c r="E30" i="1" a="1"/>
  <c r="E30" i="1" s="1"/>
  <c r="G30" i="1"/>
  <c r="B38" i="4" l="1"/>
  <c r="G37" i="4"/>
  <c r="E37" i="4" a="1"/>
  <c r="E37" i="4" s="1"/>
  <c r="G37" i="3"/>
  <c r="E37" i="3" a="1"/>
  <c r="E37" i="3" s="1"/>
  <c r="H37" i="3" s="1"/>
  <c r="B38" i="3"/>
  <c r="B37" i="2"/>
  <c r="E36" i="2" a="1"/>
  <c r="E36" i="2" s="1"/>
  <c r="H36" i="2" s="1"/>
  <c r="G36" i="2"/>
  <c r="B32" i="1"/>
  <c r="E31" i="1" a="1"/>
  <c r="E31" i="1" s="1"/>
  <c r="G31" i="1"/>
  <c r="G38" i="4" l="1"/>
  <c r="E38" i="4" a="1"/>
  <c r="E38" i="4" s="1"/>
  <c r="B39" i="4"/>
  <c r="B39" i="3"/>
  <c r="G38" i="3"/>
  <c r="E38" i="3" a="1"/>
  <c r="E38" i="3" s="1"/>
  <c r="H38" i="3" s="1"/>
  <c r="B38" i="2"/>
  <c r="G37" i="2"/>
  <c r="E37" i="2" a="1"/>
  <c r="E37" i="2" s="1"/>
  <c r="H37" i="2" s="1"/>
  <c r="B33" i="1"/>
  <c r="G32" i="1"/>
  <c r="E32" i="1" a="1"/>
  <c r="E32" i="1" s="1"/>
  <c r="B40" i="4" l="1"/>
  <c r="G39" i="4"/>
  <c r="E39" i="4" a="1"/>
  <c r="E39" i="4" s="1"/>
  <c r="B40" i="3"/>
  <c r="G39" i="3"/>
  <c r="E39" i="3" a="1"/>
  <c r="E39" i="3" s="1"/>
  <c r="H39" i="3" s="1"/>
  <c r="G38" i="2"/>
  <c r="B39" i="2"/>
  <c r="E38" i="2" a="1"/>
  <c r="E38" i="2" s="1"/>
  <c r="B34" i="1"/>
  <c r="E33" i="1" a="1"/>
  <c r="E33" i="1" s="1"/>
  <c r="G33" i="1"/>
  <c r="H38" i="2" l="1"/>
  <c r="B41" i="4"/>
  <c r="G40" i="4"/>
  <c r="E40" i="4" a="1"/>
  <c r="E40" i="4" s="1"/>
  <c r="G40" i="3"/>
  <c r="E40" i="3" a="1"/>
  <c r="E40" i="3" s="1"/>
  <c r="H40" i="3" s="1"/>
  <c r="B41" i="3"/>
  <c r="B40" i="2"/>
  <c r="G39" i="2"/>
  <c r="E39" i="2" a="1"/>
  <c r="E39" i="2" s="1"/>
  <c r="B35" i="1"/>
  <c r="E34" i="1" a="1"/>
  <c r="E34" i="1" s="1"/>
  <c r="G34" i="1"/>
  <c r="H39" i="2" l="1"/>
  <c r="E41" i="4" a="1"/>
  <c r="E41" i="4" s="1"/>
  <c r="B42" i="4"/>
  <c r="G41" i="4"/>
  <c r="B42" i="3"/>
  <c r="G41" i="3"/>
  <c r="E41" i="3" a="1"/>
  <c r="E41" i="3" s="1"/>
  <c r="H41" i="3" s="1"/>
  <c r="E40" i="2" a="1"/>
  <c r="E40" i="2" s="1"/>
  <c r="B41" i="2"/>
  <c r="G40" i="2"/>
  <c r="B36" i="1"/>
  <c r="E35" i="1" a="1"/>
  <c r="E35" i="1" s="1"/>
  <c r="G35" i="1"/>
  <c r="H40" i="2" l="1"/>
  <c r="B43" i="4"/>
  <c r="G42" i="4"/>
  <c r="E42" i="4" a="1"/>
  <c r="E42" i="4" s="1"/>
  <c r="B43" i="3"/>
  <c r="G42" i="3"/>
  <c r="E42" i="3" a="1"/>
  <c r="E42" i="3" s="1"/>
  <c r="H42" i="3" s="1"/>
  <c r="G41" i="2"/>
  <c r="B42" i="2"/>
  <c r="E41" i="2" a="1"/>
  <c r="E41" i="2" s="1"/>
  <c r="H41" i="2" s="1"/>
  <c r="B37" i="1"/>
  <c r="E36" i="1" a="1"/>
  <c r="E36" i="1" s="1"/>
  <c r="G36" i="1"/>
  <c r="G43" i="4" l="1"/>
  <c r="E43" i="4" a="1"/>
  <c r="E43" i="4" s="1"/>
  <c r="B44" i="4"/>
  <c r="G43" i="3"/>
  <c r="E43" i="3" a="1"/>
  <c r="E43" i="3" s="1"/>
  <c r="H43" i="3" s="1"/>
  <c r="B44" i="3"/>
  <c r="B43" i="2"/>
  <c r="G42" i="2"/>
  <c r="E42" i="2" a="1"/>
  <c r="E42" i="2" s="1"/>
  <c r="B38" i="1"/>
  <c r="E37" i="1" a="1"/>
  <c r="E37" i="1" s="1"/>
  <c r="G37" i="1"/>
  <c r="H42" i="2" l="1"/>
  <c r="B45" i="4"/>
  <c r="G44" i="4"/>
  <c r="E44" i="4" a="1"/>
  <c r="E44" i="4" s="1"/>
  <c r="B45" i="3"/>
  <c r="G44" i="3"/>
  <c r="E44" i="3" a="1"/>
  <c r="E44" i="3" s="1"/>
  <c r="H44" i="3" s="1"/>
  <c r="B44" i="2"/>
  <c r="G43" i="2"/>
  <c r="E43" i="2" a="1"/>
  <c r="E43" i="2" s="1"/>
  <c r="H43" i="2" s="1"/>
  <c r="B39" i="1"/>
  <c r="E38" i="1" a="1"/>
  <c r="E38" i="1" s="1"/>
  <c r="G38" i="1"/>
  <c r="B46" i="4" l="1"/>
  <c r="G45" i="4"/>
  <c r="E45" i="4" a="1"/>
  <c r="E45" i="4" s="1"/>
  <c r="B46" i="3"/>
  <c r="G45" i="3"/>
  <c r="E45" i="3" a="1"/>
  <c r="E45" i="3" s="1"/>
  <c r="H45" i="3" s="1"/>
  <c r="G44" i="2"/>
  <c r="B45" i="2"/>
  <c r="E44" i="2" a="1"/>
  <c r="E44" i="2" s="1"/>
  <c r="H44" i="2" s="1"/>
  <c r="B40" i="1"/>
  <c r="E39" i="1" a="1"/>
  <c r="E39" i="1" s="1"/>
  <c r="G39" i="1"/>
  <c r="B47" i="4" l="1"/>
  <c r="E46" i="4" a="1"/>
  <c r="E46" i="4" s="1"/>
  <c r="G46" i="4"/>
  <c r="G46" i="3"/>
  <c r="E46" i="3" a="1"/>
  <c r="E46" i="3" s="1"/>
  <c r="H46" i="3" s="1"/>
  <c r="B47" i="3"/>
  <c r="B46" i="2"/>
  <c r="E45" i="2" a="1"/>
  <c r="E45" i="2" s="1"/>
  <c r="G45" i="2"/>
  <c r="B41" i="1"/>
  <c r="E40" i="1" a="1"/>
  <c r="E40" i="1" s="1"/>
  <c r="G40" i="1"/>
  <c r="H45" i="2" l="1"/>
  <c r="B48" i="4"/>
  <c r="G47" i="4"/>
  <c r="E47" i="4" a="1"/>
  <c r="E47" i="4" s="1"/>
  <c r="B48" i="3"/>
  <c r="G47" i="3"/>
  <c r="E47" i="3" a="1"/>
  <c r="E47" i="3" s="1"/>
  <c r="H47" i="3" s="1"/>
  <c r="B47" i="2"/>
  <c r="G46" i="2"/>
  <c r="E46" i="2" a="1"/>
  <c r="E46" i="2" s="1"/>
  <c r="B42" i="1"/>
  <c r="E41" i="1" a="1"/>
  <c r="E41" i="1" s="1"/>
  <c r="G41" i="1"/>
  <c r="H46" i="2" l="1"/>
  <c r="E48" i="4" a="1"/>
  <c r="E48" i="4" s="1"/>
  <c r="G48" i="4"/>
  <c r="B49" i="4"/>
  <c r="B49" i="3"/>
  <c r="G48" i="3"/>
  <c r="E48" i="3" a="1"/>
  <c r="E48" i="3" s="1"/>
  <c r="H48" i="3" s="1"/>
  <c r="E47" i="2" a="1"/>
  <c r="E47" i="2" s="1"/>
  <c r="G47" i="2"/>
  <c r="B48" i="2"/>
  <c r="B43" i="1"/>
  <c r="E42" i="1" a="1"/>
  <c r="E42" i="1" s="1"/>
  <c r="G42" i="1"/>
  <c r="H47" i="2" l="1"/>
  <c r="B50" i="4"/>
  <c r="G49" i="4"/>
  <c r="E49" i="4" a="1"/>
  <c r="E49" i="4" s="1"/>
  <c r="G49" i="3"/>
  <c r="E49" i="3" a="1"/>
  <c r="E49" i="3" s="1"/>
  <c r="H49" i="3" s="1"/>
  <c r="B50" i="3"/>
  <c r="B49" i="2"/>
  <c r="G48" i="2"/>
  <c r="E48" i="2" a="1"/>
  <c r="E48" i="2" s="1"/>
  <c r="H48" i="2" s="1"/>
  <c r="B44" i="1"/>
  <c r="E43" i="1" a="1"/>
  <c r="E43" i="1" s="1"/>
  <c r="G43" i="1"/>
  <c r="G50" i="4" l="1"/>
  <c r="E50" i="4" a="1"/>
  <c r="E50" i="4" s="1"/>
  <c r="B51" i="4"/>
  <c r="B51" i="3"/>
  <c r="G50" i="3"/>
  <c r="E50" i="3" a="1"/>
  <c r="E50" i="3" s="1"/>
  <c r="H50" i="3" s="1"/>
  <c r="B50" i="2"/>
  <c r="G49" i="2"/>
  <c r="E49" i="2" a="1"/>
  <c r="E49" i="2" s="1"/>
  <c r="H49" i="2" s="1"/>
  <c r="B45" i="1"/>
  <c r="E44" i="1" a="1"/>
  <c r="E44" i="1" s="1"/>
  <c r="G44" i="1"/>
  <c r="B52" i="4" l="1"/>
  <c r="G51" i="4"/>
  <c r="E51" i="4" a="1"/>
  <c r="E51" i="4" s="1"/>
  <c r="B52" i="3"/>
  <c r="G51" i="3"/>
  <c r="E51" i="3" a="1"/>
  <c r="E51" i="3" s="1"/>
  <c r="H51" i="3" s="1"/>
  <c r="G50" i="2"/>
  <c r="E50" i="2" a="1"/>
  <c r="E50" i="2" s="1"/>
  <c r="H50" i="2" s="1"/>
  <c r="B51" i="2"/>
  <c r="B46" i="1"/>
  <c r="E45" i="1" a="1"/>
  <c r="E45" i="1" s="1"/>
  <c r="G45" i="1"/>
  <c r="B53" i="4" l="1"/>
  <c r="G52" i="4"/>
  <c r="E52" i="4" a="1"/>
  <c r="E52" i="4" s="1"/>
  <c r="G52" i="3"/>
  <c r="E52" i="3" a="1"/>
  <c r="E52" i="3" s="1"/>
  <c r="H52" i="3" s="1"/>
  <c r="B53" i="3"/>
  <c r="B52" i="2"/>
  <c r="G51" i="2"/>
  <c r="E51" i="2" a="1"/>
  <c r="E51" i="2" s="1"/>
  <c r="B47" i="1"/>
  <c r="E46" i="1" a="1"/>
  <c r="E46" i="1" s="1"/>
  <c r="G46" i="1"/>
  <c r="H51" i="2" l="1"/>
  <c r="E53" i="4" a="1"/>
  <c r="E53" i="4" s="1"/>
  <c r="B54" i="4"/>
  <c r="G53" i="4"/>
  <c r="B54" i="3"/>
  <c r="G53" i="3"/>
  <c r="E53" i="3" a="1"/>
  <c r="E53" i="3" s="1"/>
  <c r="H53" i="3" s="1"/>
  <c r="E52" i="2" a="1"/>
  <c r="E52" i="2" s="1"/>
  <c r="B53" i="2"/>
  <c r="G52" i="2"/>
  <c r="B48" i="1"/>
  <c r="E47" i="1" a="1"/>
  <c r="E47" i="1" s="1"/>
  <c r="G47" i="1"/>
  <c r="H52" i="2" l="1"/>
  <c r="B55" i="4"/>
  <c r="G54" i="4"/>
  <c r="E54" i="4" a="1"/>
  <c r="E54" i="4" s="1"/>
  <c r="B55" i="3"/>
  <c r="G54" i="3"/>
  <c r="E54" i="3" a="1"/>
  <c r="E54" i="3" s="1"/>
  <c r="H54" i="3" s="1"/>
  <c r="G53" i="2"/>
  <c r="B54" i="2"/>
  <c r="E53" i="2" a="1"/>
  <c r="E53" i="2" s="1"/>
  <c r="B49" i="1"/>
  <c r="E48" i="1" a="1"/>
  <c r="E48" i="1" s="1"/>
  <c r="G48" i="1"/>
  <c r="H53" i="2" l="1"/>
  <c r="G55" i="4"/>
  <c r="E55" i="4" a="1"/>
  <c r="E55" i="4" s="1"/>
  <c r="B56" i="4"/>
  <c r="G55" i="3"/>
  <c r="E55" i="3" a="1"/>
  <c r="E55" i="3" s="1"/>
  <c r="H55" i="3" s="1"/>
  <c r="B56" i="3"/>
  <c r="B55" i="2"/>
  <c r="E54" i="2" a="1"/>
  <c r="E54" i="2" s="1"/>
  <c r="G54" i="2"/>
  <c r="B50" i="1"/>
  <c r="E49" i="1" a="1"/>
  <c r="E49" i="1" s="1"/>
  <c r="G49" i="1"/>
  <c r="H54" i="2" l="1"/>
  <c r="B57" i="4"/>
  <c r="G56" i="4"/>
  <c r="E56" i="4" a="1"/>
  <c r="E56" i="4" s="1"/>
  <c r="B57" i="3"/>
  <c r="G56" i="3"/>
  <c r="E56" i="3" a="1"/>
  <c r="E56" i="3" s="1"/>
  <c r="G55" i="2"/>
  <c r="B56" i="2"/>
  <c r="E55" i="2" a="1"/>
  <c r="E55" i="2" s="1"/>
  <c r="H55" i="2" s="1"/>
  <c r="B51" i="1"/>
  <c r="E50" i="1" a="1"/>
  <c r="E50" i="1" s="1"/>
  <c r="G50" i="1"/>
  <c r="H56" i="3" l="1"/>
  <c r="B58" i="4"/>
  <c r="G57" i="4"/>
  <c r="E57" i="4" a="1"/>
  <c r="E57" i="4" s="1"/>
  <c r="B58" i="3"/>
  <c r="G57" i="3"/>
  <c r="E57" i="3" a="1"/>
  <c r="E57" i="3" s="1"/>
  <c r="H57" i="3" s="1"/>
  <c r="G56" i="2"/>
  <c r="E56" i="2" a="1"/>
  <c r="E56" i="2" s="1"/>
  <c r="H56" i="2" s="1"/>
  <c r="B57" i="2"/>
  <c r="B52" i="1"/>
  <c r="E51" i="1" a="1"/>
  <c r="E51" i="1" s="1"/>
  <c r="G51" i="1"/>
  <c r="B59" i="4" l="1"/>
  <c r="G58" i="4"/>
  <c r="E58" i="4" a="1"/>
  <c r="E58" i="4" s="1"/>
  <c r="G58" i="3"/>
  <c r="E58" i="3" a="1"/>
  <c r="E58" i="3" s="1"/>
  <c r="B59" i="3"/>
  <c r="B58" i="2"/>
  <c r="G57" i="2"/>
  <c r="E57" i="2" a="1"/>
  <c r="E57" i="2" s="1"/>
  <c r="B53" i="1"/>
  <c r="E52" i="1" a="1"/>
  <c r="E52" i="1" s="1"/>
  <c r="G52" i="1"/>
  <c r="H57" i="2" l="1"/>
  <c r="H58" i="3"/>
  <c r="B60" i="4"/>
  <c r="G59" i="4"/>
  <c r="E59" i="4" a="1"/>
  <c r="E59" i="4" s="1"/>
  <c r="B60" i="3"/>
  <c r="G59" i="3"/>
  <c r="E59" i="3" a="1"/>
  <c r="E59" i="3" s="1"/>
  <c r="H59" i="3" s="1"/>
  <c r="B59" i="2"/>
  <c r="G58" i="2"/>
  <c r="E58" i="2" a="1"/>
  <c r="E58" i="2" s="1"/>
  <c r="B54" i="1"/>
  <c r="E53" i="1" a="1"/>
  <c r="E53" i="1" s="1"/>
  <c r="G53" i="1"/>
  <c r="H58" i="2" l="1"/>
  <c r="E60" i="4" a="1"/>
  <c r="E60" i="4" s="1"/>
  <c r="G60" i="4"/>
  <c r="B61" i="4"/>
  <c r="B61" i="3"/>
  <c r="G60" i="3"/>
  <c r="E60" i="3" a="1"/>
  <c r="E60" i="3" s="1"/>
  <c r="H60" i="3" s="1"/>
  <c r="G59" i="2"/>
  <c r="E59" i="2" a="1"/>
  <c r="E59" i="2" s="1"/>
  <c r="B60" i="2"/>
  <c r="B55" i="1"/>
  <c r="E54" i="1" a="1"/>
  <c r="E54" i="1" s="1"/>
  <c r="G54" i="1"/>
  <c r="H59" i="2" l="1"/>
  <c r="B62" i="4"/>
  <c r="G61" i="4"/>
  <c r="E61" i="4" a="1"/>
  <c r="E61" i="4" s="1"/>
  <c r="G61" i="3"/>
  <c r="E61" i="3" a="1"/>
  <c r="E61" i="3" s="1"/>
  <c r="H61" i="3" s="1"/>
  <c r="B62" i="3"/>
  <c r="E60" i="2" a="1"/>
  <c r="E60" i="2" s="1"/>
  <c r="B61" i="2"/>
  <c r="G60" i="2"/>
  <c r="B56" i="1"/>
  <c r="E55" i="1" a="1"/>
  <c r="E55" i="1" s="1"/>
  <c r="G55" i="1"/>
  <c r="H60" i="2" l="1"/>
  <c r="G62" i="4"/>
  <c r="E62" i="4" a="1"/>
  <c r="E62" i="4" s="1"/>
  <c r="B63" i="4"/>
  <c r="B63" i="3"/>
  <c r="G62" i="3"/>
  <c r="E62" i="3" a="1"/>
  <c r="E62" i="3" s="1"/>
  <c r="H62" i="3" s="1"/>
  <c r="G61" i="2"/>
  <c r="B62" i="2"/>
  <c r="E61" i="2" a="1"/>
  <c r="E61" i="2" s="1"/>
  <c r="H61" i="2" s="1"/>
  <c r="B57" i="1"/>
  <c r="E56" i="1" a="1"/>
  <c r="E56" i="1" s="1"/>
  <c r="G56" i="1"/>
  <c r="B64" i="4" l="1"/>
  <c r="G63" i="4"/>
  <c r="E63" i="4" a="1"/>
  <c r="E63" i="4" s="1"/>
  <c r="B64" i="3"/>
  <c r="G63" i="3"/>
  <c r="E63" i="3" a="1"/>
  <c r="E63" i="3" s="1"/>
  <c r="G62" i="2"/>
  <c r="E62" i="2" a="1"/>
  <c r="E62" i="2" s="1"/>
  <c r="H62" i="2" s="1"/>
  <c r="B63" i="2"/>
  <c r="B58" i="1"/>
  <c r="E57" i="1" a="1"/>
  <c r="E57" i="1" s="1"/>
  <c r="G57" i="1"/>
  <c r="H63" i="3" l="1"/>
  <c r="B65" i="4"/>
  <c r="G64" i="4"/>
  <c r="E64" i="4" a="1"/>
  <c r="E64" i="4" s="1"/>
  <c r="G64" i="3"/>
  <c r="E64" i="3" a="1"/>
  <c r="E64" i="3" s="1"/>
  <c r="H64" i="3" s="1"/>
  <c r="B65" i="3"/>
  <c r="B64" i="2"/>
  <c r="E63" i="2" a="1"/>
  <c r="E63" i="2" s="1"/>
  <c r="G63" i="2"/>
  <c r="B59" i="1"/>
  <c r="E58" i="1" a="1"/>
  <c r="E58" i="1" s="1"/>
  <c r="G58" i="1"/>
  <c r="H63" i="2" l="1"/>
  <c r="E65" i="4" a="1"/>
  <c r="E65" i="4" s="1"/>
  <c r="B66" i="4"/>
  <c r="G65" i="4"/>
  <c r="B66" i="3"/>
  <c r="G65" i="3"/>
  <c r="E65" i="3" a="1"/>
  <c r="E65" i="3" s="1"/>
  <c r="H65" i="3" s="1"/>
  <c r="B65" i="2"/>
  <c r="G64" i="2"/>
  <c r="E64" i="2" a="1"/>
  <c r="E64" i="2" s="1"/>
  <c r="H64" i="2" s="1"/>
  <c r="B60" i="1"/>
  <c r="E59" i="1" a="1"/>
  <c r="E59" i="1" s="1"/>
  <c r="G59" i="1"/>
  <c r="B67" i="4" l="1"/>
  <c r="G66" i="4"/>
  <c r="E66" i="4" a="1"/>
  <c r="E66" i="4" s="1"/>
  <c r="B67" i="3"/>
  <c r="G66" i="3"/>
  <c r="E66" i="3" a="1"/>
  <c r="E66" i="3" s="1"/>
  <c r="H66" i="3" s="1"/>
  <c r="G65" i="2"/>
  <c r="E65" i="2" a="1"/>
  <c r="E65" i="2" s="1"/>
  <c r="H65" i="2" s="1"/>
  <c r="B66" i="2"/>
  <c r="B61" i="1"/>
  <c r="E60" i="1" a="1"/>
  <c r="E60" i="1" s="1"/>
  <c r="G60" i="1"/>
  <c r="G67" i="4" l="1"/>
  <c r="E67" i="4" a="1"/>
  <c r="E67" i="4" s="1"/>
  <c r="B68" i="4"/>
  <c r="G67" i="3"/>
  <c r="E67" i="3" a="1"/>
  <c r="E67" i="3" s="1"/>
  <c r="H67" i="3" s="1"/>
  <c r="B68" i="3"/>
  <c r="E66" i="2" a="1"/>
  <c r="E66" i="2" s="1"/>
  <c r="B67" i="2"/>
  <c r="G66" i="2"/>
  <c r="B62" i="1"/>
  <c r="E61" i="1" a="1"/>
  <c r="E61" i="1" s="1"/>
  <c r="G61" i="1"/>
  <c r="H66" i="2" l="1"/>
  <c r="B69" i="4"/>
  <c r="G68" i="4"/>
  <c r="E68" i="4" a="1"/>
  <c r="E68" i="4" s="1"/>
  <c r="B69" i="3"/>
  <c r="G68" i="3"/>
  <c r="E68" i="3" a="1"/>
  <c r="E68" i="3" s="1"/>
  <c r="H68" i="3" s="1"/>
  <c r="G67" i="2"/>
  <c r="B68" i="2"/>
  <c r="E67" i="2" a="1"/>
  <c r="E67" i="2" s="1"/>
  <c r="H67" i="2" s="1"/>
  <c r="B63" i="1"/>
  <c r="E62" i="1" a="1"/>
  <c r="E62" i="1" s="1"/>
  <c r="G62" i="1"/>
  <c r="B70" i="4" l="1"/>
  <c r="G69" i="4"/>
  <c r="E69" i="4" a="1"/>
  <c r="E69" i="4" s="1"/>
  <c r="B70" i="3"/>
  <c r="G69" i="3"/>
  <c r="E69" i="3" a="1"/>
  <c r="E69" i="3" s="1"/>
  <c r="H69" i="3" s="1"/>
  <c r="G68" i="2"/>
  <c r="B69" i="2"/>
  <c r="E68" i="2" a="1"/>
  <c r="E68" i="2" s="1"/>
  <c r="H68" i="2" s="1"/>
  <c r="B64" i="1"/>
  <c r="E63" i="1" a="1"/>
  <c r="E63" i="1" s="1"/>
  <c r="G63" i="1"/>
  <c r="B71" i="4" l="1"/>
  <c r="E70" i="4" a="1"/>
  <c r="E70" i="4" s="1"/>
  <c r="G70" i="4"/>
  <c r="G70" i="3"/>
  <c r="E70" i="3" a="1"/>
  <c r="E70" i="3" s="1"/>
  <c r="B71" i="3"/>
  <c r="B70" i="2"/>
  <c r="E69" i="2" a="1"/>
  <c r="E69" i="2" s="1"/>
  <c r="G69" i="2"/>
  <c r="B65" i="1"/>
  <c r="E64" i="1" a="1"/>
  <c r="E64" i="1" s="1"/>
  <c r="G64" i="1"/>
  <c r="H70" i="3" l="1"/>
  <c r="H69" i="2"/>
  <c r="B72" i="4"/>
  <c r="G71" i="4"/>
  <c r="E71" i="4" a="1"/>
  <c r="E71" i="4" s="1"/>
  <c r="B72" i="3"/>
  <c r="G71" i="3"/>
  <c r="E71" i="3" a="1"/>
  <c r="E71" i="3" s="1"/>
  <c r="H71" i="3" s="1"/>
  <c r="B71" i="2"/>
  <c r="E70" i="2" a="1"/>
  <c r="E70" i="2" s="1"/>
  <c r="G70" i="2"/>
  <c r="B66" i="1"/>
  <c r="E65" i="1" a="1"/>
  <c r="E65" i="1" s="1"/>
  <c r="G65" i="1"/>
  <c r="H70" i="2" l="1"/>
  <c r="E72" i="4" a="1"/>
  <c r="E72" i="4" s="1"/>
  <c r="G72" i="4"/>
  <c r="B73" i="4"/>
  <c r="B73" i="3"/>
  <c r="G72" i="3"/>
  <c r="E72" i="3" a="1"/>
  <c r="E72" i="3" s="1"/>
  <c r="H72" i="3" s="1"/>
  <c r="E71" i="2" a="1"/>
  <c r="E71" i="2" s="1"/>
  <c r="G71" i="2"/>
  <c r="B72" i="2"/>
  <c r="B67" i="1"/>
  <c r="E66" i="1" a="1"/>
  <c r="E66" i="1" s="1"/>
  <c r="G66" i="1"/>
  <c r="H71" i="2" l="1"/>
  <c r="B74" i="4"/>
  <c r="G73" i="4"/>
  <c r="E73" i="4" a="1"/>
  <c r="E73" i="4" s="1"/>
  <c r="G73" i="3"/>
  <c r="E73" i="3" a="1"/>
  <c r="E73" i="3" s="1"/>
  <c r="B74" i="3"/>
  <c r="B73" i="2"/>
  <c r="E72" i="2" a="1"/>
  <c r="E72" i="2" s="1"/>
  <c r="G72" i="2"/>
  <c r="B68" i="1"/>
  <c r="E67" i="1" a="1"/>
  <c r="E67" i="1" s="1"/>
  <c r="G67" i="1"/>
  <c r="H72" i="2" l="1"/>
  <c r="H73" i="3"/>
  <c r="G74" i="4"/>
  <c r="E74" i="4" a="1"/>
  <c r="E74" i="4" s="1"/>
  <c r="B75" i="4"/>
  <c r="B75" i="3"/>
  <c r="G74" i="3"/>
  <c r="E74" i="3" a="1"/>
  <c r="E74" i="3" s="1"/>
  <c r="H74" i="3" s="1"/>
  <c r="B74" i="2"/>
  <c r="E73" i="2" a="1"/>
  <c r="E73" i="2" s="1"/>
  <c r="G73" i="2"/>
  <c r="B69" i="1"/>
  <c r="E68" i="1" a="1"/>
  <c r="E68" i="1" s="1"/>
  <c r="G68" i="1"/>
  <c r="H73" i="2" l="1"/>
  <c r="B76" i="4"/>
  <c r="G75" i="4"/>
  <c r="E75" i="4" a="1"/>
  <c r="E75" i="4" s="1"/>
  <c r="B76" i="3"/>
  <c r="G75" i="3"/>
  <c r="E75" i="3" a="1"/>
  <c r="E75" i="3" s="1"/>
  <c r="H75" i="3" s="1"/>
  <c r="G74" i="2"/>
  <c r="E74" i="2" a="1"/>
  <c r="E74" i="2" s="1"/>
  <c r="H74" i="2" s="1"/>
  <c r="B75" i="2"/>
  <c r="B70" i="1"/>
  <c r="E69" i="1" a="1"/>
  <c r="E69" i="1" s="1"/>
  <c r="G69" i="1"/>
  <c r="B77" i="4" l="1"/>
  <c r="G76" i="4"/>
  <c r="E76" i="4" a="1"/>
  <c r="E76" i="4" s="1"/>
  <c r="G76" i="3"/>
  <c r="E76" i="3" a="1"/>
  <c r="E76" i="3" s="1"/>
  <c r="H76" i="3" s="1"/>
  <c r="B77" i="3"/>
  <c r="B76" i="2"/>
  <c r="E75" i="2" a="1"/>
  <c r="E75" i="2" s="1"/>
  <c r="G75" i="2"/>
  <c r="B71" i="1"/>
  <c r="G70" i="1"/>
  <c r="E70" i="1" a="1"/>
  <c r="E70" i="1" s="1"/>
  <c r="H75" i="2" l="1"/>
  <c r="E77" i="4" a="1"/>
  <c r="E77" i="4" s="1"/>
  <c r="B78" i="4"/>
  <c r="G77" i="4"/>
  <c r="B78" i="3"/>
  <c r="G77" i="3"/>
  <c r="E77" i="3" a="1"/>
  <c r="E77" i="3" s="1"/>
  <c r="H77" i="3" s="1"/>
  <c r="E76" i="2" a="1"/>
  <c r="E76" i="2" s="1"/>
  <c r="B77" i="2"/>
  <c r="G76" i="2"/>
  <c r="B72" i="1"/>
  <c r="E71" i="1" a="1"/>
  <c r="E71" i="1" s="1"/>
  <c r="G71" i="1"/>
  <c r="H76" i="2" l="1"/>
  <c r="B79" i="4"/>
  <c r="G78" i="4"/>
  <c r="E78" i="4" a="1"/>
  <c r="E78" i="4" s="1"/>
  <c r="B79" i="3"/>
  <c r="G78" i="3"/>
  <c r="E78" i="3" a="1"/>
  <c r="E78" i="3" s="1"/>
  <c r="H78" i="3" s="1"/>
  <c r="G77" i="2"/>
  <c r="B78" i="2"/>
  <c r="E77" i="2" a="1"/>
  <c r="E77" i="2" s="1"/>
  <c r="H77" i="2" s="1"/>
  <c r="B73" i="1"/>
  <c r="E72" i="1" a="1"/>
  <c r="E72" i="1" s="1"/>
  <c r="G72" i="1"/>
  <c r="G79" i="4" l="1"/>
  <c r="E79" i="4" a="1"/>
  <c r="E79" i="4" s="1"/>
  <c r="B80" i="4"/>
  <c r="G79" i="3"/>
  <c r="E79" i="3" a="1"/>
  <c r="E79" i="3" s="1"/>
  <c r="H79" i="3" s="1"/>
  <c r="B80" i="3"/>
  <c r="E78" i="2" a="1"/>
  <c r="E78" i="2" s="1"/>
  <c r="B79" i="2"/>
  <c r="G78" i="2"/>
  <c r="B74" i="1"/>
  <c r="E73" i="1" a="1"/>
  <c r="E73" i="1" s="1"/>
  <c r="G73" i="1"/>
  <c r="H78" i="2" l="1"/>
  <c r="B81" i="4"/>
  <c r="G80" i="4"/>
  <c r="E80" i="4" a="1"/>
  <c r="E80" i="4" s="1"/>
  <c r="B81" i="3"/>
  <c r="G80" i="3"/>
  <c r="E80" i="3" a="1"/>
  <c r="E80" i="3" s="1"/>
  <c r="H80" i="3" s="1"/>
  <c r="G79" i="2"/>
  <c r="B80" i="2"/>
  <c r="E79" i="2" a="1"/>
  <c r="E79" i="2" s="1"/>
  <c r="H79" i="2" s="1"/>
  <c r="B75" i="1"/>
  <c r="E74" i="1" a="1"/>
  <c r="E74" i="1" s="1"/>
  <c r="G74" i="1"/>
  <c r="B82" i="4" l="1"/>
  <c r="G81" i="4"/>
  <c r="E81" i="4" a="1"/>
  <c r="E81" i="4" s="1"/>
  <c r="B82" i="3"/>
  <c r="G81" i="3"/>
  <c r="E81" i="3" a="1"/>
  <c r="E81" i="3" s="1"/>
  <c r="H81" i="3" s="1"/>
  <c r="G80" i="2"/>
  <c r="B81" i="2"/>
  <c r="E80" i="2" a="1"/>
  <c r="E80" i="2" s="1"/>
  <c r="H80" i="2" s="1"/>
  <c r="B76" i="1"/>
  <c r="E75" i="1" a="1"/>
  <c r="E75" i="1" s="1"/>
  <c r="G75" i="1"/>
  <c r="E82" i="4" l="1" a="1"/>
  <c r="E82" i="4" s="1"/>
  <c r="B83" i="4"/>
  <c r="G82" i="4"/>
  <c r="G82" i="3"/>
  <c r="E82" i="3" a="1"/>
  <c r="E82" i="3" s="1"/>
  <c r="H82" i="3" s="1"/>
  <c r="B83" i="3"/>
  <c r="B82" i="2"/>
  <c r="E81" i="2" a="1"/>
  <c r="E81" i="2" s="1"/>
  <c r="G81" i="2"/>
  <c r="B77" i="1"/>
  <c r="E76" i="1" a="1"/>
  <c r="E76" i="1" s="1"/>
  <c r="G76" i="1"/>
  <c r="H81" i="2" l="1"/>
  <c r="B84" i="4"/>
  <c r="G83" i="4"/>
  <c r="E83" i="4" a="1"/>
  <c r="E83" i="4" s="1"/>
  <c r="B84" i="3"/>
  <c r="G83" i="3"/>
  <c r="E83" i="3" a="1"/>
  <c r="E83" i="3" s="1"/>
  <c r="H83" i="3" s="1"/>
  <c r="B83" i="2"/>
  <c r="G82" i="2"/>
  <c r="E82" i="2" a="1"/>
  <c r="E82" i="2" s="1"/>
  <c r="B78" i="1"/>
  <c r="E77" i="1" a="1"/>
  <c r="E77" i="1" s="1"/>
  <c r="G77" i="1"/>
  <c r="H82" i="2" l="1"/>
  <c r="E84" i="4" a="1"/>
  <c r="E84" i="4" s="1"/>
  <c r="G84" i="4"/>
  <c r="B85" i="4"/>
  <c r="B85" i="3"/>
  <c r="G84" i="3"/>
  <c r="E84" i="3" a="1"/>
  <c r="E84" i="3" s="1"/>
  <c r="H84" i="3" s="1"/>
  <c r="E83" i="2" a="1"/>
  <c r="E83" i="2" s="1"/>
  <c r="G83" i="2"/>
  <c r="B84" i="2"/>
  <c r="B79" i="1"/>
  <c r="E78" i="1" a="1"/>
  <c r="E78" i="1" s="1"/>
  <c r="G78" i="1"/>
  <c r="H83" i="2" l="1"/>
  <c r="B86" i="4"/>
  <c r="G85" i="4"/>
  <c r="E85" i="4" a="1"/>
  <c r="E85" i="4" s="1"/>
  <c r="G85" i="3"/>
  <c r="E85" i="3" a="1"/>
  <c r="E85" i="3" s="1"/>
  <c r="H85" i="3" s="1"/>
  <c r="B86" i="3"/>
  <c r="G84" i="2"/>
  <c r="B85" i="2"/>
  <c r="E84" i="2" a="1"/>
  <c r="E84" i="2" s="1"/>
  <c r="H84" i="2" s="1"/>
  <c r="B80" i="1"/>
  <c r="E79" i="1" a="1"/>
  <c r="E79" i="1" s="1"/>
  <c r="G79" i="1"/>
  <c r="G86" i="4" l="1"/>
  <c r="E86" i="4" a="1"/>
  <c r="E86" i="4" s="1"/>
  <c r="B87" i="4"/>
  <c r="B87" i="3"/>
  <c r="G86" i="3"/>
  <c r="E86" i="3" a="1"/>
  <c r="E86" i="3" s="1"/>
  <c r="H86" i="3" s="1"/>
  <c r="E85" i="2" a="1"/>
  <c r="E85" i="2" s="1"/>
  <c r="B86" i="2"/>
  <c r="G85" i="2"/>
  <c r="B81" i="1"/>
  <c r="E80" i="1" a="1"/>
  <c r="E80" i="1" s="1"/>
  <c r="G80" i="1"/>
  <c r="H85" i="2" l="1"/>
  <c r="B88" i="4"/>
  <c r="G87" i="4"/>
  <c r="E87" i="4" a="1"/>
  <c r="E87" i="4" s="1"/>
  <c r="B88" i="3"/>
  <c r="G87" i="3"/>
  <c r="E87" i="3" a="1"/>
  <c r="E87" i="3" s="1"/>
  <c r="G86" i="2"/>
  <c r="B87" i="2"/>
  <c r="E86" i="2" a="1"/>
  <c r="E86" i="2" s="1"/>
  <c r="H86" i="2" s="1"/>
  <c r="B82" i="1"/>
  <c r="E81" i="1" a="1"/>
  <c r="E81" i="1" s="1"/>
  <c r="G81" i="1"/>
  <c r="H87" i="3" l="1"/>
  <c r="B89" i="4"/>
  <c r="G88" i="4"/>
  <c r="E88" i="4" a="1"/>
  <c r="E88" i="4" s="1"/>
  <c r="G88" i="3"/>
  <c r="E88" i="3" a="1"/>
  <c r="E88" i="3" s="1"/>
  <c r="H88" i="3" s="1"/>
  <c r="B89" i="3"/>
  <c r="B88" i="2"/>
  <c r="G87" i="2"/>
  <c r="E87" i="2" a="1"/>
  <c r="E87" i="2" s="1"/>
  <c r="H87" i="2" s="1"/>
  <c r="B83" i="1"/>
  <c r="E82" i="1" a="1"/>
  <c r="E82" i="1" s="1"/>
  <c r="G82" i="1"/>
  <c r="E89" i="4" l="1" a="1"/>
  <c r="E89" i="4" s="1"/>
  <c r="B90" i="4"/>
  <c r="G89" i="4"/>
  <c r="B90" i="3"/>
  <c r="G89" i="3"/>
  <c r="E89" i="3" a="1"/>
  <c r="E89" i="3" s="1"/>
  <c r="G88" i="2"/>
  <c r="E88" i="2" a="1"/>
  <c r="E88" i="2" s="1"/>
  <c r="B89" i="2"/>
  <c r="B84" i="1"/>
  <c r="E83" i="1" a="1"/>
  <c r="E83" i="1" s="1"/>
  <c r="G83" i="1"/>
  <c r="H89" i="3" l="1"/>
  <c r="H88" i="2"/>
  <c r="B91" i="4"/>
  <c r="G90" i="4"/>
  <c r="E90" i="4" a="1"/>
  <c r="E90" i="4" s="1"/>
  <c r="B91" i="3"/>
  <c r="G90" i="3"/>
  <c r="E90" i="3" a="1"/>
  <c r="E90" i="3" s="1"/>
  <c r="H90" i="3" s="1"/>
  <c r="E89" i="2" a="1"/>
  <c r="E89" i="2" s="1"/>
  <c r="G89" i="2"/>
  <c r="B90" i="2"/>
  <c r="B85" i="1"/>
  <c r="E84" i="1" a="1"/>
  <c r="E84" i="1" s="1"/>
  <c r="G84" i="1"/>
  <c r="H89" i="2" l="1"/>
  <c r="G91" i="4"/>
  <c r="E91" i="4" a="1"/>
  <c r="E91" i="4" s="1"/>
  <c r="B92" i="4"/>
  <c r="G91" i="3"/>
  <c r="E91" i="3" a="1"/>
  <c r="E91" i="3" s="1"/>
  <c r="H91" i="3" s="1"/>
  <c r="B92" i="3"/>
  <c r="B91" i="2"/>
  <c r="G90" i="2"/>
  <c r="E90" i="2" a="1"/>
  <c r="E90" i="2" s="1"/>
  <c r="H90" i="2" s="1"/>
  <c r="B86" i="1"/>
  <c r="E85" i="1" a="1"/>
  <c r="E85" i="1" s="1"/>
  <c r="G85" i="1"/>
  <c r="B93" i="4" l="1"/>
  <c r="G92" i="4"/>
  <c r="E92" i="4" a="1"/>
  <c r="E92" i="4" s="1"/>
  <c r="B93" i="3"/>
  <c r="G92" i="3"/>
  <c r="E92" i="3" a="1"/>
  <c r="E92" i="3" s="1"/>
  <c r="H92" i="3" s="1"/>
  <c r="B92" i="2"/>
  <c r="G91" i="2"/>
  <c r="E91" i="2" a="1"/>
  <c r="E91" i="2" s="1"/>
  <c r="H91" i="2" s="1"/>
  <c r="B87" i="1"/>
  <c r="E86" i="1" a="1"/>
  <c r="E86" i="1" s="1"/>
  <c r="G86" i="1"/>
  <c r="B94" i="4" l="1"/>
  <c r="G93" i="4"/>
  <c r="E93" i="4" a="1"/>
  <c r="E93" i="4" s="1"/>
  <c r="B94" i="3"/>
  <c r="G93" i="3"/>
  <c r="E93" i="3" a="1"/>
  <c r="E93" i="3" s="1"/>
  <c r="H93" i="3" s="1"/>
  <c r="G92" i="2"/>
  <c r="E92" i="2" a="1"/>
  <c r="E92" i="2" s="1"/>
  <c r="B93" i="2"/>
  <c r="B88" i="1"/>
  <c r="E87" i="1" a="1"/>
  <c r="E87" i="1" s="1"/>
  <c r="G87" i="1"/>
  <c r="H92" i="2" l="1"/>
  <c r="B95" i="4"/>
  <c r="G94" i="4"/>
  <c r="E94" i="4" a="1"/>
  <c r="E94" i="4" s="1"/>
  <c r="G94" i="3"/>
  <c r="E94" i="3" a="1"/>
  <c r="E94" i="3" s="1"/>
  <c r="H94" i="3" s="1"/>
  <c r="B95" i="3"/>
  <c r="B94" i="2"/>
  <c r="E93" i="2" a="1"/>
  <c r="E93" i="2" s="1"/>
  <c r="G93" i="2"/>
  <c r="B89" i="1"/>
  <c r="E88" i="1" a="1"/>
  <c r="E88" i="1" s="1"/>
  <c r="G88" i="1"/>
  <c r="H93" i="2" l="1"/>
  <c r="B96" i="4"/>
  <c r="G95" i="4"/>
  <c r="E95" i="4" a="1"/>
  <c r="E95" i="4" s="1"/>
  <c r="B96" i="3"/>
  <c r="G95" i="3"/>
  <c r="E95" i="3" a="1"/>
  <c r="E95" i="3" s="1"/>
  <c r="H95" i="3" s="1"/>
  <c r="G94" i="2"/>
  <c r="B95" i="2"/>
  <c r="E94" i="2" a="1"/>
  <c r="E94" i="2" s="1"/>
  <c r="H94" i="2" s="1"/>
  <c r="B90" i="1"/>
  <c r="E89" i="1" a="1"/>
  <c r="E89" i="1" s="1"/>
  <c r="G89" i="1"/>
  <c r="E96" i="4" l="1" a="1"/>
  <c r="E96" i="4" s="1"/>
  <c r="G96" i="4"/>
  <c r="B97" i="4"/>
  <c r="B97" i="3"/>
  <c r="G96" i="3"/>
  <c r="E96" i="3" a="1"/>
  <c r="E96" i="3" s="1"/>
  <c r="H96" i="3" s="1"/>
  <c r="G95" i="2"/>
  <c r="E95" i="2" a="1"/>
  <c r="E95" i="2" s="1"/>
  <c r="H95" i="2" s="1"/>
  <c r="B96" i="2"/>
  <c r="B91" i="1"/>
  <c r="E90" i="1" a="1"/>
  <c r="E90" i="1" s="1"/>
  <c r="G90" i="1"/>
  <c r="B98" i="4" l="1"/>
  <c r="G97" i="4"/>
  <c r="E97" i="4" a="1"/>
  <c r="E97" i="4" s="1"/>
  <c r="G97" i="3"/>
  <c r="E97" i="3" a="1"/>
  <c r="E97" i="3" s="1"/>
  <c r="H97" i="3" s="1"/>
  <c r="B98" i="3"/>
  <c r="B97" i="2"/>
  <c r="G96" i="2"/>
  <c r="E96" i="2" a="1"/>
  <c r="E96" i="2" s="1"/>
  <c r="H96" i="2" s="1"/>
  <c r="B92" i="1"/>
  <c r="E91" i="1" a="1"/>
  <c r="E91" i="1" s="1"/>
  <c r="G91" i="1"/>
  <c r="G98" i="4" l="1"/>
  <c r="E98" i="4" a="1"/>
  <c r="E98" i="4" s="1"/>
  <c r="B99" i="4"/>
  <c r="B99" i="3"/>
  <c r="G98" i="3"/>
  <c r="E98" i="3" a="1"/>
  <c r="E98" i="3" s="1"/>
  <c r="H98" i="3" s="1"/>
  <c r="B98" i="2"/>
  <c r="E97" i="2" a="1"/>
  <c r="E97" i="2" s="1"/>
  <c r="G97" i="2"/>
  <c r="B93" i="1"/>
  <c r="E92" i="1" a="1"/>
  <c r="E92" i="1" s="1"/>
  <c r="G92" i="1"/>
  <c r="H97" i="2" l="1"/>
  <c r="B100" i="4"/>
  <c r="G99" i="4"/>
  <c r="E99" i="4" a="1"/>
  <c r="E99" i="4" s="1"/>
  <c r="B100" i="3"/>
  <c r="G99" i="3"/>
  <c r="E99" i="3" a="1"/>
  <c r="E99" i="3" s="1"/>
  <c r="H99" i="3" s="1"/>
  <c r="G98" i="2"/>
  <c r="E98" i="2" a="1"/>
  <c r="E98" i="2" s="1"/>
  <c r="H98" i="2" s="1"/>
  <c r="B99" i="2"/>
  <c r="B94" i="1"/>
  <c r="E93" i="1" a="1"/>
  <c r="E93" i="1" s="1"/>
  <c r="G93" i="1"/>
  <c r="B101" i="4" l="1"/>
  <c r="G100" i="4"/>
  <c r="E100" i="4" a="1"/>
  <c r="E100" i="4" s="1"/>
  <c r="G100" i="3"/>
  <c r="E100" i="3" a="1"/>
  <c r="E100" i="3" s="1"/>
  <c r="H100" i="3" s="1"/>
  <c r="B101" i="3"/>
  <c r="B100" i="2"/>
  <c r="E99" i="2" a="1"/>
  <c r="E99" i="2" s="1"/>
  <c r="G99" i="2"/>
  <c r="B95" i="1"/>
  <c r="G94" i="1"/>
  <c r="E94" i="1" a="1"/>
  <c r="E94" i="1" s="1"/>
  <c r="H99" i="2" l="1"/>
  <c r="E101" i="4" a="1"/>
  <c r="E101" i="4" s="1"/>
  <c r="B102" i="4"/>
  <c r="G101" i="4"/>
  <c r="B102" i="3"/>
  <c r="G101" i="3"/>
  <c r="E101" i="3" a="1"/>
  <c r="E101" i="3" s="1"/>
  <c r="H101" i="3" s="1"/>
  <c r="G100" i="2"/>
  <c r="B101" i="2"/>
  <c r="E100" i="2" a="1"/>
  <c r="E100" i="2" s="1"/>
  <c r="H100" i="2" s="1"/>
  <c r="B96" i="1"/>
  <c r="E95" i="1" a="1"/>
  <c r="E95" i="1" s="1"/>
  <c r="G95" i="1"/>
  <c r="B103" i="4" l="1"/>
  <c r="G102" i="4"/>
  <c r="E102" i="4" a="1"/>
  <c r="E102" i="4" s="1"/>
  <c r="B103" i="3"/>
  <c r="G102" i="3"/>
  <c r="E102" i="3" a="1"/>
  <c r="E102" i="3" s="1"/>
  <c r="H102" i="3" s="1"/>
  <c r="G101" i="2"/>
  <c r="B102" i="2"/>
  <c r="E101" i="2" a="1"/>
  <c r="E101" i="2" s="1"/>
  <c r="H101" i="2" s="1"/>
  <c r="B97" i="1"/>
  <c r="E96" i="1" a="1"/>
  <c r="E96" i="1" s="1"/>
  <c r="G96" i="1"/>
  <c r="G103" i="4" l="1"/>
  <c r="E103" i="4" a="1"/>
  <c r="E103" i="4" s="1"/>
  <c r="B104" i="4"/>
  <c r="G103" i="3"/>
  <c r="E103" i="3" a="1"/>
  <c r="E103" i="3" s="1"/>
  <c r="H103" i="3" s="1"/>
  <c r="B104" i="3"/>
  <c r="B103" i="2"/>
  <c r="E102" i="2" a="1"/>
  <c r="E102" i="2" s="1"/>
  <c r="H102" i="2" s="1"/>
  <c r="G102" i="2"/>
  <c r="B98" i="1"/>
  <c r="E97" i="1" a="1"/>
  <c r="E97" i="1" s="1"/>
  <c r="G97" i="1"/>
  <c r="B105" i="4" l="1"/>
  <c r="G104" i="4"/>
  <c r="E104" i="4" a="1"/>
  <c r="E104" i="4" s="1"/>
  <c r="B105" i="3"/>
  <c r="G104" i="3"/>
  <c r="E104" i="3" a="1"/>
  <c r="E104" i="3" s="1"/>
  <c r="H104" i="3" s="1"/>
  <c r="B104" i="2"/>
  <c r="E103" i="2" a="1"/>
  <c r="E103" i="2" s="1"/>
  <c r="G103" i="2"/>
  <c r="B99" i="1"/>
  <c r="E98" i="1" a="1"/>
  <c r="E98" i="1" s="1"/>
  <c r="G98" i="1"/>
  <c r="H103" i="2" l="1"/>
  <c r="B106" i="4"/>
  <c r="G105" i="4"/>
  <c r="E105" i="4" a="1"/>
  <c r="E105" i="4" s="1"/>
  <c r="B106" i="3"/>
  <c r="G105" i="3"/>
  <c r="E105" i="3" a="1"/>
  <c r="E105" i="3" s="1"/>
  <c r="H105" i="3" s="1"/>
  <c r="G104" i="2"/>
  <c r="B105" i="2"/>
  <c r="E104" i="2" a="1"/>
  <c r="E104" i="2" s="1"/>
  <c r="H104" i="2" s="1"/>
  <c r="B100" i="1"/>
  <c r="E99" i="1" a="1"/>
  <c r="E99" i="1" s="1"/>
  <c r="G99" i="1"/>
  <c r="B107" i="4" l="1"/>
  <c r="G106" i="4"/>
  <c r="E106" i="4" a="1"/>
  <c r="E106" i="4" s="1"/>
  <c r="G106" i="3"/>
  <c r="E106" i="3" a="1"/>
  <c r="E106" i="3" s="1"/>
  <c r="H106" i="3" s="1"/>
  <c r="B107" i="3"/>
  <c r="B106" i="2"/>
  <c r="G105" i="2"/>
  <c r="E105" i="2" a="1"/>
  <c r="E105" i="2" s="1"/>
  <c r="H105" i="2" s="1"/>
  <c r="B101" i="1"/>
  <c r="E100" i="1" a="1"/>
  <c r="E100" i="1" s="1"/>
  <c r="G100" i="1"/>
  <c r="B108" i="4" l="1"/>
  <c r="G107" i="4"/>
  <c r="E107" i="4" a="1"/>
  <c r="E107" i="4" s="1"/>
  <c r="B108" i="3"/>
  <c r="G107" i="3"/>
  <c r="E107" i="3" a="1"/>
  <c r="E107" i="3" s="1"/>
  <c r="H107" i="3" s="1"/>
  <c r="B107" i="2"/>
  <c r="G106" i="2"/>
  <c r="E106" i="2" a="1"/>
  <c r="E106" i="2" s="1"/>
  <c r="H106" i="2" s="1"/>
  <c r="B102" i="1"/>
  <c r="E101" i="1" a="1"/>
  <c r="E101" i="1" s="1"/>
  <c r="G101" i="1"/>
  <c r="G108" i="4" l="1"/>
  <c r="E108" i="4" a="1"/>
  <c r="E108" i="4" s="1"/>
  <c r="B109" i="4"/>
  <c r="B109" i="3"/>
  <c r="G108" i="3"/>
  <c r="E108" i="3" a="1"/>
  <c r="E108" i="3" s="1"/>
  <c r="H108" i="3" s="1"/>
  <c r="G107" i="2"/>
  <c r="E107" i="2" a="1"/>
  <c r="E107" i="2" s="1"/>
  <c r="H107" i="2" s="1"/>
  <c r="B108" i="2"/>
  <c r="B103" i="1"/>
  <c r="E102" i="1" a="1"/>
  <c r="E102" i="1" s="1"/>
  <c r="G102" i="1"/>
  <c r="G109" i="4" l="1"/>
  <c r="B110" i="4"/>
  <c r="E109" i="4" a="1"/>
  <c r="E109" i="4" s="1"/>
  <c r="G109" i="3"/>
  <c r="E109" i="3" a="1"/>
  <c r="E109" i="3" s="1"/>
  <c r="H109" i="3" s="1"/>
  <c r="B110" i="3"/>
  <c r="B109" i="2"/>
  <c r="E108" i="2" a="1"/>
  <c r="E108" i="2" s="1"/>
  <c r="H108" i="2" s="1"/>
  <c r="G108" i="2"/>
  <c r="B104" i="1"/>
  <c r="E103" i="1" a="1"/>
  <c r="E103" i="1" s="1"/>
  <c r="G103" i="1"/>
  <c r="B111" i="4" l="1"/>
  <c r="G110" i="4"/>
  <c r="E110" i="4" a="1"/>
  <c r="E110" i="4" s="1"/>
  <c r="B111" i="3"/>
  <c r="G110" i="3"/>
  <c r="E110" i="3" a="1"/>
  <c r="E110" i="3" s="1"/>
  <c r="H110" i="3" s="1"/>
  <c r="B110" i="2"/>
  <c r="G109" i="2"/>
  <c r="E109" i="2" a="1"/>
  <c r="E109" i="2" s="1"/>
  <c r="H109" i="2" s="1"/>
  <c r="B105" i="1"/>
  <c r="E104" i="1" a="1"/>
  <c r="E104" i="1" s="1"/>
  <c r="G104" i="1"/>
  <c r="B112" i="4" l="1"/>
  <c r="G111" i="4"/>
  <c r="E111" i="4" a="1"/>
  <c r="E111" i="4" s="1"/>
  <c r="B112" i="3"/>
  <c r="G111" i="3"/>
  <c r="E111" i="3" a="1"/>
  <c r="E111" i="3" s="1"/>
  <c r="H111" i="3" s="1"/>
  <c r="G110" i="2"/>
  <c r="B111" i="2"/>
  <c r="E110" i="2" a="1"/>
  <c r="E110" i="2" s="1"/>
  <c r="H110" i="2" s="1"/>
  <c r="B106" i="1"/>
  <c r="E105" i="1" a="1"/>
  <c r="E105" i="1" s="1"/>
  <c r="G105" i="1"/>
  <c r="B113" i="4" l="1"/>
  <c r="G112" i="4"/>
  <c r="E112" i="4" a="1"/>
  <c r="E112" i="4" s="1"/>
  <c r="G112" i="3"/>
  <c r="E112" i="3" a="1"/>
  <c r="E112" i="3" s="1"/>
  <c r="H112" i="3" s="1"/>
  <c r="B113" i="3"/>
  <c r="B112" i="2"/>
  <c r="E111" i="2" a="1"/>
  <c r="E111" i="2" s="1"/>
  <c r="G111" i="2"/>
  <c r="B107" i="1"/>
  <c r="E106" i="1" a="1"/>
  <c r="E106" i="1" s="1"/>
  <c r="G106" i="1"/>
  <c r="H111" i="2" l="1"/>
  <c r="E113" i="4" a="1"/>
  <c r="E113" i="4" s="1"/>
  <c r="B114" i="4"/>
  <c r="G113" i="4"/>
  <c r="B114" i="3"/>
  <c r="G113" i="3"/>
  <c r="E113" i="3" a="1"/>
  <c r="E113" i="3" s="1"/>
  <c r="H113" i="3" s="1"/>
  <c r="G112" i="2"/>
  <c r="B113" i="2"/>
  <c r="E112" i="2" a="1"/>
  <c r="E112" i="2" s="1"/>
  <c r="H112" i="2" s="1"/>
  <c r="B108" i="1"/>
  <c r="E107" i="1" a="1"/>
  <c r="E107" i="1" s="1"/>
  <c r="G107" i="1"/>
  <c r="B115" i="4" l="1"/>
  <c r="G114" i="4"/>
  <c r="E114" i="4" a="1"/>
  <c r="E114" i="4" s="1"/>
  <c r="B115" i="3"/>
  <c r="G114" i="3"/>
  <c r="E114" i="3" a="1"/>
  <c r="E114" i="3" s="1"/>
  <c r="H114" i="3" s="1"/>
  <c r="G113" i="2"/>
  <c r="B114" i="2"/>
  <c r="E113" i="2" a="1"/>
  <c r="E113" i="2" s="1"/>
  <c r="H113" i="2" s="1"/>
  <c r="B109" i="1"/>
  <c r="E108" i="1" a="1"/>
  <c r="E108" i="1" s="1"/>
  <c r="G108" i="1"/>
  <c r="G115" i="4" l="1"/>
  <c r="E115" i="4" a="1"/>
  <c r="E115" i="4" s="1"/>
  <c r="B116" i="4"/>
  <c r="G115" i="3"/>
  <c r="E115" i="3" a="1"/>
  <c r="E115" i="3" s="1"/>
  <c r="H115" i="3" s="1"/>
  <c r="B116" i="3"/>
  <c r="B115" i="2"/>
  <c r="E114" i="2" a="1"/>
  <c r="E114" i="2" s="1"/>
  <c r="G114" i="2"/>
  <c r="B110" i="1"/>
  <c r="E109" i="1" a="1"/>
  <c r="E109" i="1" s="1"/>
  <c r="G109" i="1"/>
  <c r="H114" i="2" l="1"/>
  <c r="B117" i="4"/>
  <c r="G116" i="4"/>
  <c r="E116" i="4" a="1"/>
  <c r="E116" i="4" s="1"/>
  <c r="B117" i="3"/>
  <c r="G116" i="3"/>
  <c r="E116" i="3" a="1"/>
  <c r="E116" i="3" s="1"/>
  <c r="H116" i="3" s="1"/>
  <c r="G115" i="2"/>
  <c r="B116" i="2"/>
  <c r="E115" i="2" a="1"/>
  <c r="E115" i="2" s="1"/>
  <c r="H115" i="2" s="1"/>
  <c r="B111" i="1"/>
  <c r="E110" i="1" a="1"/>
  <c r="E110" i="1" s="1"/>
  <c r="G110" i="1"/>
  <c r="B118" i="4" l="1"/>
  <c r="G117" i="4"/>
  <c r="E117" i="4" a="1"/>
  <c r="E117" i="4" s="1"/>
  <c r="B118" i="3"/>
  <c r="G117" i="3"/>
  <c r="E117" i="3" a="1"/>
  <c r="E117" i="3" s="1"/>
  <c r="H117" i="3" s="1"/>
  <c r="G116" i="2"/>
  <c r="B117" i="2"/>
  <c r="E116" i="2" a="1"/>
  <c r="E116" i="2" s="1"/>
  <c r="H116" i="2" s="1"/>
  <c r="B112" i="1"/>
  <c r="E111" i="1" a="1"/>
  <c r="E111" i="1" s="1"/>
  <c r="G111" i="1"/>
  <c r="E118" i="4" l="1" a="1"/>
  <c r="E118" i="4" s="1"/>
  <c r="B119" i="4"/>
  <c r="G118" i="4"/>
  <c r="G118" i="3"/>
  <c r="E118" i="3" a="1"/>
  <c r="E118" i="3" s="1"/>
  <c r="H118" i="3" s="1"/>
  <c r="B119" i="3"/>
  <c r="G117" i="2"/>
  <c r="B118" i="2"/>
  <c r="E117" i="2" a="1"/>
  <c r="E117" i="2" s="1"/>
  <c r="H117" i="2" s="1"/>
  <c r="B113" i="1"/>
  <c r="E112" i="1" a="1"/>
  <c r="E112" i="1" s="1"/>
  <c r="G112" i="1"/>
  <c r="B120" i="4" l="1"/>
  <c r="G119" i="4"/>
  <c r="E119" i="4" a="1"/>
  <c r="E119" i="4" s="1"/>
  <c r="B120" i="3"/>
  <c r="G119" i="3"/>
  <c r="E119" i="3" a="1"/>
  <c r="E119" i="3" s="1"/>
  <c r="H119" i="3" s="1"/>
  <c r="B119" i="2"/>
  <c r="G118" i="2"/>
  <c r="E118" i="2" a="1"/>
  <c r="E118" i="2" s="1"/>
  <c r="H118" i="2" s="1"/>
  <c r="B114" i="1"/>
  <c r="E113" i="1" a="1"/>
  <c r="E113" i="1" s="1"/>
  <c r="G113" i="1"/>
  <c r="G120" i="4" l="1"/>
  <c r="E120" i="4" a="1"/>
  <c r="E120" i="4" s="1"/>
  <c r="B121" i="4"/>
  <c r="B121" i="3"/>
  <c r="G120" i="3"/>
  <c r="E120" i="3" a="1"/>
  <c r="E120" i="3" s="1"/>
  <c r="H120" i="3" s="1"/>
  <c r="E119" i="2" a="1"/>
  <c r="E119" i="2" s="1"/>
  <c r="B120" i="2"/>
  <c r="G119" i="2"/>
  <c r="B115" i="1"/>
  <c r="E114" i="1" a="1"/>
  <c r="E114" i="1" s="1"/>
  <c r="G114" i="1"/>
  <c r="H119" i="2" l="1"/>
  <c r="B122" i="4"/>
  <c r="G121" i="4"/>
  <c r="E121" i="4" a="1"/>
  <c r="E121" i="4" s="1"/>
  <c r="G121" i="3"/>
  <c r="E121" i="3" a="1"/>
  <c r="E121" i="3" s="1"/>
  <c r="H121" i="3" s="1"/>
  <c r="B122" i="3"/>
  <c r="B121" i="2"/>
  <c r="G120" i="2"/>
  <c r="E120" i="2" a="1"/>
  <c r="E120" i="2" s="1"/>
  <c r="H120" i="2" s="1"/>
  <c r="B116" i="1"/>
  <c r="E115" i="1" a="1"/>
  <c r="E115" i="1" s="1"/>
  <c r="G115" i="1"/>
  <c r="B123" i="4" l="1"/>
  <c r="G122" i="4"/>
  <c r="E122" i="4" a="1"/>
  <c r="E122" i="4" s="1"/>
  <c r="B123" i="3"/>
  <c r="G122" i="3"/>
  <c r="E122" i="3" a="1"/>
  <c r="E122" i="3" s="1"/>
  <c r="H122" i="3" s="1"/>
  <c r="B122" i="2"/>
  <c r="E121" i="2" a="1"/>
  <c r="E121" i="2" s="1"/>
  <c r="G121" i="2"/>
  <c r="B117" i="1"/>
  <c r="E116" i="1" a="1"/>
  <c r="E116" i="1" s="1"/>
  <c r="G116" i="1"/>
  <c r="H121" i="2" l="1"/>
  <c r="B124" i="4"/>
  <c r="E123" i="4" a="1"/>
  <c r="E123" i="4" s="1"/>
  <c r="G123" i="4"/>
  <c r="B124" i="3"/>
  <c r="G123" i="3"/>
  <c r="E123" i="3" a="1"/>
  <c r="E123" i="3" s="1"/>
  <c r="H123" i="3" s="1"/>
  <c r="G122" i="2"/>
  <c r="B123" i="2"/>
  <c r="E122" i="2" a="1"/>
  <c r="E122" i="2" s="1"/>
  <c r="H122" i="2" s="1"/>
  <c r="B118" i="1"/>
  <c r="E117" i="1" a="1"/>
  <c r="E117" i="1" s="1"/>
  <c r="G117" i="1"/>
  <c r="B125" i="4" l="1"/>
  <c r="G124" i="4"/>
  <c r="E124" i="4" a="1"/>
  <c r="E124" i="4" s="1"/>
  <c r="G124" i="3"/>
  <c r="E124" i="3" a="1"/>
  <c r="E124" i="3" s="1"/>
  <c r="H124" i="3" s="1"/>
  <c r="B125" i="3"/>
  <c r="B124" i="2"/>
  <c r="E123" i="2" a="1"/>
  <c r="E123" i="2" s="1"/>
  <c r="G123" i="2"/>
  <c r="B119" i="1"/>
  <c r="E118" i="1" a="1"/>
  <c r="E118" i="1" s="1"/>
  <c r="G118" i="1"/>
  <c r="H123" i="2" l="1"/>
  <c r="E125" i="4" a="1"/>
  <c r="E125" i="4" s="1"/>
  <c r="G125" i="4"/>
  <c r="B126" i="4"/>
  <c r="B126" i="3"/>
  <c r="G125" i="3"/>
  <c r="E125" i="3" a="1"/>
  <c r="E125" i="3" s="1"/>
  <c r="H125" i="3" s="1"/>
  <c r="B125" i="2"/>
  <c r="G124" i="2"/>
  <c r="E124" i="2" a="1"/>
  <c r="E124" i="2" s="1"/>
  <c r="B120" i="1"/>
  <c r="E119" i="1" a="1"/>
  <c r="E119" i="1" s="1"/>
  <c r="G119" i="1"/>
  <c r="H124" i="2" l="1"/>
  <c r="B127" i="4"/>
  <c r="G126" i="4"/>
  <c r="E126" i="4" a="1"/>
  <c r="E126" i="4" s="1"/>
  <c r="B127" i="3"/>
  <c r="G126" i="3"/>
  <c r="E126" i="3" a="1"/>
  <c r="E126" i="3" s="1"/>
  <c r="H126" i="3" s="1"/>
  <c r="E125" i="2" a="1"/>
  <c r="E125" i="2" s="1"/>
  <c r="G125" i="2"/>
  <c r="B126" i="2"/>
  <c r="B121" i="1"/>
  <c r="E120" i="1" a="1"/>
  <c r="E120" i="1" s="1"/>
  <c r="G120" i="1"/>
  <c r="H125" i="2" l="1"/>
  <c r="G127" i="4"/>
  <c r="E127" i="4" a="1"/>
  <c r="E127" i="4" s="1"/>
  <c r="B128" i="4"/>
  <c r="G127" i="3"/>
  <c r="E127" i="3" a="1"/>
  <c r="E127" i="3" s="1"/>
  <c r="H127" i="3" s="1"/>
  <c r="B128" i="3"/>
  <c r="B127" i="2"/>
  <c r="G126" i="2"/>
  <c r="E126" i="2" a="1"/>
  <c r="E126" i="2" s="1"/>
  <c r="H126" i="2" s="1"/>
  <c r="B122" i="1"/>
  <c r="E121" i="1" a="1"/>
  <c r="E121" i="1" s="1"/>
  <c r="G121" i="1"/>
  <c r="B129" i="4" l="1"/>
  <c r="G128" i="4"/>
  <c r="E128" i="4" a="1"/>
  <c r="E128" i="4" s="1"/>
  <c r="B129" i="3"/>
  <c r="G128" i="3"/>
  <c r="E128" i="3" a="1"/>
  <c r="E128" i="3" s="1"/>
  <c r="H128" i="3" s="1"/>
  <c r="B128" i="2"/>
  <c r="G127" i="2"/>
  <c r="E127" i="2" a="1"/>
  <c r="E127" i="2" s="1"/>
  <c r="H127" i="2" s="1"/>
  <c r="B123" i="1"/>
  <c r="E122" i="1" a="1"/>
  <c r="E122" i="1" s="1"/>
  <c r="G122" i="1"/>
  <c r="B130" i="4" l="1"/>
  <c r="G129" i="4"/>
  <c r="E129" i="4" a="1"/>
  <c r="E129" i="4" s="1"/>
  <c r="B130" i="3"/>
  <c r="G129" i="3"/>
  <c r="E129" i="3" a="1"/>
  <c r="E129" i="3" s="1"/>
  <c r="H129" i="3" s="1"/>
  <c r="G128" i="2"/>
  <c r="B129" i="2"/>
  <c r="E128" i="2" a="1"/>
  <c r="E128" i="2" s="1"/>
  <c r="B124" i="1"/>
  <c r="G123" i="1"/>
  <c r="E123" i="1" a="1"/>
  <c r="E123" i="1" s="1"/>
  <c r="H128" i="2" l="1"/>
  <c r="E130" i="4" a="1"/>
  <c r="E130" i="4" s="1"/>
  <c r="B131" i="4"/>
  <c r="G130" i="4"/>
  <c r="G130" i="3"/>
  <c r="E130" i="3" a="1"/>
  <c r="E130" i="3" s="1"/>
  <c r="B131" i="3"/>
  <c r="B130" i="2"/>
  <c r="G129" i="2"/>
  <c r="E129" i="2" a="1"/>
  <c r="E129" i="2" s="1"/>
  <c r="H129" i="2" s="1"/>
  <c r="B125" i="1"/>
  <c r="E124" i="1" a="1"/>
  <c r="E124" i="1" s="1"/>
  <c r="G124" i="1"/>
  <c r="H130" i="3" l="1"/>
  <c r="B132" i="4"/>
  <c r="G131" i="4"/>
  <c r="E131" i="4" a="1"/>
  <c r="E131" i="4" s="1"/>
  <c r="B132" i="3"/>
  <c r="E131" i="3" a="1"/>
  <c r="E131" i="3" s="1"/>
  <c r="H131" i="3" s="1"/>
  <c r="G131" i="3"/>
  <c r="B131" i="2"/>
  <c r="E130" i="2" a="1"/>
  <c r="E130" i="2" s="1"/>
  <c r="G130" i="2"/>
  <c r="B126" i="1"/>
  <c r="E125" i="1" a="1"/>
  <c r="E125" i="1" s="1"/>
  <c r="G125" i="1"/>
  <c r="H130" i="2" l="1"/>
  <c r="G132" i="4"/>
  <c r="E132" i="4" a="1"/>
  <c r="E132" i="4" s="1"/>
  <c r="B133" i="4"/>
  <c r="B133" i="3"/>
  <c r="G132" i="3"/>
  <c r="E132" i="3" a="1"/>
  <c r="E132" i="3" s="1"/>
  <c r="H132" i="3" s="1"/>
  <c r="G131" i="2"/>
  <c r="B132" i="2"/>
  <c r="E131" i="2" a="1"/>
  <c r="E131" i="2" s="1"/>
  <c r="H131" i="2" s="1"/>
  <c r="B127" i="1"/>
  <c r="E126" i="1" a="1"/>
  <c r="E126" i="1" s="1"/>
  <c r="G126" i="1"/>
  <c r="B134" i="4" l="1"/>
  <c r="G133" i="4"/>
  <c r="E133" i="4" a="1"/>
  <c r="E133" i="4" s="1"/>
  <c r="B134" i="3"/>
  <c r="G133" i="3"/>
  <c r="E133" i="3" a="1"/>
  <c r="E133" i="3" s="1"/>
  <c r="H133" i="3" s="1"/>
  <c r="B133" i="2"/>
  <c r="E132" i="2" a="1"/>
  <c r="E132" i="2" s="1"/>
  <c r="G132" i="2"/>
  <c r="B128" i="1"/>
  <c r="E127" i="1" a="1"/>
  <c r="E127" i="1" s="1"/>
  <c r="G127" i="1"/>
  <c r="H132" i="2" l="1"/>
  <c r="B135" i="4"/>
  <c r="G134" i="4"/>
  <c r="E134" i="4" a="1"/>
  <c r="E134" i="4" s="1"/>
  <c r="B135" i="3"/>
  <c r="G134" i="3"/>
  <c r="E134" i="3" a="1"/>
  <c r="E134" i="3" s="1"/>
  <c r="H134" i="3" s="1"/>
  <c r="B134" i="2"/>
  <c r="G133" i="2"/>
  <c r="E133" i="2" a="1"/>
  <c r="E133" i="2" s="1"/>
  <c r="H133" i="2" s="1"/>
  <c r="B129" i="1"/>
  <c r="E128" i="1" a="1"/>
  <c r="E128" i="1" s="1"/>
  <c r="G128" i="1"/>
  <c r="B136" i="4" l="1"/>
  <c r="E135" i="4" a="1"/>
  <c r="E135" i="4" s="1"/>
  <c r="G135" i="4"/>
  <c r="B136" i="3"/>
  <c r="G135" i="3"/>
  <c r="E135" i="3" a="1"/>
  <c r="E135" i="3" s="1"/>
  <c r="H135" i="3" s="1"/>
  <c r="G134" i="2"/>
  <c r="B135" i="2"/>
  <c r="E134" i="2" a="1"/>
  <c r="E134" i="2" s="1"/>
  <c r="H134" i="2" s="1"/>
  <c r="B130" i="1"/>
  <c r="E129" i="1" a="1"/>
  <c r="E129" i="1" s="1"/>
  <c r="G129" i="1"/>
  <c r="B137" i="4" l="1"/>
  <c r="G136" i="4"/>
  <c r="E136" i="4" a="1"/>
  <c r="E136" i="4" s="1"/>
  <c r="E136" i="3" a="1"/>
  <c r="E136" i="3" s="1"/>
  <c r="H136" i="3" s="1"/>
  <c r="B137" i="3"/>
  <c r="G136" i="3"/>
  <c r="E135" i="2" a="1"/>
  <c r="E135" i="2" s="1"/>
  <c r="H135" i="2" s="1"/>
  <c r="B136" i="2"/>
  <c r="G135" i="2"/>
  <c r="B131" i="1"/>
  <c r="E130" i="1" a="1"/>
  <c r="E130" i="1" s="1"/>
  <c r="G130" i="1"/>
  <c r="E137" i="4" l="1" a="1"/>
  <c r="E137" i="4" s="1"/>
  <c r="G137" i="4"/>
  <c r="B138" i="4"/>
  <c r="B138" i="3"/>
  <c r="G137" i="3"/>
  <c r="E137" i="3" a="1"/>
  <c r="E137" i="3" s="1"/>
  <c r="H137" i="3" s="1"/>
  <c r="B137" i="2"/>
  <c r="G136" i="2"/>
  <c r="E136" i="2" a="1"/>
  <c r="E136" i="2" s="1"/>
  <c r="B132" i="1"/>
  <c r="G131" i="1"/>
  <c r="E131" i="1" a="1"/>
  <c r="E131" i="1" s="1"/>
  <c r="H136" i="2" l="1"/>
  <c r="B139" i="4"/>
  <c r="G138" i="4"/>
  <c r="E138" i="4" a="1"/>
  <c r="E138" i="4" s="1"/>
  <c r="B139" i="3"/>
  <c r="G138" i="3"/>
  <c r="E138" i="3" a="1"/>
  <c r="E138" i="3" s="1"/>
  <c r="H138" i="3" s="1"/>
  <c r="G137" i="2"/>
  <c r="E137" i="2" a="1"/>
  <c r="E137" i="2" s="1"/>
  <c r="H137" i="2" s="1"/>
  <c r="B138" i="2"/>
  <c r="B133" i="1"/>
  <c r="E132" i="1" a="1"/>
  <c r="E132" i="1" s="1"/>
  <c r="G132" i="1"/>
  <c r="G139" i="4" l="1"/>
  <c r="E139" i="4" a="1"/>
  <c r="E139" i="4" s="1"/>
  <c r="B140" i="4"/>
  <c r="G139" i="3"/>
  <c r="E139" i="3" a="1"/>
  <c r="E139" i="3" s="1"/>
  <c r="H139" i="3" s="1"/>
  <c r="B140" i="3"/>
  <c r="B139" i="2"/>
  <c r="E138" i="2" a="1"/>
  <c r="E138" i="2" s="1"/>
  <c r="G138" i="2"/>
  <c r="B134" i="1"/>
  <c r="E133" i="1" a="1"/>
  <c r="E133" i="1" s="1"/>
  <c r="G133" i="1"/>
  <c r="H138" i="2" l="1"/>
  <c r="B141" i="4"/>
  <c r="G140" i="4"/>
  <c r="E140" i="4" a="1"/>
  <c r="E140" i="4" s="1"/>
  <c r="B141" i="3"/>
  <c r="E140" i="3" a="1"/>
  <c r="E140" i="3" s="1"/>
  <c r="H140" i="3" s="1"/>
  <c r="G140" i="3"/>
  <c r="B140" i="2"/>
  <c r="G139" i="2"/>
  <c r="E139" i="2" a="1"/>
  <c r="E139" i="2" s="1"/>
  <c r="H139" i="2" s="1"/>
  <c r="B135" i="1"/>
  <c r="E134" i="1" a="1"/>
  <c r="E134" i="1" s="1"/>
  <c r="G134" i="1"/>
  <c r="B142" i="4" l="1"/>
  <c r="G141" i="4"/>
  <c r="E141" i="4" a="1"/>
  <c r="E141" i="4" s="1"/>
  <c r="B142" i="3"/>
  <c r="G141" i="3"/>
  <c r="E141" i="3" a="1"/>
  <c r="E141" i="3" s="1"/>
  <c r="H141" i="3" s="1"/>
  <c r="G140" i="2"/>
  <c r="E140" i="2" a="1"/>
  <c r="E140" i="2" s="1"/>
  <c r="B141" i="2"/>
  <c r="B136" i="1"/>
  <c r="E135" i="1" a="1"/>
  <c r="E135" i="1" s="1"/>
  <c r="G135" i="1"/>
  <c r="H140" i="2" l="1"/>
  <c r="E142" i="4" a="1"/>
  <c r="E142" i="4" s="1"/>
  <c r="B143" i="4"/>
  <c r="G142" i="4"/>
  <c r="B143" i="3"/>
  <c r="G142" i="3"/>
  <c r="E142" i="3" a="1"/>
  <c r="E142" i="3" s="1"/>
  <c r="B142" i="2"/>
  <c r="E141" i="2" a="1"/>
  <c r="E141" i="2" s="1"/>
  <c r="G141" i="2"/>
  <c r="B137" i="1"/>
  <c r="E136" i="1" a="1"/>
  <c r="E136" i="1" s="1"/>
  <c r="G136" i="1"/>
  <c r="H142" i="3" l="1"/>
  <c r="H141" i="2"/>
  <c r="B144" i="4"/>
  <c r="G143" i="4"/>
  <c r="E143" i="4" a="1"/>
  <c r="E143" i="4" s="1"/>
  <c r="B144" i="3"/>
  <c r="G143" i="3"/>
  <c r="E143" i="3" a="1"/>
  <c r="E143" i="3" s="1"/>
  <c r="H143" i="3" s="1"/>
  <c r="E142" i="2" a="1"/>
  <c r="E142" i="2" s="1"/>
  <c r="B143" i="2"/>
  <c r="G142" i="2"/>
  <c r="B138" i="1"/>
  <c r="E137" i="1" a="1"/>
  <c r="E137" i="1" s="1"/>
  <c r="G137" i="1"/>
  <c r="H142" i="2" l="1"/>
  <c r="G144" i="4"/>
  <c r="E144" i="4" a="1"/>
  <c r="E144" i="4" s="1"/>
  <c r="B145" i="4"/>
  <c r="B145" i="3"/>
  <c r="G144" i="3"/>
  <c r="E144" i="3" a="1"/>
  <c r="E144" i="3" s="1"/>
  <c r="H144" i="3" s="1"/>
  <c r="G143" i="2"/>
  <c r="E143" i="2" a="1"/>
  <c r="E143" i="2" s="1"/>
  <c r="B144" i="2"/>
  <c r="B139" i="1"/>
  <c r="E138" i="1" a="1"/>
  <c r="E138" i="1" s="1"/>
  <c r="G138" i="1"/>
  <c r="H143" i="2" l="1"/>
  <c r="B146" i="4"/>
  <c r="G145" i="4"/>
  <c r="E145" i="4" a="1"/>
  <c r="E145" i="4" s="1"/>
  <c r="E145" i="3" a="1"/>
  <c r="E145" i="3" s="1"/>
  <c r="H145" i="3" s="1"/>
  <c r="B146" i="3"/>
  <c r="G145" i="3"/>
  <c r="B145" i="2"/>
  <c r="E144" i="2" a="1"/>
  <c r="E144" i="2" s="1"/>
  <c r="G144" i="2"/>
  <c r="B140" i="1"/>
  <c r="E139" i="1" a="1"/>
  <c r="E139" i="1" s="1"/>
  <c r="G139" i="1"/>
  <c r="H144" i="2" l="1"/>
  <c r="B147" i="4"/>
  <c r="G146" i="4"/>
  <c r="E146" i="4" a="1"/>
  <c r="E146" i="4" s="1"/>
  <c r="B147" i="3"/>
  <c r="G146" i="3"/>
  <c r="E146" i="3" a="1"/>
  <c r="E146" i="3" s="1"/>
  <c r="H146" i="3" s="1"/>
  <c r="E145" i="2" a="1"/>
  <c r="E145" i="2" s="1"/>
  <c r="G145" i="2"/>
  <c r="B146" i="2"/>
  <c r="B141" i="1"/>
  <c r="E140" i="1" a="1"/>
  <c r="E140" i="1" s="1"/>
  <c r="G140" i="1"/>
  <c r="H145" i="2" l="1"/>
  <c r="B148" i="4"/>
  <c r="E147" i="4" a="1"/>
  <c r="E147" i="4" s="1"/>
  <c r="G147" i="4"/>
  <c r="B148" i="3"/>
  <c r="E147" i="3" a="1"/>
  <c r="E147" i="3" s="1"/>
  <c r="H147" i="3" s="1"/>
  <c r="G147" i="3"/>
  <c r="E146" i="2" a="1"/>
  <c r="E146" i="2" s="1"/>
  <c r="G146" i="2"/>
  <c r="B147" i="2"/>
  <c r="B142" i="1"/>
  <c r="E141" i="1" a="1"/>
  <c r="E141" i="1" s="1"/>
  <c r="G141" i="1"/>
  <c r="H146" i="2" l="1"/>
  <c r="B149" i="4"/>
  <c r="G148" i="4"/>
  <c r="E148" i="4" a="1"/>
  <c r="E148" i="4" s="1"/>
  <c r="B149" i="3"/>
  <c r="G148" i="3"/>
  <c r="E148" i="3" a="1"/>
  <c r="E148" i="3" s="1"/>
  <c r="H148" i="3" s="1"/>
  <c r="B148" i="2"/>
  <c r="G147" i="2"/>
  <c r="E147" i="2" a="1"/>
  <c r="E147" i="2" s="1"/>
  <c r="H147" i="2" s="1"/>
  <c r="B143" i="1"/>
  <c r="E142" i="1" a="1"/>
  <c r="E142" i="1" s="1"/>
  <c r="G142" i="1"/>
  <c r="E149" i="4" l="1" a="1"/>
  <c r="E149" i="4" s="1"/>
  <c r="G149" i="4"/>
  <c r="B150" i="4"/>
  <c r="E149" i="3" a="1"/>
  <c r="E149" i="3" s="1"/>
  <c r="H149" i="3" s="1"/>
  <c r="B150" i="3"/>
  <c r="G149" i="3"/>
  <c r="B149" i="2"/>
  <c r="G148" i="2"/>
  <c r="E148" i="2" a="1"/>
  <c r="E148" i="2" s="1"/>
  <c r="H148" i="2" s="1"/>
  <c r="B144" i="1"/>
  <c r="E143" i="1" a="1"/>
  <c r="E143" i="1" s="1"/>
  <c r="G143" i="1"/>
  <c r="B151" i="4" l="1"/>
  <c r="G150" i="4"/>
  <c r="E150" i="4" a="1"/>
  <c r="E150" i="4" s="1"/>
  <c r="B151" i="3"/>
  <c r="E150" i="3" a="1"/>
  <c r="E150" i="3" s="1"/>
  <c r="H150" i="3" s="1"/>
  <c r="G150" i="3"/>
  <c r="G149" i="2"/>
  <c r="B150" i="2"/>
  <c r="E149" i="2" a="1"/>
  <c r="E149" i="2" s="1"/>
  <c r="H149" i="2" s="1"/>
  <c r="B145" i="1"/>
  <c r="E144" i="1" a="1"/>
  <c r="E144" i="1" s="1"/>
  <c r="G144" i="1"/>
  <c r="G151" i="4" l="1"/>
  <c r="E151" i="4" a="1"/>
  <c r="E151" i="4" s="1"/>
  <c r="B152" i="4"/>
  <c r="E151" i="3" a="1"/>
  <c r="E151" i="3" s="1"/>
  <c r="H151" i="3" s="1"/>
  <c r="G151" i="3"/>
  <c r="B152" i="3"/>
  <c r="B151" i="2"/>
  <c r="E150" i="2" a="1"/>
  <c r="E150" i="2" s="1"/>
  <c r="H150" i="2" s="1"/>
  <c r="G150" i="2"/>
  <c r="B146" i="1"/>
  <c r="E145" i="1" a="1"/>
  <c r="E145" i="1" s="1"/>
  <c r="G145" i="1"/>
  <c r="B153" i="4" l="1"/>
  <c r="G152" i="4"/>
  <c r="E152" i="4" a="1"/>
  <c r="E152" i="4" s="1"/>
  <c r="E152" i="3" a="1"/>
  <c r="E152" i="3" s="1"/>
  <c r="H152" i="3" s="1"/>
  <c r="B153" i="3"/>
  <c r="G152" i="3"/>
  <c r="G151" i="2"/>
  <c r="B152" i="2"/>
  <c r="E151" i="2" a="1"/>
  <c r="E151" i="2" s="1"/>
  <c r="H151" i="2" s="1"/>
  <c r="B147" i="1"/>
  <c r="E146" i="1" a="1"/>
  <c r="E146" i="1" s="1"/>
  <c r="G146" i="1"/>
  <c r="B154" i="4" l="1"/>
  <c r="G153" i="4"/>
  <c r="E153" i="4" a="1"/>
  <c r="E153" i="4" s="1"/>
  <c r="B154" i="3"/>
  <c r="E153" i="3" a="1"/>
  <c r="E153" i="3" s="1"/>
  <c r="G153" i="3"/>
  <c r="G152" i="2"/>
  <c r="B153" i="2"/>
  <c r="E152" i="2" a="1"/>
  <c r="E152" i="2" s="1"/>
  <c r="H152" i="2" s="1"/>
  <c r="B148" i="1"/>
  <c r="E147" i="1" a="1"/>
  <c r="E147" i="1" s="1"/>
  <c r="G147" i="1"/>
  <c r="H153" i="3" l="1"/>
  <c r="E154" i="4" a="1"/>
  <c r="E154" i="4" s="1"/>
  <c r="B155" i="4"/>
  <c r="G154" i="4"/>
  <c r="G154" i="3"/>
  <c r="B155" i="3"/>
  <c r="E154" i="3" a="1"/>
  <c r="E154" i="3" s="1"/>
  <c r="H154" i="3" s="1"/>
  <c r="B154" i="2"/>
  <c r="E153" i="2" a="1"/>
  <c r="E153" i="2" s="1"/>
  <c r="G153" i="2"/>
  <c r="B149" i="1"/>
  <c r="E148" i="1" a="1"/>
  <c r="E148" i="1" s="1"/>
  <c r="G148" i="1"/>
  <c r="H153" i="2" l="1"/>
  <c r="B156" i="4"/>
  <c r="G155" i="4"/>
  <c r="E155" i="4" a="1"/>
  <c r="E155" i="4" s="1"/>
  <c r="E155" i="3" a="1"/>
  <c r="E155" i="3" s="1"/>
  <c r="H155" i="3" s="1"/>
  <c r="B156" i="3"/>
  <c r="G155" i="3"/>
  <c r="G154" i="2"/>
  <c r="B155" i="2"/>
  <c r="E154" i="2" a="1"/>
  <c r="E154" i="2" s="1"/>
  <c r="H154" i="2" s="1"/>
  <c r="B150" i="1"/>
  <c r="E149" i="1" a="1"/>
  <c r="E149" i="1" s="1"/>
  <c r="G149" i="1"/>
  <c r="G156" i="4" l="1"/>
  <c r="E156" i="4" a="1"/>
  <c r="E156" i="4" s="1"/>
  <c r="B157" i="4"/>
  <c r="B157" i="3"/>
  <c r="E156" i="3" a="1"/>
  <c r="E156" i="3" s="1"/>
  <c r="H156" i="3" s="1"/>
  <c r="G156" i="3"/>
  <c r="G155" i="2"/>
  <c r="B156" i="2"/>
  <c r="E155" i="2" a="1"/>
  <c r="E155" i="2" s="1"/>
  <c r="H155" i="2" s="1"/>
  <c r="B151" i="1"/>
  <c r="E150" i="1" a="1"/>
  <c r="E150" i="1" s="1"/>
  <c r="G150" i="1"/>
  <c r="B158" i="4" l="1"/>
  <c r="G157" i="4"/>
  <c r="E157" i="4" a="1"/>
  <c r="E157" i="4" s="1"/>
  <c r="G157" i="3"/>
  <c r="B158" i="3"/>
  <c r="E157" i="3" a="1"/>
  <c r="E157" i="3" s="1"/>
  <c r="H157" i="3" s="1"/>
  <c r="B157" i="2"/>
  <c r="G156" i="2"/>
  <c r="E156" i="2" a="1"/>
  <c r="E156" i="2" s="1"/>
  <c r="H156" i="2" s="1"/>
  <c r="B152" i="1"/>
  <c r="E151" i="1" a="1"/>
  <c r="E151" i="1" s="1"/>
  <c r="G151" i="1"/>
  <c r="B159" i="4" l="1"/>
  <c r="G158" i="4"/>
  <c r="E158" i="4" a="1"/>
  <c r="E158" i="4" s="1"/>
  <c r="E158" i="3" a="1"/>
  <c r="E158" i="3" s="1"/>
  <c r="H158" i="3" s="1"/>
  <c r="B159" i="3"/>
  <c r="G158" i="3"/>
  <c r="B158" i="2"/>
  <c r="G157" i="2"/>
  <c r="E157" i="2" a="1"/>
  <c r="E157" i="2" s="1"/>
  <c r="H157" i="2" s="1"/>
  <c r="B153" i="1"/>
  <c r="E152" i="1" a="1"/>
  <c r="E152" i="1" s="1"/>
  <c r="G152" i="1"/>
  <c r="B160" i="4" l="1"/>
  <c r="E159" i="4" a="1"/>
  <c r="E159" i="4" s="1"/>
  <c r="G159" i="4"/>
  <c r="B160" i="3"/>
  <c r="G159" i="3"/>
  <c r="E159" i="3" a="1"/>
  <c r="E159" i="3" s="1"/>
  <c r="H159" i="3" s="1"/>
  <c r="G158" i="2"/>
  <c r="B159" i="2"/>
  <c r="E158" i="2" a="1"/>
  <c r="E158" i="2" s="1"/>
  <c r="H158" i="2" s="1"/>
  <c r="B154" i="1"/>
  <c r="E153" i="1" a="1"/>
  <c r="E153" i="1" s="1"/>
  <c r="G153" i="1"/>
  <c r="B161" i="4" l="1"/>
  <c r="G160" i="4"/>
  <c r="E160" i="4" a="1"/>
  <c r="E160" i="4" s="1"/>
  <c r="G160" i="3"/>
  <c r="E160" i="3" a="1"/>
  <c r="E160" i="3" s="1"/>
  <c r="H160" i="3" s="1"/>
  <c r="B161" i="3"/>
  <c r="B160" i="2"/>
  <c r="E159" i="2" a="1"/>
  <c r="E159" i="2" s="1"/>
  <c r="G159" i="2"/>
  <c r="B155" i="1"/>
  <c r="E154" i="1" a="1"/>
  <c r="E154" i="1" s="1"/>
  <c r="G154" i="1"/>
  <c r="H159" i="2" l="1"/>
  <c r="E161" i="4" a="1"/>
  <c r="E161" i="4" s="1"/>
  <c r="G161" i="4"/>
  <c r="B162" i="4"/>
  <c r="E161" i="3" a="1"/>
  <c r="E161" i="3" s="1"/>
  <c r="B162" i="3"/>
  <c r="G161" i="3"/>
  <c r="B161" i="2"/>
  <c r="G160" i="2"/>
  <c r="E160" i="2" a="1"/>
  <c r="E160" i="2" s="1"/>
  <c r="B156" i="1"/>
  <c r="E155" i="1" a="1"/>
  <c r="E155" i="1" s="1"/>
  <c r="G155" i="1"/>
  <c r="H160" i="2" l="1"/>
  <c r="H161" i="3"/>
  <c r="B163" i="4"/>
  <c r="G162" i="4"/>
  <c r="E162" i="4" a="1"/>
  <c r="E162" i="4" s="1"/>
  <c r="B163" i="3"/>
  <c r="G162" i="3"/>
  <c r="E162" i="3" a="1"/>
  <c r="E162" i="3" s="1"/>
  <c r="H162" i="3" s="1"/>
  <c r="G161" i="2"/>
  <c r="B162" i="2"/>
  <c r="E161" i="2" a="1"/>
  <c r="E161" i="2" s="1"/>
  <c r="H161" i="2" s="1"/>
  <c r="B157" i="1"/>
  <c r="E156" i="1" a="1"/>
  <c r="E156" i="1" s="1"/>
  <c r="G156" i="1"/>
  <c r="G163" i="4" l="1"/>
  <c r="E163" i="4" a="1"/>
  <c r="E163" i="4" s="1"/>
  <c r="B164" i="4"/>
  <c r="G163" i="3"/>
  <c r="E163" i="3" a="1"/>
  <c r="E163" i="3" s="1"/>
  <c r="H163" i="3" s="1"/>
  <c r="B164" i="3"/>
  <c r="B163" i="2"/>
  <c r="G162" i="2"/>
  <c r="E162" i="2" a="1"/>
  <c r="E162" i="2" s="1"/>
  <c r="H162" i="2" s="1"/>
  <c r="B158" i="1"/>
  <c r="G157" i="1"/>
  <c r="E157" i="1" a="1"/>
  <c r="E157" i="1" s="1"/>
  <c r="B165" i="4" l="1"/>
  <c r="G164" i="4"/>
  <c r="E164" i="4" a="1"/>
  <c r="E164" i="4" s="1"/>
  <c r="E164" i="3" a="1"/>
  <c r="E164" i="3" s="1"/>
  <c r="H164" i="3" s="1"/>
  <c r="B165" i="3"/>
  <c r="G164" i="3"/>
  <c r="B164" i="2"/>
  <c r="G163" i="2"/>
  <c r="E163" i="2" a="1"/>
  <c r="E163" i="2" s="1"/>
  <c r="H163" i="2" s="1"/>
  <c r="B159" i="1"/>
  <c r="E158" i="1" a="1"/>
  <c r="E158" i="1" s="1"/>
  <c r="G158" i="1"/>
  <c r="B166" i="4" l="1"/>
  <c r="G165" i="4"/>
  <c r="E165" i="4" a="1"/>
  <c r="E165" i="4" s="1"/>
  <c r="B166" i="3"/>
  <c r="G165" i="3"/>
  <c r="E165" i="3" a="1"/>
  <c r="E165" i="3" s="1"/>
  <c r="H165" i="3" s="1"/>
  <c r="G164" i="2"/>
  <c r="B165" i="2"/>
  <c r="E164" i="2" a="1"/>
  <c r="E164" i="2" s="1"/>
  <c r="H164" i="2" s="1"/>
  <c r="B160" i="1"/>
  <c r="E159" i="1" a="1"/>
  <c r="E159" i="1" s="1"/>
  <c r="G159" i="1"/>
  <c r="E166" i="4" l="1" a="1"/>
  <c r="E166" i="4" s="1"/>
  <c r="B167" i="4"/>
  <c r="G166" i="4"/>
  <c r="G166" i="3"/>
  <c r="E166" i="3" a="1"/>
  <c r="E166" i="3" s="1"/>
  <c r="H166" i="3" s="1"/>
  <c r="B167" i="3"/>
  <c r="B166" i="2"/>
  <c r="G165" i="2"/>
  <c r="E165" i="2" a="1"/>
  <c r="E165" i="2" s="1"/>
  <c r="H165" i="2" s="1"/>
  <c r="B161" i="1"/>
  <c r="E160" i="1" a="1"/>
  <c r="E160" i="1" s="1"/>
  <c r="G160" i="1"/>
  <c r="B168" i="4" l="1"/>
  <c r="G167" i="4"/>
  <c r="E167" i="4" a="1"/>
  <c r="E167" i="4" s="1"/>
  <c r="E167" i="3" a="1"/>
  <c r="E167" i="3" s="1"/>
  <c r="H167" i="3" s="1"/>
  <c r="B168" i="3"/>
  <c r="G167" i="3"/>
  <c r="B167" i="2"/>
  <c r="G166" i="2"/>
  <c r="E166" i="2" a="1"/>
  <c r="E166" i="2" s="1"/>
  <c r="H166" i="2" s="1"/>
  <c r="B162" i="1"/>
  <c r="E161" i="1" a="1"/>
  <c r="E161" i="1" s="1"/>
  <c r="G161" i="1"/>
  <c r="G168" i="4" l="1"/>
  <c r="E168" i="4" a="1"/>
  <c r="E168" i="4" s="1"/>
  <c r="B169" i="4"/>
  <c r="B169" i="3"/>
  <c r="G168" i="3"/>
  <c r="E168" i="3" a="1"/>
  <c r="E168" i="3" s="1"/>
  <c r="H168" i="3" s="1"/>
  <c r="G167" i="2"/>
  <c r="B168" i="2"/>
  <c r="E167" i="2" a="1"/>
  <c r="E167" i="2" s="1"/>
  <c r="H167" i="2" s="1"/>
  <c r="B163" i="1"/>
  <c r="E162" i="1" a="1"/>
  <c r="E162" i="1" s="1"/>
  <c r="G162" i="1"/>
  <c r="B170" i="4" l="1"/>
  <c r="G169" i="4"/>
  <c r="E169" i="4" a="1"/>
  <c r="E169" i="4" s="1"/>
  <c r="G169" i="3"/>
  <c r="E169" i="3" a="1"/>
  <c r="E169" i="3" s="1"/>
  <c r="H169" i="3" s="1"/>
  <c r="B170" i="3"/>
  <c r="B169" i="2"/>
  <c r="G168" i="2"/>
  <c r="E168" i="2" a="1"/>
  <c r="E168" i="2" s="1"/>
  <c r="H168" i="2" s="1"/>
  <c r="B164" i="1"/>
  <c r="E163" i="1" a="1"/>
  <c r="E163" i="1" s="1"/>
  <c r="G163" i="1"/>
  <c r="B171" i="4" l="1"/>
  <c r="G170" i="4"/>
  <c r="E170" i="4" a="1"/>
  <c r="E170" i="4" s="1"/>
  <c r="E170" i="3" a="1"/>
  <c r="E170" i="3" s="1"/>
  <c r="H170" i="3" s="1"/>
  <c r="B171" i="3"/>
  <c r="G170" i="3"/>
  <c r="B170" i="2"/>
  <c r="G169" i="2"/>
  <c r="E169" i="2" a="1"/>
  <c r="E169" i="2" s="1"/>
  <c r="H169" i="2" s="1"/>
  <c r="B165" i="1"/>
  <c r="E164" i="1" a="1"/>
  <c r="E164" i="1" s="1"/>
  <c r="G164" i="1"/>
  <c r="B172" i="4" l="1"/>
  <c r="E171" i="4" a="1"/>
  <c r="E171" i="4" s="1"/>
  <c r="G171" i="4"/>
  <c r="B172" i="3"/>
  <c r="G171" i="3"/>
  <c r="E171" i="3" a="1"/>
  <c r="E171" i="3" s="1"/>
  <c r="H171" i="3" s="1"/>
  <c r="G170" i="2"/>
  <c r="B171" i="2"/>
  <c r="E170" i="2" a="1"/>
  <c r="E170" i="2" s="1"/>
  <c r="H170" i="2" s="1"/>
  <c r="B166" i="1"/>
  <c r="E165" i="1" a="1"/>
  <c r="E165" i="1" s="1"/>
  <c r="G165" i="1"/>
  <c r="B173" i="4" l="1"/>
  <c r="G172" i="4"/>
  <c r="E172" i="4" a="1"/>
  <c r="E172" i="4" s="1"/>
  <c r="G172" i="3"/>
  <c r="E172" i="3" a="1"/>
  <c r="E172" i="3" s="1"/>
  <c r="H172" i="3" s="1"/>
  <c r="B173" i="3"/>
  <c r="B172" i="2"/>
  <c r="E171" i="2" a="1"/>
  <c r="E171" i="2" s="1"/>
  <c r="G171" i="2"/>
  <c r="B167" i="1"/>
  <c r="E166" i="1" a="1"/>
  <c r="E166" i="1" s="1"/>
  <c r="G166" i="1"/>
  <c r="H171" i="2" l="1"/>
  <c r="E173" i="4" a="1"/>
  <c r="E173" i="4" s="1"/>
  <c r="G173" i="4"/>
  <c r="B174" i="4"/>
  <c r="E173" i="3" a="1"/>
  <c r="E173" i="3" s="1"/>
  <c r="B174" i="3"/>
  <c r="G173" i="3"/>
  <c r="G172" i="2"/>
  <c r="B173" i="2"/>
  <c r="E172" i="2" a="1"/>
  <c r="E172" i="2" s="1"/>
  <c r="H172" i="2" s="1"/>
  <c r="B168" i="1"/>
  <c r="E167" i="1" a="1"/>
  <c r="E167" i="1" s="1"/>
  <c r="G167" i="1"/>
  <c r="H173" i="3" l="1"/>
  <c r="B175" i="4"/>
  <c r="G174" i="4"/>
  <c r="E174" i="4" a="1"/>
  <c r="E174" i="4" s="1"/>
  <c r="B175" i="3"/>
  <c r="G174" i="3"/>
  <c r="E174" i="3" a="1"/>
  <c r="E174" i="3" s="1"/>
  <c r="H174" i="3" s="1"/>
  <c r="G173" i="2"/>
  <c r="B174" i="2"/>
  <c r="E173" i="2" a="1"/>
  <c r="E173" i="2" s="1"/>
  <c r="B169" i="1"/>
  <c r="E168" i="1" a="1"/>
  <c r="E168" i="1" s="1"/>
  <c r="G168" i="1"/>
  <c r="H173" i="2" l="1"/>
  <c r="G175" i="4"/>
  <c r="E175" i="4" a="1"/>
  <c r="E175" i="4" s="1"/>
  <c r="B176" i="4"/>
  <c r="G175" i="3"/>
  <c r="E175" i="3" a="1"/>
  <c r="E175" i="3" s="1"/>
  <c r="H175" i="3" s="1"/>
  <c r="B176" i="3"/>
  <c r="B175" i="2"/>
  <c r="E174" i="2" a="1"/>
  <c r="E174" i="2" s="1"/>
  <c r="G174" i="2"/>
  <c r="B170" i="1"/>
  <c r="E169" i="1" a="1"/>
  <c r="E169" i="1" s="1"/>
  <c r="G169" i="1"/>
  <c r="H174" i="2" l="1"/>
  <c r="B177" i="4"/>
  <c r="G176" i="4"/>
  <c r="E176" i="4" a="1"/>
  <c r="E176" i="4" s="1"/>
  <c r="E176" i="3" a="1"/>
  <c r="E176" i="3" s="1"/>
  <c r="B177" i="3"/>
  <c r="G176" i="3"/>
  <c r="B176" i="2"/>
  <c r="E175" i="2" a="1"/>
  <c r="E175" i="2" s="1"/>
  <c r="G175" i="2"/>
  <c r="B171" i="1"/>
  <c r="E170" i="1" a="1"/>
  <c r="E170" i="1" s="1"/>
  <c r="G170" i="1"/>
  <c r="H176" i="3" l="1"/>
  <c r="H175" i="2"/>
  <c r="B178" i="4"/>
  <c r="G177" i="4"/>
  <c r="E177" i="4" a="1"/>
  <c r="E177" i="4" s="1"/>
  <c r="B178" i="3"/>
  <c r="G177" i="3"/>
  <c r="E177" i="3" a="1"/>
  <c r="E177" i="3" s="1"/>
  <c r="H177" i="3" s="1"/>
  <c r="G176" i="2"/>
  <c r="E176" i="2" a="1"/>
  <c r="E176" i="2" s="1"/>
  <c r="B177" i="2"/>
  <c r="B172" i="1"/>
  <c r="E171" i="1" a="1"/>
  <c r="E171" i="1" s="1"/>
  <c r="G171" i="1"/>
  <c r="H176" i="2" l="1"/>
  <c r="E178" i="4" a="1"/>
  <c r="E178" i="4" s="1"/>
  <c r="B179" i="4"/>
  <c r="G178" i="4"/>
  <c r="G178" i="3"/>
  <c r="E178" i="3" a="1"/>
  <c r="E178" i="3" s="1"/>
  <c r="B179" i="3"/>
  <c r="B178" i="2"/>
  <c r="G177" i="2"/>
  <c r="E177" i="2" a="1"/>
  <c r="E177" i="2" s="1"/>
  <c r="H177" i="2" s="1"/>
  <c r="B173" i="1"/>
  <c r="E172" i="1" a="1"/>
  <c r="E172" i="1" s="1"/>
  <c r="G172" i="1"/>
  <c r="H178" i="3" l="1"/>
  <c r="B180" i="4"/>
  <c r="G179" i="4"/>
  <c r="E179" i="4" a="1"/>
  <c r="E179" i="4" s="1"/>
  <c r="E179" i="3" a="1"/>
  <c r="E179" i="3" s="1"/>
  <c r="H179" i="3" s="1"/>
  <c r="B180" i="3"/>
  <c r="G179" i="3"/>
  <c r="E178" i="2" a="1"/>
  <c r="E178" i="2" s="1"/>
  <c r="B179" i="2"/>
  <c r="G178" i="2"/>
  <c r="B174" i="1"/>
  <c r="E173" i="1" a="1"/>
  <c r="E173" i="1" s="1"/>
  <c r="G173" i="1"/>
  <c r="H178" i="2" l="1"/>
  <c r="G180" i="4"/>
  <c r="E180" i="4" a="1"/>
  <c r="E180" i="4" s="1"/>
  <c r="B181" i="4"/>
  <c r="B181" i="3"/>
  <c r="G180" i="3"/>
  <c r="E180" i="3" a="1"/>
  <c r="E180" i="3" s="1"/>
  <c r="H180" i="3" s="1"/>
  <c r="G179" i="2"/>
  <c r="B180" i="2"/>
  <c r="E179" i="2" a="1"/>
  <c r="E179" i="2" s="1"/>
  <c r="H179" i="2" s="1"/>
  <c r="B175" i="1"/>
  <c r="E174" i="1" a="1"/>
  <c r="E174" i="1" s="1"/>
  <c r="G174" i="1"/>
  <c r="B182" i="4" l="1"/>
  <c r="G181" i="4"/>
  <c r="E181" i="4" a="1"/>
  <c r="E181" i="4" s="1"/>
  <c r="G181" i="3"/>
  <c r="E181" i="3" a="1"/>
  <c r="E181" i="3" s="1"/>
  <c r="H181" i="3" s="1"/>
  <c r="B182" i="3"/>
  <c r="B181" i="2"/>
  <c r="G180" i="2"/>
  <c r="E180" i="2" a="1"/>
  <c r="E180" i="2" s="1"/>
  <c r="H180" i="2" s="1"/>
  <c r="B176" i="1"/>
  <c r="E175" i="1" a="1"/>
  <c r="E175" i="1" s="1"/>
  <c r="G175" i="1"/>
  <c r="B183" i="4" l="1"/>
  <c r="G182" i="4"/>
  <c r="E182" i="4" a="1"/>
  <c r="E182" i="4" s="1"/>
  <c r="E182" i="3" a="1"/>
  <c r="E182" i="3" s="1"/>
  <c r="H182" i="3" s="1"/>
  <c r="B183" i="3"/>
  <c r="G182" i="3"/>
  <c r="B182" i="2"/>
  <c r="E181" i="2" a="1"/>
  <c r="E181" i="2" s="1"/>
  <c r="G181" i="2"/>
  <c r="B177" i="1"/>
  <c r="E176" i="1" a="1"/>
  <c r="E176" i="1" s="1"/>
  <c r="G176" i="1"/>
  <c r="H181" i="2" l="1"/>
  <c r="B184" i="4"/>
  <c r="E183" i="4" a="1"/>
  <c r="E183" i="4" s="1"/>
  <c r="G183" i="4"/>
  <c r="B184" i="3"/>
  <c r="G183" i="3"/>
  <c r="E183" i="3" a="1"/>
  <c r="E183" i="3" s="1"/>
  <c r="H183" i="3" s="1"/>
  <c r="G182" i="2"/>
  <c r="E182" i="2" a="1"/>
  <c r="E182" i="2" s="1"/>
  <c r="H182" i="2" s="1"/>
  <c r="B183" i="2"/>
  <c r="B178" i="1"/>
  <c r="E177" i="1" a="1"/>
  <c r="E177" i="1" s="1"/>
  <c r="G177" i="1"/>
  <c r="B185" i="4" l="1"/>
  <c r="G184" i="4"/>
  <c r="E184" i="4" a="1"/>
  <c r="E184" i="4" s="1"/>
  <c r="G184" i="3"/>
  <c r="E184" i="3" a="1"/>
  <c r="E184" i="3" s="1"/>
  <c r="H184" i="3" s="1"/>
  <c r="B185" i="3"/>
  <c r="B184" i="2"/>
  <c r="E183" i="2" a="1"/>
  <c r="E183" i="2" s="1"/>
  <c r="G183" i="2"/>
  <c r="B179" i="1"/>
  <c r="E178" i="1" a="1"/>
  <c r="E178" i="1" s="1"/>
  <c r="G178" i="1"/>
  <c r="H183" i="2" l="1"/>
  <c r="E185" i="4" a="1"/>
  <c r="E185" i="4" s="1"/>
  <c r="G185" i="4"/>
  <c r="B186" i="4"/>
  <c r="E185" i="3" a="1"/>
  <c r="E185" i="3" s="1"/>
  <c r="H185" i="3" s="1"/>
  <c r="B186" i="3"/>
  <c r="G185" i="3"/>
  <c r="B185" i="2"/>
  <c r="E184" i="2" a="1"/>
  <c r="E184" i="2" s="1"/>
  <c r="G184" i="2"/>
  <c r="B180" i="1"/>
  <c r="E179" i="1" a="1"/>
  <c r="E179" i="1" s="1"/>
  <c r="G179" i="1"/>
  <c r="H184" i="2" l="1"/>
  <c r="B187" i="4"/>
  <c r="G186" i="4"/>
  <c r="E186" i="4" a="1"/>
  <c r="E186" i="4" s="1"/>
  <c r="B187" i="3"/>
  <c r="G186" i="3"/>
  <c r="E186" i="3" a="1"/>
  <c r="E186" i="3" s="1"/>
  <c r="H186" i="3" s="1"/>
  <c r="B186" i="2"/>
  <c r="G185" i="2"/>
  <c r="E185" i="2" a="1"/>
  <c r="E185" i="2" s="1"/>
  <c r="B181" i="1"/>
  <c r="E180" i="1" a="1"/>
  <c r="E180" i="1" s="1"/>
  <c r="G180" i="1"/>
  <c r="H185" i="2" l="1"/>
  <c r="G187" i="4"/>
  <c r="E187" i="4" a="1"/>
  <c r="E187" i="4" s="1"/>
  <c r="B188" i="4"/>
  <c r="G187" i="3"/>
  <c r="E187" i="3" a="1"/>
  <c r="E187" i="3" s="1"/>
  <c r="H187" i="3" s="1"/>
  <c r="B188" i="3"/>
  <c r="B187" i="2"/>
  <c r="G186" i="2"/>
  <c r="E186" i="2" a="1"/>
  <c r="E186" i="2" s="1"/>
  <c r="H186" i="2" s="1"/>
  <c r="B182" i="1"/>
  <c r="E181" i="1" a="1"/>
  <c r="E181" i="1" s="1"/>
  <c r="G181" i="1"/>
  <c r="B189" i="4" l="1"/>
  <c r="G188" i="4"/>
  <c r="E188" i="4" a="1"/>
  <c r="E188" i="4" s="1"/>
  <c r="E188" i="3" a="1"/>
  <c r="E188" i="3" s="1"/>
  <c r="H188" i="3" s="1"/>
  <c r="B189" i="3"/>
  <c r="G188" i="3"/>
  <c r="G187" i="2"/>
  <c r="B188" i="2"/>
  <c r="E187" i="2" a="1"/>
  <c r="E187" i="2" s="1"/>
  <c r="H187" i="2" s="1"/>
  <c r="B183" i="1"/>
  <c r="E182" i="1" a="1"/>
  <c r="E182" i="1" s="1"/>
  <c r="G182" i="1"/>
  <c r="B190" i="4" l="1"/>
  <c r="G189" i="4"/>
  <c r="E189" i="4" a="1"/>
  <c r="E189" i="4" s="1"/>
  <c r="B190" i="3"/>
  <c r="G189" i="3"/>
  <c r="E189" i="3" a="1"/>
  <c r="E189" i="3" s="1"/>
  <c r="H189" i="3" s="1"/>
  <c r="G188" i="2"/>
  <c r="B189" i="2"/>
  <c r="E188" i="2" a="1"/>
  <c r="E188" i="2" s="1"/>
  <c r="H188" i="2" s="1"/>
  <c r="B184" i="1"/>
  <c r="E183" i="1" a="1"/>
  <c r="E183" i="1" s="1"/>
  <c r="G183" i="1"/>
  <c r="E190" i="4" l="1" a="1"/>
  <c r="E190" i="4" s="1"/>
  <c r="B191" i="4"/>
  <c r="G190" i="4"/>
  <c r="G190" i="3"/>
  <c r="E190" i="3" a="1"/>
  <c r="E190" i="3" s="1"/>
  <c r="B191" i="3"/>
  <c r="B190" i="2"/>
  <c r="G189" i="2"/>
  <c r="E189" i="2" a="1"/>
  <c r="E189" i="2" s="1"/>
  <c r="H189" i="2" s="1"/>
  <c r="B185" i="1"/>
  <c r="E184" i="1" a="1"/>
  <c r="E184" i="1" s="1"/>
  <c r="G184" i="1"/>
  <c r="H190" i="3" l="1"/>
  <c r="B192" i="4"/>
  <c r="G191" i="4"/>
  <c r="E191" i="4" a="1"/>
  <c r="E191" i="4" s="1"/>
  <c r="E191" i="3" a="1"/>
  <c r="E191" i="3" s="1"/>
  <c r="H191" i="3" s="1"/>
  <c r="B192" i="3"/>
  <c r="G191" i="3"/>
  <c r="B191" i="2"/>
  <c r="G190" i="2"/>
  <c r="E190" i="2" a="1"/>
  <c r="E190" i="2" s="1"/>
  <c r="H190" i="2" s="1"/>
  <c r="B186" i="1"/>
  <c r="E185" i="1" a="1"/>
  <c r="E185" i="1" s="1"/>
  <c r="G185" i="1"/>
  <c r="G192" i="4" l="1"/>
  <c r="E192" i="4" a="1"/>
  <c r="E192" i="4" s="1"/>
  <c r="B193" i="4"/>
  <c r="B193" i="3"/>
  <c r="G192" i="3"/>
  <c r="E192" i="3" a="1"/>
  <c r="E192" i="3" s="1"/>
  <c r="H192" i="3" s="1"/>
  <c r="G191" i="2"/>
  <c r="B192" i="2"/>
  <c r="E191" i="2" a="1"/>
  <c r="E191" i="2" s="1"/>
  <c r="H191" i="2" s="1"/>
  <c r="B187" i="1"/>
  <c r="E186" i="1" a="1"/>
  <c r="E186" i="1" s="1"/>
  <c r="G186" i="1"/>
  <c r="B194" i="4" l="1"/>
  <c r="G193" i="4"/>
  <c r="E193" i="4" a="1"/>
  <c r="E193" i="4" s="1"/>
  <c r="G193" i="3"/>
  <c r="E193" i="3" a="1"/>
  <c r="E193" i="3" s="1"/>
  <c r="H193" i="3" s="1"/>
  <c r="B194" i="3"/>
  <c r="B193" i="2"/>
  <c r="G192" i="2"/>
  <c r="E192" i="2" a="1"/>
  <c r="E192" i="2" s="1"/>
  <c r="H192" i="2" s="1"/>
  <c r="B188" i="1"/>
  <c r="E187" i="1" a="1"/>
  <c r="E187" i="1" s="1"/>
  <c r="G187" i="1"/>
  <c r="B195" i="4" l="1"/>
  <c r="G194" i="4"/>
  <c r="E194" i="4" a="1"/>
  <c r="E194" i="4" s="1"/>
  <c r="E194" i="3" a="1"/>
  <c r="E194" i="3" s="1"/>
  <c r="H194" i="3" s="1"/>
  <c r="B195" i="3"/>
  <c r="G194" i="3"/>
  <c r="B194" i="2"/>
  <c r="G193" i="2"/>
  <c r="E193" i="2" a="1"/>
  <c r="E193" i="2" s="1"/>
  <c r="B189" i="1"/>
  <c r="E188" i="1" a="1"/>
  <c r="E188" i="1" s="1"/>
  <c r="G188" i="1"/>
  <c r="H193" i="2" l="1"/>
  <c r="B196" i="4"/>
  <c r="E195" i="4" a="1"/>
  <c r="E195" i="4" s="1"/>
  <c r="G195" i="4"/>
  <c r="B196" i="3"/>
  <c r="G195" i="3"/>
  <c r="E195" i="3" a="1"/>
  <c r="E195" i="3" s="1"/>
  <c r="H195" i="3" s="1"/>
  <c r="G194" i="2"/>
  <c r="B195" i="2"/>
  <c r="E194" i="2" a="1"/>
  <c r="E194" i="2" s="1"/>
  <c r="H194" i="2" s="1"/>
  <c r="B190" i="1"/>
  <c r="E189" i="1" a="1"/>
  <c r="E189" i="1" s="1"/>
  <c r="G189" i="1"/>
  <c r="B197" i="4" l="1"/>
  <c r="G196" i="4"/>
  <c r="E196" i="4" a="1"/>
  <c r="E196" i="4" s="1"/>
  <c r="G196" i="3"/>
  <c r="E196" i="3" a="1"/>
  <c r="E196" i="3" s="1"/>
  <c r="H196" i="3" s="1"/>
  <c r="B197" i="3"/>
  <c r="B196" i="2"/>
  <c r="E195" i="2" a="1"/>
  <c r="E195" i="2" s="1"/>
  <c r="G195" i="2"/>
  <c r="B191" i="1"/>
  <c r="E190" i="1" a="1"/>
  <c r="E190" i="1" s="1"/>
  <c r="G190" i="1"/>
  <c r="H195" i="2" l="1"/>
  <c r="E197" i="4" a="1"/>
  <c r="E197" i="4" s="1"/>
  <c r="G197" i="4"/>
  <c r="B198" i="4"/>
  <c r="E197" i="3" a="1"/>
  <c r="E197" i="3" s="1"/>
  <c r="B198" i="3"/>
  <c r="G197" i="3"/>
  <c r="B197" i="2"/>
  <c r="E196" i="2" a="1"/>
  <c r="E196" i="2" s="1"/>
  <c r="G196" i="2"/>
  <c r="B192" i="1"/>
  <c r="E191" i="1" a="1"/>
  <c r="E191" i="1" s="1"/>
  <c r="G191" i="1"/>
  <c r="H197" i="3" l="1"/>
  <c r="H196" i="2"/>
  <c r="B199" i="4"/>
  <c r="G198" i="4"/>
  <c r="E198" i="4" a="1"/>
  <c r="E198" i="4" s="1"/>
  <c r="B199" i="3"/>
  <c r="G198" i="3"/>
  <c r="E198" i="3" a="1"/>
  <c r="E198" i="3" s="1"/>
  <c r="H198" i="3" s="1"/>
  <c r="G197" i="2"/>
  <c r="B198" i="2"/>
  <c r="E197" i="2" a="1"/>
  <c r="E197" i="2" s="1"/>
  <c r="H197" i="2" s="1"/>
  <c r="B193" i="1"/>
  <c r="E192" i="1" a="1"/>
  <c r="E192" i="1" s="1"/>
  <c r="G192" i="1"/>
  <c r="G199" i="4" l="1"/>
  <c r="E199" i="4" a="1"/>
  <c r="E199" i="4" s="1"/>
  <c r="B200" i="4"/>
  <c r="G199" i="3"/>
  <c r="E199" i="3" a="1"/>
  <c r="E199" i="3" s="1"/>
  <c r="H199" i="3" s="1"/>
  <c r="B200" i="3"/>
  <c r="B199" i="2"/>
  <c r="G198" i="2"/>
  <c r="E198" i="2" a="1"/>
  <c r="E198" i="2" s="1"/>
  <c r="H198" i="2" s="1"/>
  <c r="B194" i="1"/>
  <c r="E193" i="1" a="1"/>
  <c r="E193" i="1" s="1"/>
  <c r="G193" i="1"/>
  <c r="B201" i="4" l="1"/>
  <c r="G200" i="4"/>
  <c r="E200" i="4" a="1"/>
  <c r="E200" i="4" s="1"/>
  <c r="E200" i="3" a="1"/>
  <c r="E200" i="3" s="1"/>
  <c r="H200" i="3" s="1"/>
  <c r="B201" i="3"/>
  <c r="G200" i="3"/>
  <c r="B200" i="2"/>
  <c r="G199" i="2"/>
  <c r="E199" i="2" a="1"/>
  <c r="E199" i="2" s="1"/>
  <c r="H199" i="2" s="1"/>
  <c r="B195" i="1"/>
  <c r="E194" i="1" a="1"/>
  <c r="E194" i="1" s="1"/>
  <c r="G194" i="1"/>
  <c r="B202" i="4" l="1"/>
  <c r="G201" i="4"/>
  <c r="E201" i="4" a="1"/>
  <c r="E201" i="4" s="1"/>
  <c r="B202" i="3"/>
  <c r="G201" i="3"/>
  <c r="E201" i="3" a="1"/>
  <c r="E201" i="3" s="1"/>
  <c r="H201" i="3" s="1"/>
  <c r="G200" i="2"/>
  <c r="B201" i="2"/>
  <c r="E200" i="2" a="1"/>
  <c r="E200" i="2" s="1"/>
  <c r="H200" i="2" s="1"/>
  <c r="B196" i="1"/>
  <c r="E195" i="1" a="1"/>
  <c r="E195" i="1" s="1"/>
  <c r="G195" i="1"/>
  <c r="E202" i="4" l="1" a="1"/>
  <c r="E202" i="4" s="1"/>
  <c r="B203" i="4"/>
  <c r="G202" i="4"/>
  <c r="G202" i="3"/>
  <c r="E202" i="3" a="1"/>
  <c r="E202" i="3" s="1"/>
  <c r="H202" i="3" s="1"/>
  <c r="B203" i="3"/>
  <c r="B202" i="2"/>
  <c r="E201" i="2" a="1"/>
  <c r="E201" i="2" s="1"/>
  <c r="G201" i="2"/>
  <c r="B197" i="1"/>
  <c r="E196" i="1" a="1"/>
  <c r="E196" i="1" s="1"/>
  <c r="G196" i="1"/>
  <c r="H201" i="2" l="1"/>
  <c r="B204" i="4"/>
  <c r="G203" i="4"/>
  <c r="E203" i="4" a="1"/>
  <c r="E203" i="4" s="1"/>
  <c r="E203" i="3" a="1"/>
  <c r="E203" i="3" s="1"/>
  <c r="H203" i="3" s="1"/>
  <c r="B204" i="3"/>
  <c r="G203" i="3"/>
  <c r="B203" i="2"/>
  <c r="E202" i="2" a="1"/>
  <c r="E202" i="2" s="1"/>
  <c r="G202" i="2"/>
  <c r="B198" i="1"/>
  <c r="E197" i="1" a="1"/>
  <c r="E197" i="1" s="1"/>
  <c r="G197" i="1"/>
  <c r="H202" i="2" l="1"/>
  <c r="G204" i="4"/>
  <c r="E204" i="4" a="1"/>
  <c r="E204" i="4" s="1"/>
  <c r="B205" i="4"/>
  <c r="B205" i="3"/>
  <c r="G204" i="3"/>
  <c r="E204" i="3" a="1"/>
  <c r="E204" i="3" s="1"/>
  <c r="H204" i="3" s="1"/>
  <c r="G203" i="2"/>
  <c r="E203" i="2" a="1"/>
  <c r="E203" i="2" s="1"/>
  <c r="H203" i="2" s="1"/>
  <c r="B204" i="2"/>
  <c r="B199" i="1"/>
  <c r="E198" i="1" a="1"/>
  <c r="E198" i="1" s="1"/>
  <c r="G198" i="1"/>
  <c r="B206" i="4" l="1"/>
  <c r="G205" i="4"/>
  <c r="E205" i="4" a="1"/>
  <c r="E205" i="4" s="1"/>
  <c r="G205" i="3"/>
  <c r="E205" i="3" a="1"/>
  <c r="E205" i="3" s="1"/>
  <c r="H205" i="3" s="1"/>
  <c r="B206" i="3"/>
  <c r="E204" i="2" a="1"/>
  <c r="E204" i="2" s="1"/>
  <c r="B205" i="2"/>
  <c r="G204" i="2"/>
  <c r="B200" i="1"/>
  <c r="E199" i="1" a="1"/>
  <c r="E199" i="1" s="1"/>
  <c r="G199" i="1"/>
  <c r="H204" i="2" l="1"/>
  <c r="B207" i="4"/>
  <c r="G206" i="4"/>
  <c r="E206" i="4" a="1"/>
  <c r="E206" i="4" s="1"/>
  <c r="E206" i="3" a="1"/>
  <c r="E206" i="3" s="1"/>
  <c r="B207" i="3"/>
  <c r="G206" i="3"/>
  <c r="B206" i="2"/>
  <c r="E205" i="2" a="1"/>
  <c r="E205" i="2" s="1"/>
  <c r="G205" i="2"/>
  <c r="B201" i="1"/>
  <c r="E200" i="1" a="1"/>
  <c r="E200" i="1" s="1"/>
  <c r="G200" i="1"/>
  <c r="H206" i="3" l="1"/>
  <c r="H205" i="2"/>
  <c r="B208" i="4"/>
  <c r="E207" i="4" a="1"/>
  <c r="E207" i="4" s="1"/>
  <c r="G207" i="4"/>
  <c r="B208" i="3"/>
  <c r="G207" i="3"/>
  <c r="E207" i="3" a="1"/>
  <c r="E207" i="3" s="1"/>
  <c r="H207" i="3" s="1"/>
  <c r="G206" i="2"/>
  <c r="E206" i="2" a="1"/>
  <c r="E206" i="2" s="1"/>
  <c r="H206" i="2" s="1"/>
  <c r="B207" i="2"/>
  <c r="B202" i="1"/>
  <c r="E201" i="1" a="1"/>
  <c r="E201" i="1" s="1"/>
  <c r="G201" i="1"/>
  <c r="B209" i="4" l="1"/>
  <c r="G208" i="4"/>
  <c r="E208" i="4" a="1"/>
  <c r="E208" i="4" s="1"/>
  <c r="G208" i="3"/>
  <c r="E208" i="3" a="1"/>
  <c r="E208" i="3" s="1"/>
  <c r="H208" i="3" s="1"/>
  <c r="B209" i="3"/>
  <c r="G207" i="2"/>
  <c r="B208" i="2"/>
  <c r="E207" i="2" a="1"/>
  <c r="E207" i="2" s="1"/>
  <c r="H207" i="2" s="1"/>
  <c r="B203" i="1"/>
  <c r="E202" i="1" a="1"/>
  <c r="E202" i="1" s="1"/>
  <c r="G202" i="1"/>
  <c r="E209" i="4" l="1" a="1"/>
  <c r="E209" i="4" s="1"/>
  <c r="G209" i="4"/>
  <c r="B210" i="4"/>
  <c r="E209" i="3" a="1"/>
  <c r="E209" i="3" s="1"/>
  <c r="H209" i="3" s="1"/>
  <c r="B210" i="3"/>
  <c r="G209" i="3"/>
  <c r="B209" i="2"/>
  <c r="E208" i="2" a="1"/>
  <c r="E208" i="2" s="1"/>
  <c r="G208" i="2"/>
  <c r="B204" i="1"/>
  <c r="E203" i="1" a="1"/>
  <c r="E203" i="1" s="1"/>
  <c r="G203" i="1"/>
  <c r="H208" i="2" l="1"/>
  <c r="B211" i="4"/>
  <c r="G210" i="4"/>
  <c r="E210" i="4" a="1"/>
  <c r="E210" i="4" s="1"/>
  <c r="B211" i="3"/>
  <c r="G210" i="3"/>
  <c r="E210" i="3" a="1"/>
  <c r="E210" i="3" s="1"/>
  <c r="H210" i="3" s="1"/>
  <c r="G209" i="2"/>
  <c r="B210" i="2"/>
  <c r="E209" i="2" a="1"/>
  <c r="E209" i="2" s="1"/>
  <c r="H209" i="2" s="1"/>
  <c r="B205" i="1"/>
  <c r="E204" i="1" a="1"/>
  <c r="E204" i="1" s="1"/>
  <c r="G204" i="1"/>
  <c r="G211" i="4" l="1"/>
  <c r="E211" i="4" a="1"/>
  <c r="E211" i="4" s="1"/>
  <c r="B212" i="4"/>
  <c r="G211" i="3"/>
  <c r="E211" i="3" a="1"/>
  <c r="E211" i="3" s="1"/>
  <c r="H211" i="3" s="1"/>
  <c r="B212" i="3"/>
  <c r="B211" i="2"/>
  <c r="E210" i="2" a="1"/>
  <c r="E210" i="2" s="1"/>
  <c r="G210" i="2"/>
  <c r="B206" i="1"/>
  <c r="E205" i="1" a="1"/>
  <c r="E205" i="1" s="1"/>
  <c r="G205" i="1"/>
  <c r="H210" i="2" l="1"/>
  <c r="B213" i="4"/>
  <c r="G212" i="4"/>
  <c r="E212" i="4" a="1"/>
  <c r="E212" i="4" s="1"/>
  <c r="E212" i="3" a="1"/>
  <c r="E212" i="3" s="1"/>
  <c r="H212" i="3" s="1"/>
  <c r="B213" i="3"/>
  <c r="G212" i="3"/>
  <c r="G211" i="2"/>
  <c r="B212" i="2"/>
  <c r="E211" i="2" a="1"/>
  <c r="E211" i="2" s="1"/>
  <c r="H211" i="2" s="1"/>
  <c r="B207" i="1"/>
  <c r="E206" i="1" a="1"/>
  <c r="E206" i="1" s="1"/>
  <c r="G206" i="1"/>
  <c r="B214" i="4" l="1"/>
  <c r="G213" i="4"/>
  <c r="E213" i="4" a="1"/>
  <c r="E213" i="4" s="1"/>
  <c r="B214" i="3"/>
  <c r="G213" i="3"/>
  <c r="E213" i="3" a="1"/>
  <c r="E213" i="3" s="1"/>
  <c r="H213" i="3" s="1"/>
  <c r="G212" i="2"/>
  <c r="E212" i="2" a="1"/>
  <c r="E212" i="2" s="1"/>
  <c r="H212" i="2" s="1"/>
  <c r="B213" i="2"/>
  <c r="B208" i="1"/>
  <c r="E207" i="1" a="1"/>
  <c r="E207" i="1" s="1"/>
  <c r="G207" i="1"/>
  <c r="E214" i="4" l="1" a="1"/>
  <c r="E214" i="4" s="1"/>
  <c r="B215" i="4"/>
  <c r="G214" i="4"/>
  <c r="G214" i="3"/>
  <c r="E214" i="3" a="1"/>
  <c r="E214" i="3" s="1"/>
  <c r="H214" i="3" s="1"/>
  <c r="B215" i="3"/>
  <c r="B214" i="2"/>
  <c r="G213" i="2"/>
  <c r="E213" i="2" a="1"/>
  <c r="E213" i="2" s="1"/>
  <c r="B209" i="1"/>
  <c r="E208" i="1" a="1"/>
  <c r="E208" i="1" s="1"/>
  <c r="G208" i="1"/>
  <c r="H213" i="2" l="1"/>
  <c r="B216" i="4"/>
  <c r="G215" i="4"/>
  <c r="E215" i="4" a="1"/>
  <c r="E215" i="4" s="1"/>
  <c r="E215" i="3" a="1"/>
  <c r="E215" i="3" s="1"/>
  <c r="H215" i="3" s="1"/>
  <c r="B216" i="3"/>
  <c r="G215" i="3"/>
  <c r="B215" i="2"/>
  <c r="E214" i="2" a="1"/>
  <c r="E214" i="2" s="1"/>
  <c r="G214" i="2"/>
  <c r="B210" i="1"/>
  <c r="E209" i="1" a="1"/>
  <c r="E209" i="1" s="1"/>
  <c r="G209" i="1"/>
  <c r="H214" i="2" l="1"/>
  <c r="G216" i="4"/>
  <c r="E216" i="4" a="1"/>
  <c r="E216" i="4" s="1"/>
  <c r="B217" i="4"/>
  <c r="B217" i="3"/>
  <c r="G216" i="3"/>
  <c r="E216" i="3" a="1"/>
  <c r="E216" i="3" s="1"/>
  <c r="H216" i="3" s="1"/>
  <c r="G215" i="2"/>
  <c r="E215" i="2" a="1"/>
  <c r="E215" i="2" s="1"/>
  <c r="H215" i="2" s="1"/>
  <c r="B216" i="2"/>
  <c r="B211" i="1"/>
  <c r="E210" i="1" a="1"/>
  <c r="E210" i="1" s="1"/>
  <c r="G210" i="1"/>
  <c r="B218" i="4" l="1"/>
  <c r="G217" i="4"/>
  <c r="E217" i="4" a="1"/>
  <c r="E217" i="4" s="1"/>
  <c r="G217" i="3"/>
  <c r="E217" i="3" a="1"/>
  <c r="E217" i="3" s="1"/>
  <c r="H217" i="3" s="1"/>
  <c r="B218" i="3"/>
  <c r="B217" i="2"/>
  <c r="E216" i="2" a="1"/>
  <c r="E216" i="2" s="1"/>
  <c r="G216" i="2"/>
  <c r="B212" i="1"/>
  <c r="E211" i="1" a="1"/>
  <c r="E211" i="1" s="1"/>
  <c r="G211" i="1"/>
  <c r="H216" i="2" l="1"/>
  <c r="B219" i="4"/>
  <c r="G218" i="4"/>
  <c r="E218" i="4" a="1"/>
  <c r="E218" i="4" s="1"/>
  <c r="E218" i="3" a="1"/>
  <c r="E218" i="3" s="1"/>
  <c r="H218" i="3" s="1"/>
  <c r="B219" i="3"/>
  <c r="G218" i="3"/>
  <c r="B218" i="2"/>
  <c r="G217" i="2"/>
  <c r="E217" i="2" a="1"/>
  <c r="E217" i="2" s="1"/>
  <c r="H217" i="2" s="1"/>
  <c r="B213" i="1"/>
  <c r="E212" i="1" a="1"/>
  <c r="E212" i="1" s="1"/>
  <c r="G212" i="1"/>
  <c r="B220" i="4" l="1"/>
  <c r="E219" i="4" a="1"/>
  <c r="E219" i="4" s="1"/>
  <c r="G219" i="4"/>
  <c r="B220" i="3"/>
  <c r="G219" i="3"/>
  <c r="E219" i="3" a="1"/>
  <c r="E219" i="3" s="1"/>
  <c r="H219" i="3" s="1"/>
  <c r="G218" i="2"/>
  <c r="E218" i="2" a="1"/>
  <c r="E218" i="2" s="1"/>
  <c r="H218" i="2" s="1"/>
  <c r="B219" i="2"/>
  <c r="B214" i="1"/>
  <c r="E213" i="1" a="1"/>
  <c r="E213" i="1" s="1"/>
  <c r="G213" i="1"/>
  <c r="B221" i="4" l="1"/>
  <c r="G220" i="4"/>
  <c r="E220" i="4" a="1"/>
  <c r="E220" i="4" s="1"/>
  <c r="G220" i="3"/>
  <c r="E220" i="3" a="1"/>
  <c r="E220" i="3" s="1"/>
  <c r="H220" i="3" s="1"/>
  <c r="B221" i="3"/>
  <c r="G219" i="2"/>
  <c r="E219" i="2" a="1"/>
  <c r="E219" i="2" s="1"/>
  <c r="H219" i="2" s="1"/>
  <c r="B220" i="2"/>
  <c r="B215" i="1"/>
  <c r="E214" i="1" a="1"/>
  <c r="E214" i="1" s="1"/>
  <c r="G214" i="1"/>
  <c r="E221" i="4" l="1" a="1"/>
  <c r="E221" i="4" s="1"/>
  <c r="G221" i="4"/>
  <c r="B222" i="4"/>
  <c r="E221" i="3" a="1"/>
  <c r="E221" i="3" s="1"/>
  <c r="H221" i="3" s="1"/>
  <c r="B222" i="3"/>
  <c r="G221" i="3"/>
  <c r="E220" i="2" a="1"/>
  <c r="E220" i="2" s="1"/>
  <c r="B221" i="2"/>
  <c r="G220" i="2"/>
  <c r="B216" i="1"/>
  <c r="E215" i="1" a="1"/>
  <c r="E215" i="1" s="1"/>
  <c r="G215" i="1"/>
  <c r="H220" i="2" l="1"/>
  <c r="B223" i="4"/>
  <c r="G222" i="4"/>
  <c r="E222" i="4" a="1"/>
  <c r="E222" i="4" s="1"/>
  <c r="B223" i="3"/>
  <c r="G222" i="3"/>
  <c r="E222" i="3" a="1"/>
  <c r="E222" i="3" s="1"/>
  <c r="G221" i="2"/>
  <c r="B222" i="2"/>
  <c r="E221" i="2" a="1"/>
  <c r="E221" i="2" s="1"/>
  <c r="H221" i="2" s="1"/>
  <c r="B217" i="1"/>
  <c r="E216" i="1" a="1"/>
  <c r="E216" i="1" s="1"/>
  <c r="G216" i="1"/>
  <c r="H222" i="3" l="1"/>
  <c r="G223" i="4"/>
  <c r="E223" i="4" a="1"/>
  <c r="E223" i="4" s="1"/>
  <c r="B224" i="4"/>
  <c r="G223" i="3"/>
  <c r="E223" i="3" a="1"/>
  <c r="E223" i="3" s="1"/>
  <c r="H223" i="3" s="1"/>
  <c r="B224" i="3"/>
  <c r="B223" i="2"/>
  <c r="E222" i="2" a="1"/>
  <c r="E222" i="2" s="1"/>
  <c r="G222" i="2"/>
  <c r="B218" i="1"/>
  <c r="E217" i="1" a="1"/>
  <c r="E217" i="1" s="1"/>
  <c r="G217" i="1"/>
  <c r="H222" i="2" l="1"/>
  <c r="B225" i="4"/>
  <c r="G224" i="4"/>
  <c r="E224" i="4" a="1"/>
  <c r="E224" i="4" s="1"/>
  <c r="E224" i="3" a="1"/>
  <c r="E224" i="3" s="1"/>
  <c r="H224" i="3" s="1"/>
  <c r="B225" i="3"/>
  <c r="G224" i="3"/>
  <c r="B224" i="2"/>
  <c r="E223" i="2" a="1"/>
  <c r="E223" i="2" s="1"/>
  <c r="G223" i="2"/>
  <c r="B219" i="1"/>
  <c r="E218" i="1" a="1"/>
  <c r="E218" i="1" s="1"/>
  <c r="G218" i="1"/>
  <c r="H223" i="2" l="1"/>
  <c r="B226" i="4"/>
  <c r="G225" i="4"/>
  <c r="E225" i="4" a="1"/>
  <c r="E225" i="4" s="1"/>
  <c r="B226" i="3"/>
  <c r="G225" i="3"/>
  <c r="E225" i="3" a="1"/>
  <c r="E225" i="3" s="1"/>
  <c r="H225" i="3" s="1"/>
  <c r="B225" i="2"/>
  <c r="E224" i="2" a="1"/>
  <c r="E224" i="2" s="1"/>
  <c r="G224" i="2"/>
  <c r="B220" i="1"/>
  <c r="E219" i="1" a="1"/>
  <c r="E219" i="1" s="1"/>
  <c r="G219" i="1"/>
  <c r="H224" i="2" l="1"/>
  <c r="E226" i="4" a="1"/>
  <c r="E226" i="4" s="1"/>
  <c r="B227" i="4"/>
  <c r="G226" i="4"/>
  <c r="G226" i="3"/>
  <c r="E226" i="3" a="1"/>
  <c r="E226" i="3" s="1"/>
  <c r="H226" i="3" s="1"/>
  <c r="B227" i="3"/>
  <c r="B226" i="2"/>
  <c r="E225" i="2" a="1"/>
  <c r="E225" i="2" s="1"/>
  <c r="G225" i="2"/>
  <c r="B221" i="1"/>
  <c r="E220" i="1" a="1"/>
  <c r="E220" i="1" s="1"/>
  <c r="G220" i="1"/>
  <c r="H225" i="2" l="1"/>
  <c r="B228" i="4"/>
  <c r="G227" i="4"/>
  <c r="E227" i="4" a="1"/>
  <c r="E227" i="4" s="1"/>
  <c r="E227" i="3" a="1"/>
  <c r="E227" i="3" s="1"/>
  <c r="B228" i="3"/>
  <c r="G227" i="3"/>
  <c r="B227" i="2"/>
  <c r="E226" i="2" a="1"/>
  <c r="E226" i="2" s="1"/>
  <c r="G226" i="2"/>
  <c r="B222" i="1"/>
  <c r="E221" i="1" a="1"/>
  <c r="E221" i="1" s="1"/>
  <c r="G221" i="1"/>
  <c r="H227" i="3" l="1"/>
  <c r="H226" i="2"/>
  <c r="G228" i="4"/>
  <c r="E228" i="4" a="1"/>
  <c r="E228" i="4" s="1"/>
  <c r="B229" i="4"/>
  <c r="B229" i="3"/>
  <c r="G228" i="3"/>
  <c r="E228" i="3" a="1"/>
  <c r="E228" i="3" s="1"/>
  <c r="H228" i="3" s="1"/>
  <c r="B228" i="2"/>
  <c r="G227" i="2"/>
  <c r="E227" i="2" a="1"/>
  <c r="E227" i="2" s="1"/>
  <c r="B223" i="1"/>
  <c r="E222" i="1" a="1"/>
  <c r="E222" i="1" s="1"/>
  <c r="G222" i="1"/>
  <c r="H227" i="2" l="1"/>
  <c r="B230" i="4"/>
  <c r="G229" i="4"/>
  <c r="E229" i="4" a="1"/>
  <c r="E229" i="4" s="1"/>
  <c r="G229" i="3"/>
  <c r="E229" i="3" a="1"/>
  <c r="E229" i="3" s="1"/>
  <c r="H229" i="3" s="1"/>
  <c r="B230" i="3"/>
  <c r="B229" i="2"/>
  <c r="E228" i="2" a="1"/>
  <c r="E228" i="2" s="1"/>
  <c r="G228" i="2"/>
  <c r="B224" i="1"/>
  <c r="E223" i="1" a="1"/>
  <c r="E223" i="1" s="1"/>
  <c r="G223" i="1"/>
  <c r="H228" i="2" l="1"/>
  <c r="B231" i="4"/>
  <c r="G230" i="4"/>
  <c r="E230" i="4" a="1"/>
  <c r="E230" i="4" s="1"/>
  <c r="E230" i="3" a="1"/>
  <c r="E230" i="3" s="1"/>
  <c r="H230" i="3" s="1"/>
  <c r="B231" i="3"/>
  <c r="G230" i="3"/>
  <c r="G229" i="2"/>
  <c r="B230" i="2"/>
  <c r="E229" i="2" a="1"/>
  <c r="E229" i="2" s="1"/>
  <c r="H229" i="2" s="1"/>
  <c r="B225" i="1"/>
  <c r="E224" i="1" a="1"/>
  <c r="E224" i="1" s="1"/>
  <c r="G224" i="1"/>
  <c r="B232" i="4" l="1"/>
  <c r="E231" i="4" a="1"/>
  <c r="E231" i="4" s="1"/>
  <c r="G231" i="4"/>
  <c r="B232" i="3"/>
  <c r="G231" i="3"/>
  <c r="E231" i="3" a="1"/>
  <c r="E231" i="3" s="1"/>
  <c r="H231" i="3" s="1"/>
  <c r="B231" i="2"/>
  <c r="E230" i="2" a="1"/>
  <c r="E230" i="2" s="1"/>
  <c r="H230" i="2" s="1"/>
  <c r="G230" i="2"/>
  <c r="B226" i="1"/>
  <c r="E225" i="1" a="1"/>
  <c r="E225" i="1" s="1"/>
  <c r="G225" i="1"/>
  <c r="B233" i="4" l="1"/>
  <c r="G232" i="4"/>
  <c r="E232" i="4" a="1"/>
  <c r="E232" i="4" s="1"/>
  <c r="G232" i="3"/>
  <c r="E232" i="3" a="1"/>
  <c r="E232" i="3" s="1"/>
  <c r="H232" i="3" s="1"/>
  <c r="B233" i="3"/>
  <c r="B232" i="2"/>
  <c r="E231" i="2" a="1"/>
  <c r="E231" i="2" s="1"/>
  <c r="G231" i="2"/>
  <c r="B227" i="1"/>
  <c r="E226" i="1" a="1"/>
  <c r="E226" i="1" s="1"/>
  <c r="G226" i="1"/>
  <c r="H231" i="2" l="1"/>
  <c r="E233" i="4" a="1"/>
  <c r="E233" i="4" s="1"/>
  <c r="G233" i="4"/>
  <c r="B234" i="4"/>
  <c r="E233" i="3" a="1"/>
  <c r="E233" i="3" s="1"/>
  <c r="H233" i="3" s="1"/>
  <c r="B234" i="3"/>
  <c r="G233" i="3"/>
  <c r="B233" i="2"/>
  <c r="E232" i="2" a="1"/>
  <c r="E232" i="2" s="1"/>
  <c r="G232" i="2"/>
  <c r="B228" i="1"/>
  <c r="E227" i="1" a="1"/>
  <c r="E227" i="1" s="1"/>
  <c r="G227" i="1"/>
  <c r="H232" i="2" l="1"/>
  <c r="B235" i="4"/>
  <c r="G234" i="4"/>
  <c r="E234" i="4" a="1"/>
  <c r="E234" i="4" s="1"/>
  <c r="B235" i="3"/>
  <c r="G234" i="3"/>
  <c r="E234" i="3" a="1"/>
  <c r="E234" i="3" s="1"/>
  <c r="H234" i="3" s="1"/>
  <c r="G233" i="2"/>
  <c r="E233" i="2" a="1"/>
  <c r="E233" i="2" s="1"/>
  <c r="H233" i="2" s="1"/>
  <c r="B234" i="2"/>
  <c r="B229" i="1"/>
  <c r="E228" i="1" a="1"/>
  <c r="E228" i="1" s="1"/>
  <c r="G228" i="1"/>
  <c r="G235" i="4" l="1"/>
  <c r="E235" i="4" a="1"/>
  <c r="E235" i="4" s="1"/>
  <c r="B236" i="4"/>
  <c r="G235" i="3"/>
  <c r="E235" i="3" a="1"/>
  <c r="E235" i="3" s="1"/>
  <c r="H235" i="3" s="1"/>
  <c r="B236" i="3"/>
  <c r="B235" i="2"/>
  <c r="E234" i="2" a="1"/>
  <c r="E234" i="2" s="1"/>
  <c r="H234" i="2" s="1"/>
  <c r="G234" i="2"/>
  <c r="B230" i="1"/>
  <c r="E229" i="1" a="1"/>
  <c r="E229" i="1" s="1"/>
  <c r="G229" i="1"/>
  <c r="B237" i="4" l="1"/>
  <c r="G236" i="4"/>
  <c r="E236" i="4" a="1"/>
  <c r="E236" i="4" s="1"/>
  <c r="E236" i="3" a="1"/>
  <c r="E236" i="3" s="1"/>
  <c r="H236" i="3" s="1"/>
  <c r="B237" i="3"/>
  <c r="G236" i="3"/>
  <c r="B236" i="2"/>
  <c r="G235" i="2"/>
  <c r="E235" i="2" a="1"/>
  <c r="E235" i="2" s="1"/>
  <c r="H235" i="2" s="1"/>
  <c r="B231" i="1"/>
  <c r="E230" i="1" a="1"/>
  <c r="E230" i="1" s="1"/>
  <c r="G230" i="1"/>
  <c r="B238" i="4" l="1"/>
  <c r="G237" i="4"/>
  <c r="E237" i="4" a="1"/>
  <c r="E237" i="4" s="1"/>
  <c r="B238" i="3"/>
  <c r="G237" i="3"/>
  <c r="E237" i="3" a="1"/>
  <c r="E237" i="3" s="1"/>
  <c r="B237" i="2"/>
  <c r="G236" i="2"/>
  <c r="E236" i="2" a="1"/>
  <c r="E236" i="2" s="1"/>
  <c r="H236" i="2" s="1"/>
  <c r="B232" i="1"/>
  <c r="E231" i="1" a="1"/>
  <c r="E231" i="1" s="1"/>
  <c r="G231" i="1"/>
  <c r="H237" i="3" l="1"/>
  <c r="E238" i="4" a="1"/>
  <c r="E238" i="4" s="1"/>
  <c r="B239" i="4"/>
  <c r="G238" i="4"/>
  <c r="G238" i="3"/>
  <c r="E238" i="3" a="1"/>
  <c r="E238" i="3" s="1"/>
  <c r="H238" i="3" s="1"/>
  <c r="B239" i="3"/>
  <c r="B238" i="2"/>
  <c r="G237" i="2"/>
  <c r="E237" i="2" a="1"/>
  <c r="E237" i="2" s="1"/>
  <c r="H237" i="2" s="1"/>
  <c r="B233" i="1"/>
  <c r="E232" i="1" a="1"/>
  <c r="E232" i="1" s="1"/>
  <c r="G232" i="1"/>
  <c r="B240" i="4" l="1"/>
  <c r="G239" i="4"/>
  <c r="E239" i="4" a="1"/>
  <c r="E239" i="4" s="1"/>
  <c r="E239" i="3" a="1"/>
  <c r="E239" i="3" s="1"/>
  <c r="B240" i="3"/>
  <c r="G239" i="3"/>
  <c r="E238" i="2" a="1"/>
  <c r="E238" i="2" s="1"/>
  <c r="B239" i="2"/>
  <c r="G238" i="2"/>
  <c r="B234" i="1"/>
  <c r="E233" i="1" a="1"/>
  <c r="E233" i="1" s="1"/>
  <c r="G233" i="1"/>
  <c r="H238" i="2" l="1"/>
  <c r="H239" i="3"/>
  <c r="G240" i="4"/>
  <c r="E240" i="4" a="1"/>
  <c r="E240" i="4" s="1"/>
  <c r="B241" i="4"/>
  <c r="B241" i="3"/>
  <c r="G240" i="3"/>
  <c r="E240" i="3" a="1"/>
  <c r="E240" i="3" s="1"/>
  <c r="H240" i="3" s="1"/>
  <c r="B240" i="2"/>
  <c r="G239" i="2"/>
  <c r="E239" i="2" a="1"/>
  <c r="E239" i="2" s="1"/>
  <c r="H239" i="2" s="1"/>
  <c r="B235" i="1"/>
  <c r="E234" i="1" a="1"/>
  <c r="E234" i="1" s="1"/>
  <c r="G234" i="1"/>
  <c r="B242" i="4" l="1"/>
  <c r="G241" i="4"/>
  <c r="E241" i="4" a="1"/>
  <c r="E241" i="4" s="1"/>
  <c r="G241" i="3"/>
  <c r="E241" i="3" a="1"/>
  <c r="E241" i="3" s="1"/>
  <c r="H241" i="3" s="1"/>
  <c r="B242" i="3"/>
  <c r="B241" i="2"/>
  <c r="G240" i="2"/>
  <c r="E240" i="2" a="1"/>
  <c r="E240" i="2" s="1"/>
  <c r="H240" i="2" s="1"/>
  <c r="B236" i="1"/>
  <c r="E235" i="1" a="1"/>
  <c r="E235" i="1" s="1"/>
  <c r="G235" i="1"/>
  <c r="B243" i="4" l="1"/>
  <c r="G242" i="4"/>
  <c r="E242" i="4" a="1"/>
  <c r="E242" i="4" s="1"/>
  <c r="E242" i="3" a="1"/>
  <c r="E242" i="3" s="1"/>
  <c r="H242" i="3" s="1"/>
  <c r="B243" i="3"/>
  <c r="G242" i="3"/>
  <c r="B242" i="2"/>
  <c r="G241" i="2"/>
  <c r="E241" i="2" a="1"/>
  <c r="E241" i="2" s="1"/>
  <c r="H241" i="2" s="1"/>
  <c r="B237" i="1"/>
  <c r="E236" i="1" a="1"/>
  <c r="E236" i="1" s="1"/>
  <c r="G236" i="1"/>
  <c r="B244" i="4" l="1"/>
  <c r="E243" i="4" a="1"/>
  <c r="E243" i="4" s="1"/>
  <c r="G243" i="4"/>
  <c r="B244" i="3"/>
  <c r="G243" i="3"/>
  <c r="E243" i="3" a="1"/>
  <c r="E243" i="3" s="1"/>
  <c r="H243" i="3" s="1"/>
  <c r="B243" i="2"/>
  <c r="E242" i="2" a="1"/>
  <c r="E242" i="2" s="1"/>
  <c r="G242" i="2"/>
  <c r="B238" i="1"/>
  <c r="E237" i="1" a="1"/>
  <c r="E237" i="1" s="1"/>
  <c r="G237" i="1"/>
  <c r="H242" i="2" l="1"/>
  <c r="B245" i="4"/>
  <c r="G244" i="4"/>
  <c r="E244" i="4" a="1"/>
  <c r="E244" i="4" s="1"/>
  <c r="G244" i="3"/>
  <c r="E244" i="3" a="1"/>
  <c r="E244" i="3" s="1"/>
  <c r="H244" i="3" s="1"/>
  <c r="B245" i="3"/>
  <c r="B244" i="2"/>
  <c r="E243" i="2" a="1"/>
  <c r="E243" i="2" s="1"/>
  <c r="G243" i="2"/>
  <c r="B239" i="1"/>
  <c r="E238" i="1" a="1"/>
  <c r="E238" i="1" s="1"/>
  <c r="G238" i="1"/>
  <c r="H243" i="2" l="1"/>
  <c r="E245" i="4" a="1"/>
  <c r="E245" i="4" s="1"/>
  <c r="G245" i="4"/>
  <c r="B246" i="4"/>
  <c r="E245" i="3" a="1"/>
  <c r="E245" i="3" s="1"/>
  <c r="H245" i="3" s="1"/>
  <c r="B246" i="3"/>
  <c r="G245" i="3"/>
  <c r="G244" i="2"/>
  <c r="B245" i="2"/>
  <c r="E244" i="2" a="1"/>
  <c r="E244" i="2" s="1"/>
  <c r="H244" i="2" s="1"/>
  <c r="B240" i="1"/>
  <c r="E239" i="1" a="1"/>
  <c r="E239" i="1" s="1"/>
  <c r="G239" i="1"/>
  <c r="B247" i="4" l="1"/>
  <c r="G246" i="4"/>
  <c r="E246" i="4" a="1"/>
  <c r="E246" i="4" s="1"/>
  <c r="B247" i="3"/>
  <c r="G246" i="3"/>
  <c r="E246" i="3" a="1"/>
  <c r="E246" i="3" s="1"/>
  <c r="H246" i="3" s="1"/>
  <c r="G245" i="2"/>
  <c r="B246" i="2"/>
  <c r="E245" i="2" a="1"/>
  <c r="E245" i="2" s="1"/>
  <c r="H245" i="2" s="1"/>
  <c r="B241" i="1"/>
  <c r="E240" i="1" a="1"/>
  <c r="E240" i="1" s="1"/>
  <c r="G240" i="1"/>
  <c r="G247" i="4" l="1"/>
  <c r="E247" i="4" a="1"/>
  <c r="E247" i="4" s="1"/>
  <c r="B248" i="4"/>
  <c r="G247" i="3"/>
  <c r="E247" i="3" a="1"/>
  <c r="E247" i="3" s="1"/>
  <c r="H247" i="3" s="1"/>
  <c r="B248" i="3"/>
  <c r="B247" i="2"/>
  <c r="G246" i="2"/>
  <c r="E246" i="2" a="1"/>
  <c r="E246" i="2" s="1"/>
  <c r="H246" i="2" s="1"/>
  <c r="B242" i="1"/>
  <c r="E241" i="1" a="1"/>
  <c r="E241" i="1" s="1"/>
  <c r="G241" i="1"/>
  <c r="B249" i="4" l="1"/>
  <c r="G248" i="4"/>
  <c r="E248" i="4" a="1"/>
  <c r="E248" i="4" s="1"/>
  <c r="E248" i="3" a="1"/>
  <c r="E248" i="3" s="1"/>
  <c r="H248" i="3" s="1"/>
  <c r="B249" i="3"/>
  <c r="G248" i="3"/>
  <c r="B248" i="2"/>
  <c r="E247" i="2" a="1"/>
  <c r="E247" i="2" s="1"/>
  <c r="G247" i="2"/>
  <c r="B243" i="1"/>
  <c r="E242" i="1" a="1"/>
  <c r="E242" i="1" s="1"/>
  <c r="G242" i="1"/>
  <c r="H247" i="2" l="1"/>
  <c r="B250" i="4"/>
  <c r="G249" i="4"/>
  <c r="E249" i="4" a="1"/>
  <c r="E249" i="4" s="1"/>
  <c r="B250" i="3"/>
  <c r="G249" i="3"/>
  <c r="E249" i="3" a="1"/>
  <c r="E249" i="3" s="1"/>
  <c r="H249" i="3" s="1"/>
  <c r="G248" i="2"/>
  <c r="B249" i="2"/>
  <c r="E248" i="2" a="1"/>
  <c r="E248" i="2" s="1"/>
  <c r="H248" i="2" s="1"/>
  <c r="B244" i="1"/>
  <c r="E243" i="1" a="1"/>
  <c r="E243" i="1" s="1"/>
  <c r="G243" i="1"/>
  <c r="E250" i="4" l="1" a="1"/>
  <c r="E250" i="4" s="1"/>
  <c r="B251" i="4"/>
  <c r="G250" i="4"/>
  <c r="G250" i="3"/>
  <c r="E250" i="3" a="1"/>
  <c r="E250" i="3" s="1"/>
  <c r="H250" i="3" s="1"/>
  <c r="B251" i="3"/>
  <c r="B250" i="2"/>
  <c r="G249" i="2"/>
  <c r="E249" i="2" a="1"/>
  <c r="E249" i="2" s="1"/>
  <c r="B245" i="1"/>
  <c r="E244" i="1" a="1"/>
  <c r="E244" i="1" s="1"/>
  <c r="G244" i="1"/>
  <c r="H249" i="2" l="1"/>
  <c r="B252" i="4"/>
  <c r="G251" i="4"/>
  <c r="E251" i="4" a="1"/>
  <c r="E251" i="4" s="1"/>
  <c r="E251" i="3" a="1"/>
  <c r="E251" i="3" s="1"/>
  <c r="H251" i="3" s="1"/>
  <c r="B252" i="3"/>
  <c r="G251" i="3"/>
  <c r="B251" i="2"/>
  <c r="G250" i="2"/>
  <c r="E250" i="2" a="1"/>
  <c r="E250" i="2" s="1"/>
  <c r="H250" i="2" s="1"/>
  <c r="B246" i="1"/>
  <c r="E245" i="1" a="1"/>
  <c r="E245" i="1" s="1"/>
  <c r="G245" i="1"/>
  <c r="G252" i="4" l="1"/>
  <c r="E252" i="4" a="1"/>
  <c r="E252" i="4" s="1"/>
  <c r="B253" i="4"/>
  <c r="B253" i="3"/>
  <c r="G252" i="3"/>
  <c r="E252" i="3" a="1"/>
  <c r="E252" i="3" s="1"/>
  <c r="B252" i="2"/>
  <c r="G251" i="2"/>
  <c r="E251" i="2" a="1"/>
  <c r="E251" i="2" s="1"/>
  <c r="H251" i="2" s="1"/>
  <c r="B247" i="1"/>
  <c r="E246" i="1" a="1"/>
  <c r="E246" i="1" s="1"/>
  <c r="G246" i="1"/>
  <c r="H252" i="3" l="1"/>
  <c r="G253" i="4"/>
  <c r="B254" i="4"/>
  <c r="E253" i="4" a="1"/>
  <c r="E253" i="4" s="1"/>
  <c r="G253" i="3"/>
  <c r="E253" i="3" a="1"/>
  <c r="E253" i="3" s="1"/>
  <c r="H253" i="3" s="1"/>
  <c r="B254" i="3"/>
  <c r="B253" i="2"/>
  <c r="G252" i="2"/>
  <c r="E252" i="2" a="1"/>
  <c r="E252" i="2" s="1"/>
  <c r="H252" i="2" s="1"/>
  <c r="B248" i="1"/>
  <c r="E247" i="1" a="1"/>
  <c r="E247" i="1" s="1"/>
  <c r="G247" i="1"/>
  <c r="E254" i="4" l="1" a="1"/>
  <c r="E254" i="4" s="1"/>
  <c r="B255" i="4"/>
  <c r="G254" i="4"/>
  <c r="E254" i="3" a="1"/>
  <c r="E254" i="3" s="1"/>
  <c r="B255" i="3"/>
  <c r="G254" i="3"/>
  <c r="B254" i="2"/>
  <c r="G253" i="2"/>
  <c r="E253" i="2" a="1"/>
  <c r="E253" i="2" s="1"/>
  <c r="H253" i="2" s="1"/>
  <c r="B249" i="1"/>
  <c r="E248" i="1" a="1"/>
  <c r="E248" i="1" s="1"/>
  <c r="G248" i="1"/>
  <c r="H254" i="3" l="1"/>
  <c r="B256" i="4"/>
  <c r="G255" i="4"/>
  <c r="E255" i="4" a="1"/>
  <c r="E255" i="4" s="1"/>
  <c r="B256" i="3"/>
  <c r="G255" i="3"/>
  <c r="E255" i="3" a="1"/>
  <c r="E255" i="3" s="1"/>
  <c r="H255" i="3" s="1"/>
  <c r="B255" i="2"/>
  <c r="E254" i="2" a="1"/>
  <c r="E254" i="2" s="1"/>
  <c r="G254" i="2"/>
  <c r="B250" i="1"/>
  <c r="E249" i="1" a="1"/>
  <c r="E249" i="1" s="1"/>
  <c r="G249" i="1"/>
  <c r="H254" i="2" l="1"/>
  <c r="G256" i="4"/>
  <c r="B257" i="4"/>
  <c r="E256" i="4" a="1"/>
  <c r="E256" i="4" s="1"/>
  <c r="G256" i="3"/>
  <c r="E256" i="3" a="1"/>
  <c r="E256" i="3" s="1"/>
  <c r="H256" i="3" s="1"/>
  <c r="B257" i="3"/>
  <c r="B256" i="2"/>
  <c r="G255" i="2"/>
  <c r="E255" i="2" a="1"/>
  <c r="E255" i="2" s="1"/>
  <c r="B251" i="1"/>
  <c r="E250" i="1" a="1"/>
  <c r="E250" i="1" s="1"/>
  <c r="G250" i="1"/>
  <c r="H255" i="2" l="1"/>
  <c r="B258" i="4"/>
  <c r="G257" i="4"/>
  <c r="E257" i="4" a="1"/>
  <c r="E257" i="4" s="1"/>
  <c r="E257" i="3" a="1"/>
  <c r="E257" i="3" s="1"/>
  <c r="H257" i="3" s="1"/>
  <c r="B258" i="3"/>
  <c r="G257" i="3"/>
  <c r="B257" i="2"/>
  <c r="E256" i="2" a="1"/>
  <c r="E256" i="2" s="1"/>
  <c r="G256" i="2"/>
  <c r="B252" i="1"/>
  <c r="E251" i="1" a="1"/>
  <c r="E251" i="1" s="1"/>
  <c r="G251" i="1"/>
  <c r="H256" i="2" l="1"/>
  <c r="B259" i="4"/>
  <c r="E258" i="4" a="1"/>
  <c r="E258" i="4" s="1"/>
  <c r="G258" i="4"/>
  <c r="B259" i="3"/>
  <c r="G258" i="3"/>
  <c r="E258" i="3" a="1"/>
  <c r="E258" i="3" s="1"/>
  <c r="H258" i="3" s="1"/>
  <c r="B258" i="2"/>
  <c r="E257" i="2" a="1"/>
  <c r="E257" i="2" s="1"/>
  <c r="G257" i="2"/>
  <c r="B253" i="1"/>
  <c r="E252" i="1" a="1"/>
  <c r="E252" i="1" s="1"/>
  <c r="G252" i="1"/>
  <c r="H257" i="2" l="1"/>
  <c r="B260" i="4"/>
  <c r="G259" i="4"/>
  <c r="E259" i="4" a="1"/>
  <c r="E259" i="4" s="1"/>
  <c r="G259" i="3"/>
  <c r="E259" i="3" a="1"/>
  <c r="E259" i="3" s="1"/>
  <c r="H259" i="3" s="1"/>
  <c r="B260" i="3"/>
  <c r="B259" i="2"/>
  <c r="E258" i="2" a="1"/>
  <c r="E258" i="2" s="1"/>
  <c r="G258" i="2"/>
  <c r="B254" i="1"/>
  <c r="E253" i="1" a="1"/>
  <c r="E253" i="1" s="1"/>
  <c r="G253" i="1"/>
  <c r="H258" i="2" l="1"/>
  <c r="G260" i="4"/>
  <c r="B261" i="4"/>
  <c r="E260" i="4" a="1"/>
  <c r="E260" i="4" s="1"/>
  <c r="E260" i="3" a="1"/>
  <c r="E260" i="3" s="1"/>
  <c r="H260" i="3" s="1"/>
  <c r="B261" i="3"/>
  <c r="G260" i="3"/>
  <c r="B260" i="2"/>
  <c r="E259" i="2" a="1"/>
  <c r="E259" i="2" s="1"/>
  <c r="G259" i="2"/>
  <c r="B255" i="1"/>
  <c r="E254" i="1" a="1"/>
  <c r="E254" i="1" s="1"/>
  <c r="G254" i="1"/>
  <c r="H259" i="2" l="1"/>
  <c r="B262" i="4"/>
  <c r="G261" i="4"/>
  <c r="E261" i="4" a="1"/>
  <c r="E261" i="4" s="1"/>
  <c r="B262" i="3"/>
  <c r="G261" i="3"/>
  <c r="E261" i="3" a="1"/>
  <c r="E261" i="3" s="1"/>
  <c r="H261" i="3" s="1"/>
  <c r="B261" i="2"/>
  <c r="E260" i="2" a="1"/>
  <c r="E260" i="2" s="1"/>
  <c r="G260" i="2"/>
  <c r="B256" i="1"/>
  <c r="E255" i="1" a="1"/>
  <c r="E255" i="1" s="1"/>
  <c r="G255" i="1"/>
  <c r="H260" i="2" l="1"/>
  <c r="B263" i="4"/>
  <c r="E262" i="4" a="1"/>
  <c r="E262" i="4" s="1"/>
  <c r="G262" i="4"/>
  <c r="G262" i="3"/>
  <c r="E262" i="3" a="1"/>
  <c r="E262" i="3" s="1"/>
  <c r="H262" i="3" s="1"/>
  <c r="B263" i="3"/>
  <c r="B262" i="2"/>
  <c r="G261" i="2"/>
  <c r="E261" i="2" a="1"/>
  <c r="E261" i="2" s="1"/>
  <c r="H261" i="2" s="1"/>
  <c r="B257" i="1"/>
  <c r="E256" i="1" a="1"/>
  <c r="E256" i="1" s="1"/>
  <c r="G256" i="1"/>
  <c r="E263" i="4" l="1" a="1"/>
  <c r="E263" i="4" s="1"/>
  <c r="B264" i="4"/>
  <c r="G263" i="4"/>
  <c r="E263" i="3" a="1"/>
  <c r="E263" i="3" s="1"/>
  <c r="B264" i="3"/>
  <c r="G263" i="3"/>
  <c r="G262" i="2"/>
  <c r="B263" i="2"/>
  <c r="E262" i="2" a="1"/>
  <c r="E262" i="2" s="1"/>
  <c r="H262" i="2" s="1"/>
  <c r="B258" i="1"/>
  <c r="E257" i="1" a="1"/>
  <c r="E257" i="1" s="1"/>
  <c r="G257" i="1"/>
  <c r="H263" i="3" l="1"/>
  <c r="G264" i="4"/>
  <c r="E264" i="4" a="1"/>
  <c r="E264" i="4" s="1"/>
  <c r="B265" i="4"/>
  <c r="B265" i="3"/>
  <c r="G264" i="3"/>
  <c r="E264" i="3" a="1"/>
  <c r="E264" i="3" s="1"/>
  <c r="H264" i="3" s="1"/>
  <c r="B264" i="2"/>
  <c r="E263" i="2" a="1"/>
  <c r="E263" i="2" s="1"/>
  <c r="G263" i="2"/>
  <c r="B259" i="1"/>
  <c r="E258" i="1" a="1"/>
  <c r="E258" i="1" s="1"/>
  <c r="G258" i="1"/>
  <c r="H263" i="2" l="1"/>
  <c r="G265" i="4"/>
  <c r="E265" i="4" a="1"/>
  <c r="E265" i="4" s="1"/>
  <c r="B266" i="4"/>
  <c r="G265" i="3"/>
  <c r="E265" i="3" a="1"/>
  <c r="E265" i="3" s="1"/>
  <c r="H265" i="3" s="1"/>
  <c r="B266" i="3"/>
  <c r="E264" i="2" a="1"/>
  <c r="E264" i="2" s="1"/>
  <c r="B265" i="2"/>
  <c r="G264" i="2"/>
  <c r="B260" i="1"/>
  <c r="E259" i="1" a="1"/>
  <c r="E259" i="1" s="1"/>
  <c r="G259" i="1"/>
  <c r="H264" i="2" l="1"/>
  <c r="E266" i="4" a="1"/>
  <c r="E266" i="4" s="1"/>
  <c r="B267" i="4"/>
  <c r="G266" i="4"/>
  <c r="E266" i="3" a="1"/>
  <c r="E266" i="3" s="1"/>
  <c r="B267" i="3"/>
  <c r="G266" i="3"/>
  <c r="G265" i="2"/>
  <c r="B266" i="2"/>
  <c r="E265" i="2" a="1"/>
  <c r="E265" i="2" s="1"/>
  <c r="H265" i="2" s="1"/>
  <c r="B261" i="1"/>
  <c r="E260" i="1" a="1"/>
  <c r="E260" i="1" s="1"/>
  <c r="G260" i="1"/>
  <c r="H266" i="3" l="1"/>
  <c r="B268" i="4"/>
  <c r="G267" i="4"/>
  <c r="E267" i="4" a="1"/>
  <c r="E267" i="4" s="1"/>
  <c r="B268" i="3"/>
  <c r="G267" i="3"/>
  <c r="E267" i="3" a="1"/>
  <c r="E267" i="3" s="1"/>
  <c r="H267" i="3" s="1"/>
  <c r="G266" i="2"/>
  <c r="B267" i="2"/>
  <c r="E266" i="2" a="1"/>
  <c r="E266" i="2" s="1"/>
  <c r="H266" i="2" s="1"/>
  <c r="B262" i="1"/>
  <c r="G261" i="1"/>
  <c r="E261" i="1" a="1"/>
  <c r="E261" i="1" s="1"/>
  <c r="G268" i="4" l="1"/>
  <c r="B269" i="4"/>
  <c r="E268" i="4" a="1"/>
  <c r="E268" i="4" s="1"/>
  <c r="G268" i="3"/>
  <c r="E268" i="3" a="1"/>
  <c r="E268" i="3" s="1"/>
  <c r="H268" i="3" s="1"/>
  <c r="B269" i="3"/>
  <c r="E267" i="2" a="1"/>
  <c r="E267" i="2" s="1"/>
  <c r="G267" i="2"/>
  <c r="B268" i="2"/>
  <c r="B263" i="1"/>
  <c r="E262" i="1" a="1"/>
  <c r="E262" i="1" s="1"/>
  <c r="G262" i="1"/>
  <c r="H267" i="2" l="1"/>
  <c r="B270" i="4"/>
  <c r="G269" i="4"/>
  <c r="E269" i="4" a="1"/>
  <c r="E269" i="4" s="1"/>
  <c r="E269" i="3" a="1"/>
  <c r="E269" i="3" s="1"/>
  <c r="H269" i="3" s="1"/>
  <c r="B270" i="3"/>
  <c r="G269" i="3"/>
  <c r="B269" i="2"/>
  <c r="G268" i="2"/>
  <c r="E268" i="2" a="1"/>
  <c r="E268" i="2" s="1"/>
  <c r="H268" i="2" s="1"/>
  <c r="B264" i="1"/>
  <c r="E263" i="1" a="1"/>
  <c r="E263" i="1" s="1"/>
  <c r="G263" i="1"/>
  <c r="B271" i="4" l="1"/>
  <c r="E270" i="4" a="1"/>
  <c r="E270" i="4" s="1"/>
  <c r="G270" i="4"/>
  <c r="B271" i="3"/>
  <c r="G270" i="3"/>
  <c r="E270" i="3" a="1"/>
  <c r="E270" i="3" s="1"/>
  <c r="H270" i="3" s="1"/>
  <c r="B270" i="2"/>
  <c r="G269" i="2"/>
  <c r="E269" i="2" a="1"/>
  <c r="E269" i="2" s="1"/>
  <c r="H269" i="2" s="1"/>
  <c r="B265" i="1"/>
  <c r="E264" i="1" a="1"/>
  <c r="E264" i="1" s="1"/>
  <c r="G264" i="1"/>
  <c r="B272" i="4" l="1"/>
  <c r="G271" i="4"/>
  <c r="E271" i="4" a="1"/>
  <c r="E271" i="4" s="1"/>
  <c r="G271" i="3"/>
  <c r="E271" i="3" a="1"/>
  <c r="E271" i="3" s="1"/>
  <c r="H271" i="3" s="1"/>
  <c r="B272" i="3"/>
  <c r="E270" i="2" a="1"/>
  <c r="E270" i="2" s="1"/>
  <c r="B271" i="2"/>
  <c r="G270" i="2"/>
  <c r="B266" i="1"/>
  <c r="E265" i="1" a="1"/>
  <c r="E265" i="1" s="1"/>
  <c r="G265" i="1"/>
  <c r="H270" i="2" l="1"/>
  <c r="G272" i="4"/>
  <c r="E272" i="4" a="1"/>
  <c r="E272" i="4" s="1"/>
  <c r="B273" i="4"/>
  <c r="E272" i="3" a="1"/>
  <c r="E272" i="3" s="1"/>
  <c r="B273" i="3"/>
  <c r="G272" i="3"/>
  <c r="B272" i="2"/>
  <c r="E271" i="2" a="1"/>
  <c r="E271" i="2" s="1"/>
  <c r="G271" i="2"/>
  <c r="B267" i="1"/>
  <c r="E266" i="1" a="1"/>
  <c r="E266" i="1" s="1"/>
  <c r="G266" i="1"/>
  <c r="H271" i="2" l="1"/>
  <c r="H272" i="3"/>
  <c r="B274" i="4"/>
  <c r="E273" i="4" a="1"/>
  <c r="E273" i="4" s="1"/>
  <c r="G273" i="4"/>
  <c r="B274" i="3"/>
  <c r="G273" i="3"/>
  <c r="E273" i="3" a="1"/>
  <c r="E273" i="3" s="1"/>
  <c r="H273" i="3" s="1"/>
  <c r="G272" i="2"/>
  <c r="B273" i="2"/>
  <c r="E272" i="2" a="1"/>
  <c r="E272" i="2" s="1"/>
  <c r="H272" i="2" s="1"/>
  <c r="B268" i="1"/>
  <c r="E267" i="1" a="1"/>
  <c r="E267" i="1" s="1"/>
  <c r="G267" i="1"/>
  <c r="B275" i="4" l="1"/>
  <c r="E274" i="4" a="1"/>
  <c r="E274" i="4" s="1"/>
  <c r="G274" i="4"/>
  <c r="G274" i="3"/>
  <c r="E274" i="3" a="1"/>
  <c r="E274" i="3" s="1"/>
  <c r="H274" i="3" s="1"/>
  <c r="B275" i="3"/>
  <c r="E273" i="2" a="1"/>
  <c r="E273" i="2" s="1"/>
  <c r="G273" i="2"/>
  <c r="B274" i="2"/>
  <c r="B269" i="1"/>
  <c r="E268" i="1" a="1"/>
  <c r="E268" i="1" s="1"/>
  <c r="G268" i="1"/>
  <c r="H273" i="2" l="1"/>
  <c r="E275" i="4" a="1"/>
  <c r="E275" i="4" s="1"/>
  <c r="B276" i="4"/>
  <c r="G275" i="4"/>
  <c r="E275" i="3" a="1"/>
  <c r="E275" i="3" s="1"/>
  <c r="B276" i="3"/>
  <c r="G275" i="3"/>
  <c r="G274" i="2"/>
  <c r="B275" i="2"/>
  <c r="E274" i="2" a="1"/>
  <c r="E274" i="2" s="1"/>
  <c r="B270" i="1"/>
  <c r="E269" i="1" a="1"/>
  <c r="E269" i="1" s="1"/>
  <c r="G269" i="1"/>
  <c r="H275" i="3" l="1"/>
  <c r="H274" i="2"/>
  <c r="G276" i="4"/>
  <c r="E276" i="4" a="1"/>
  <c r="E276" i="4" s="1"/>
  <c r="B277" i="4"/>
  <c r="B277" i="3"/>
  <c r="G276" i="3"/>
  <c r="E276" i="3" a="1"/>
  <c r="E276" i="3" s="1"/>
  <c r="B276" i="2"/>
  <c r="E275" i="2" a="1"/>
  <c r="E275" i="2" s="1"/>
  <c r="G275" i="2"/>
  <c r="B271" i="1"/>
  <c r="E270" i="1" a="1"/>
  <c r="E270" i="1" s="1"/>
  <c r="G270" i="1"/>
  <c r="H275" i="2" l="1"/>
  <c r="H276" i="3"/>
  <c r="G277" i="4"/>
  <c r="E277" i="4" a="1"/>
  <c r="E277" i="4" s="1"/>
  <c r="B278" i="4"/>
  <c r="G277" i="3"/>
  <c r="E277" i="3" a="1"/>
  <c r="E277" i="3" s="1"/>
  <c r="H277" i="3" s="1"/>
  <c r="B278" i="3"/>
  <c r="E276" i="2" a="1"/>
  <c r="E276" i="2" s="1"/>
  <c r="B277" i="2"/>
  <c r="G276" i="2"/>
  <c r="B272" i="1"/>
  <c r="E271" i="1" a="1"/>
  <c r="E271" i="1" s="1"/>
  <c r="G271" i="1"/>
  <c r="H276" i="2" l="1"/>
  <c r="E278" i="4" a="1"/>
  <c r="E278" i="4" s="1"/>
  <c r="B279" i="4"/>
  <c r="G278" i="4"/>
  <c r="E278" i="3" a="1"/>
  <c r="E278" i="3" s="1"/>
  <c r="B279" i="3"/>
  <c r="G278" i="3"/>
  <c r="B278" i="2"/>
  <c r="G277" i="2"/>
  <c r="E277" i="2" a="1"/>
  <c r="E277" i="2" s="1"/>
  <c r="H277" i="2" s="1"/>
  <c r="B273" i="1"/>
  <c r="E272" i="1" a="1"/>
  <c r="E272" i="1" s="1"/>
  <c r="G272" i="1"/>
  <c r="H278" i="3" l="1"/>
  <c r="B280" i="4"/>
  <c r="G279" i="4"/>
  <c r="E279" i="4" a="1"/>
  <c r="E279" i="4" s="1"/>
  <c r="B280" i="3"/>
  <c r="G279" i="3"/>
  <c r="E279" i="3" a="1"/>
  <c r="E279" i="3" s="1"/>
  <c r="H279" i="3" s="1"/>
  <c r="G278" i="2"/>
  <c r="B279" i="2"/>
  <c r="E278" i="2" a="1"/>
  <c r="E278" i="2" s="1"/>
  <c r="H278" i="2" s="1"/>
  <c r="B274" i="1"/>
  <c r="E273" i="1" a="1"/>
  <c r="E273" i="1" s="1"/>
  <c r="G273" i="1"/>
  <c r="G280" i="4" l="1"/>
  <c r="B281" i="4"/>
  <c r="E280" i="4" a="1"/>
  <c r="E280" i="4" s="1"/>
  <c r="G280" i="3"/>
  <c r="E280" i="3" a="1"/>
  <c r="E280" i="3" s="1"/>
  <c r="H280" i="3" s="1"/>
  <c r="B281" i="3"/>
  <c r="E279" i="2" a="1"/>
  <c r="E279" i="2" s="1"/>
  <c r="B280" i="2"/>
  <c r="G279" i="2"/>
  <c r="B275" i="1"/>
  <c r="E274" i="1" a="1"/>
  <c r="E274" i="1" s="1"/>
  <c r="G274" i="1"/>
  <c r="H279" i="2" l="1"/>
  <c r="B282" i="4"/>
  <c r="G281" i="4"/>
  <c r="E281" i="4" a="1"/>
  <c r="E281" i="4" s="1"/>
  <c r="E281" i="3" a="1"/>
  <c r="E281" i="3" s="1"/>
  <c r="B282" i="3"/>
  <c r="G281" i="3"/>
  <c r="G280" i="2"/>
  <c r="E280" i="2" a="1"/>
  <c r="E280" i="2" s="1"/>
  <c r="H280" i="2" s="1"/>
  <c r="B281" i="2"/>
  <c r="B276" i="1"/>
  <c r="E275" i="1" a="1"/>
  <c r="E275" i="1" s="1"/>
  <c r="G275" i="1"/>
  <c r="H281" i="3" l="1"/>
  <c r="B283" i="4"/>
  <c r="E282" i="4" a="1"/>
  <c r="E282" i="4" s="1"/>
  <c r="G282" i="4"/>
  <c r="B283" i="3"/>
  <c r="G282" i="3"/>
  <c r="E282" i="3" a="1"/>
  <c r="E282" i="3" s="1"/>
  <c r="H282" i="3" s="1"/>
  <c r="E281" i="2" a="1"/>
  <c r="E281" i="2" s="1"/>
  <c r="B282" i="2"/>
  <c r="G281" i="2"/>
  <c r="B277" i="1"/>
  <c r="E276" i="1" a="1"/>
  <c r="E276" i="1" s="1"/>
  <c r="G276" i="1"/>
  <c r="H281" i="2" l="1"/>
  <c r="B284" i="4"/>
  <c r="G283" i="4"/>
  <c r="E283" i="4" a="1"/>
  <c r="E283" i="4" s="1"/>
  <c r="G283" i="3"/>
  <c r="E283" i="3" a="1"/>
  <c r="E283" i="3" s="1"/>
  <c r="H283" i="3" s="1"/>
  <c r="B284" i="3"/>
  <c r="B283" i="2"/>
  <c r="E282" i="2" a="1"/>
  <c r="E282" i="2" s="1"/>
  <c r="G282" i="2"/>
  <c r="B278" i="1"/>
  <c r="E277" i="1" a="1"/>
  <c r="E277" i="1" s="1"/>
  <c r="G277" i="1"/>
  <c r="H282" i="2" l="1"/>
  <c r="G284" i="4"/>
  <c r="B285" i="4"/>
  <c r="E284" i="4" a="1"/>
  <c r="E284" i="4" s="1"/>
  <c r="E284" i="3" a="1"/>
  <c r="E284" i="3" s="1"/>
  <c r="H284" i="3" s="1"/>
  <c r="B285" i="3"/>
  <c r="G284" i="3"/>
  <c r="G283" i="2"/>
  <c r="B284" i="2"/>
  <c r="E283" i="2" a="1"/>
  <c r="E283" i="2" s="1"/>
  <c r="H283" i="2" s="1"/>
  <c r="B279" i="1"/>
  <c r="E278" i="1" a="1"/>
  <c r="E278" i="1" s="1"/>
  <c r="G278" i="1"/>
  <c r="B286" i="4" l="1"/>
  <c r="G285" i="4"/>
  <c r="E285" i="4" a="1"/>
  <c r="E285" i="4" s="1"/>
  <c r="B286" i="3"/>
  <c r="G285" i="3"/>
  <c r="E285" i="3" a="1"/>
  <c r="E285" i="3" s="1"/>
  <c r="H285" i="3" s="1"/>
  <c r="G284" i="2"/>
  <c r="E284" i="2" a="1"/>
  <c r="E284" i="2" s="1"/>
  <c r="H284" i="2" s="1"/>
  <c r="B285" i="2"/>
  <c r="B280" i="1"/>
  <c r="E279" i="1" a="1"/>
  <c r="E279" i="1" s="1"/>
  <c r="G279" i="1"/>
  <c r="B287" i="4" l="1"/>
  <c r="E286" i="4" a="1"/>
  <c r="E286" i="4" s="1"/>
  <c r="G286" i="4"/>
  <c r="G286" i="3"/>
  <c r="E286" i="3" a="1"/>
  <c r="E286" i="3" s="1"/>
  <c r="H286" i="3" s="1"/>
  <c r="B287" i="3"/>
  <c r="B286" i="2"/>
  <c r="E285" i="2" a="1"/>
  <c r="E285" i="2" s="1"/>
  <c r="G285" i="2"/>
  <c r="B281" i="1"/>
  <c r="E280" i="1" a="1"/>
  <c r="E280" i="1" s="1"/>
  <c r="G280" i="1"/>
  <c r="H285" i="2" l="1"/>
  <c r="E287" i="4" a="1"/>
  <c r="E287" i="4" s="1"/>
  <c r="G287" i="4"/>
  <c r="B288" i="4"/>
  <c r="E287" i="3" a="1"/>
  <c r="E287" i="3" s="1"/>
  <c r="H287" i="3" s="1"/>
  <c r="B288" i="3"/>
  <c r="G287" i="3"/>
  <c r="B287" i="2"/>
  <c r="E286" i="2" a="1"/>
  <c r="E286" i="2" s="1"/>
  <c r="G286" i="2"/>
  <c r="B282" i="1"/>
  <c r="E281" i="1" a="1"/>
  <c r="E281" i="1" s="1"/>
  <c r="G281" i="1"/>
  <c r="H286" i="2" l="1"/>
  <c r="G288" i="4"/>
  <c r="E288" i="4" a="1"/>
  <c r="E288" i="4" s="1"/>
  <c r="B289" i="4"/>
  <c r="B289" i="3"/>
  <c r="G288" i="3"/>
  <c r="E288" i="3" a="1"/>
  <c r="E288" i="3" s="1"/>
  <c r="H288" i="3" s="1"/>
  <c r="B288" i="2"/>
  <c r="G287" i="2"/>
  <c r="E287" i="2" a="1"/>
  <c r="E287" i="2" s="1"/>
  <c r="B283" i="1"/>
  <c r="E282" i="1" a="1"/>
  <c r="E282" i="1" s="1"/>
  <c r="G282" i="1"/>
  <c r="H287" i="2" l="1"/>
  <c r="G289" i="4"/>
  <c r="E289" i="4" a="1"/>
  <c r="E289" i="4" s="1"/>
  <c r="B290" i="4"/>
  <c r="G289" i="3"/>
  <c r="E289" i="3" a="1"/>
  <c r="E289" i="3" s="1"/>
  <c r="H289" i="3" s="1"/>
  <c r="B290" i="3"/>
  <c r="E288" i="2" a="1"/>
  <c r="E288" i="2" s="1"/>
  <c r="B289" i="2"/>
  <c r="G288" i="2"/>
  <c r="B284" i="1"/>
  <c r="E283" i="1" a="1"/>
  <c r="E283" i="1" s="1"/>
  <c r="G283" i="1"/>
  <c r="H288" i="2" l="1"/>
  <c r="E290" i="4" a="1"/>
  <c r="E290" i="4" s="1"/>
  <c r="B291" i="4"/>
  <c r="G290" i="4"/>
  <c r="E290" i="3" a="1"/>
  <c r="E290" i="3" s="1"/>
  <c r="B291" i="3"/>
  <c r="G290" i="3"/>
  <c r="B290" i="2"/>
  <c r="E289" i="2" a="1"/>
  <c r="E289" i="2" s="1"/>
  <c r="G289" i="2"/>
  <c r="B285" i="1"/>
  <c r="E284" i="1" a="1"/>
  <c r="E284" i="1" s="1"/>
  <c r="G284" i="1"/>
  <c r="H290" i="3" l="1"/>
  <c r="H289" i="2"/>
  <c r="B292" i="4"/>
  <c r="G291" i="4"/>
  <c r="E291" i="4" a="1"/>
  <c r="E291" i="4" s="1"/>
  <c r="B292" i="3"/>
  <c r="G291" i="3"/>
  <c r="E291" i="3" a="1"/>
  <c r="E291" i="3" s="1"/>
  <c r="H291" i="3" s="1"/>
  <c r="B291" i="2"/>
  <c r="G290" i="2"/>
  <c r="E290" i="2" a="1"/>
  <c r="E290" i="2" s="1"/>
  <c r="B286" i="1"/>
  <c r="E285" i="1" a="1"/>
  <c r="E285" i="1" s="1"/>
  <c r="G285" i="1"/>
  <c r="H290" i="2" l="1"/>
  <c r="G292" i="4"/>
  <c r="B293" i="4"/>
  <c r="E292" i="4" a="1"/>
  <c r="E292" i="4" s="1"/>
  <c r="G292" i="3"/>
  <c r="E292" i="3" a="1"/>
  <c r="E292" i="3" s="1"/>
  <c r="H292" i="3" s="1"/>
  <c r="B293" i="3"/>
  <c r="E291" i="2" a="1"/>
  <c r="E291" i="2" s="1"/>
  <c r="G291" i="2"/>
  <c r="B292" i="2"/>
  <c r="B287" i="1"/>
  <c r="G286" i="1"/>
  <c r="E286" i="1" a="1"/>
  <c r="E286" i="1" s="1"/>
  <c r="H291" i="2" l="1"/>
  <c r="B294" i="4"/>
  <c r="G293" i="4"/>
  <c r="E293" i="4" a="1"/>
  <c r="E293" i="4" s="1"/>
  <c r="E293" i="3" a="1"/>
  <c r="E293" i="3" s="1"/>
  <c r="B294" i="3"/>
  <c r="G293" i="3"/>
  <c r="B293" i="2"/>
  <c r="G292" i="2"/>
  <c r="E292" i="2" a="1"/>
  <c r="E292" i="2" s="1"/>
  <c r="H292" i="2" s="1"/>
  <c r="B288" i="1"/>
  <c r="E287" i="1" a="1"/>
  <c r="E287" i="1" s="1"/>
  <c r="G287" i="1"/>
  <c r="H293" i="3" l="1"/>
  <c r="B295" i="4"/>
  <c r="E294" i="4" a="1"/>
  <c r="E294" i="4" s="1"/>
  <c r="G294" i="4"/>
  <c r="B295" i="3"/>
  <c r="G294" i="3"/>
  <c r="E294" i="3" a="1"/>
  <c r="E294" i="3" s="1"/>
  <c r="H294" i="3" s="1"/>
  <c r="B294" i="2"/>
  <c r="G293" i="2"/>
  <c r="E293" i="2" a="1"/>
  <c r="E293" i="2" s="1"/>
  <c r="H293" i="2" s="1"/>
  <c r="B289" i="1"/>
  <c r="E288" i="1" a="1"/>
  <c r="E288" i="1" s="1"/>
  <c r="G288" i="1"/>
  <c r="B296" i="4" l="1"/>
  <c r="G295" i="4"/>
  <c r="E295" i="4" a="1"/>
  <c r="E295" i="4" s="1"/>
  <c r="G295" i="3"/>
  <c r="E295" i="3" a="1"/>
  <c r="E295" i="3" s="1"/>
  <c r="H295" i="3" s="1"/>
  <c r="B296" i="3"/>
  <c r="E294" i="2" a="1"/>
  <c r="E294" i="2" s="1"/>
  <c r="B295" i="2"/>
  <c r="G294" i="2"/>
  <c r="B290" i="1"/>
  <c r="E289" i="1" a="1"/>
  <c r="E289" i="1" s="1"/>
  <c r="G289" i="1"/>
  <c r="H294" i="2" l="1"/>
  <c r="G296" i="4"/>
  <c r="B297" i="4"/>
  <c r="E296" i="4" a="1"/>
  <c r="E296" i="4" s="1"/>
  <c r="E296" i="3" a="1"/>
  <c r="E296" i="3" s="1"/>
  <c r="H296" i="3" s="1"/>
  <c r="B297" i="3"/>
  <c r="G296" i="3"/>
  <c r="B296" i="2"/>
  <c r="E295" i="2" a="1"/>
  <c r="E295" i="2" s="1"/>
  <c r="G295" i="2"/>
  <c r="B291" i="1"/>
  <c r="E290" i="1" a="1"/>
  <c r="E290" i="1" s="1"/>
  <c r="G290" i="1"/>
  <c r="H295" i="2" l="1"/>
  <c r="B298" i="4"/>
  <c r="G297" i="4"/>
  <c r="E297" i="4" a="1"/>
  <c r="E297" i="4" s="1"/>
  <c r="B298" i="3"/>
  <c r="G297" i="3"/>
  <c r="E297" i="3" a="1"/>
  <c r="E297" i="3" s="1"/>
  <c r="H297" i="3" s="1"/>
  <c r="G296" i="2"/>
  <c r="B297" i="2"/>
  <c r="E296" i="2" a="1"/>
  <c r="E296" i="2" s="1"/>
  <c r="H296" i="2" s="1"/>
  <c r="B292" i="1"/>
  <c r="E291" i="1" a="1"/>
  <c r="E291" i="1" s="1"/>
  <c r="G291" i="1"/>
  <c r="B299" i="4" l="1"/>
  <c r="E298" i="4" a="1"/>
  <c r="E298" i="4" s="1"/>
  <c r="G298" i="4"/>
  <c r="G298" i="3"/>
  <c r="E298" i="3" a="1"/>
  <c r="E298" i="3" s="1"/>
  <c r="H298" i="3" s="1"/>
  <c r="B299" i="3"/>
  <c r="E297" i="2" a="1"/>
  <c r="E297" i="2" s="1"/>
  <c r="B298" i="2"/>
  <c r="G297" i="2"/>
  <c r="B293" i="1"/>
  <c r="E292" i="1" a="1"/>
  <c r="E292" i="1" s="1"/>
  <c r="G292" i="1"/>
  <c r="H297" i="2" l="1"/>
  <c r="E299" i="4" a="1"/>
  <c r="E299" i="4" s="1"/>
  <c r="B300" i="4"/>
  <c r="G299" i="4"/>
  <c r="E299" i="3" a="1"/>
  <c r="E299" i="3" s="1"/>
  <c r="H299" i="3" s="1"/>
  <c r="B300" i="3"/>
  <c r="G299" i="3"/>
  <c r="B299" i="2"/>
  <c r="G298" i="2"/>
  <c r="E298" i="2" a="1"/>
  <c r="E298" i="2" s="1"/>
  <c r="B294" i="1"/>
  <c r="E293" i="1" a="1"/>
  <c r="E293" i="1" s="1"/>
  <c r="G293" i="1"/>
  <c r="H298" i="2" l="1"/>
  <c r="G300" i="4"/>
  <c r="E300" i="4" a="1"/>
  <c r="E300" i="4" s="1"/>
  <c r="B301" i="4"/>
  <c r="B301" i="3"/>
  <c r="G300" i="3"/>
  <c r="E300" i="3" a="1"/>
  <c r="E300" i="3" s="1"/>
  <c r="H300" i="3" s="1"/>
  <c r="B300" i="2"/>
  <c r="E299" i="2" a="1"/>
  <c r="E299" i="2" s="1"/>
  <c r="G299" i="2"/>
  <c r="B295" i="1"/>
  <c r="E294" i="1" a="1"/>
  <c r="E294" i="1" s="1"/>
  <c r="G294" i="1"/>
  <c r="H299" i="2" l="1"/>
  <c r="G301" i="4"/>
  <c r="E301" i="4" a="1"/>
  <c r="E301" i="4" s="1"/>
  <c r="B302" i="4"/>
  <c r="B302" i="3"/>
  <c r="G301" i="3"/>
  <c r="E301" i="3" a="1"/>
  <c r="E301" i="3" s="1"/>
  <c r="H301" i="3" s="1"/>
  <c r="E300" i="2" a="1"/>
  <c r="E300" i="2" s="1"/>
  <c r="B301" i="2"/>
  <c r="G300" i="2"/>
  <c r="B296" i="1"/>
  <c r="E295" i="1" a="1"/>
  <c r="E295" i="1" s="1"/>
  <c r="G295" i="1"/>
  <c r="H300" i="2" l="1"/>
  <c r="E302" i="4" a="1"/>
  <c r="E302" i="4" s="1"/>
  <c r="B303" i="4"/>
  <c r="G302" i="4"/>
  <c r="B303" i="3"/>
  <c r="G302" i="3"/>
  <c r="E302" i="3" a="1"/>
  <c r="E302" i="3" s="1"/>
  <c r="H302" i="3" s="1"/>
  <c r="B302" i="2"/>
  <c r="G301" i="2"/>
  <c r="E301" i="2" a="1"/>
  <c r="E301" i="2" s="1"/>
  <c r="H301" i="2" s="1"/>
  <c r="B297" i="1"/>
  <c r="E296" i="1" a="1"/>
  <c r="E296" i="1" s="1"/>
  <c r="G296" i="1"/>
  <c r="B304" i="4" l="1"/>
  <c r="G303" i="4"/>
  <c r="E303" i="4" a="1"/>
  <c r="E303" i="4" s="1"/>
  <c r="B304" i="3"/>
  <c r="G303" i="3"/>
  <c r="E303" i="3" a="1"/>
  <c r="E303" i="3" s="1"/>
  <c r="H303" i="3" s="1"/>
  <c r="G302" i="2"/>
  <c r="B303" i="2"/>
  <c r="E302" i="2" a="1"/>
  <c r="E302" i="2" s="1"/>
  <c r="H302" i="2" s="1"/>
  <c r="B298" i="1"/>
  <c r="E297" i="1" a="1"/>
  <c r="E297" i="1" s="1"/>
  <c r="G297" i="1"/>
  <c r="G304" i="4" l="1"/>
  <c r="B305" i="4"/>
  <c r="E304" i="4" a="1"/>
  <c r="E304" i="4" s="1"/>
  <c r="B305" i="3"/>
  <c r="G304" i="3"/>
  <c r="E304" i="3" a="1"/>
  <c r="E304" i="3" s="1"/>
  <c r="H304" i="3" s="1"/>
  <c r="E303" i="2" a="1"/>
  <c r="E303" i="2" s="1"/>
  <c r="B304" i="2"/>
  <c r="G303" i="2"/>
  <c r="B299" i="1"/>
  <c r="E298" i="1" a="1"/>
  <c r="E298" i="1" s="1"/>
  <c r="G298" i="1"/>
  <c r="H303" i="2" l="1"/>
  <c r="B306" i="4"/>
  <c r="G305" i="4"/>
  <c r="E305" i="4" a="1"/>
  <c r="E305" i="4" s="1"/>
  <c r="B306" i="3"/>
  <c r="G305" i="3"/>
  <c r="E305" i="3" a="1"/>
  <c r="E305" i="3" s="1"/>
  <c r="H305" i="3" s="1"/>
  <c r="B305" i="2"/>
  <c r="E304" i="2" a="1"/>
  <c r="E304" i="2" s="1"/>
  <c r="G304" i="2"/>
  <c r="B300" i="1"/>
  <c r="E299" i="1" a="1"/>
  <c r="E299" i="1" s="1"/>
  <c r="G299" i="1"/>
  <c r="H304" i="2" l="1"/>
  <c r="B307" i="4"/>
  <c r="E306" i="4" a="1"/>
  <c r="E306" i="4" s="1"/>
  <c r="G306" i="4"/>
  <c r="B307" i="3"/>
  <c r="G306" i="3"/>
  <c r="E306" i="3" a="1"/>
  <c r="E306" i="3" s="1"/>
  <c r="H306" i="3" s="1"/>
  <c r="B306" i="2"/>
  <c r="G305" i="2"/>
  <c r="E305" i="2" a="1"/>
  <c r="E305" i="2" s="1"/>
  <c r="H305" i="2" s="1"/>
  <c r="B301" i="1"/>
  <c r="E300" i="1" a="1"/>
  <c r="E300" i="1" s="1"/>
  <c r="G300" i="1"/>
  <c r="B308" i="4" l="1"/>
  <c r="G307" i="4"/>
  <c r="E307" i="4" a="1"/>
  <c r="E307" i="4" s="1"/>
  <c r="B308" i="3"/>
  <c r="E307" i="3" a="1"/>
  <c r="E307" i="3" s="1"/>
  <c r="H307" i="3" s="1"/>
  <c r="G307" i="3"/>
  <c r="B307" i="2"/>
  <c r="G306" i="2"/>
  <c r="E306" i="2" a="1"/>
  <c r="E306" i="2" s="1"/>
  <c r="H306" i="2" s="1"/>
  <c r="B302" i="1"/>
  <c r="E301" i="1" a="1"/>
  <c r="E301" i="1" s="1"/>
  <c r="G301" i="1"/>
  <c r="G308" i="4" l="1"/>
  <c r="E308" i="4" a="1"/>
  <c r="E308" i="4" s="1"/>
  <c r="B309" i="4"/>
  <c r="E308" i="3" a="1"/>
  <c r="E308" i="3" s="1"/>
  <c r="B309" i="3"/>
  <c r="G308" i="3"/>
  <c r="B308" i="2"/>
  <c r="E307" i="2" a="1"/>
  <c r="E307" i="2" s="1"/>
  <c r="G307" i="2"/>
  <c r="B303" i="1"/>
  <c r="E302" i="1" a="1"/>
  <c r="E302" i="1" s="1"/>
  <c r="G302" i="1"/>
  <c r="H308" i="3" l="1"/>
  <c r="H307" i="2"/>
  <c r="B310" i="4"/>
  <c r="E309" i="4" a="1"/>
  <c r="E309" i="4" s="1"/>
  <c r="G309" i="4"/>
  <c r="B310" i="3"/>
  <c r="G309" i="3"/>
  <c r="E309" i="3" a="1"/>
  <c r="E309" i="3" s="1"/>
  <c r="H309" i="3" s="1"/>
  <c r="B309" i="2"/>
  <c r="G308" i="2"/>
  <c r="E308" i="2" a="1"/>
  <c r="E308" i="2" s="1"/>
  <c r="B304" i="1"/>
  <c r="E303" i="1" a="1"/>
  <c r="E303" i="1" s="1"/>
  <c r="G303" i="1"/>
  <c r="H308" i="2" l="1"/>
  <c r="B311" i="4"/>
  <c r="E310" i="4" a="1"/>
  <c r="E310" i="4" s="1"/>
  <c r="G310" i="4"/>
  <c r="B311" i="3"/>
  <c r="G310" i="3"/>
  <c r="E310" i="3" a="1"/>
  <c r="E310" i="3" s="1"/>
  <c r="H310" i="3" s="1"/>
  <c r="E309" i="2" a="1"/>
  <c r="E309" i="2" s="1"/>
  <c r="G309" i="2"/>
  <c r="B310" i="2"/>
  <c r="B305" i="1"/>
  <c r="E304" i="1" a="1"/>
  <c r="E304" i="1" s="1"/>
  <c r="G304" i="1"/>
  <c r="H309" i="2" l="1"/>
  <c r="E311" i="4" a="1"/>
  <c r="E311" i="4" s="1"/>
  <c r="B312" i="4"/>
  <c r="G311" i="4"/>
  <c r="B312" i="3"/>
  <c r="G311" i="3"/>
  <c r="E311" i="3" a="1"/>
  <c r="E311" i="3" s="1"/>
  <c r="H311" i="3" s="1"/>
  <c r="B311" i="2"/>
  <c r="E310" i="2" a="1"/>
  <c r="E310" i="2" s="1"/>
  <c r="G310" i="2"/>
  <c r="B306" i="1"/>
  <c r="E305" i="1" a="1"/>
  <c r="E305" i="1" s="1"/>
  <c r="G305" i="1"/>
  <c r="H310" i="2" l="1"/>
  <c r="G312" i="4"/>
  <c r="E312" i="4" a="1"/>
  <c r="E312" i="4" s="1"/>
  <c r="B313" i="4"/>
  <c r="B313" i="3"/>
  <c r="G312" i="3"/>
  <c r="E312" i="3" a="1"/>
  <c r="E312" i="3" s="1"/>
  <c r="B312" i="2"/>
  <c r="E311" i="2" a="1"/>
  <c r="E311" i="2" s="1"/>
  <c r="G311" i="2"/>
  <c r="B307" i="1"/>
  <c r="E306" i="1" a="1"/>
  <c r="E306" i="1" s="1"/>
  <c r="G306" i="1"/>
  <c r="H312" i="3" l="1"/>
  <c r="H311" i="2"/>
  <c r="G313" i="4"/>
  <c r="E313" i="4" a="1"/>
  <c r="E313" i="4" s="1"/>
  <c r="B314" i="4"/>
  <c r="B314" i="3"/>
  <c r="G313" i="3"/>
  <c r="E313" i="3" a="1"/>
  <c r="E313" i="3" s="1"/>
  <c r="H313" i="3" s="1"/>
  <c r="E312" i="2" a="1"/>
  <c r="E312" i="2" s="1"/>
  <c r="G312" i="2"/>
  <c r="B313" i="2"/>
  <c r="B308" i="1"/>
  <c r="E307" i="1" a="1"/>
  <c r="E307" i="1" s="1"/>
  <c r="G307" i="1"/>
  <c r="H312" i="2" l="1"/>
  <c r="E314" i="4" a="1"/>
  <c r="E314" i="4" s="1"/>
  <c r="B315" i="4"/>
  <c r="G314" i="4"/>
  <c r="B315" i="3"/>
  <c r="G314" i="3"/>
  <c r="E314" i="3" a="1"/>
  <c r="E314" i="3" s="1"/>
  <c r="H314" i="3" s="1"/>
  <c r="B314" i="2"/>
  <c r="E313" i="2" a="1"/>
  <c r="E313" i="2" s="1"/>
  <c r="G313" i="2"/>
  <c r="B309" i="1"/>
  <c r="E308" i="1" a="1"/>
  <c r="E308" i="1" s="1"/>
  <c r="G308" i="1"/>
  <c r="H313" i="2" l="1"/>
  <c r="B316" i="4"/>
  <c r="G315" i="4"/>
  <c r="E315" i="4" a="1"/>
  <c r="E315" i="4" s="1"/>
  <c r="B316" i="3"/>
  <c r="E315" i="3" a="1"/>
  <c r="E315" i="3" s="1"/>
  <c r="H315" i="3" s="1"/>
  <c r="G315" i="3"/>
  <c r="G314" i="2"/>
  <c r="B315" i="2"/>
  <c r="E314" i="2" a="1"/>
  <c r="E314" i="2" s="1"/>
  <c r="H314" i="2" s="1"/>
  <c r="B310" i="1"/>
  <c r="E309" i="1" a="1"/>
  <c r="E309" i="1" s="1"/>
  <c r="G309" i="1"/>
  <c r="G316" i="4" l="1"/>
  <c r="B317" i="4"/>
  <c r="E316" i="4" a="1"/>
  <c r="E316" i="4" s="1"/>
  <c r="B317" i="3"/>
  <c r="G316" i="3"/>
  <c r="E316" i="3" a="1"/>
  <c r="E316" i="3" s="1"/>
  <c r="H316" i="3" s="1"/>
  <c r="E315" i="2" a="1"/>
  <c r="E315" i="2" s="1"/>
  <c r="B316" i="2"/>
  <c r="G315" i="2"/>
  <c r="B311" i="1"/>
  <c r="E310" i="1" a="1"/>
  <c r="E310" i="1" s="1"/>
  <c r="G310" i="1"/>
  <c r="H315" i="2" l="1"/>
  <c r="B318" i="4"/>
  <c r="G317" i="4"/>
  <c r="E317" i="4" a="1"/>
  <c r="E317" i="4" s="1"/>
  <c r="G317" i="3"/>
  <c r="B318" i="3"/>
  <c r="E317" i="3" a="1"/>
  <c r="E317" i="3" s="1"/>
  <c r="H317" i="3" s="1"/>
  <c r="B317" i="2"/>
  <c r="G316" i="2"/>
  <c r="E316" i="2" a="1"/>
  <c r="E316" i="2" s="1"/>
  <c r="B312" i="1"/>
  <c r="E311" i="1" a="1"/>
  <c r="E311" i="1" s="1"/>
  <c r="G311" i="1"/>
  <c r="H316" i="2" l="1"/>
  <c r="B319" i="4"/>
  <c r="E318" i="4" a="1"/>
  <c r="E318" i="4" s="1"/>
  <c r="G318" i="4"/>
  <c r="B319" i="3"/>
  <c r="E318" i="3" a="1"/>
  <c r="E318" i="3" s="1"/>
  <c r="H318" i="3" s="1"/>
  <c r="G318" i="3"/>
  <c r="B318" i="2"/>
  <c r="G317" i="2"/>
  <c r="E317" i="2" a="1"/>
  <c r="E317" i="2" s="1"/>
  <c r="B313" i="1"/>
  <c r="E312" i="1" a="1"/>
  <c r="E312" i="1" s="1"/>
  <c r="G312" i="1"/>
  <c r="H317" i="2" l="1"/>
  <c r="B320" i="4"/>
  <c r="G319" i="4"/>
  <c r="E319" i="4" a="1"/>
  <c r="E319" i="4" s="1"/>
  <c r="B320" i="3"/>
  <c r="G319" i="3"/>
  <c r="E319" i="3" a="1"/>
  <c r="E319" i="3" s="1"/>
  <c r="H319" i="3" s="1"/>
  <c r="E318" i="2" a="1"/>
  <c r="E318" i="2" s="1"/>
  <c r="G318" i="2"/>
  <c r="B319" i="2"/>
  <c r="B314" i="1"/>
  <c r="E313" i="1" a="1"/>
  <c r="E313" i="1" s="1"/>
  <c r="G313" i="1"/>
  <c r="H318" i="2" l="1"/>
  <c r="G320" i="4"/>
  <c r="B321" i="4"/>
  <c r="E320" i="4" a="1"/>
  <c r="E320" i="4" s="1"/>
  <c r="B321" i="3"/>
  <c r="G320" i="3"/>
  <c r="E320" i="3" a="1"/>
  <c r="E320" i="3" s="1"/>
  <c r="H320" i="3" s="1"/>
  <c r="G319" i="2"/>
  <c r="B320" i="2"/>
  <c r="E319" i="2" a="1"/>
  <c r="E319" i="2" s="1"/>
  <c r="H319" i="2" s="1"/>
  <c r="B315" i="1"/>
  <c r="E314" i="1" a="1"/>
  <c r="E314" i="1" s="1"/>
  <c r="G314" i="1"/>
  <c r="B322" i="4" l="1"/>
  <c r="G321" i="4"/>
  <c r="E321" i="4" a="1"/>
  <c r="E321" i="4" s="1"/>
  <c r="B322" i="3"/>
  <c r="E321" i="3" a="1"/>
  <c r="E321" i="3" s="1"/>
  <c r="G321" i="3"/>
  <c r="B321" i="2"/>
  <c r="E320" i="2" a="1"/>
  <c r="E320" i="2" s="1"/>
  <c r="G320" i="2"/>
  <c r="B316" i="1"/>
  <c r="E315" i="1" a="1"/>
  <c r="E315" i="1" s="1"/>
  <c r="G315" i="1"/>
  <c r="H321" i="3" l="1"/>
  <c r="H320" i="2"/>
  <c r="B323" i="4"/>
  <c r="E322" i="4" a="1"/>
  <c r="E322" i="4" s="1"/>
  <c r="G322" i="4"/>
  <c r="B323" i="3"/>
  <c r="E322" i="3" a="1"/>
  <c r="E322" i="3" s="1"/>
  <c r="G322" i="3"/>
  <c r="E321" i="2" a="1"/>
  <c r="E321" i="2" s="1"/>
  <c r="G321" i="2"/>
  <c r="B322" i="2"/>
  <c r="B317" i="1"/>
  <c r="G316" i="1"/>
  <c r="E316" i="1" a="1"/>
  <c r="E316" i="1" s="1"/>
  <c r="H322" i="3" l="1"/>
  <c r="H321" i="2"/>
  <c r="E323" i="4" a="1"/>
  <c r="E323" i="4" s="1"/>
  <c r="G323" i="4"/>
  <c r="B324" i="4"/>
  <c r="E323" i="3" a="1"/>
  <c r="E323" i="3" s="1"/>
  <c r="B324" i="3"/>
  <c r="G323" i="3"/>
  <c r="E322" i="2" a="1"/>
  <c r="E322" i="2" s="1"/>
  <c r="G322" i="2"/>
  <c r="B323" i="2"/>
  <c r="B318" i="1"/>
  <c r="E317" i="1" a="1"/>
  <c r="E317" i="1" s="1"/>
  <c r="G317" i="1"/>
  <c r="H323" i="3" l="1"/>
  <c r="H322" i="2"/>
  <c r="G324" i="4"/>
  <c r="E324" i="4" a="1"/>
  <c r="E324" i="4" s="1"/>
  <c r="B325" i="4"/>
  <c r="B325" i="3"/>
  <c r="G324" i="3"/>
  <c r="E324" i="3" a="1"/>
  <c r="E324" i="3" s="1"/>
  <c r="H324" i="3" s="1"/>
  <c r="B324" i="2"/>
  <c r="G323" i="2"/>
  <c r="E323" i="2" a="1"/>
  <c r="E323" i="2" s="1"/>
  <c r="H323" i="2" s="1"/>
  <c r="B319" i="1"/>
  <c r="E318" i="1" a="1"/>
  <c r="E318" i="1" s="1"/>
  <c r="G318" i="1"/>
  <c r="G325" i="4" l="1"/>
  <c r="E325" i="4" a="1"/>
  <c r="E325" i="4" s="1"/>
  <c r="B326" i="4"/>
  <c r="B326" i="3"/>
  <c r="E325" i="3" a="1"/>
  <c r="E325" i="3" s="1"/>
  <c r="H325" i="3" s="1"/>
  <c r="G325" i="3"/>
  <c r="E324" i="2" a="1"/>
  <c r="E324" i="2" s="1"/>
  <c r="B325" i="2"/>
  <c r="G324" i="2"/>
  <c r="B320" i="1"/>
  <c r="E319" i="1" a="1"/>
  <c r="E319" i="1" s="1"/>
  <c r="G319" i="1"/>
  <c r="H324" i="2" l="1"/>
  <c r="E326" i="4" a="1"/>
  <c r="E326" i="4" s="1"/>
  <c r="B327" i="4"/>
  <c r="G326" i="4"/>
  <c r="B327" i="3"/>
  <c r="G326" i="3"/>
  <c r="E326" i="3" a="1"/>
  <c r="E326" i="3" s="1"/>
  <c r="H326" i="3" s="1"/>
  <c r="B326" i="2"/>
  <c r="G325" i="2"/>
  <c r="E325" i="2" a="1"/>
  <c r="E325" i="2" s="1"/>
  <c r="H325" i="2" s="1"/>
  <c r="B321" i="1"/>
  <c r="E320" i="1" a="1"/>
  <c r="E320" i="1" s="1"/>
  <c r="G320" i="1"/>
  <c r="B328" i="4" l="1"/>
  <c r="G327" i="4"/>
  <c r="E327" i="4" a="1"/>
  <c r="E327" i="4" s="1"/>
  <c r="B328" i="3"/>
  <c r="G327" i="3"/>
  <c r="E327" i="3" a="1"/>
  <c r="E327" i="3" s="1"/>
  <c r="H327" i="3" s="1"/>
  <c r="B327" i="2"/>
  <c r="E326" i="2" a="1"/>
  <c r="E326" i="2" s="1"/>
  <c r="G326" i="2"/>
  <c r="B322" i="1"/>
  <c r="E321" i="1" a="1"/>
  <c r="E321" i="1" s="1"/>
  <c r="G321" i="1"/>
  <c r="H326" i="2" l="1"/>
  <c r="G328" i="4"/>
  <c r="B329" i="4"/>
  <c r="E328" i="4" a="1"/>
  <c r="E328" i="4" s="1"/>
  <c r="B329" i="3"/>
  <c r="G328" i="3"/>
  <c r="E328" i="3" a="1"/>
  <c r="E328" i="3" s="1"/>
  <c r="H328" i="3" s="1"/>
  <c r="E327" i="2" a="1"/>
  <c r="E327" i="2" s="1"/>
  <c r="B328" i="2"/>
  <c r="G327" i="2"/>
  <c r="B323" i="1"/>
  <c r="E322" i="1" a="1"/>
  <c r="E322" i="1" s="1"/>
  <c r="G322" i="1"/>
  <c r="H327" i="2" l="1"/>
  <c r="B330" i="4"/>
  <c r="G329" i="4"/>
  <c r="E329" i="4" a="1"/>
  <c r="E329" i="4" s="1"/>
  <c r="G329" i="3"/>
  <c r="E329" i="3" a="1"/>
  <c r="E329" i="3" s="1"/>
  <c r="H329" i="3" s="1"/>
  <c r="B330" i="3"/>
  <c r="B329" i="2"/>
  <c r="G328" i="2"/>
  <c r="E328" i="2" a="1"/>
  <c r="E328" i="2" s="1"/>
  <c r="H328" i="2" s="1"/>
  <c r="B324" i="1"/>
  <c r="E323" i="1" a="1"/>
  <c r="E323" i="1" s="1"/>
  <c r="G323" i="1"/>
  <c r="B331" i="4" l="1"/>
  <c r="E330" i="4" a="1"/>
  <c r="E330" i="4" s="1"/>
  <c r="G330" i="4"/>
  <c r="B331" i="3"/>
  <c r="G330" i="3"/>
  <c r="E330" i="3" a="1"/>
  <c r="E330" i="3" s="1"/>
  <c r="H330" i="3" s="1"/>
  <c r="B330" i="2"/>
  <c r="G329" i="2"/>
  <c r="E329" i="2" a="1"/>
  <c r="E329" i="2" s="1"/>
  <c r="H329" i="2" s="1"/>
  <c r="B325" i="1"/>
  <c r="E324" i="1" a="1"/>
  <c r="E324" i="1" s="1"/>
  <c r="G324" i="1"/>
  <c r="B332" i="4" l="1"/>
  <c r="G331" i="4"/>
  <c r="E331" i="4" a="1"/>
  <c r="E331" i="4" s="1"/>
  <c r="B332" i="3"/>
  <c r="G331" i="3"/>
  <c r="E331" i="3" a="1"/>
  <c r="E331" i="3" s="1"/>
  <c r="H331" i="3" s="1"/>
  <c r="E330" i="2" a="1"/>
  <c r="E330" i="2" s="1"/>
  <c r="B331" i="2"/>
  <c r="G330" i="2"/>
  <c r="B326" i="1"/>
  <c r="E325" i="1" a="1"/>
  <c r="E325" i="1" s="1"/>
  <c r="G325" i="1"/>
  <c r="H330" i="2" l="1"/>
  <c r="G332" i="4"/>
  <c r="B333" i="4"/>
  <c r="E332" i="4" a="1"/>
  <c r="E332" i="4" s="1"/>
  <c r="B333" i="3"/>
  <c r="G332" i="3"/>
  <c r="E332" i="3" a="1"/>
  <c r="E332" i="3" s="1"/>
  <c r="H332" i="3" s="1"/>
  <c r="B332" i="2"/>
  <c r="G331" i="2"/>
  <c r="E331" i="2" a="1"/>
  <c r="E331" i="2" s="1"/>
  <c r="H331" i="2" s="1"/>
  <c r="B327" i="1"/>
  <c r="E326" i="1" a="1"/>
  <c r="E326" i="1" s="1"/>
  <c r="G326" i="1"/>
  <c r="B334" i="4" l="1"/>
  <c r="G333" i="4"/>
  <c r="E333" i="4" a="1"/>
  <c r="E333" i="4" s="1"/>
  <c r="B334" i="3"/>
  <c r="G333" i="3"/>
  <c r="E333" i="3" a="1"/>
  <c r="E333" i="3" s="1"/>
  <c r="H333" i="3" s="1"/>
  <c r="E332" i="2" a="1"/>
  <c r="E332" i="2" s="1"/>
  <c r="B333" i="2"/>
  <c r="G332" i="2"/>
  <c r="B328" i="1"/>
  <c r="E327" i="1" a="1"/>
  <c r="E327" i="1" s="1"/>
  <c r="G327" i="1"/>
  <c r="H332" i="2" l="1"/>
  <c r="B335" i="4"/>
  <c r="E334" i="4" a="1"/>
  <c r="E334" i="4" s="1"/>
  <c r="G334" i="4"/>
  <c r="B335" i="3"/>
  <c r="G334" i="3"/>
  <c r="E334" i="3" a="1"/>
  <c r="E334" i="3" s="1"/>
  <c r="H334" i="3" s="1"/>
  <c r="B334" i="2"/>
  <c r="E333" i="2" a="1"/>
  <c r="E333" i="2" s="1"/>
  <c r="G333" i="2"/>
  <c r="B329" i="1"/>
  <c r="E328" i="1" a="1"/>
  <c r="E328" i="1" s="1"/>
  <c r="G328" i="1"/>
  <c r="H333" i="2" l="1"/>
  <c r="E335" i="4" a="1"/>
  <c r="E335" i="4" s="1"/>
  <c r="B336" i="4"/>
  <c r="G335" i="4"/>
  <c r="B336" i="3"/>
  <c r="G335" i="3"/>
  <c r="E335" i="3" a="1"/>
  <c r="E335" i="3" s="1"/>
  <c r="H335" i="3" s="1"/>
  <c r="B335" i="2"/>
  <c r="G334" i="2"/>
  <c r="E334" i="2" a="1"/>
  <c r="E334" i="2" s="1"/>
  <c r="H334" i="2" s="1"/>
  <c r="B330" i="1"/>
  <c r="E329" i="1" a="1"/>
  <c r="E329" i="1" s="1"/>
  <c r="G329" i="1"/>
  <c r="G336" i="4" l="1"/>
  <c r="E336" i="4" a="1"/>
  <c r="E336" i="4" s="1"/>
  <c r="B337" i="4"/>
  <c r="B337" i="3"/>
  <c r="G336" i="3"/>
  <c r="E336" i="3" a="1"/>
  <c r="E336" i="3" s="1"/>
  <c r="H336" i="3" s="1"/>
  <c r="B336" i="2"/>
  <c r="G335" i="2"/>
  <c r="E335" i="2" a="1"/>
  <c r="E335" i="2" s="1"/>
  <c r="H335" i="2" s="1"/>
  <c r="B331" i="1"/>
  <c r="E330" i="1" a="1"/>
  <c r="E330" i="1" s="1"/>
  <c r="G330" i="1"/>
  <c r="G337" i="4" l="1"/>
  <c r="E337" i="4" a="1"/>
  <c r="E337" i="4" s="1"/>
  <c r="B338" i="4"/>
  <c r="B338" i="3"/>
  <c r="G337" i="3"/>
  <c r="E337" i="3" a="1"/>
  <c r="E337" i="3" s="1"/>
  <c r="H337" i="3" s="1"/>
  <c r="E336" i="2" a="1"/>
  <c r="E336" i="2" s="1"/>
  <c r="B337" i="2"/>
  <c r="G336" i="2"/>
  <c r="B332" i="1"/>
  <c r="E331" i="1" a="1"/>
  <c r="E331" i="1" s="1"/>
  <c r="G331" i="1"/>
  <c r="H336" i="2" l="1"/>
  <c r="E338" i="4" a="1"/>
  <c r="E338" i="4" s="1"/>
  <c r="B339" i="4"/>
  <c r="G338" i="4"/>
  <c r="G338" i="3"/>
  <c r="E338" i="3" a="1"/>
  <c r="E338" i="3" s="1"/>
  <c r="H338" i="3" s="1"/>
  <c r="B339" i="3"/>
  <c r="B338" i="2"/>
  <c r="G337" i="2"/>
  <c r="E337" i="2" a="1"/>
  <c r="E337" i="2" s="1"/>
  <c r="H337" i="2" s="1"/>
  <c r="B333" i="1"/>
  <c r="E332" i="1" a="1"/>
  <c r="E332" i="1" s="1"/>
  <c r="G332" i="1"/>
  <c r="B340" i="4" l="1"/>
  <c r="G339" i="4"/>
  <c r="E339" i="4" a="1"/>
  <c r="E339" i="4" s="1"/>
  <c r="B340" i="3"/>
  <c r="G339" i="3"/>
  <c r="E339" i="3" a="1"/>
  <c r="E339" i="3" s="1"/>
  <c r="H339" i="3" s="1"/>
  <c r="G338" i="2"/>
  <c r="B339" i="2"/>
  <c r="E338" i="2" a="1"/>
  <c r="E338" i="2" s="1"/>
  <c r="B334" i="1"/>
  <c r="E333" i="1" a="1"/>
  <c r="E333" i="1" s="1"/>
  <c r="G333" i="1"/>
  <c r="H338" i="2" l="1"/>
  <c r="G340" i="4"/>
  <c r="B341" i="4"/>
  <c r="E340" i="4" a="1"/>
  <c r="E340" i="4" s="1"/>
  <c r="B341" i="3"/>
  <c r="G340" i="3"/>
  <c r="E340" i="3" a="1"/>
  <c r="E340" i="3" s="1"/>
  <c r="H340" i="3" s="1"/>
  <c r="B340" i="2"/>
  <c r="E339" i="2" a="1"/>
  <c r="E339" i="2" s="1"/>
  <c r="G339" i="2"/>
  <c r="B335" i="1"/>
  <c r="E334" i="1" a="1"/>
  <c r="E334" i="1" s="1"/>
  <c r="G334" i="1"/>
  <c r="H339" i="2" l="1"/>
  <c r="B342" i="4"/>
  <c r="G341" i="4"/>
  <c r="E341" i="4" a="1"/>
  <c r="E341" i="4" s="1"/>
  <c r="B342" i="3"/>
  <c r="G341" i="3"/>
  <c r="E341" i="3" a="1"/>
  <c r="E341" i="3" s="1"/>
  <c r="H341" i="3" s="1"/>
  <c r="B341" i="2"/>
  <c r="E340" i="2" a="1"/>
  <c r="E340" i="2" s="1"/>
  <c r="G340" i="2"/>
  <c r="B336" i="1"/>
  <c r="E335" i="1" a="1"/>
  <c r="E335" i="1" s="1"/>
  <c r="G335" i="1"/>
  <c r="H340" i="2" l="1"/>
  <c r="B343" i="4"/>
  <c r="E342" i="4" a="1"/>
  <c r="E342" i="4" s="1"/>
  <c r="G342" i="4"/>
  <c r="B343" i="3"/>
  <c r="G342" i="3"/>
  <c r="E342" i="3" a="1"/>
  <c r="E342" i="3" s="1"/>
  <c r="H342" i="3" s="1"/>
  <c r="B342" i="2"/>
  <c r="E341" i="2" a="1"/>
  <c r="E341" i="2" s="1"/>
  <c r="G341" i="2"/>
  <c r="B337" i="1"/>
  <c r="E336" i="1" a="1"/>
  <c r="E336" i="1" s="1"/>
  <c r="G336" i="1"/>
  <c r="H341" i="2" l="1"/>
  <c r="B344" i="4"/>
  <c r="G343" i="4"/>
  <c r="E343" i="4" a="1"/>
  <c r="E343" i="4" s="1"/>
  <c r="B344" i="3"/>
  <c r="G343" i="3"/>
  <c r="E343" i="3" a="1"/>
  <c r="E343" i="3" s="1"/>
  <c r="H343" i="3" s="1"/>
  <c r="G342" i="2"/>
  <c r="E342" i="2" a="1"/>
  <c r="E342" i="2" s="1"/>
  <c r="H342" i="2" s="1"/>
  <c r="B343" i="2"/>
  <c r="B338" i="1"/>
  <c r="E337" i="1" a="1"/>
  <c r="E337" i="1" s="1"/>
  <c r="G337" i="1"/>
  <c r="G344" i="4" l="1"/>
  <c r="E344" i="4" a="1"/>
  <c r="E344" i="4" s="1"/>
  <c r="B345" i="4"/>
  <c r="B345" i="3"/>
  <c r="G344" i="3"/>
  <c r="E344" i="3" a="1"/>
  <c r="E344" i="3" s="1"/>
  <c r="H344" i="3" s="1"/>
  <c r="G343" i="2"/>
  <c r="B344" i="2"/>
  <c r="E343" i="2" a="1"/>
  <c r="E343" i="2" s="1"/>
  <c r="H343" i="2" s="1"/>
  <c r="B339" i="1"/>
  <c r="E338" i="1" a="1"/>
  <c r="E338" i="1" s="1"/>
  <c r="G338" i="1"/>
  <c r="B346" i="4" l="1"/>
  <c r="E345" i="4" a="1"/>
  <c r="E345" i="4" s="1"/>
  <c r="G345" i="4"/>
  <c r="B346" i="3"/>
  <c r="G345" i="3"/>
  <c r="E345" i="3" a="1"/>
  <c r="E345" i="3" s="1"/>
  <c r="H345" i="3" s="1"/>
  <c r="B345" i="2"/>
  <c r="E344" i="2" a="1"/>
  <c r="E344" i="2" s="1"/>
  <c r="G344" i="2"/>
  <c r="B340" i="1"/>
  <c r="E339" i="1" a="1"/>
  <c r="E339" i="1" s="1"/>
  <c r="G339" i="1"/>
  <c r="H344" i="2" l="1"/>
  <c r="B347" i="4"/>
  <c r="E346" i="4" a="1"/>
  <c r="E346" i="4" s="1"/>
  <c r="G346" i="4"/>
  <c r="B347" i="3"/>
  <c r="G346" i="3"/>
  <c r="E346" i="3" a="1"/>
  <c r="E346" i="3" s="1"/>
  <c r="H346" i="3" s="1"/>
  <c r="E345" i="2" a="1"/>
  <c r="E345" i="2" s="1"/>
  <c r="B346" i="2"/>
  <c r="G345" i="2"/>
  <c r="B341" i="1"/>
  <c r="E340" i="1" a="1"/>
  <c r="E340" i="1" s="1"/>
  <c r="G340" i="1"/>
  <c r="H345" i="2" l="1"/>
  <c r="E347" i="4" a="1"/>
  <c r="E347" i="4" s="1"/>
  <c r="B348" i="4"/>
  <c r="G347" i="4"/>
  <c r="G347" i="3"/>
  <c r="E347" i="3" a="1"/>
  <c r="E347" i="3" s="1"/>
  <c r="H347" i="3" s="1"/>
  <c r="B348" i="3"/>
  <c r="B347" i="2"/>
  <c r="G346" i="2"/>
  <c r="E346" i="2" a="1"/>
  <c r="E346" i="2" s="1"/>
  <c r="H346" i="2" s="1"/>
  <c r="B342" i="1"/>
  <c r="E341" i="1" a="1"/>
  <c r="E341" i="1" s="1"/>
  <c r="G341" i="1"/>
  <c r="G348" i="4" l="1"/>
  <c r="E348" i="4" a="1"/>
  <c r="E348" i="4" s="1"/>
  <c r="B349" i="4"/>
  <c r="B349" i="3"/>
  <c r="G348" i="3"/>
  <c r="E348" i="3" a="1"/>
  <c r="E348" i="3" s="1"/>
  <c r="H348" i="3" s="1"/>
  <c r="G347" i="2"/>
  <c r="B348" i="2"/>
  <c r="E347" i="2" a="1"/>
  <c r="E347" i="2" s="1"/>
  <c r="H347" i="2" s="1"/>
  <c r="B343" i="1"/>
  <c r="E342" i="1" a="1"/>
  <c r="E342" i="1" s="1"/>
  <c r="G342" i="1"/>
  <c r="G349" i="4" l="1"/>
  <c r="E349" i="4" a="1"/>
  <c r="E349" i="4" s="1"/>
  <c r="B350" i="4"/>
  <c r="B350" i="3"/>
  <c r="G349" i="3"/>
  <c r="E349" i="3" a="1"/>
  <c r="E349" i="3" s="1"/>
  <c r="H349" i="3" s="1"/>
  <c r="E348" i="2" a="1"/>
  <c r="E348" i="2" s="1"/>
  <c r="B349" i="2"/>
  <c r="G348" i="2"/>
  <c r="B344" i="1"/>
  <c r="E343" i="1" a="1"/>
  <c r="E343" i="1" s="1"/>
  <c r="G343" i="1"/>
  <c r="H348" i="2" l="1"/>
  <c r="E350" i="4" a="1"/>
  <c r="E350" i="4" s="1"/>
  <c r="B351" i="4"/>
  <c r="G350" i="4"/>
  <c r="B351" i="3"/>
  <c r="G350" i="3"/>
  <c r="E350" i="3" a="1"/>
  <c r="E350" i="3" s="1"/>
  <c r="H350" i="3" s="1"/>
  <c r="B350" i="2"/>
  <c r="E349" i="2" a="1"/>
  <c r="E349" i="2" s="1"/>
  <c r="G349" i="2"/>
  <c r="B345" i="1"/>
  <c r="E344" i="1" a="1"/>
  <c r="E344" i="1" s="1"/>
  <c r="G344" i="1"/>
  <c r="H349" i="2" l="1"/>
  <c r="B352" i="4"/>
  <c r="G351" i="4"/>
  <c r="E351" i="4" a="1"/>
  <c r="E351" i="4" s="1"/>
  <c r="B352" i="3"/>
  <c r="G351" i="3"/>
  <c r="E351" i="3" a="1"/>
  <c r="E351" i="3" s="1"/>
  <c r="H351" i="3" s="1"/>
  <c r="B351" i="2"/>
  <c r="G350" i="2"/>
  <c r="E350" i="2" a="1"/>
  <c r="E350" i="2" s="1"/>
  <c r="B346" i="1"/>
  <c r="E345" i="1" a="1"/>
  <c r="E345" i="1" s="1"/>
  <c r="G345" i="1"/>
  <c r="H350" i="2" l="1"/>
  <c r="G352" i="4"/>
  <c r="B353" i="4"/>
  <c r="E352" i="4" a="1"/>
  <c r="E352" i="4" s="1"/>
  <c r="B353" i="3"/>
  <c r="G352" i="3"/>
  <c r="E352" i="3" a="1"/>
  <c r="E352" i="3" s="1"/>
  <c r="H352" i="3" s="1"/>
  <c r="E351" i="2" a="1"/>
  <c r="E351" i="2" s="1"/>
  <c r="B352" i="2"/>
  <c r="G351" i="2"/>
  <c r="B347" i="1"/>
  <c r="E346" i="1" a="1"/>
  <c r="E346" i="1" s="1"/>
  <c r="G346" i="1"/>
  <c r="H351" i="2" l="1"/>
  <c r="B354" i="4"/>
  <c r="G353" i="4"/>
  <c r="E353" i="4" a="1"/>
  <c r="E353" i="4" s="1"/>
  <c r="B354" i="3"/>
  <c r="G353" i="3"/>
  <c r="E353" i="3" a="1"/>
  <c r="E353" i="3" s="1"/>
  <c r="H353" i="3" s="1"/>
  <c r="E352" i="2" a="1"/>
  <c r="E352" i="2" s="1"/>
  <c r="B353" i="2"/>
  <c r="G352" i="2"/>
  <c r="B348" i="1"/>
  <c r="E347" i="1" a="1"/>
  <c r="E347" i="1" s="1"/>
  <c r="G347" i="1"/>
  <c r="H352" i="2" l="1"/>
  <c r="B355" i="4"/>
  <c r="E354" i="4" a="1"/>
  <c r="E354" i="4" s="1"/>
  <c r="G354" i="4"/>
  <c r="B355" i="3"/>
  <c r="G354" i="3"/>
  <c r="E354" i="3" a="1"/>
  <c r="E354" i="3" s="1"/>
  <c r="H354" i="3" s="1"/>
  <c r="E353" i="2" a="1"/>
  <c r="E353" i="2" s="1"/>
  <c r="B354" i="2"/>
  <c r="G353" i="2"/>
  <c r="B349" i="1"/>
  <c r="E348" i="1" a="1"/>
  <c r="E348" i="1" s="1"/>
  <c r="G348" i="1"/>
  <c r="H353" i="2" l="1"/>
  <c r="B356" i="4"/>
  <c r="G355" i="4"/>
  <c r="E355" i="4" a="1"/>
  <c r="E355" i="4" s="1"/>
  <c r="B356" i="3"/>
  <c r="G355" i="3"/>
  <c r="E355" i="3" a="1"/>
  <c r="E355" i="3" s="1"/>
  <c r="H355" i="3" s="1"/>
  <c r="B355" i="2"/>
  <c r="E354" i="2" a="1"/>
  <c r="E354" i="2" s="1"/>
  <c r="G354" i="2"/>
  <c r="B350" i="1"/>
  <c r="E349" i="1" a="1"/>
  <c r="E349" i="1" s="1"/>
  <c r="G349" i="1"/>
  <c r="H354" i="2" l="1"/>
  <c r="G356" i="4"/>
  <c r="B357" i="4"/>
  <c r="E356" i="4" a="1"/>
  <c r="E356" i="4" s="1"/>
  <c r="G356" i="3"/>
  <c r="E356" i="3" a="1"/>
  <c r="E356" i="3" s="1"/>
  <c r="H356" i="3" s="1"/>
  <c r="B357" i="3"/>
  <c r="B356" i="2"/>
  <c r="E355" i="2" a="1"/>
  <c r="E355" i="2" s="1"/>
  <c r="G355" i="2"/>
  <c r="B351" i="1"/>
  <c r="E350" i="1" a="1"/>
  <c r="E350" i="1" s="1"/>
  <c r="G350" i="1"/>
  <c r="H355" i="2" l="1"/>
  <c r="B358" i="4"/>
  <c r="G357" i="4"/>
  <c r="E357" i="4" a="1"/>
  <c r="E357" i="4" s="1"/>
  <c r="B358" i="3"/>
  <c r="G357" i="3"/>
  <c r="E357" i="3" a="1"/>
  <c r="E357" i="3" s="1"/>
  <c r="H357" i="3" s="1"/>
  <c r="B357" i="2"/>
  <c r="E356" i="2" a="1"/>
  <c r="E356" i="2" s="1"/>
  <c r="G356" i="2"/>
  <c r="B352" i="1"/>
  <c r="E351" i="1" a="1"/>
  <c r="E351" i="1" s="1"/>
  <c r="G351" i="1"/>
  <c r="H356" i="2" l="1"/>
  <c r="B359" i="4"/>
  <c r="E358" i="4" a="1"/>
  <c r="E358" i="4" s="1"/>
  <c r="G358" i="4"/>
  <c r="B359" i="3"/>
  <c r="G358" i="3"/>
  <c r="E358" i="3" a="1"/>
  <c r="E358" i="3" s="1"/>
  <c r="H358" i="3" s="1"/>
  <c r="E357" i="2" a="1"/>
  <c r="E357" i="2" s="1"/>
  <c r="G357" i="2"/>
  <c r="B358" i="2"/>
  <c r="B353" i="1"/>
  <c r="E352" i="1" a="1"/>
  <c r="E352" i="1" s="1"/>
  <c r="G352" i="1"/>
  <c r="H357" i="2" l="1"/>
  <c r="E359" i="4" a="1"/>
  <c r="E359" i="4" s="1"/>
  <c r="G359" i="4"/>
  <c r="B360" i="4"/>
  <c r="B360" i="3"/>
  <c r="G359" i="3"/>
  <c r="E359" i="3" a="1"/>
  <c r="E359" i="3" s="1"/>
  <c r="H359" i="3" s="1"/>
  <c r="B359" i="2"/>
  <c r="G358" i="2"/>
  <c r="E358" i="2" a="1"/>
  <c r="E358" i="2" s="1"/>
  <c r="H358" i="2" s="1"/>
  <c r="B354" i="1"/>
  <c r="E353" i="1" a="1"/>
  <c r="E353" i="1" s="1"/>
  <c r="G353" i="1"/>
  <c r="G360" i="4" l="1"/>
  <c r="E360" i="4" a="1"/>
  <c r="E360" i="4" s="1"/>
  <c r="B361" i="4"/>
  <c r="B361" i="3"/>
  <c r="G360" i="3"/>
  <c r="E360" i="3" a="1"/>
  <c r="E360" i="3" s="1"/>
  <c r="H360" i="3" s="1"/>
  <c r="B360" i="2"/>
  <c r="E359" i="2" a="1"/>
  <c r="E359" i="2" s="1"/>
  <c r="G359" i="2"/>
  <c r="B355" i="1"/>
  <c r="E354" i="1" a="1"/>
  <c r="E354" i="1" s="1"/>
  <c r="G354" i="1"/>
  <c r="H359" i="2" l="1"/>
  <c r="G361" i="4"/>
  <c r="E361" i="4" a="1"/>
  <c r="E361" i="4" s="1"/>
  <c r="B362" i="4"/>
  <c r="B362" i="3"/>
  <c r="G361" i="3"/>
  <c r="E361" i="3" a="1"/>
  <c r="E361" i="3" s="1"/>
  <c r="H361" i="3" s="1"/>
  <c r="B361" i="2"/>
  <c r="G360" i="2"/>
  <c r="E360" i="2" a="1"/>
  <c r="E360" i="2" s="1"/>
  <c r="H360" i="2" s="1"/>
  <c r="B356" i="1"/>
  <c r="E355" i="1" a="1"/>
  <c r="E355" i="1" s="1"/>
  <c r="G355" i="1"/>
  <c r="E362" i="4" l="1" a="1"/>
  <c r="E362" i="4" s="1"/>
  <c r="B363" i="4"/>
  <c r="G362" i="4"/>
  <c r="B363" i="3"/>
  <c r="G362" i="3"/>
  <c r="E362" i="3" a="1"/>
  <c r="E362" i="3" s="1"/>
  <c r="H362" i="3" s="1"/>
  <c r="B362" i="2"/>
  <c r="E361" i="2" a="1"/>
  <c r="E361" i="2" s="1"/>
  <c r="G361" i="2"/>
  <c r="B357" i="1"/>
  <c r="E356" i="1" a="1"/>
  <c r="E356" i="1" s="1"/>
  <c r="G356" i="1"/>
  <c r="H361" i="2" l="1"/>
  <c r="B364" i="4"/>
  <c r="G363" i="4"/>
  <c r="E363" i="4" a="1"/>
  <c r="E363" i="4" s="1"/>
  <c r="B364" i="3"/>
  <c r="G363" i="3"/>
  <c r="E363" i="3" a="1"/>
  <c r="E363" i="3" s="1"/>
  <c r="H363" i="3" s="1"/>
  <c r="B363" i="2"/>
  <c r="G362" i="2"/>
  <c r="E362" i="2" a="1"/>
  <c r="E362" i="2" s="1"/>
  <c r="H362" i="2" s="1"/>
  <c r="B358" i="1"/>
  <c r="E357" i="1" a="1"/>
  <c r="E357" i="1" s="1"/>
  <c r="G357" i="1"/>
  <c r="G364" i="4" l="1"/>
  <c r="B365" i="4"/>
  <c r="E364" i="4" a="1"/>
  <c r="E364" i="4" s="1"/>
  <c r="B365" i="3"/>
  <c r="G364" i="3"/>
  <c r="E364" i="3" a="1"/>
  <c r="E364" i="3" s="1"/>
  <c r="H364" i="3" s="1"/>
  <c r="E363" i="2" a="1"/>
  <c r="E363" i="2" s="1"/>
  <c r="B364" i="2"/>
  <c r="G363" i="2"/>
  <c r="B359" i="1"/>
  <c r="E358" i="1" a="1"/>
  <c r="E358" i="1" s="1"/>
  <c r="G358" i="1"/>
  <c r="H363" i="2" l="1"/>
  <c r="B366" i="4"/>
  <c r="G365" i="4"/>
  <c r="E365" i="4" a="1"/>
  <c r="E365" i="4" s="1"/>
  <c r="G365" i="3"/>
  <c r="E365" i="3" a="1"/>
  <c r="E365" i="3" s="1"/>
  <c r="H365" i="3" s="1"/>
  <c r="B366" i="3"/>
  <c r="B365" i="2"/>
  <c r="G364" i="2"/>
  <c r="E364" i="2" a="1"/>
  <c r="E364" i="2" s="1"/>
  <c r="H364" i="2" s="1"/>
  <c r="B360" i="1"/>
  <c r="E359" i="1" a="1"/>
  <c r="E359" i="1" s="1"/>
  <c r="G359" i="1"/>
  <c r="B367" i="4" l="1"/>
  <c r="E366" i="4" a="1"/>
  <c r="E366" i="4" s="1"/>
  <c r="G366" i="4"/>
  <c r="B367" i="3"/>
  <c r="G366" i="3"/>
  <c r="E366" i="3" a="1"/>
  <c r="E366" i="3" s="1"/>
  <c r="H366" i="3" s="1"/>
  <c r="G365" i="2"/>
  <c r="B366" i="2"/>
  <c r="E365" i="2" a="1"/>
  <c r="E365" i="2" s="1"/>
  <c r="H365" i="2" s="1"/>
  <c r="B361" i="1"/>
  <c r="E360" i="1" a="1"/>
  <c r="E360" i="1" s="1"/>
  <c r="G360" i="1"/>
  <c r="B368" i="4" l="1"/>
  <c r="G367" i="4"/>
  <c r="E367" i="4" a="1"/>
  <c r="E367" i="4" s="1"/>
  <c r="B368" i="3"/>
  <c r="G367" i="3"/>
  <c r="E367" i="3" a="1"/>
  <c r="E367" i="3" s="1"/>
  <c r="H367" i="3" s="1"/>
  <c r="E366" i="2" a="1"/>
  <c r="E366" i="2" s="1"/>
  <c r="B367" i="2"/>
  <c r="G366" i="2"/>
  <c r="B362" i="1"/>
  <c r="E361" i="1" a="1"/>
  <c r="E361" i="1" s="1"/>
  <c r="G361" i="1"/>
  <c r="H366" i="2" l="1"/>
  <c r="G368" i="4"/>
  <c r="B369" i="4"/>
  <c r="E368" i="4" a="1"/>
  <c r="E368" i="4" s="1"/>
  <c r="B369" i="3"/>
  <c r="G368" i="3"/>
  <c r="E368" i="3" a="1"/>
  <c r="E368" i="3" s="1"/>
  <c r="H368" i="3" s="1"/>
  <c r="G367" i="2"/>
  <c r="B368" i="2"/>
  <c r="E367" i="2" a="1"/>
  <c r="E367" i="2" s="1"/>
  <c r="H367" i="2" s="1"/>
  <c r="B363" i="1"/>
  <c r="E362" i="1" a="1"/>
  <c r="E362" i="1" s="1"/>
  <c r="G362" i="1"/>
  <c r="B370" i="4" l="1"/>
  <c r="G369" i="4"/>
  <c r="E369" i="4" a="1"/>
  <c r="E369" i="4" s="1"/>
  <c r="B370" i="3"/>
  <c r="G369" i="3"/>
  <c r="E369" i="3" a="1"/>
  <c r="E369" i="3" s="1"/>
  <c r="B369" i="2"/>
  <c r="G368" i="2"/>
  <c r="E368" i="2" a="1"/>
  <c r="E368" i="2" s="1"/>
  <c r="B364" i="1"/>
  <c r="E363" i="1" a="1"/>
  <c r="E363" i="1" s="1"/>
  <c r="G363" i="1"/>
  <c r="H368" i="2" l="1"/>
  <c r="H369" i="3"/>
  <c r="B371" i="4"/>
  <c r="E370" i="4" a="1"/>
  <c r="E370" i="4" s="1"/>
  <c r="G370" i="4"/>
  <c r="B371" i="3"/>
  <c r="G370" i="3"/>
  <c r="E370" i="3" a="1"/>
  <c r="E370" i="3" s="1"/>
  <c r="H370" i="3" s="1"/>
  <c r="G369" i="2"/>
  <c r="E369" i="2" a="1"/>
  <c r="E369" i="2" s="1"/>
  <c r="H369" i="2" s="1"/>
  <c r="B370" i="2"/>
  <c r="B365" i="1"/>
  <c r="E364" i="1" a="1"/>
  <c r="E364" i="1" s="1"/>
  <c r="G364" i="1"/>
  <c r="H371" i="4" l="1"/>
  <c r="E371" i="4" a="1"/>
  <c r="E371" i="4" s="1"/>
  <c r="I371" i="4" s="1"/>
  <c r="B372" i="4"/>
  <c r="G371" i="4"/>
  <c r="B372" i="3"/>
  <c r="G371" i="3"/>
  <c r="E371" i="3" a="1"/>
  <c r="E371" i="3" s="1"/>
  <c r="H371" i="3" s="1"/>
  <c r="B371" i="2"/>
  <c r="E370" i="2" a="1"/>
  <c r="E370" i="2" s="1"/>
  <c r="G370" i="2"/>
  <c r="B366" i="1"/>
  <c r="E365" i="1" a="1"/>
  <c r="E365" i="1" s="1"/>
  <c r="G365" i="1"/>
  <c r="H372" i="4" l="1"/>
  <c r="H7" i="4"/>
  <c r="I7" i="4" s="1"/>
  <c r="H9" i="4"/>
  <c r="I9" i="4" s="1"/>
  <c r="H8" i="4"/>
  <c r="I8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28" i="4"/>
  <c r="I28" i="4" s="1"/>
  <c r="H29" i="4"/>
  <c r="I29" i="4" s="1"/>
  <c r="H30" i="4"/>
  <c r="I30" i="4" s="1"/>
  <c r="H31" i="4"/>
  <c r="I31" i="4" s="1"/>
  <c r="H32" i="4"/>
  <c r="I32" i="4" s="1"/>
  <c r="H33" i="4"/>
  <c r="I33" i="4" s="1"/>
  <c r="H34" i="4"/>
  <c r="I34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1" i="4"/>
  <c r="I41" i="4" s="1"/>
  <c r="H42" i="4"/>
  <c r="I42" i="4" s="1"/>
  <c r="H43" i="4"/>
  <c r="I43" i="4" s="1"/>
  <c r="H44" i="4"/>
  <c r="I44" i="4" s="1"/>
  <c r="H45" i="4"/>
  <c r="I45" i="4" s="1"/>
  <c r="H46" i="4"/>
  <c r="I46" i="4" s="1"/>
  <c r="H47" i="4"/>
  <c r="I47" i="4" s="1"/>
  <c r="H48" i="4"/>
  <c r="I48" i="4" s="1"/>
  <c r="H49" i="4"/>
  <c r="I49" i="4" s="1"/>
  <c r="H50" i="4"/>
  <c r="I50" i="4" s="1"/>
  <c r="H51" i="4"/>
  <c r="I51" i="4" s="1"/>
  <c r="H52" i="4"/>
  <c r="I52" i="4" s="1"/>
  <c r="H53" i="4"/>
  <c r="I53" i="4" s="1"/>
  <c r="H54" i="4"/>
  <c r="I54" i="4" s="1"/>
  <c r="H55" i="4"/>
  <c r="I55" i="4" s="1"/>
  <c r="H56" i="4"/>
  <c r="I56" i="4" s="1"/>
  <c r="H57" i="4"/>
  <c r="I57" i="4" s="1"/>
  <c r="H58" i="4"/>
  <c r="I58" i="4" s="1"/>
  <c r="H59" i="4"/>
  <c r="I59" i="4" s="1"/>
  <c r="H60" i="4"/>
  <c r="I60" i="4" s="1"/>
  <c r="H61" i="4"/>
  <c r="I61" i="4" s="1"/>
  <c r="H62" i="4"/>
  <c r="I62" i="4" s="1"/>
  <c r="H63" i="4"/>
  <c r="I63" i="4" s="1"/>
  <c r="H64" i="4"/>
  <c r="I64" i="4" s="1"/>
  <c r="H65" i="4"/>
  <c r="I65" i="4" s="1"/>
  <c r="H66" i="4"/>
  <c r="I66" i="4" s="1"/>
  <c r="H67" i="4"/>
  <c r="I67" i="4" s="1"/>
  <c r="H68" i="4"/>
  <c r="I68" i="4" s="1"/>
  <c r="H69" i="4"/>
  <c r="I69" i="4" s="1"/>
  <c r="H70" i="4"/>
  <c r="I70" i="4" s="1"/>
  <c r="H71" i="4"/>
  <c r="I71" i="4" s="1"/>
  <c r="H72" i="4"/>
  <c r="I72" i="4" s="1"/>
  <c r="H73" i="4"/>
  <c r="I73" i="4" s="1"/>
  <c r="H74" i="4"/>
  <c r="I74" i="4" s="1"/>
  <c r="H75" i="4"/>
  <c r="I75" i="4" s="1"/>
  <c r="H76" i="4"/>
  <c r="I76" i="4" s="1"/>
  <c r="H77" i="4"/>
  <c r="I77" i="4" s="1"/>
  <c r="H78" i="4"/>
  <c r="I78" i="4" s="1"/>
  <c r="H79" i="4"/>
  <c r="I79" i="4" s="1"/>
  <c r="H80" i="4"/>
  <c r="I80" i="4" s="1"/>
  <c r="H81" i="4"/>
  <c r="I81" i="4" s="1"/>
  <c r="H82" i="4"/>
  <c r="I82" i="4" s="1"/>
  <c r="H83" i="4"/>
  <c r="I83" i="4" s="1"/>
  <c r="H84" i="4"/>
  <c r="I84" i="4" s="1"/>
  <c r="H85" i="4"/>
  <c r="I85" i="4" s="1"/>
  <c r="H86" i="4"/>
  <c r="I86" i="4" s="1"/>
  <c r="H87" i="4"/>
  <c r="I87" i="4" s="1"/>
  <c r="H88" i="4"/>
  <c r="I88" i="4" s="1"/>
  <c r="H89" i="4"/>
  <c r="I89" i="4" s="1"/>
  <c r="H90" i="4"/>
  <c r="I90" i="4" s="1"/>
  <c r="H91" i="4"/>
  <c r="I91" i="4" s="1"/>
  <c r="H92" i="4"/>
  <c r="I92" i="4" s="1"/>
  <c r="H93" i="4"/>
  <c r="I93" i="4" s="1"/>
  <c r="H94" i="4"/>
  <c r="I94" i="4" s="1"/>
  <c r="H95" i="4"/>
  <c r="I95" i="4" s="1"/>
  <c r="H96" i="4"/>
  <c r="I96" i="4" s="1"/>
  <c r="H97" i="4"/>
  <c r="I97" i="4" s="1"/>
  <c r="H98" i="4"/>
  <c r="I98" i="4" s="1"/>
  <c r="H99" i="4"/>
  <c r="I99" i="4" s="1"/>
  <c r="H100" i="4"/>
  <c r="I100" i="4" s="1"/>
  <c r="H101" i="4"/>
  <c r="I101" i="4" s="1"/>
  <c r="H102" i="4"/>
  <c r="I102" i="4" s="1"/>
  <c r="H103" i="4"/>
  <c r="I103" i="4" s="1"/>
  <c r="H104" i="4"/>
  <c r="I104" i="4" s="1"/>
  <c r="H105" i="4"/>
  <c r="I105" i="4" s="1"/>
  <c r="H106" i="4"/>
  <c r="I106" i="4" s="1"/>
  <c r="H107" i="4"/>
  <c r="I107" i="4" s="1"/>
  <c r="H108" i="4"/>
  <c r="I108" i="4" s="1"/>
  <c r="H109" i="4"/>
  <c r="I109" i="4" s="1"/>
  <c r="H110" i="4"/>
  <c r="I110" i="4" s="1"/>
  <c r="H111" i="4"/>
  <c r="I111" i="4" s="1"/>
  <c r="H112" i="4"/>
  <c r="I112" i="4" s="1"/>
  <c r="H113" i="4"/>
  <c r="I113" i="4" s="1"/>
  <c r="H114" i="4"/>
  <c r="I114" i="4" s="1"/>
  <c r="H115" i="4"/>
  <c r="I115" i="4" s="1"/>
  <c r="H116" i="4"/>
  <c r="I116" i="4" s="1"/>
  <c r="H117" i="4"/>
  <c r="I117" i="4" s="1"/>
  <c r="H118" i="4"/>
  <c r="I118" i="4" s="1"/>
  <c r="H119" i="4"/>
  <c r="I119" i="4" s="1"/>
  <c r="H120" i="4"/>
  <c r="I120" i="4" s="1"/>
  <c r="H121" i="4"/>
  <c r="I121" i="4" s="1"/>
  <c r="H122" i="4"/>
  <c r="I122" i="4" s="1"/>
  <c r="H123" i="4"/>
  <c r="I123" i="4" s="1"/>
  <c r="H124" i="4"/>
  <c r="I124" i="4" s="1"/>
  <c r="H125" i="4"/>
  <c r="I125" i="4" s="1"/>
  <c r="H126" i="4"/>
  <c r="I126" i="4" s="1"/>
  <c r="H127" i="4"/>
  <c r="I127" i="4" s="1"/>
  <c r="H128" i="4"/>
  <c r="I128" i="4" s="1"/>
  <c r="H129" i="4"/>
  <c r="I129" i="4" s="1"/>
  <c r="H130" i="4"/>
  <c r="I130" i="4" s="1"/>
  <c r="H131" i="4"/>
  <c r="I131" i="4" s="1"/>
  <c r="H132" i="4"/>
  <c r="I132" i="4" s="1"/>
  <c r="H133" i="4"/>
  <c r="I133" i="4" s="1"/>
  <c r="H134" i="4"/>
  <c r="I134" i="4" s="1"/>
  <c r="H135" i="4"/>
  <c r="I135" i="4" s="1"/>
  <c r="H136" i="4"/>
  <c r="I136" i="4" s="1"/>
  <c r="H137" i="4"/>
  <c r="I137" i="4" s="1"/>
  <c r="H138" i="4"/>
  <c r="I138" i="4" s="1"/>
  <c r="H139" i="4"/>
  <c r="I139" i="4" s="1"/>
  <c r="H140" i="4"/>
  <c r="I140" i="4" s="1"/>
  <c r="H141" i="4"/>
  <c r="I141" i="4" s="1"/>
  <c r="H142" i="4"/>
  <c r="I142" i="4" s="1"/>
  <c r="H143" i="4"/>
  <c r="I143" i="4" s="1"/>
  <c r="H144" i="4"/>
  <c r="I144" i="4" s="1"/>
  <c r="H145" i="4"/>
  <c r="I145" i="4" s="1"/>
  <c r="H146" i="4"/>
  <c r="I146" i="4" s="1"/>
  <c r="H147" i="4"/>
  <c r="I147" i="4" s="1"/>
  <c r="H148" i="4"/>
  <c r="I148" i="4" s="1"/>
  <c r="H149" i="4"/>
  <c r="I149" i="4" s="1"/>
  <c r="H150" i="4"/>
  <c r="I150" i="4" s="1"/>
  <c r="H151" i="4"/>
  <c r="I151" i="4" s="1"/>
  <c r="H152" i="4"/>
  <c r="I152" i="4" s="1"/>
  <c r="H153" i="4"/>
  <c r="I153" i="4" s="1"/>
  <c r="H154" i="4"/>
  <c r="I154" i="4" s="1"/>
  <c r="H155" i="4"/>
  <c r="I155" i="4" s="1"/>
  <c r="H156" i="4"/>
  <c r="I156" i="4" s="1"/>
  <c r="H157" i="4"/>
  <c r="I157" i="4" s="1"/>
  <c r="H158" i="4"/>
  <c r="I158" i="4" s="1"/>
  <c r="H159" i="4"/>
  <c r="I159" i="4" s="1"/>
  <c r="H160" i="4"/>
  <c r="I160" i="4" s="1"/>
  <c r="H161" i="4"/>
  <c r="I161" i="4" s="1"/>
  <c r="H162" i="4"/>
  <c r="I162" i="4" s="1"/>
  <c r="H163" i="4"/>
  <c r="I163" i="4" s="1"/>
  <c r="H164" i="4"/>
  <c r="I164" i="4" s="1"/>
  <c r="H165" i="4"/>
  <c r="I165" i="4" s="1"/>
  <c r="H166" i="4"/>
  <c r="I166" i="4" s="1"/>
  <c r="H167" i="4"/>
  <c r="I167" i="4" s="1"/>
  <c r="H168" i="4"/>
  <c r="I168" i="4" s="1"/>
  <c r="H169" i="4"/>
  <c r="I169" i="4" s="1"/>
  <c r="H170" i="4"/>
  <c r="I170" i="4" s="1"/>
  <c r="H171" i="4"/>
  <c r="I171" i="4" s="1"/>
  <c r="H172" i="4"/>
  <c r="I172" i="4" s="1"/>
  <c r="H173" i="4"/>
  <c r="I173" i="4" s="1"/>
  <c r="H174" i="4"/>
  <c r="I174" i="4" s="1"/>
  <c r="H175" i="4"/>
  <c r="I175" i="4" s="1"/>
  <c r="H176" i="4"/>
  <c r="I176" i="4" s="1"/>
  <c r="H177" i="4"/>
  <c r="I177" i="4" s="1"/>
  <c r="H178" i="4"/>
  <c r="I178" i="4" s="1"/>
  <c r="H179" i="4"/>
  <c r="I179" i="4" s="1"/>
  <c r="H180" i="4"/>
  <c r="I180" i="4" s="1"/>
  <c r="H181" i="4"/>
  <c r="I181" i="4" s="1"/>
  <c r="H182" i="4"/>
  <c r="I182" i="4" s="1"/>
  <c r="H183" i="4"/>
  <c r="I183" i="4" s="1"/>
  <c r="H184" i="4"/>
  <c r="I184" i="4" s="1"/>
  <c r="H185" i="4"/>
  <c r="I185" i="4" s="1"/>
  <c r="H186" i="4"/>
  <c r="I186" i="4" s="1"/>
  <c r="H187" i="4"/>
  <c r="I187" i="4" s="1"/>
  <c r="H188" i="4"/>
  <c r="I188" i="4" s="1"/>
  <c r="H189" i="4"/>
  <c r="I189" i="4" s="1"/>
  <c r="H190" i="4"/>
  <c r="I190" i="4" s="1"/>
  <c r="H191" i="4"/>
  <c r="I191" i="4" s="1"/>
  <c r="H192" i="4"/>
  <c r="I192" i="4" s="1"/>
  <c r="H193" i="4"/>
  <c r="I193" i="4" s="1"/>
  <c r="H194" i="4"/>
  <c r="I194" i="4" s="1"/>
  <c r="H195" i="4"/>
  <c r="I195" i="4" s="1"/>
  <c r="H196" i="4"/>
  <c r="I196" i="4" s="1"/>
  <c r="H197" i="4"/>
  <c r="I197" i="4" s="1"/>
  <c r="H198" i="4"/>
  <c r="I198" i="4" s="1"/>
  <c r="H199" i="4"/>
  <c r="I199" i="4" s="1"/>
  <c r="H200" i="4"/>
  <c r="I200" i="4" s="1"/>
  <c r="H201" i="4"/>
  <c r="I201" i="4" s="1"/>
  <c r="H202" i="4"/>
  <c r="I202" i="4" s="1"/>
  <c r="H203" i="4"/>
  <c r="I203" i="4" s="1"/>
  <c r="H204" i="4"/>
  <c r="I204" i="4" s="1"/>
  <c r="H205" i="4"/>
  <c r="I205" i="4" s="1"/>
  <c r="H206" i="4"/>
  <c r="I206" i="4" s="1"/>
  <c r="H207" i="4"/>
  <c r="I207" i="4" s="1"/>
  <c r="H208" i="4"/>
  <c r="I208" i="4" s="1"/>
  <c r="H209" i="4"/>
  <c r="I209" i="4" s="1"/>
  <c r="H210" i="4"/>
  <c r="I210" i="4" s="1"/>
  <c r="H211" i="4"/>
  <c r="I211" i="4" s="1"/>
  <c r="H212" i="4"/>
  <c r="I212" i="4" s="1"/>
  <c r="H213" i="4"/>
  <c r="I213" i="4" s="1"/>
  <c r="H214" i="4"/>
  <c r="I214" i="4" s="1"/>
  <c r="H215" i="4"/>
  <c r="I215" i="4" s="1"/>
  <c r="H216" i="4"/>
  <c r="I216" i="4" s="1"/>
  <c r="H217" i="4"/>
  <c r="I217" i="4" s="1"/>
  <c r="H218" i="4"/>
  <c r="I218" i="4" s="1"/>
  <c r="H219" i="4"/>
  <c r="I219" i="4" s="1"/>
  <c r="H220" i="4"/>
  <c r="I220" i="4" s="1"/>
  <c r="H221" i="4"/>
  <c r="I221" i="4" s="1"/>
  <c r="H222" i="4"/>
  <c r="I222" i="4" s="1"/>
  <c r="H223" i="4"/>
  <c r="I223" i="4" s="1"/>
  <c r="H224" i="4"/>
  <c r="I224" i="4" s="1"/>
  <c r="H225" i="4"/>
  <c r="I225" i="4" s="1"/>
  <c r="H226" i="4"/>
  <c r="I226" i="4" s="1"/>
  <c r="H227" i="4"/>
  <c r="I227" i="4" s="1"/>
  <c r="H228" i="4"/>
  <c r="I228" i="4" s="1"/>
  <c r="H229" i="4"/>
  <c r="I229" i="4" s="1"/>
  <c r="H230" i="4"/>
  <c r="I230" i="4" s="1"/>
  <c r="H231" i="4"/>
  <c r="I231" i="4" s="1"/>
  <c r="H232" i="4"/>
  <c r="I232" i="4" s="1"/>
  <c r="H233" i="4"/>
  <c r="I233" i="4" s="1"/>
  <c r="H234" i="4"/>
  <c r="I234" i="4" s="1"/>
  <c r="H235" i="4"/>
  <c r="I235" i="4" s="1"/>
  <c r="H236" i="4"/>
  <c r="I236" i="4" s="1"/>
  <c r="H237" i="4"/>
  <c r="I237" i="4" s="1"/>
  <c r="H238" i="4"/>
  <c r="I238" i="4" s="1"/>
  <c r="H239" i="4"/>
  <c r="I239" i="4" s="1"/>
  <c r="H240" i="4"/>
  <c r="I240" i="4" s="1"/>
  <c r="H241" i="4"/>
  <c r="I241" i="4" s="1"/>
  <c r="H242" i="4"/>
  <c r="I242" i="4" s="1"/>
  <c r="H243" i="4"/>
  <c r="I243" i="4" s="1"/>
  <c r="H244" i="4"/>
  <c r="I244" i="4" s="1"/>
  <c r="H245" i="4"/>
  <c r="I245" i="4" s="1"/>
  <c r="H246" i="4"/>
  <c r="I246" i="4" s="1"/>
  <c r="H247" i="4"/>
  <c r="I247" i="4" s="1"/>
  <c r="H248" i="4"/>
  <c r="I248" i="4" s="1"/>
  <c r="H249" i="4"/>
  <c r="I249" i="4" s="1"/>
  <c r="H250" i="4"/>
  <c r="I250" i="4" s="1"/>
  <c r="H251" i="4"/>
  <c r="I251" i="4" s="1"/>
  <c r="H252" i="4"/>
  <c r="I252" i="4" s="1"/>
  <c r="H253" i="4"/>
  <c r="I253" i="4" s="1"/>
  <c r="H254" i="4"/>
  <c r="I254" i="4" s="1"/>
  <c r="H255" i="4"/>
  <c r="I255" i="4" s="1"/>
  <c r="H256" i="4"/>
  <c r="I256" i="4" s="1"/>
  <c r="H257" i="4"/>
  <c r="I257" i="4" s="1"/>
  <c r="H258" i="4"/>
  <c r="I258" i="4" s="1"/>
  <c r="H259" i="4"/>
  <c r="I259" i="4" s="1"/>
  <c r="H260" i="4"/>
  <c r="I260" i="4" s="1"/>
  <c r="H261" i="4"/>
  <c r="I261" i="4" s="1"/>
  <c r="H262" i="4"/>
  <c r="I262" i="4" s="1"/>
  <c r="H263" i="4"/>
  <c r="I263" i="4" s="1"/>
  <c r="H264" i="4"/>
  <c r="I264" i="4" s="1"/>
  <c r="H265" i="4"/>
  <c r="I265" i="4" s="1"/>
  <c r="H266" i="4"/>
  <c r="I266" i="4" s="1"/>
  <c r="H267" i="4"/>
  <c r="I267" i="4" s="1"/>
  <c r="H268" i="4"/>
  <c r="I268" i="4" s="1"/>
  <c r="H269" i="4"/>
  <c r="I269" i="4" s="1"/>
  <c r="H270" i="4"/>
  <c r="I270" i="4" s="1"/>
  <c r="H271" i="4"/>
  <c r="I271" i="4" s="1"/>
  <c r="H272" i="4"/>
  <c r="I272" i="4" s="1"/>
  <c r="H273" i="4"/>
  <c r="I273" i="4" s="1"/>
  <c r="H274" i="4"/>
  <c r="I274" i="4" s="1"/>
  <c r="H275" i="4"/>
  <c r="I275" i="4" s="1"/>
  <c r="H276" i="4"/>
  <c r="I276" i="4" s="1"/>
  <c r="H277" i="4"/>
  <c r="I277" i="4" s="1"/>
  <c r="H278" i="4"/>
  <c r="I278" i="4" s="1"/>
  <c r="H279" i="4"/>
  <c r="I279" i="4" s="1"/>
  <c r="H280" i="4"/>
  <c r="I280" i="4" s="1"/>
  <c r="H281" i="4"/>
  <c r="I281" i="4" s="1"/>
  <c r="H282" i="4"/>
  <c r="I282" i="4" s="1"/>
  <c r="H283" i="4"/>
  <c r="I283" i="4" s="1"/>
  <c r="H284" i="4"/>
  <c r="I284" i="4" s="1"/>
  <c r="H285" i="4"/>
  <c r="I285" i="4" s="1"/>
  <c r="H286" i="4"/>
  <c r="I286" i="4" s="1"/>
  <c r="H287" i="4"/>
  <c r="I287" i="4" s="1"/>
  <c r="H288" i="4"/>
  <c r="I288" i="4" s="1"/>
  <c r="H289" i="4"/>
  <c r="I289" i="4" s="1"/>
  <c r="H290" i="4"/>
  <c r="I290" i="4" s="1"/>
  <c r="H291" i="4"/>
  <c r="I291" i="4" s="1"/>
  <c r="H292" i="4"/>
  <c r="I292" i="4" s="1"/>
  <c r="H293" i="4"/>
  <c r="I293" i="4" s="1"/>
  <c r="H294" i="4"/>
  <c r="I294" i="4" s="1"/>
  <c r="H295" i="4"/>
  <c r="I295" i="4" s="1"/>
  <c r="H296" i="4"/>
  <c r="I296" i="4" s="1"/>
  <c r="H297" i="4"/>
  <c r="I297" i="4" s="1"/>
  <c r="H298" i="4"/>
  <c r="I298" i="4" s="1"/>
  <c r="H299" i="4"/>
  <c r="I299" i="4" s="1"/>
  <c r="H300" i="4"/>
  <c r="I300" i="4" s="1"/>
  <c r="H301" i="4"/>
  <c r="I301" i="4" s="1"/>
  <c r="H302" i="4"/>
  <c r="I302" i="4" s="1"/>
  <c r="H303" i="4"/>
  <c r="I303" i="4" s="1"/>
  <c r="H304" i="4"/>
  <c r="I304" i="4" s="1"/>
  <c r="H305" i="4"/>
  <c r="I305" i="4" s="1"/>
  <c r="H306" i="4"/>
  <c r="I306" i="4" s="1"/>
  <c r="H307" i="4"/>
  <c r="I307" i="4" s="1"/>
  <c r="H308" i="4"/>
  <c r="I308" i="4" s="1"/>
  <c r="H309" i="4"/>
  <c r="I309" i="4" s="1"/>
  <c r="H310" i="4"/>
  <c r="I310" i="4" s="1"/>
  <c r="H311" i="4"/>
  <c r="I311" i="4" s="1"/>
  <c r="H312" i="4"/>
  <c r="I312" i="4" s="1"/>
  <c r="H313" i="4"/>
  <c r="I313" i="4" s="1"/>
  <c r="H314" i="4"/>
  <c r="I314" i="4" s="1"/>
  <c r="H315" i="4"/>
  <c r="I315" i="4" s="1"/>
  <c r="H316" i="4"/>
  <c r="I316" i="4" s="1"/>
  <c r="H317" i="4"/>
  <c r="I317" i="4" s="1"/>
  <c r="H318" i="4"/>
  <c r="I318" i="4" s="1"/>
  <c r="H319" i="4"/>
  <c r="I319" i="4" s="1"/>
  <c r="H320" i="4"/>
  <c r="I320" i="4" s="1"/>
  <c r="H321" i="4"/>
  <c r="I321" i="4" s="1"/>
  <c r="H322" i="4"/>
  <c r="I322" i="4" s="1"/>
  <c r="H323" i="4"/>
  <c r="I323" i="4" s="1"/>
  <c r="H324" i="4"/>
  <c r="I324" i="4" s="1"/>
  <c r="H325" i="4"/>
  <c r="I325" i="4" s="1"/>
  <c r="H326" i="4"/>
  <c r="I326" i="4" s="1"/>
  <c r="H327" i="4"/>
  <c r="I327" i="4" s="1"/>
  <c r="H328" i="4"/>
  <c r="I328" i="4" s="1"/>
  <c r="H329" i="4"/>
  <c r="I329" i="4" s="1"/>
  <c r="H330" i="4"/>
  <c r="I330" i="4" s="1"/>
  <c r="H331" i="4"/>
  <c r="I331" i="4" s="1"/>
  <c r="H332" i="4"/>
  <c r="I332" i="4" s="1"/>
  <c r="H333" i="4"/>
  <c r="I333" i="4" s="1"/>
  <c r="H334" i="4"/>
  <c r="I334" i="4" s="1"/>
  <c r="H335" i="4"/>
  <c r="I335" i="4" s="1"/>
  <c r="H336" i="4"/>
  <c r="I336" i="4" s="1"/>
  <c r="H337" i="4"/>
  <c r="I337" i="4" s="1"/>
  <c r="H338" i="4"/>
  <c r="I338" i="4" s="1"/>
  <c r="H339" i="4"/>
  <c r="I339" i="4" s="1"/>
  <c r="H340" i="4"/>
  <c r="I340" i="4" s="1"/>
  <c r="H341" i="4"/>
  <c r="I341" i="4" s="1"/>
  <c r="H342" i="4"/>
  <c r="I342" i="4" s="1"/>
  <c r="H343" i="4"/>
  <c r="I343" i="4" s="1"/>
  <c r="H344" i="4"/>
  <c r="I344" i="4" s="1"/>
  <c r="H345" i="4"/>
  <c r="I345" i="4" s="1"/>
  <c r="H346" i="4"/>
  <c r="I346" i="4" s="1"/>
  <c r="H347" i="4"/>
  <c r="I347" i="4" s="1"/>
  <c r="H348" i="4"/>
  <c r="I348" i="4" s="1"/>
  <c r="H349" i="4"/>
  <c r="I349" i="4" s="1"/>
  <c r="H350" i="4"/>
  <c r="I350" i="4" s="1"/>
  <c r="H351" i="4"/>
  <c r="I351" i="4" s="1"/>
  <c r="H352" i="4"/>
  <c r="I352" i="4" s="1"/>
  <c r="H353" i="4"/>
  <c r="I353" i="4" s="1"/>
  <c r="H354" i="4"/>
  <c r="I354" i="4" s="1"/>
  <c r="H355" i="4"/>
  <c r="I355" i="4" s="1"/>
  <c r="H356" i="4"/>
  <c r="I356" i="4" s="1"/>
  <c r="H357" i="4"/>
  <c r="I357" i="4" s="1"/>
  <c r="H358" i="4"/>
  <c r="I358" i="4" s="1"/>
  <c r="H359" i="4"/>
  <c r="I359" i="4" s="1"/>
  <c r="H360" i="4"/>
  <c r="I360" i="4" s="1"/>
  <c r="H361" i="4"/>
  <c r="I361" i="4" s="1"/>
  <c r="H362" i="4"/>
  <c r="I362" i="4" s="1"/>
  <c r="H363" i="4"/>
  <c r="I363" i="4" s="1"/>
  <c r="H364" i="4"/>
  <c r="I364" i="4" s="1"/>
  <c r="H365" i="4"/>
  <c r="I365" i="4" s="1"/>
  <c r="H366" i="4"/>
  <c r="I366" i="4" s="1"/>
  <c r="H367" i="4"/>
  <c r="I367" i="4" s="1"/>
  <c r="H368" i="4"/>
  <c r="I368" i="4" s="1"/>
  <c r="H369" i="4"/>
  <c r="I369" i="4" s="1"/>
  <c r="H370" i="4"/>
  <c r="I370" i="4" s="1"/>
  <c r="H370" i="2"/>
  <c r="G372" i="4"/>
  <c r="E372" i="4" a="1"/>
  <c r="E372" i="4" s="1"/>
  <c r="B373" i="4"/>
  <c r="H373" i="4" s="1"/>
  <c r="B373" i="3"/>
  <c r="G372" i="3"/>
  <c r="E372" i="3" a="1"/>
  <c r="E372" i="3" s="1"/>
  <c r="H372" i="3" s="1"/>
  <c r="B372" i="2"/>
  <c r="G371" i="2"/>
  <c r="E371" i="2" a="1"/>
  <c r="E371" i="2" s="1"/>
  <c r="H371" i="2" s="1"/>
  <c r="B367" i="1"/>
  <c r="E366" i="1" a="1"/>
  <c r="E366" i="1" s="1"/>
  <c r="G366" i="1"/>
  <c r="I372" i="4" l="1"/>
  <c r="G373" i="4"/>
  <c r="E373" i="4" a="1"/>
  <c r="E373" i="4" s="1"/>
  <c r="I373" i="4" s="1"/>
  <c r="B374" i="4"/>
  <c r="H374" i="4" s="1"/>
  <c r="B374" i="3"/>
  <c r="G373" i="3"/>
  <c r="E373" i="3" a="1"/>
  <c r="E373" i="3" s="1"/>
  <c r="H373" i="3" s="1"/>
  <c r="E372" i="2" a="1"/>
  <c r="E372" i="2" s="1"/>
  <c r="G372" i="2"/>
  <c r="B373" i="2"/>
  <c r="B368" i="1"/>
  <c r="E367" i="1" a="1"/>
  <c r="E367" i="1" s="1"/>
  <c r="G367" i="1"/>
  <c r="H372" i="2" l="1"/>
  <c r="E374" i="4" a="1"/>
  <c r="E374" i="4" s="1"/>
  <c r="B375" i="4"/>
  <c r="H375" i="4" s="1"/>
  <c r="G374" i="4"/>
  <c r="G374" i="3"/>
  <c r="E374" i="3" a="1"/>
  <c r="E374" i="3" s="1"/>
  <c r="B375" i="3"/>
  <c r="B374" i="2"/>
  <c r="G373" i="2"/>
  <c r="E373" i="2" a="1"/>
  <c r="E373" i="2" s="1"/>
  <c r="H373" i="2" s="1"/>
  <c r="B369" i="1"/>
  <c r="E368" i="1" a="1"/>
  <c r="E368" i="1" s="1"/>
  <c r="G368" i="1"/>
  <c r="I374" i="4" l="1"/>
  <c r="H374" i="3"/>
  <c r="B376" i="4"/>
  <c r="H376" i="4" s="1"/>
  <c r="G375" i="4"/>
  <c r="E375" i="4" a="1"/>
  <c r="E375" i="4" s="1"/>
  <c r="B376" i="3"/>
  <c r="G375" i="3"/>
  <c r="E375" i="3" a="1"/>
  <c r="E375" i="3" s="1"/>
  <c r="H375" i="3" s="1"/>
  <c r="G374" i="2"/>
  <c r="E374" i="2" a="1"/>
  <c r="E374" i="2" s="1"/>
  <c r="H374" i="2" s="1"/>
  <c r="B375" i="2"/>
  <c r="B370" i="1"/>
  <c r="E369" i="1" a="1"/>
  <c r="E369" i="1" s="1"/>
  <c r="G369" i="1"/>
  <c r="I375" i="4" l="1"/>
  <c r="G376" i="4"/>
  <c r="B377" i="4"/>
  <c r="H377" i="4" s="1"/>
  <c r="E376" i="4" a="1"/>
  <c r="E376" i="4" s="1"/>
  <c r="I376" i="4" s="1"/>
  <c r="B377" i="3"/>
  <c r="G376" i="3"/>
  <c r="E376" i="3" a="1"/>
  <c r="E376" i="3" s="1"/>
  <c r="H376" i="3" s="1"/>
  <c r="B376" i="2"/>
  <c r="E375" i="2" a="1"/>
  <c r="E375" i="2" s="1"/>
  <c r="G375" i="2"/>
  <c r="B371" i="1"/>
  <c r="E370" i="1" a="1"/>
  <c r="E370" i="1" s="1"/>
  <c r="G370" i="1"/>
  <c r="H375" i="2" l="1"/>
  <c r="B378" i="4"/>
  <c r="H378" i="4" s="1"/>
  <c r="G377" i="4"/>
  <c r="E377" i="4" a="1"/>
  <c r="E377" i="4" s="1"/>
  <c r="I377" i="4" s="1"/>
  <c r="B378" i="3"/>
  <c r="G377" i="3"/>
  <c r="E377" i="3" a="1"/>
  <c r="E377" i="3" s="1"/>
  <c r="H377" i="3" s="1"/>
  <c r="B377" i="2"/>
  <c r="G376" i="2"/>
  <c r="E376" i="2" a="1"/>
  <c r="E376" i="2" s="1"/>
  <c r="H376" i="2" s="1"/>
  <c r="B372" i="1"/>
  <c r="E371" i="1" a="1"/>
  <c r="E371" i="1" s="1"/>
  <c r="G371" i="1"/>
  <c r="B379" i="4" l="1"/>
  <c r="H379" i="4" s="1"/>
  <c r="E378" i="4" a="1"/>
  <c r="E378" i="4" s="1"/>
  <c r="G378" i="4"/>
  <c r="B379" i="3"/>
  <c r="G378" i="3"/>
  <c r="E378" i="3" a="1"/>
  <c r="E378" i="3" s="1"/>
  <c r="H378" i="3" s="1"/>
  <c r="B378" i="2"/>
  <c r="E377" i="2" a="1"/>
  <c r="E377" i="2" s="1"/>
  <c r="G377" i="2"/>
  <c r="B373" i="1"/>
  <c r="E372" i="1" a="1"/>
  <c r="E372" i="1" s="1"/>
  <c r="G372" i="1"/>
  <c r="H377" i="2" l="1"/>
  <c r="I378" i="4"/>
  <c r="B380" i="4"/>
  <c r="H380" i="4" s="1"/>
  <c r="G379" i="4"/>
  <c r="E379" i="4" a="1"/>
  <c r="E379" i="4" s="1"/>
  <c r="I379" i="4" s="1"/>
  <c r="B380" i="3"/>
  <c r="G379" i="3"/>
  <c r="E379" i="3" a="1"/>
  <c r="E379" i="3" s="1"/>
  <c r="E378" i="2" a="1"/>
  <c r="E378" i="2" s="1"/>
  <c r="B379" i="2"/>
  <c r="G378" i="2"/>
  <c r="B374" i="1"/>
  <c r="E373" i="1" a="1"/>
  <c r="E373" i="1" s="1"/>
  <c r="G373" i="1"/>
  <c r="H378" i="2" l="1"/>
  <c r="H379" i="3"/>
  <c r="G380" i="4"/>
  <c r="E380" i="4" a="1"/>
  <c r="E380" i="4" s="1"/>
  <c r="B381" i="4"/>
  <c r="H381" i="4" s="1"/>
  <c r="B381" i="3"/>
  <c r="G380" i="3"/>
  <c r="E380" i="3" a="1"/>
  <c r="E380" i="3" s="1"/>
  <c r="H380" i="3" s="1"/>
  <c r="G379" i="2"/>
  <c r="B380" i="2"/>
  <c r="E379" i="2" a="1"/>
  <c r="E379" i="2" s="1"/>
  <c r="H379" i="2" s="1"/>
  <c r="B375" i="1"/>
  <c r="E374" i="1" a="1"/>
  <c r="E374" i="1" s="1"/>
  <c r="G374" i="1"/>
  <c r="I380" i="4" l="1"/>
  <c r="B382" i="4"/>
  <c r="H382" i="4" s="1"/>
  <c r="E381" i="4" a="1"/>
  <c r="E381" i="4" s="1"/>
  <c r="G381" i="4"/>
  <c r="B382" i="3"/>
  <c r="G381" i="3"/>
  <c r="E381" i="3" a="1"/>
  <c r="E381" i="3" s="1"/>
  <c r="G380" i="2"/>
  <c r="B381" i="2"/>
  <c r="E380" i="2" a="1"/>
  <c r="E380" i="2" s="1"/>
  <c r="B376" i="1"/>
  <c r="E375" i="1" a="1"/>
  <c r="E375" i="1" s="1"/>
  <c r="G375" i="1"/>
  <c r="H380" i="2" l="1"/>
  <c r="H381" i="3"/>
  <c r="I381" i="4"/>
  <c r="B383" i="4"/>
  <c r="H383" i="4" s="1"/>
  <c r="E382" i="4" a="1"/>
  <c r="E382" i="4" s="1"/>
  <c r="G382" i="4"/>
  <c r="B383" i="3"/>
  <c r="G382" i="3"/>
  <c r="E382" i="3" a="1"/>
  <c r="E382" i="3" s="1"/>
  <c r="H382" i="3" s="1"/>
  <c r="E381" i="2" a="1"/>
  <c r="E381" i="2" s="1"/>
  <c r="B382" i="2"/>
  <c r="G381" i="2"/>
  <c r="B377" i="1"/>
  <c r="E376" i="1" a="1"/>
  <c r="E376" i="1" s="1"/>
  <c r="G376" i="1"/>
  <c r="I382" i="4" l="1"/>
  <c r="H381" i="2"/>
  <c r="E383" i="4" a="1"/>
  <c r="E383" i="4" s="1"/>
  <c r="B384" i="4"/>
  <c r="H384" i="4" s="1"/>
  <c r="G383" i="4"/>
  <c r="G383" i="3"/>
  <c r="E383" i="3" a="1"/>
  <c r="E383" i="3" s="1"/>
  <c r="H383" i="3" s="1"/>
  <c r="B384" i="3"/>
  <c r="B383" i="2"/>
  <c r="E382" i="2" a="1"/>
  <c r="E382" i="2" s="1"/>
  <c r="G382" i="2"/>
  <c r="B378" i="1"/>
  <c r="E377" i="1" a="1"/>
  <c r="E377" i="1" s="1"/>
  <c r="G377" i="1"/>
  <c r="H382" i="2" l="1"/>
  <c r="I383" i="4"/>
  <c r="G384" i="4"/>
  <c r="E384" i="4" a="1"/>
  <c r="E384" i="4" s="1"/>
  <c r="I384" i="4" s="1"/>
  <c r="B385" i="4"/>
  <c r="H385" i="4" s="1"/>
  <c r="B385" i="3"/>
  <c r="G384" i="3"/>
  <c r="E384" i="3" a="1"/>
  <c r="E384" i="3" s="1"/>
  <c r="H384" i="3" s="1"/>
  <c r="G383" i="2"/>
  <c r="B384" i="2"/>
  <c r="E383" i="2" a="1"/>
  <c r="E383" i="2" s="1"/>
  <c r="H383" i="2" s="1"/>
  <c r="B379" i="1"/>
  <c r="E378" i="1" a="1"/>
  <c r="E378" i="1" s="1"/>
  <c r="G378" i="1"/>
  <c r="G385" i="4" l="1"/>
  <c r="E385" i="4" a="1"/>
  <c r="E385" i="4" s="1"/>
  <c r="I385" i="4" s="1"/>
  <c r="B386" i="4"/>
  <c r="H386" i="4" s="1"/>
  <c r="B386" i="3"/>
  <c r="G385" i="3"/>
  <c r="E385" i="3" a="1"/>
  <c r="E385" i="3" s="1"/>
  <c r="H385" i="3" s="1"/>
  <c r="E384" i="2" a="1"/>
  <c r="E384" i="2" s="1"/>
  <c r="B385" i="2"/>
  <c r="G384" i="2"/>
  <c r="B380" i="1"/>
  <c r="E379" i="1" a="1"/>
  <c r="E379" i="1" s="1"/>
  <c r="G379" i="1"/>
  <c r="H384" i="2" l="1"/>
  <c r="E386" i="4" a="1"/>
  <c r="E386" i="4" s="1"/>
  <c r="B387" i="4"/>
  <c r="H387" i="4" s="1"/>
  <c r="G386" i="4"/>
  <c r="B387" i="3"/>
  <c r="G386" i="3"/>
  <c r="E386" i="3" a="1"/>
  <c r="E386" i="3" s="1"/>
  <c r="H386" i="3" s="1"/>
  <c r="G385" i="2"/>
  <c r="B386" i="2"/>
  <c r="E385" i="2" a="1"/>
  <c r="E385" i="2" s="1"/>
  <c r="H385" i="2" s="1"/>
  <c r="B381" i="1"/>
  <c r="G380" i="1"/>
  <c r="E380" i="1" a="1"/>
  <c r="E380" i="1" s="1"/>
  <c r="I386" i="4" l="1"/>
  <c r="B388" i="4"/>
  <c r="H388" i="4" s="1"/>
  <c r="G387" i="4"/>
  <c r="E387" i="4" a="1"/>
  <c r="E387" i="4" s="1"/>
  <c r="I387" i="4" s="1"/>
  <c r="B388" i="3"/>
  <c r="G387" i="3"/>
  <c r="E387" i="3" a="1"/>
  <c r="E387" i="3" s="1"/>
  <c r="H387" i="3" s="1"/>
  <c r="G386" i="2"/>
  <c r="B387" i="2"/>
  <c r="E386" i="2" a="1"/>
  <c r="E386" i="2" s="1"/>
  <c r="H386" i="2" s="1"/>
  <c r="B382" i="1"/>
  <c r="E381" i="1" a="1"/>
  <c r="E381" i="1" s="1"/>
  <c r="G381" i="1"/>
  <c r="G388" i="4" l="1"/>
  <c r="E388" i="4" a="1"/>
  <c r="E388" i="4" s="1"/>
  <c r="I388" i="4" s="1"/>
  <c r="B389" i="4"/>
  <c r="H389" i="4" s="1"/>
  <c r="B389" i="3"/>
  <c r="G388" i="3"/>
  <c r="E388" i="3" a="1"/>
  <c r="E388" i="3" s="1"/>
  <c r="H388" i="3" s="1"/>
  <c r="E387" i="2" a="1"/>
  <c r="E387" i="2" s="1"/>
  <c r="B388" i="2"/>
  <c r="G387" i="2"/>
  <c r="B383" i="1"/>
  <c r="E382" i="1" a="1"/>
  <c r="E382" i="1" s="1"/>
  <c r="G382" i="1"/>
  <c r="H387" i="2" l="1"/>
  <c r="G389" i="4"/>
  <c r="E389" i="4" a="1"/>
  <c r="E389" i="4" s="1"/>
  <c r="I389" i="4" s="1"/>
  <c r="B390" i="4"/>
  <c r="H390" i="4" s="1"/>
  <c r="B390" i="3"/>
  <c r="G389" i="3"/>
  <c r="E389" i="3" a="1"/>
  <c r="E389" i="3" s="1"/>
  <c r="H389" i="3" s="1"/>
  <c r="B389" i="2"/>
  <c r="E388" i="2" a="1"/>
  <c r="E388" i="2" s="1"/>
  <c r="G388" i="2"/>
  <c r="B384" i="1"/>
  <c r="E383" i="1" a="1"/>
  <c r="E383" i="1" s="1"/>
  <c r="G383" i="1"/>
  <c r="H388" i="2" l="1"/>
  <c r="B391" i="4"/>
  <c r="H391" i="4" s="1"/>
  <c r="G390" i="4"/>
  <c r="E390" i="4" a="1"/>
  <c r="E390" i="4" s="1"/>
  <c r="I390" i="4" s="1"/>
  <c r="B391" i="3"/>
  <c r="G390" i="3"/>
  <c r="E390" i="3" a="1"/>
  <c r="E390" i="3" s="1"/>
  <c r="H390" i="3" s="1"/>
  <c r="G389" i="2"/>
  <c r="B390" i="2"/>
  <c r="E389" i="2" a="1"/>
  <c r="E389" i="2" s="1"/>
  <c r="B385" i="1"/>
  <c r="E384" i="1" a="1"/>
  <c r="E384" i="1" s="1"/>
  <c r="G384" i="1"/>
  <c r="H389" i="2" l="1"/>
  <c r="G391" i="4"/>
  <c r="B392" i="4"/>
  <c r="H392" i="4" s="1"/>
  <c r="E391" i="4" a="1"/>
  <c r="E391" i="4" s="1"/>
  <c r="I391" i="4" s="1"/>
  <c r="B392" i="3"/>
  <c r="G391" i="3"/>
  <c r="E391" i="3" a="1"/>
  <c r="E391" i="3" s="1"/>
  <c r="H391" i="3" s="1"/>
  <c r="E390" i="2" a="1"/>
  <c r="E390" i="2" s="1"/>
  <c r="B391" i="2"/>
  <c r="G390" i="2"/>
  <c r="B386" i="1"/>
  <c r="E385" i="1" a="1"/>
  <c r="E385" i="1" s="1"/>
  <c r="G385" i="1"/>
  <c r="H390" i="2" l="1"/>
  <c r="B393" i="4"/>
  <c r="H393" i="4" s="1"/>
  <c r="E392" i="4" a="1"/>
  <c r="E392" i="4" s="1"/>
  <c r="G392" i="4"/>
  <c r="G392" i="3"/>
  <c r="E392" i="3" a="1"/>
  <c r="E392" i="3" s="1"/>
  <c r="H392" i="3" s="1"/>
  <c r="B393" i="3"/>
  <c r="B392" i="2"/>
  <c r="G391" i="2"/>
  <c r="E391" i="2" a="1"/>
  <c r="E391" i="2" s="1"/>
  <c r="B387" i="1"/>
  <c r="E386" i="1" a="1"/>
  <c r="E386" i="1" s="1"/>
  <c r="G386" i="1"/>
  <c r="H391" i="2" l="1"/>
  <c r="I392" i="4"/>
  <c r="B394" i="4"/>
  <c r="H394" i="4" s="1"/>
  <c r="E393" i="4" a="1"/>
  <c r="E393" i="4" s="1"/>
  <c r="G393" i="4"/>
  <c r="B394" i="3"/>
  <c r="G393" i="3"/>
  <c r="E393" i="3" a="1"/>
  <c r="E393" i="3" s="1"/>
  <c r="H393" i="3" s="1"/>
  <c r="B393" i="2"/>
  <c r="G392" i="2"/>
  <c r="E392" i="2" a="1"/>
  <c r="E392" i="2" s="1"/>
  <c r="B388" i="1"/>
  <c r="E387" i="1" a="1"/>
  <c r="E387" i="1" s="1"/>
  <c r="G387" i="1"/>
  <c r="H392" i="2" l="1"/>
  <c r="I393" i="4"/>
  <c r="E394" i="4" a="1"/>
  <c r="E394" i="4" s="1"/>
  <c r="B395" i="4"/>
  <c r="H395" i="4" s="1"/>
  <c r="G394" i="4"/>
  <c r="B395" i="3"/>
  <c r="G394" i="3"/>
  <c r="E394" i="3" a="1"/>
  <c r="E394" i="3" s="1"/>
  <c r="H394" i="3" s="1"/>
  <c r="B394" i="2"/>
  <c r="E393" i="2" a="1"/>
  <c r="E393" i="2" s="1"/>
  <c r="G393" i="2"/>
  <c r="B389" i="1"/>
  <c r="E388" i="1" a="1"/>
  <c r="E388" i="1" s="1"/>
  <c r="G388" i="1"/>
  <c r="H393" i="2" l="1"/>
  <c r="I394" i="4"/>
  <c r="G395" i="4"/>
  <c r="E395" i="4" a="1"/>
  <c r="E395" i="4" s="1"/>
  <c r="I395" i="4" s="1"/>
  <c r="B396" i="4"/>
  <c r="H396" i="4" s="1"/>
  <c r="B396" i="3"/>
  <c r="G395" i="3"/>
  <c r="E395" i="3" a="1"/>
  <c r="E395" i="3" s="1"/>
  <c r="H395" i="3" s="1"/>
  <c r="B395" i="2"/>
  <c r="E394" i="2" a="1"/>
  <c r="E394" i="2" s="1"/>
  <c r="G394" i="2"/>
  <c r="B390" i="1"/>
  <c r="E389" i="1" a="1"/>
  <c r="E389" i="1" s="1"/>
  <c r="G389" i="1"/>
  <c r="H394" i="2" l="1"/>
  <c r="G396" i="4"/>
  <c r="E396" i="4" a="1"/>
  <c r="E396" i="4" s="1"/>
  <c r="I396" i="4" s="1"/>
  <c r="B397" i="4"/>
  <c r="H397" i="4" s="1"/>
  <c r="B397" i="3"/>
  <c r="G396" i="3"/>
  <c r="E396" i="3" a="1"/>
  <c r="E396" i="3" s="1"/>
  <c r="H396" i="3" s="1"/>
  <c r="E395" i="2" a="1"/>
  <c r="E395" i="2" s="1"/>
  <c r="B396" i="2"/>
  <c r="G395" i="2"/>
  <c r="B391" i="1"/>
  <c r="E390" i="1" a="1"/>
  <c r="E390" i="1" s="1"/>
  <c r="G390" i="1"/>
  <c r="H395" i="2" l="1"/>
  <c r="E397" i="4" a="1"/>
  <c r="E397" i="4" s="1"/>
  <c r="B398" i="4"/>
  <c r="H398" i="4" s="1"/>
  <c r="G397" i="4"/>
  <c r="B398" i="3"/>
  <c r="G397" i="3"/>
  <c r="E397" i="3" a="1"/>
  <c r="E397" i="3" s="1"/>
  <c r="H397" i="3" s="1"/>
  <c r="B397" i="2"/>
  <c r="E396" i="2" a="1"/>
  <c r="E396" i="2" s="1"/>
  <c r="G396" i="2"/>
  <c r="B392" i="1"/>
  <c r="E391" i="1" a="1"/>
  <c r="E391" i="1" s="1"/>
  <c r="G391" i="1"/>
  <c r="H396" i="2" l="1"/>
  <c r="I397" i="4"/>
  <c r="B399" i="4"/>
  <c r="H399" i="4" s="1"/>
  <c r="G398" i="4"/>
  <c r="E398" i="4" a="1"/>
  <c r="E398" i="4" s="1"/>
  <c r="I398" i="4" s="1"/>
  <c r="B399" i="3"/>
  <c r="G398" i="3"/>
  <c r="E398" i="3" a="1"/>
  <c r="E398" i="3" s="1"/>
  <c r="H398" i="3" s="1"/>
  <c r="G397" i="2"/>
  <c r="B398" i="2"/>
  <c r="E397" i="2" a="1"/>
  <c r="E397" i="2" s="1"/>
  <c r="H397" i="2" s="1"/>
  <c r="B393" i="1"/>
  <c r="E392" i="1" a="1"/>
  <c r="E392" i="1" s="1"/>
  <c r="G392" i="1"/>
  <c r="G399" i="4" l="1"/>
  <c r="B400" i="4"/>
  <c r="H400" i="4" s="1"/>
  <c r="E399" i="4" a="1"/>
  <c r="E399" i="4" s="1"/>
  <c r="I399" i="4" s="1"/>
  <c r="B400" i="3"/>
  <c r="G399" i="3"/>
  <c r="E399" i="3" a="1"/>
  <c r="E399" i="3" s="1"/>
  <c r="H399" i="3" s="1"/>
  <c r="B399" i="2"/>
  <c r="G398" i="2"/>
  <c r="E398" i="2" a="1"/>
  <c r="E398" i="2" s="1"/>
  <c r="H398" i="2" s="1"/>
  <c r="B394" i="1"/>
  <c r="E393" i="1" a="1"/>
  <c r="E393" i="1" s="1"/>
  <c r="G393" i="1"/>
  <c r="B401" i="4" l="1"/>
  <c r="H401" i="4" s="1"/>
  <c r="G400" i="4"/>
  <c r="E400" i="4" a="1"/>
  <c r="E400" i="4" s="1"/>
  <c r="I400" i="4" s="1"/>
  <c r="B401" i="3"/>
  <c r="G400" i="3"/>
  <c r="E400" i="3" a="1"/>
  <c r="E400" i="3" s="1"/>
  <c r="H400" i="3" s="1"/>
  <c r="B400" i="2"/>
  <c r="G399" i="2"/>
  <c r="E399" i="2" a="1"/>
  <c r="E399" i="2" s="1"/>
  <c r="H399" i="2" s="1"/>
  <c r="B395" i="1"/>
  <c r="E394" i="1" a="1"/>
  <c r="E394" i="1" s="1"/>
  <c r="G394" i="1"/>
  <c r="B402" i="4" l="1"/>
  <c r="H402" i="4" s="1"/>
  <c r="E401" i="4" a="1"/>
  <c r="E401" i="4" s="1"/>
  <c r="I401" i="4" s="1"/>
  <c r="G401" i="4"/>
  <c r="G401" i="3"/>
  <c r="E401" i="3" a="1"/>
  <c r="E401" i="3" s="1"/>
  <c r="H401" i="3" s="1"/>
  <c r="B402" i="3"/>
  <c r="E400" i="2" a="1"/>
  <c r="E400" i="2" s="1"/>
  <c r="B401" i="2"/>
  <c r="G400" i="2"/>
  <c r="B396" i="1"/>
  <c r="E395" i="1" a="1"/>
  <c r="E395" i="1" s="1"/>
  <c r="G395" i="1"/>
  <c r="H400" i="2" l="1"/>
  <c r="B403" i="4"/>
  <c r="H403" i="4" s="1"/>
  <c r="G402" i="4"/>
  <c r="E402" i="4" a="1"/>
  <c r="E402" i="4" s="1"/>
  <c r="B403" i="3"/>
  <c r="G402" i="3"/>
  <c r="E402" i="3" a="1"/>
  <c r="E402" i="3" s="1"/>
  <c r="H402" i="3" s="1"/>
  <c r="E401" i="2" a="1"/>
  <c r="E401" i="2" s="1"/>
  <c r="B402" i="2"/>
  <c r="G401" i="2"/>
  <c r="B397" i="1"/>
  <c r="E396" i="1" a="1"/>
  <c r="E396" i="1" s="1"/>
  <c r="G396" i="1"/>
  <c r="I402" i="4" l="1"/>
  <c r="H401" i="2"/>
  <c r="G403" i="4"/>
  <c r="B404" i="4"/>
  <c r="H404" i="4" s="1"/>
  <c r="E403" i="4" a="1"/>
  <c r="E403" i="4" s="1"/>
  <c r="I403" i="4" s="1"/>
  <c r="B404" i="3"/>
  <c r="G403" i="3"/>
  <c r="E403" i="3" a="1"/>
  <c r="E403" i="3" s="1"/>
  <c r="H403" i="3" s="1"/>
  <c r="E402" i="2" a="1"/>
  <c r="E402" i="2" s="1"/>
  <c r="B403" i="2"/>
  <c r="G402" i="2"/>
  <c r="B398" i="1"/>
  <c r="E397" i="1" a="1"/>
  <c r="E397" i="1" s="1"/>
  <c r="G397" i="1"/>
  <c r="H402" i="2" l="1"/>
  <c r="B405" i="4"/>
  <c r="H405" i="4" s="1"/>
  <c r="G404" i="4"/>
  <c r="E404" i="4" a="1"/>
  <c r="E404" i="4" s="1"/>
  <c r="I404" i="4" s="1"/>
  <c r="B405" i="3"/>
  <c r="G404" i="3"/>
  <c r="E404" i="3" a="1"/>
  <c r="E404" i="3" s="1"/>
  <c r="H404" i="3" s="1"/>
  <c r="B404" i="2"/>
  <c r="G403" i="2"/>
  <c r="E403" i="2" a="1"/>
  <c r="E403" i="2" s="1"/>
  <c r="H403" i="2" s="1"/>
  <c r="B399" i="1"/>
  <c r="E398" i="1" a="1"/>
  <c r="E398" i="1" s="1"/>
  <c r="G398" i="1"/>
  <c r="B406" i="4" l="1"/>
  <c r="H406" i="4" s="1"/>
  <c r="E405" i="4" a="1"/>
  <c r="E405" i="4" s="1"/>
  <c r="G405" i="4"/>
  <c r="B406" i="3"/>
  <c r="G405" i="3"/>
  <c r="E405" i="3" a="1"/>
  <c r="E405" i="3" s="1"/>
  <c r="H405" i="3" s="1"/>
  <c r="B405" i="2"/>
  <c r="G404" i="2"/>
  <c r="E404" i="2" a="1"/>
  <c r="E404" i="2" s="1"/>
  <c r="H404" i="2" s="1"/>
  <c r="B400" i="1"/>
  <c r="E399" i="1" a="1"/>
  <c r="E399" i="1" s="1"/>
  <c r="G399" i="1"/>
  <c r="I405" i="4" l="1"/>
  <c r="E406" i="4" a="1"/>
  <c r="E406" i="4" s="1"/>
  <c r="I406" i="4" s="1"/>
  <c r="G406" i="4"/>
  <c r="B407" i="4"/>
  <c r="H407" i="4" s="1"/>
  <c r="B407" i="3"/>
  <c r="G406" i="3"/>
  <c r="E406" i="3" a="1"/>
  <c r="E406" i="3" s="1"/>
  <c r="H406" i="3" s="1"/>
  <c r="G405" i="2"/>
  <c r="B406" i="2"/>
  <c r="E405" i="2" a="1"/>
  <c r="E405" i="2" s="1"/>
  <c r="H405" i="2" s="1"/>
  <c r="B401" i="1"/>
  <c r="E400" i="1" a="1"/>
  <c r="E400" i="1" s="1"/>
  <c r="G400" i="1"/>
  <c r="G407" i="4" l="1"/>
  <c r="E407" i="4" a="1"/>
  <c r="E407" i="4" s="1"/>
  <c r="B408" i="4"/>
  <c r="H408" i="4" s="1"/>
  <c r="B408" i="3"/>
  <c r="G407" i="3"/>
  <c r="E407" i="3" a="1"/>
  <c r="E407" i="3" s="1"/>
  <c r="H407" i="3" s="1"/>
  <c r="E406" i="2" a="1"/>
  <c r="E406" i="2" s="1"/>
  <c r="G406" i="2"/>
  <c r="B407" i="2"/>
  <c r="B402" i="1"/>
  <c r="E401" i="1" a="1"/>
  <c r="E401" i="1" s="1"/>
  <c r="G401" i="1"/>
  <c r="I407" i="4" l="1"/>
  <c r="H406" i="2"/>
  <c r="G408" i="4"/>
  <c r="E408" i="4" a="1"/>
  <c r="E408" i="4" s="1"/>
  <c r="I408" i="4" s="1"/>
  <c r="B409" i="4"/>
  <c r="H409" i="4" s="1"/>
  <c r="B409" i="3"/>
  <c r="G408" i="3"/>
  <c r="E408" i="3" a="1"/>
  <c r="E408" i="3" s="1"/>
  <c r="H408" i="3" s="1"/>
  <c r="B408" i="2"/>
  <c r="E407" i="2" a="1"/>
  <c r="E407" i="2" s="1"/>
  <c r="H407" i="2" s="1"/>
  <c r="G407" i="2"/>
  <c r="B403" i="1"/>
  <c r="E402" i="1" a="1"/>
  <c r="E402" i="1" s="1"/>
  <c r="G402" i="1"/>
  <c r="E409" i="4" l="1" a="1"/>
  <c r="E409" i="4" s="1"/>
  <c r="B410" i="4"/>
  <c r="H410" i="4" s="1"/>
  <c r="G409" i="4"/>
  <c r="B410" i="3"/>
  <c r="G409" i="3"/>
  <c r="E409" i="3" a="1"/>
  <c r="E409" i="3" s="1"/>
  <c r="H409" i="3" s="1"/>
  <c r="E408" i="2" a="1"/>
  <c r="E408" i="2" s="1"/>
  <c r="B409" i="2"/>
  <c r="G408" i="2"/>
  <c r="B404" i="1"/>
  <c r="E403" i="1" a="1"/>
  <c r="E403" i="1" s="1"/>
  <c r="G403" i="1"/>
  <c r="H408" i="2" l="1"/>
  <c r="I409" i="4"/>
  <c r="B411" i="4"/>
  <c r="H411" i="4" s="1"/>
  <c r="G410" i="4"/>
  <c r="E410" i="4" a="1"/>
  <c r="E410" i="4" s="1"/>
  <c r="I410" i="4" s="1"/>
  <c r="G410" i="3"/>
  <c r="E410" i="3" a="1"/>
  <c r="E410" i="3" s="1"/>
  <c r="H410" i="3" s="1"/>
  <c r="B411" i="3"/>
  <c r="B410" i="2"/>
  <c r="G409" i="2"/>
  <c r="E409" i="2" a="1"/>
  <c r="E409" i="2" s="1"/>
  <c r="H409" i="2" s="1"/>
  <c r="B405" i="1"/>
  <c r="E404" i="1" a="1"/>
  <c r="E404" i="1" s="1"/>
  <c r="G404" i="1"/>
  <c r="G411" i="4" l="1"/>
  <c r="B412" i="4"/>
  <c r="H412" i="4" s="1"/>
  <c r="E411" i="4" a="1"/>
  <c r="E411" i="4" s="1"/>
  <c r="I411" i="4" s="1"/>
  <c r="B412" i="3"/>
  <c r="G411" i="3"/>
  <c r="E411" i="3" a="1"/>
  <c r="E411" i="3" s="1"/>
  <c r="H411" i="3" s="1"/>
  <c r="G410" i="2"/>
  <c r="B411" i="2"/>
  <c r="E410" i="2" a="1"/>
  <c r="E410" i="2" s="1"/>
  <c r="H410" i="2" s="1"/>
  <c r="B406" i="1"/>
  <c r="E405" i="1" a="1"/>
  <c r="E405" i="1" s="1"/>
  <c r="G405" i="1"/>
  <c r="B413" i="4" l="1"/>
  <c r="H413" i="4" s="1"/>
  <c r="G412" i="4"/>
  <c r="E412" i="4" a="1"/>
  <c r="E412" i="4" s="1"/>
  <c r="I412" i="4" s="1"/>
  <c r="B413" i="3"/>
  <c r="G412" i="3"/>
  <c r="E412" i="3" a="1"/>
  <c r="E412" i="3" s="1"/>
  <c r="H412" i="3" s="1"/>
  <c r="B412" i="2"/>
  <c r="E411" i="2" a="1"/>
  <c r="E411" i="2" s="1"/>
  <c r="G411" i="2"/>
  <c r="B407" i="1"/>
  <c r="E406" i="1" a="1"/>
  <c r="E406" i="1" s="1"/>
  <c r="G406" i="1"/>
  <c r="H411" i="2" l="1"/>
  <c r="B414" i="4"/>
  <c r="H414" i="4" s="1"/>
  <c r="E413" i="4" a="1"/>
  <c r="E413" i="4" s="1"/>
  <c r="I413" i="4" s="1"/>
  <c r="G413" i="4"/>
  <c r="B414" i="3"/>
  <c r="G413" i="3"/>
  <c r="E413" i="3" a="1"/>
  <c r="E413" i="3" s="1"/>
  <c r="H413" i="3" s="1"/>
  <c r="E412" i="2" a="1"/>
  <c r="E412" i="2" s="1"/>
  <c r="B413" i="2"/>
  <c r="G412" i="2"/>
  <c r="B408" i="1"/>
  <c r="E407" i="1" a="1"/>
  <c r="E407" i="1" s="1"/>
  <c r="G407" i="1"/>
  <c r="H412" i="2" l="1"/>
  <c r="B415" i="4"/>
  <c r="H415" i="4" s="1"/>
  <c r="G414" i="4"/>
  <c r="E414" i="4" a="1"/>
  <c r="E414" i="4" s="1"/>
  <c r="I414" i="4" s="1"/>
  <c r="B415" i="3"/>
  <c r="G414" i="3"/>
  <c r="E414" i="3" a="1"/>
  <c r="E414" i="3" s="1"/>
  <c r="H414" i="3" s="1"/>
  <c r="B414" i="2"/>
  <c r="G413" i="2"/>
  <c r="E413" i="2" a="1"/>
  <c r="E413" i="2" s="1"/>
  <c r="B409" i="1"/>
  <c r="E408" i="1" a="1"/>
  <c r="E408" i="1" s="1"/>
  <c r="G408" i="1"/>
  <c r="H413" i="2" l="1"/>
  <c r="G415" i="4"/>
  <c r="B416" i="4"/>
  <c r="H416" i="4" s="1"/>
  <c r="E415" i="4" a="1"/>
  <c r="E415" i="4" s="1"/>
  <c r="I415" i="4" s="1"/>
  <c r="B416" i="3"/>
  <c r="G415" i="3"/>
  <c r="E415" i="3" a="1"/>
  <c r="E415" i="3" s="1"/>
  <c r="H415" i="3" s="1"/>
  <c r="E414" i="2" a="1"/>
  <c r="E414" i="2" s="1"/>
  <c r="B415" i="2"/>
  <c r="G414" i="2"/>
  <c r="B410" i="1"/>
  <c r="E409" i="1" a="1"/>
  <c r="E409" i="1" s="1"/>
  <c r="G409" i="1"/>
  <c r="H414" i="2" l="1"/>
  <c r="B417" i="4"/>
  <c r="H417" i="4" s="1"/>
  <c r="G416" i="4"/>
  <c r="E416" i="4" a="1"/>
  <c r="E416" i="4" s="1"/>
  <c r="I416" i="4" s="1"/>
  <c r="B417" i="3"/>
  <c r="G416" i="3"/>
  <c r="E416" i="3" a="1"/>
  <c r="E416" i="3" s="1"/>
  <c r="H416" i="3" s="1"/>
  <c r="B416" i="2"/>
  <c r="G415" i="2"/>
  <c r="E415" i="2" a="1"/>
  <c r="E415" i="2" s="1"/>
  <c r="B411" i="1"/>
  <c r="E410" i="1" a="1"/>
  <c r="E410" i="1" s="1"/>
  <c r="G410" i="1"/>
  <c r="H415" i="2" l="1"/>
  <c r="B418" i="4"/>
  <c r="H418" i="4" s="1"/>
  <c r="E417" i="4" a="1"/>
  <c r="E417" i="4" s="1"/>
  <c r="I417" i="4" s="1"/>
  <c r="G417" i="4"/>
  <c r="B418" i="3"/>
  <c r="G417" i="3"/>
  <c r="E417" i="3" a="1"/>
  <c r="E417" i="3" s="1"/>
  <c r="H417" i="3" s="1"/>
  <c r="B417" i="2"/>
  <c r="E416" i="2" a="1"/>
  <c r="E416" i="2" s="1"/>
  <c r="G416" i="2"/>
  <c r="B412" i="1"/>
  <c r="E411" i="1" a="1"/>
  <c r="E411" i="1" s="1"/>
  <c r="G411" i="1"/>
  <c r="H416" i="2" l="1"/>
  <c r="E418" i="4" a="1"/>
  <c r="E418" i="4" s="1"/>
  <c r="B419" i="4"/>
  <c r="H419" i="4" s="1"/>
  <c r="G418" i="4"/>
  <c r="B419" i="3"/>
  <c r="G418" i="3"/>
  <c r="E418" i="3" a="1"/>
  <c r="E418" i="3" s="1"/>
  <c r="H418" i="3" s="1"/>
  <c r="B418" i="2"/>
  <c r="E417" i="2" a="1"/>
  <c r="E417" i="2" s="1"/>
  <c r="G417" i="2"/>
  <c r="B413" i="1"/>
  <c r="E412" i="1" a="1"/>
  <c r="E412" i="1" s="1"/>
  <c r="G412" i="1"/>
  <c r="H417" i="2" l="1"/>
  <c r="I418" i="4"/>
  <c r="G419" i="4"/>
  <c r="E419" i="4" a="1"/>
  <c r="E419" i="4" s="1"/>
  <c r="I419" i="4" s="1"/>
  <c r="B420" i="4"/>
  <c r="H420" i="4" s="1"/>
  <c r="G419" i="3"/>
  <c r="E419" i="3" a="1"/>
  <c r="E419" i="3" s="1"/>
  <c r="H419" i="3" s="1"/>
  <c r="B420" i="3"/>
  <c r="G418" i="2"/>
  <c r="B419" i="2"/>
  <c r="E418" i="2" a="1"/>
  <c r="E418" i="2" s="1"/>
  <c r="H418" i="2" s="1"/>
  <c r="B414" i="1"/>
  <c r="E413" i="1" a="1"/>
  <c r="E413" i="1" s="1"/>
  <c r="G413" i="1"/>
  <c r="G420" i="4" l="1"/>
  <c r="E420" i="4" a="1"/>
  <c r="E420" i="4" s="1"/>
  <c r="I420" i="4" s="1"/>
  <c r="B421" i="4"/>
  <c r="H421" i="4" s="1"/>
  <c r="B421" i="3"/>
  <c r="G420" i="3"/>
  <c r="E420" i="3" a="1"/>
  <c r="E420" i="3" s="1"/>
  <c r="H420" i="3" s="1"/>
  <c r="G419" i="2"/>
  <c r="B420" i="2"/>
  <c r="E419" i="2" a="1"/>
  <c r="E419" i="2" s="1"/>
  <c r="H419" i="2" s="1"/>
  <c r="B415" i="1"/>
  <c r="E414" i="1" a="1"/>
  <c r="E414" i="1" s="1"/>
  <c r="G414" i="1"/>
  <c r="E421" i="4" l="1" a="1"/>
  <c r="E421" i="4" s="1"/>
  <c r="B422" i="4"/>
  <c r="H422" i="4" s="1"/>
  <c r="G421" i="4"/>
  <c r="B422" i="3"/>
  <c r="G421" i="3"/>
  <c r="E421" i="3" a="1"/>
  <c r="E421" i="3" s="1"/>
  <c r="E420" i="2" a="1"/>
  <c r="E420" i="2" s="1"/>
  <c r="B421" i="2"/>
  <c r="G420" i="2"/>
  <c r="B416" i="1"/>
  <c r="E415" i="1" a="1"/>
  <c r="E415" i="1" s="1"/>
  <c r="G415" i="1"/>
  <c r="H421" i="3" l="1"/>
  <c r="H420" i="2"/>
  <c r="I421" i="4"/>
  <c r="B423" i="4"/>
  <c r="H423" i="4" s="1"/>
  <c r="G422" i="4"/>
  <c r="E422" i="4" a="1"/>
  <c r="E422" i="4" s="1"/>
  <c r="B423" i="3"/>
  <c r="G422" i="3"/>
  <c r="E422" i="3" a="1"/>
  <c r="E422" i="3" s="1"/>
  <c r="H422" i="3" s="1"/>
  <c r="B422" i="2"/>
  <c r="E421" i="2" a="1"/>
  <c r="E421" i="2" s="1"/>
  <c r="G421" i="2"/>
  <c r="B417" i="1"/>
  <c r="E416" i="1" a="1"/>
  <c r="E416" i="1" s="1"/>
  <c r="G416" i="1"/>
  <c r="I422" i="4" l="1"/>
  <c r="H421" i="2"/>
  <c r="G423" i="4"/>
  <c r="B424" i="4"/>
  <c r="H424" i="4" s="1"/>
  <c r="E423" i="4" a="1"/>
  <c r="E423" i="4" s="1"/>
  <c r="I423" i="4" s="1"/>
  <c r="B424" i="3"/>
  <c r="G423" i="3"/>
  <c r="E423" i="3" a="1"/>
  <c r="E423" i="3" s="1"/>
  <c r="H423" i="3" s="1"/>
  <c r="B423" i="2"/>
  <c r="E422" i="2" a="1"/>
  <c r="E422" i="2" s="1"/>
  <c r="G422" i="2"/>
  <c r="B418" i="1"/>
  <c r="E417" i="1" a="1"/>
  <c r="E417" i="1" s="1"/>
  <c r="G417" i="1"/>
  <c r="H422" i="2" l="1"/>
  <c r="B425" i="4"/>
  <c r="H425" i="4" s="1"/>
  <c r="G424" i="4"/>
  <c r="E424" i="4" a="1"/>
  <c r="E424" i="4" s="1"/>
  <c r="I424" i="4" s="1"/>
  <c r="B425" i="3"/>
  <c r="G424" i="3"/>
  <c r="E424" i="3" a="1"/>
  <c r="E424" i="3" s="1"/>
  <c r="H424" i="3" s="1"/>
  <c r="B424" i="2"/>
  <c r="E423" i="2" a="1"/>
  <c r="E423" i="2" s="1"/>
  <c r="G423" i="2"/>
  <c r="B419" i="1"/>
  <c r="E418" i="1" a="1"/>
  <c r="E418" i="1" s="1"/>
  <c r="G418" i="1"/>
  <c r="H423" i="2" l="1"/>
  <c r="B426" i="4"/>
  <c r="H426" i="4" s="1"/>
  <c r="E425" i="4" a="1"/>
  <c r="E425" i="4" s="1"/>
  <c r="G425" i="4"/>
  <c r="B426" i="3"/>
  <c r="G425" i="3"/>
  <c r="E425" i="3" a="1"/>
  <c r="E425" i="3" s="1"/>
  <c r="H425" i="3" s="1"/>
  <c r="G424" i="2"/>
  <c r="B425" i="2"/>
  <c r="E424" i="2" a="1"/>
  <c r="E424" i="2" s="1"/>
  <c r="H424" i="2" s="1"/>
  <c r="B420" i="1"/>
  <c r="G419" i="1"/>
  <c r="E419" i="1" a="1"/>
  <c r="E419" i="1" s="1"/>
  <c r="I425" i="4" l="1"/>
  <c r="B427" i="4"/>
  <c r="H427" i="4" s="1"/>
  <c r="G426" i="4"/>
  <c r="E426" i="4" a="1"/>
  <c r="E426" i="4" s="1"/>
  <c r="I426" i="4" s="1"/>
  <c r="B427" i="3"/>
  <c r="G426" i="3"/>
  <c r="E426" i="3" a="1"/>
  <c r="E426" i="3" s="1"/>
  <c r="H426" i="3" s="1"/>
  <c r="B426" i="2"/>
  <c r="G425" i="2"/>
  <c r="E425" i="2" a="1"/>
  <c r="E425" i="2" s="1"/>
  <c r="H425" i="2" s="1"/>
  <c r="B421" i="1"/>
  <c r="E420" i="1" a="1"/>
  <c r="E420" i="1" s="1"/>
  <c r="G420" i="1"/>
  <c r="G427" i="4" l="1"/>
  <c r="B428" i="4"/>
  <c r="H428" i="4" s="1"/>
  <c r="E427" i="4" a="1"/>
  <c r="E427" i="4" s="1"/>
  <c r="B428" i="3"/>
  <c r="G427" i="3"/>
  <c r="E427" i="3" a="1"/>
  <c r="E427" i="3" s="1"/>
  <c r="H427" i="3" s="1"/>
  <c r="E426" i="2" a="1"/>
  <c r="E426" i="2" s="1"/>
  <c r="B427" i="2"/>
  <c r="G426" i="2"/>
  <c r="B422" i="1"/>
  <c r="E421" i="1" a="1"/>
  <c r="E421" i="1" s="1"/>
  <c r="G421" i="1"/>
  <c r="H426" i="2" l="1"/>
  <c r="I427" i="4"/>
  <c r="B429" i="4"/>
  <c r="H429" i="4" s="1"/>
  <c r="E428" i="4" a="1"/>
  <c r="E428" i="4" s="1"/>
  <c r="G428" i="4"/>
  <c r="G428" i="3"/>
  <c r="E428" i="3" a="1"/>
  <c r="E428" i="3" s="1"/>
  <c r="H428" i="3" s="1"/>
  <c r="B429" i="3"/>
  <c r="B428" i="2"/>
  <c r="E427" i="2" a="1"/>
  <c r="E427" i="2" s="1"/>
  <c r="G427" i="2"/>
  <c r="B423" i="1"/>
  <c r="E422" i="1" a="1"/>
  <c r="E422" i="1" s="1"/>
  <c r="G422" i="1"/>
  <c r="H427" i="2" l="1"/>
  <c r="I428" i="4"/>
  <c r="B430" i="4"/>
  <c r="H430" i="4" s="1"/>
  <c r="E429" i="4" a="1"/>
  <c r="E429" i="4" s="1"/>
  <c r="G429" i="4"/>
  <c r="B430" i="3"/>
  <c r="G429" i="3"/>
  <c r="E429" i="3" a="1"/>
  <c r="E429" i="3" s="1"/>
  <c r="H429" i="3" s="1"/>
  <c r="B429" i="2"/>
  <c r="G428" i="2"/>
  <c r="E428" i="2" a="1"/>
  <c r="E428" i="2" s="1"/>
  <c r="B424" i="1"/>
  <c r="E423" i="1" a="1"/>
  <c r="E423" i="1" s="1"/>
  <c r="G423" i="1"/>
  <c r="H428" i="2" l="1"/>
  <c r="I429" i="4"/>
  <c r="E430" i="4" a="1"/>
  <c r="E430" i="4" s="1"/>
  <c r="B431" i="4"/>
  <c r="H431" i="4" s="1"/>
  <c r="G430" i="4"/>
  <c r="B431" i="3"/>
  <c r="G430" i="3"/>
  <c r="E430" i="3" a="1"/>
  <c r="E430" i="3" s="1"/>
  <c r="H430" i="3" s="1"/>
  <c r="E429" i="2" a="1"/>
  <c r="E429" i="2" s="1"/>
  <c r="B430" i="2"/>
  <c r="G429" i="2"/>
  <c r="B425" i="1"/>
  <c r="E424" i="1" a="1"/>
  <c r="E424" i="1" s="1"/>
  <c r="G424" i="1"/>
  <c r="H429" i="2" l="1"/>
  <c r="I430" i="4"/>
  <c r="G431" i="4"/>
  <c r="E431" i="4" a="1"/>
  <c r="E431" i="4" s="1"/>
  <c r="I431" i="4" s="1"/>
  <c r="B432" i="4"/>
  <c r="H432" i="4" s="1"/>
  <c r="B432" i="3"/>
  <c r="G431" i="3"/>
  <c r="E431" i="3" a="1"/>
  <c r="E431" i="3" s="1"/>
  <c r="H431" i="3" s="1"/>
  <c r="B431" i="2"/>
  <c r="G430" i="2"/>
  <c r="E430" i="2" a="1"/>
  <c r="E430" i="2" s="1"/>
  <c r="B426" i="1"/>
  <c r="E425" i="1" a="1"/>
  <c r="E425" i="1" s="1"/>
  <c r="G425" i="1"/>
  <c r="H430" i="2" l="1"/>
  <c r="G432" i="4"/>
  <c r="E432" i="4" a="1"/>
  <c r="E432" i="4" s="1"/>
  <c r="I432" i="4" s="1"/>
  <c r="B433" i="4"/>
  <c r="H433" i="4" s="1"/>
  <c r="B433" i="3"/>
  <c r="G432" i="3"/>
  <c r="E432" i="3" a="1"/>
  <c r="E432" i="3" s="1"/>
  <c r="H432" i="3" s="1"/>
  <c r="B432" i="2"/>
  <c r="E431" i="2" a="1"/>
  <c r="E431" i="2" s="1"/>
  <c r="G431" i="2"/>
  <c r="B427" i="1"/>
  <c r="E426" i="1" a="1"/>
  <c r="E426" i="1" s="1"/>
  <c r="G426" i="1"/>
  <c r="H431" i="2" l="1"/>
  <c r="E433" i="4" a="1"/>
  <c r="E433" i="4" s="1"/>
  <c r="B434" i="4"/>
  <c r="H434" i="4" s="1"/>
  <c r="G433" i="4"/>
  <c r="B434" i="3"/>
  <c r="G433" i="3"/>
  <c r="E433" i="3" a="1"/>
  <c r="E433" i="3" s="1"/>
  <c r="H433" i="3" s="1"/>
  <c r="B433" i="2"/>
  <c r="E432" i="2" a="1"/>
  <c r="E432" i="2" s="1"/>
  <c r="G432" i="2"/>
  <c r="B428" i="1"/>
  <c r="E427" i="1" a="1"/>
  <c r="E427" i="1" s="1"/>
  <c r="G427" i="1"/>
  <c r="H432" i="2" l="1"/>
  <c r="I433" i="4"/>
  <c r="B435" i="4"/>
  <c r="H435" i="4" s="1"/>
  <c r="G434" i="4"/>
  <c r="E434" i="4" a="1"/>
  <c r="E434" i="4" s="1"/>
  <c r="I434" i="4" s="1"/>
  <c r="B435" i="3"/>
  <c r="G434" i="3"/>
  <c r="E434" i="3" a="1"/>
  <c r="E434" i="3" s="1"/>
  <c r="H434" i="3" s="1"/>
  <c r="G433" i="2"/>
  <c r="B434" i="2"/>
  <c r="E433" i="2" a="1"/>
  <c r="E433" i="2" s="1"/>
  <c r="B429" i="1"/>
  <c r="E428" i="1" a="1"/>
  <c r="E428" i="1" s="1"/>
  <c r="G428" i="1"/>
  <c r="H433" i="2" l="1"/>
  <c r="G435" i="4"/>
  <c r="B436" i="4"/>
  <c r="H436" i="4" s="1"/>
  <c r="E435" i="4" a="1"/>
  <c r="E435" i="4" s="1"/>
  <c r="I435" i="4" s="1"/>
  <c r="B436" i="3"/>
  <c r="G435" i="3"/>
  <c r="E435" i="3" a="1"/>
  <c r="E435" i="3" s="1"/>
  <c r="H435" i="3" s="1"/>
  <c r="B435" i="2"/>
  <c r="E434" i="2" a="1"/>
  <c r="E434" i="2" s="1"/>
  <c r="G434" i="2"/>
  <c r="B430" i="1"/>
  <c r="E429" i="1" a="1"/>
  <c r="E429" i="1" s="1"/>
  <c r="G429" i="1"/>
  <c r="H434" i="2" l="1"/>
  <c r="B437" i="4"/>
  <c r="H437" i="4" s="1"/>
  <c r="G436" i="4"/>
  <c r="E436" i="4" a="1"/>
  <c r="E436" i="4" s="1"/>
  <c r="B437" i="3"/>
  <c r="G436" i="3"/>
  <c r="E436" i="3" a="1"/>
  <c r="E436" i="3" s="1"/>
  <c r="E435" i="2" a="1"/>
  <c r="E435" i="2" s="1"/>
  <c r="B436" i="2"/>
  <c r="G435" i="2"/>
  <c r="B431" i="1"/>
  <c r="E430" i="1" a="1"/>
  <c r="E430" i="1" s="1"/>
  <c r="G430" i="1"/>
  <c r="H436" i="3" l="1"/>
  <c r="H435" i="2"/>
  <c r="I436" i="4"/>
  <c r="B438" i="4"/>
  <c r="H438" i="4" s="1"/>
  <c r="E437" i="4" a="1"/>
  <c r="E437" i="4" s="1"/>
  <c r="G437" i="4"/>
  <c r="G437" i="3"/>
  <c r="E437" i="3" a="1"/>
  <c r="E437" i="3" s="1"/>
  <c r="H437" i="3" s="1"/>
  <c r="B438" i="3"/>
  <c r="B437" i="2"/>
  <c r="E436" i="2" a="1"/>
  <c r="E436" i="2" s="1"/>
  <c r="G436" i="2"/>
  <c r="B432" i="1"/>
  <c r="E431" i="1" a="1"/>
  <c r="E431" i="1" s="1"/>
  <c r="G431" i="1"/>
  <c r="I437" i="4" l="1"/>
  <c r="H436" i="2"/>
  <c r="B439" i="4"/>
  <c r="H439" i="4" s="1"/>
  <c r="G438" i="4"/>
  <c r="E438" i="4" a="1"/>
  <c r="E438" i="4" s="1"/>
  <c r="I438" i="4" s="1"/>
  <c r="B439" i="3"/>
  <c r="G438" i="3"/>
  <c r="E438" i="3" a="1"/>
  <c r="E438" i="3" s="1"/>
  <c r="H438" i="3" s="1"/>
  <c r="B438" i="2"/>
  <c r="G437" i="2"/>
  <c r="E437" i="2" a="1"/>
  <c r="E437" i="2" s="1"/>
  <c r="H437" i="2" s="1"/>
  <c r="B433" i="1"/>
  <c r="E432" i="1" a="1"/>
  <c r="E432" i="1" s="1"/>
  <c r="G432" i="1"/>
  <c r="G439" i="4" l="1"/>
  <c r="B440" i="4"/>
  <c r="H440" i="4" s="1"/>
  <c r="E439" i="4" a="1"/>
  <c r="E439" i="4" s="1"/>
  <c r="I439" i="4" s="1"/>
  <c r="B440" i="3"/>
  <c r="G439" i="3"/>
  <c r="E439" i="3" a="1"/>
  <c r="E439" i="3" s="1"/>
  <c r="H439" i="3" s="1"/>
  <c r="B439" i="2"/>
  <c r="E438" i="2" a="1"/>
  <c r="E438" i="2" s="1"/>
  <c r="G438" i="2"/>
  <c r="B434" i="1"/>
  <c r="E433" i="1" a="1"/>
  <c r="E433" i="1" s="1"/>
  <c r="G433" i="1"/>
  <c r="H438" i="2" l="1"/>
  <c r="B441" i="4"/>
  <c r="H441" i="4" s="1"/>
  <c r="G440" i="4"/>
  <c r="E440" i="4" a="1"/>
  <c r="E440" i="4" s="1"/>
  <c r="I440" i="4" s="1"/>
  <c r="B441" i="3"/>
  <c r="G440" i="3"/>
  <c r="E440" i="3" a="1"/>
  <c r="E440" i="3" s="1"/>
  <c r="H440" i="3" s="1"/>
  <c r="E439" i="2" a="1"/>
  <c r="E439" i="2" s="1"/>
  <c r="B440" i="2"/>
  <c r="G439" i="2"/>
  <c r="B435" i="1"/>
  <c r="E434" i="1" a="1"/>
  <c r="E434" i="1" s="1"/>
  <c r="G434" i="1"/>
  <c r="H439" i="2" l="1"/>
  <c r="B442" i="4"/>
  <c r="H442" i="4" s="1"/>
  <c r="E441" i="4" a="1"/>
  <c r="E441" i="4" s="1"/>
  <c r="G441" i="4"/>
  <c r="B442" i="3"/>
  <c r="G441" i="3"/>
  <c r="E441" i="3" a="1"/>
  <c r="E441" i="3" s="1"/>
  <c r="H441" i="3" s="1"/>
  <c r="B441" i="2"/>
  <c r="E440" i="2" a="1"/>
  <c r="E440" i="2" s="1"/>
  <c r="H440" i="2" s="1"/>
  <c r="G440" i="2"/>
  <c r="B436" i="1"/>
  <c r="E435" i="1" a="1"/>
  <c r="E435" i="1" s="1"/>
  <c r="G435" i="1"/>
  <c r="I441" i="4" l="1"/>
  <c r="E442" i="4" a="1"/>
  <c r="E442" i="4" s="1"/>
  <c r="G442" i="4"/>
  <c r="B443" i="4"/>
  <c r="H443" i="4" s="1"/>
  <c r="B443" i="3"/>
  <c r="G442" i="3"/>
  <c r="E442" i="3" a="1"/>
  <c r="E442" i="3" s="1"/>
  <c r="H442" i="3" s="1"/>
  <c r="E441" i="2" a="1"/>
  <c r="E441" i="2" s="1"/>
  <c r="G441" i="2"/>
  <c r="B442" i="2"/>
  <c r="B437" i="1"/>
  <c r="E436" i="1" a="1"/>
  <c r="E436" i="1" s="1"/>
  <c r="G436" i="1"/>
  <c r="I442" i="4" l="1"/>
  <c r="H441" i="2"/>
  <c r="G443" i="4"/>
  <c r="E443" i="4" a="1"/>
  <c r="E443" i="4" s="1"/>
  <c r="B444" i="4"/>
  <c r="H444" i="4" s="1"/>
  <c r="B444" i="3"/>
  <c r="G443" i="3"/>
  <c r="E443" i="3" a="1"/>
  <c r="E443" i="3" s="1"/>
  <c r="H443" i="3" s="1"/>
  <c r="G442" i="2"/>
  <c r="B443" i="2"/>
  <c r="E442" i="2" a="1"/>
  <c r="E442" i="2" s="1"/>
  <c r="H442" i="2" s="1"/>
  <c r="B438" i="1"/>
  <c r="E437" i="1" a="1"/>
  <c r="E437" i="1" s="1"/>
  <c r="G437" i="1"/>
  <c r="I443" i="4" l="1"/>
  <c r="G444" i="4"/>
  <c r="E444" i="4" a="1"/>
  <c r="E444" i="4" s="1"/>
  <c r="B445" i="4"/>
  <c r="H445" i="4" s="1"/>
  <c r="B445" i="3"/>
  <c r="G444" i="3"/>
  <c r="E444" i="3" a="1"/>
  <c r="E444" i="3" s="1"/>
  <c r="H444" i="3" s="1"/>
  <c r="B444" i="2"/>
  <c r="E443" i="2" a="1"/>
  <c r="E443" i="2" s="1"/>
  <c r="G443" i="2"/>
  <c r="B439" i="1"/>
  <c r="E438" i="1" a="1"/>
  <c r="E438" i="1" s="1"/>
  <c r="G438" i="1"/>
  <c r="I444" i="4" l="1"/>
  <c r="H443" i="2"/>
  <c r="E445" i="4" a="1"/>
  <c r="E445" i="4" s="1"/>
  <c r="B446" i="4"/>
  <c r="H446" i="4" s="1"/>
  <c r="G445" i="4"/>
  <c r="B446" i="3"/>
  <c r="G445" i="3"/>
  <c r="E445" i="3" a="1"/>
  <c r="E445" i="3" s="1"/>
  <c r="H445" i="3" s="1"/>
  <c r="B445" i="2"/>
  <c r="E444" i="2" a="1"/>
  <c r="E444" i="2" s="1"/>
  <c r="G444" i="2"/>
  <c r="B440" i="1"/>
  <c r="E439" i="1" a="1"/>
  <c r="E439" i="1" s="1"/>
  <c r="G439" i="1"/>
  <c r="H444" i="2" l="1"/>
  <c r="I445" i="4"/>
  <c r="B447" i="4"/>
  <c r="H447" i="4" s="1"/>
  <c r="G446" i="4"/>
  <c r="E446" i="4" a="1"/>
  <c r="E446" i="4" s="1"/>
  <c r="G446" i="3"/>
  <c r="E446" i="3" a="1"/>
  <c r="E446" i="3" s="1"/>
  <c r="H446" i="3" s="1"/>
  <c r="B447" i="3"/>
  <c r="B446" i="2"/>
  <c r="G445" i="2"/>
  <c r="E445" i="2" a="1"/>
  <c r="E445" i="2" s="1"/>
  <c r="H445" i="2" s="1"/>
  <c r="B441" i="1"/>
  <c r="E440" i="1" a="1"/>
  <c r="E440" i="1" s="1"/>
  <c r="G440" i="1"/>
  <c r="I446" i="4" l="1"/>
  <c r="G447" i="4"/>
  <c r="B448" i="4"/>
  <c r="H448" i="4" s="1"/>
  <c r="E447" i="4" a="1"/>
  <c r="E447" i="4" s="1"/>
  <c r="I447" i="4" s="1"/>
  <c r="B448" i="3"/>
  <c r="G447" i="3"/>
  <c r="E447" i="3" a="1"/>
  <c r="E447" i="3" s="1"/>
  <c r="H447" i="3" s="1"/>
  <c r="G446" i="2"/>
  <c r="B447" i="2"/>
  <c r="E446" i="2" a="1"/>
  <c r="E446" i="2" s="1"/>
  <c r="H446" i="2" s="1"/>
  <c r="B442" i="1"/>
  <c r="E441" i="1" a="1"/>
  <c r="E441" i="1" s="1"/>
  <c r="G441" i="1"/>
  <c r="B449" i="4" l="1"/>
  <c r="H449" i="4" s="1"/>
  <c r="G448" i="4"/>
  <c r="E448" i="4" a="1"/>
  <c r="E448" i="4" s="1"/>
  <c r="I448" i="4" s="1"/>
  <c r="B449" i="3"/>
  <c r="G448" i="3"/>
  <c r="E448" i="3" a="1"/>
  <c r="E448" i="3" s="1"/>
  <c r="H448" i="3" s="1"/>
  <c r="G447" i="2"/>
  <c r="B448" i="2"/>
  <c r="E447" i="2" a="1"/>
  <c r="E447" i="2" s="1"/>
  <c r="B443" i="1"/>
  <c r="E442" i="1" a="1"/>
  <c r="E442" i="1" s="1"/>
  <c r="G442" i="1"/>
  <c r="H447" i="2" l="1"/>
  <c r="B450" i="4"/>
  <c r="H450" i="4" s="1"/>
  <c r="E449" i="4" a="1"/>
  <c r="E449" i="4" s="1"/>
  <c r="I449" i="4" s="1"/>
  <c r="G449" i="4"/>
  <c r="B450" i="3"/>
  <c r="G449" i="3"/>
  <c r="E449" i="3" a="1"/>
  <c r="E449" i="3" s="1"/>
  <c r="H449" i="3" s="1"/>
  <c r="E448" i="2" a="1"/>
  <c r="E448" i="2" s="1"/>
  <c r="B449" i="2"/>
  <c r="G448" i="2"/>
  <c r="B444" i="1"/>
  <c r="E443" i="1" a="1"/>
  <c r="E443" i="1" s="1"/>
  <c r="G443" i="1"/>
  <c r="H448" i="2" l="1"/>
  <c r="B451" i="4"/>
  <c r="H451" i="4" s="1"/>
  <c r="G450" i="4"/>
  <c r="E450" i="4" a="1"/>
  <c r="E450" i="4" s="1"/>
  <c r="I450" i="4" s="1"/>
  <c r="B451" i="3"/>
  <c r="G450" i="3"/>
  <c r="E450" i="3" a="1"/>
  <c r="E450" i="3" s="1"/>
  <c r="H450" i="3" s="1"/>
  <c r="B450" i="2"/>
  <c r="E449" i="2" a="1"/>
  <c r="E449" i="2" s="1"/>
  <c r="G449" i="2"/>
  <c r="B445" i="1"/>
  <c r="G444" i="1"/>
  <c r="E444" i="1" a="1"/>
  <c r="E444" i="1" s="1"/>
  <c r="H449" i="2" l="1"/>
  <c r="G451" i="4"/>
  <c r="B452" i="4"/>
  <c r="H452" i="4" s="1"/>
  <c r="E451" i="4" a="1"/>
  <c r="E451" i="4" s="1"/>
  <c r="I451" i="4" s="1"/>
  <c r="B452" i="3"/>
  <c r="G451" i="3"/>
  <c r="E451" i="3" a="1"/>
  <c r="E451" i="3" s="1"/>
  <c r="H451" i="3" s="1"/>
  <c r="G450" i="2"/>
  <c r="B451" i="2"/>
  <c r="E450" i="2" a="1"/>
  <c r="E450" i="2" s="1"/>
  <c r="H450" i="2" s="1"/>
  <c r="B446" i="1"/>
  <c r="E445" i="1" a="1"/>
  <c r="E445" i="1" s="1"/>
  <c r="G445" i="1"/>
  <c r="B453" i="4" l="1"/>
  <c r="H453" i="4" s="1"/>
  <c r="G452" i="4"/>
  <c r="E452" i="4" a="1"/>
  <c r="E452" i="4" s="1"/>
  <c r="I452" i="4" s="1"/>
  <c r="B453" i="3"/>
  <c r="G452" i="3"/>
  <c r="E452" i="3" a="1"/>
  <c r="E452" i="3" s="1"/>
  <c r="H452" i="3" s="1"/>
  <c r="B452" i="2"/>
  <c r="G451" i="2"/>
  <c r="E451" i="2" a="1"/>
  <c r="E451" i="2" s="1"/>
  <c r="H451" i="2" s="1"/>
  <c r="B447" i="1"/>
  <c r="E446" i="1" a="1"/>
  <c r="E446" i="1" s="1"/>
  <c r="G446" i="1"/>
  <c r="B454" i="4" l="1"/>
  <c r="H454" i="4" s="1"/>
  <c r="E453" i="4" a="1"/>
  <c r="E453" i="4" s="1"/>
  <c r="G453" i="4"/>
  <c r="B454" i="3"/>
  <c r="G453" i="3"/>
  <c r="E453" i="3" a="1"/>
  <c r="E453" i="3" s="1"/>
  <c r="H453" i="3" s="1"/>
  <c r="G452" i="2"/>
  <c r="B453" i="2"/>
  <c r="E452" i="2" a="1"/>
  <c r="E452" i="2" s="1"/>
  <c r="H452" i="2" s="1"/>
  <c r="B448" i="1"/>
  <c r="E447" i="1" a="1"/>
  <c r="E447" i="1" s="1"/>
  <c r="G447" i="1"/>
  <c r="I453" i="4" l="1"/>
  <c r="E454" i="4" a="1"/>
  <c r="E454" i="4" s="1"/>
  <c r="B455" i="4"/>
  <c r="H455" i="4" s="1"/>
  <c r="G454" i="4"/>
  <c r="B455" i="3"/>
  <c r="G454" i="3"/>
  <c r="E454" i="3" a="1"/>
  <c r="E454" i="3" s="1"/>
  <c r="H454" i="3" s="1"/>
  <c r="G453" i="2"/>
  <c r="B454" i="2"/>
  <c r="E453" i="2" a="1"/>
  <c r="E453" i="2" s="1"/>
  <c r="H453" i="2" s="1"/>
  <c r="B449" i="1"/>
  <c r="E448" i="1" a="1"/>
  <c r="E448" i="1" s="1"/>
  <c r="G448" i="1"/>
  <c r="I454" i="4" l="1"/>
  <c r="G455" i="4"/>
  <c r="E455" i="4" a="1"/>
  <c r="E455" i="4" s="1"/>
  <c r="B456" i="4"/>
  <c r="H456" i="4" s="1"/>
  <c r="G455" i="3"/>
  <c r="E455" i="3" a="1"/>
  <c r="E455" i="3" s="1"/>
  <c r="H455" i="3" s="1"/>
  <c r="B456" i="3"/>
  <c r="B455" i="2"/>
  <c r="E454" i="2" a="1"/>
  <c r="E454" i="2" s="1"/>
  <c r="G454" i="2"/>
  <c r="B450" i="1"/>
  <c r="E449" i="1" a="1"/>
  <c r="E449" i="1" s="1"/>
  <c r="G449" i="1"/>
  <c r="I455" i="4" l="1"/>
  <c r="H454" i="2"/>
  <c r="G456" i="4"/>
  <c r="E456" i="4" a="1"/>
  <c r="E456" i="4" s="1"/>
  <c r="I456" i="4" s="1"/>
  <c r="B457" i="4"/>
  <c r="H457" i="4" s="1"/>
  <c r="B457" i="3"/>
  <c r="G456" i="3"/>
  <c r="E456" i="3" a="1"/>
  <c r="E456" i="3" s="1"/>
  <c r="H456" i="3" s="1"/>
  <c r="B456" i="2"/>
  <c r="E455" i="2" a="1"/>
  <c r="E455" i="2" s="1"/>
  <c r="G455" i="2"/>
  <c r="B451" i="1"/>
  <c r="E450" i="1" a="1"/>
  <c r="E450" i="1" s="1"/>
  <c r="G450" i="1"/>
  <c r="H455" i="2" l="1"/>
  <c r="E457" i="4" a="1"/>
  <c r="E457" i="4" s="1"/>
  <c r="B458" i="4"/>
  <c r="H458" i="4" s="1"/>
  <c r="G457" i="4"/>
  <c r="B458" i="3"/>
  <c r="G457" i="3"/>
  <c r="E457" i="3" a="1"/>
  <c r="E457" i="3" s="1"/>
  <c r="H457" i="3" s="1"/>
  <c r="B457" i="2"/>
  <c r="G456" i="2"/>
  <c r="E456" i="2" a="1"/>
  <c r="E456" i="2" s="1"/>
  <c r="H456" i="2" s="1"/>
  <c r="B452" i="1"/>
  <c r="E451" i="1" a="1"/>
  <c r="E451" i="1" s="1"/>
  <c r="G451" i="1"/>
  <c r="I457" i="4" l="1"/>
  <c r="B459" i="4"/>
  <c r="H459" i="4" s="1"/>
  <c r="G458" i="4"/>
  <c r="E458" i="4" a="1"/>
  <c r="E458" i="4" s="1"/>
  <c r="B459" i="3"/>
  <c r="G458" i="3"/>
  <c r="E458" i="3" a="1"/>
  <c r="E458" i="3" s="1"/>
  <c r="H458" i="3" s="1"/>
  <c r="B458" i="2"/>
  <c r="E457" i="2" a="1"/>
  <c r="E457" i="2" s="1"/>
  <c r="G457" i="2"/>
  <c r="B453" i="1"/>
  <c r="E452" i="1" a="1"/>
  <c r="E452" i="1" s="1"/>
  <c r="G452" i="1"/>
  <c r="H457" i="2" l="1"/>
  <c r="I458" i="4"/>
  <c r="G459" i="4"/>
  <c r="B460" i="4"/>
  <c r="H460" i="4" s="1"/>
  <c r="E459" i="4" a="1"/>
  <c r="E459" i="4" s="1"/>
  <c r="I459" i="4" s="1"/>
  <c r="B460" i="3"/>
  <c r="G459" i="3"/>
  <c r="E459" i="3" a="1"/>
  <c r="E459" i="3" s="1"/>
  <c r="H459" i="3" s="1"/>
  <c r="B459" i="2"/>
  <c r="G458" i="2"/>
  <c r="E458" i="2" a="1"/>
  <c r="E458" i="2" s="1"/>
  <c r="B454" i="1"/>
  <c r="E453" i="1" a="1"/>
  <c r="E453" i="1" s="1"/>
  <c r="G453" i="1"/>
  <c r="H458" i="2" l="1"/>
  <c r="B461" i="4"/>
  <c r="H461" i="4" s="1"/>
  <c r="G460" i="4"/>
  <c r="E460" i="4" a="1"/>
  <c r="E460" i="4" s="1"/>
  <c r="I460" i="4" s="1"/>
  <c r="B461" i="3"/>
  <c r="G460" i="3"/>
  <c r="E460" i="3" a="1"/>
  <c r="E460" i="3" s="1"/>
  <c r="H460" i="3" s="1"/>
  <c r="B460" i="2"/>
  <c r="G459" i="2"/>
  <c r="E459" i="2" a="1"/>
  <c r="E459" i="2" s="1"/>
  <c r="H459" i="2" s="1"/>
  <c r="B455" i="1"/>
  <c r="E454" i="1" a="1"/>
  <c r="E454" i="1" s="1"/>
  <c r="G454" i="1"/>
  <c r="B462" i="4" l="1"/>
  <c r="H462" i="4" s="1"/>
  <c r="E461" i="4" a="1"/>
  <c r="E461" i="4" s="1"/>
  <c r="G461" i="4"/>
  <c r="B462" i="3"/>
  <c r="G461" i="3"/>
  <c r="E461" i="3" a="1"/>
  <c r="E461" i="3" s="1"/>
  <c r="H461" i="3" s="1"/>
  <c r="B461" i="2"/>
  <c r="E460" i="2" a="1"/>
  <c r="E460" i="2" s="1"/>
  <c r="G460" i="2"/>
  <c r="B456" i="1"/>
  <c r="E455" i="1" a="1"/>
  <c r="E455" i="1" s="1"/>
  <c r="G455" i="1"/>
  <c r="H460" i="2" l="1"/>
  <c r="I461" i="4"/>
  <c r="B463" i="4"/>
  <c r="H463" i="4" s="1"/>
  <c r="G462" i="4"/>
  <c r="E462" i="4" a="1"/>
  <c r="E462" i="4" s="1"/>
  <c r="I462" i="4" s="1"/>
  <c r="B463" i="3"/>
  <c r="G462" i="3"/>
  <c r="E462" i="3" a="1"/>
  <c r="E462" i="3" s="1"/>
  <c r="H462" i="3" s="1"/>
  <c r="B462" i="2"/>
  <c r="G461" i="2"/>
  <c r="E461" i="2" a="1"/>
  <c r="E461" i="2" s="1"/>
  <c r="H461" i="2" s="1"/>
  <c r="B457" i="1"/>
  <c r="E456" i="1" a="1"/>
  <c r="E456" i="1" s="1"/>
  <c r="G456" i="1"/>
  <c r="G463" i="4" l="1"/>
  <c r="B464" i="4"/>
  <c r="H464" i="4" s="1"/>
  <c r="E463" i="4" a="1"/>
  <c r="E463" i="4" s="1"/>
  <c r="B464" i="3"/>
  <c r="G463" i="3"/>
  <c r="E463" i="3" a="1"/>
  <c r="E463" i="3" s="1"/>
  <c r="H463" i="3" s="1"/>
  <c r="B463" i="2"/>
  <c r="G462" i="2"/>
  <c r="E462" i="2" a="1"/>
  <c r="E462" i="2" s="1"/>
  <c r="B458" i="1"/>
  <c r="E457" i="1" a="1"/>
  <c r="E457" i="1" s="1"/>
  <c r="G457" i="1"/>
  <c r="I463" i="4" l="1"/>
  <c r="H462" i="2"/>
  <c r="B465" i="4"/>
  <c r="H465" i="4" s="1"/>
  <c r="E464" i="4" a="1"/>
  <c r="E464" i="4" s="1"/>
  <c r="I464" i="4" s="1"/>
  <c r="G464" i="4"/>
  <c r="G464" i="3"/>
  <c r="E464" i="3" a="1"/>
  <c r="E464" i="3" s="1"/>
  <c r="H464" i="3" s="1"/>
  <c r="B465" i="3"/>
  <c r="B464" i="2"/>
  <c r="E463" i="2" a="1"/>
  <c r="E463" i="2" s="1"/>
  <c r="G463" i="2"/>
  <c r="B459" i="1"/>
  <c r="E458" i="1" a="1"/>
  <c r="E458" i="1" s="1"/>
  <c r="G458" i="1"/>
  <c r="H463" i="2" l="1"/>
  <c r="B466" i="4"/>
  <c r="H466" i="4" s="1"/>
  <c r="E465" i="4" a="1"/>
  <c r="E465" i="4" s="1"/>
  <c r="G465" i="4"/>
  <c r="B466" i="3"/>
  <c r="G465" i="3"/>
  <c r="E465" i="3" a="1"/>
  <c r="E465" i="3" s="1"/>
  <c r="H465" i="3" s="1"/>
  <c r="B465" i="2"/>
  <c r="E464" i="2" a="1"/>
  <c r="E464" i="2" s="1"/>
  <c r="G464" i="2"/>
  <c r="B460" i="1"/>
  <c r="E459" i="1" a="1"/>
  <c r="E459" i="1" s="1"/>
  <c r="G459" i="1"/>
  <c r="H464" i="2" l="1"/>
  <c r="I465" i="4"/>
  <c r="E466" i="4" a="1"/>
  <c r="E466" i="4" s="1"/>
  <c r="B467" i="4"/>
  <c r="H467" i="4" s="1"/>
  <c r="G466" i="4"/>
  <c r="B467" i="3"/>
  <c r="G466" i="3"/>
  <c r="E466" i="3" a="1"/>
  <c r="E466" i="3" s="1"/>
  <c r="H466" i="3" s="1"/>
  <c r="E465" i="2" a="1"/>
  <c r="E465" i="2" s="1"/>
  <c r="B466" i="2"/>
  <c r="G465" i="2"/>
  <c r="B461" i="1"/>
  <c r="E460" i="1" a="1"/>
  <c r="E460" i="1" s="1"/>
  <c r="G460" i="1"/>
  <c r="H465" i="2" l="1"/>
  <c r="I466" i="4"/>
  <c r="G467" i="4"/>
  <c r="E467" i="4" a="1"/>
  <c r="E467" i="4" s="1"/>
  <c r="I467" i="4" s="1"/>
  <c r="B468" i="4"/>
  <c r="H468" i="4" s="1"/>
  <c r="B468" i="3"/>
  <c r="G467" i="3"/>
  <c r="E467" i="3" a="1"/>
  <c r="E467" i="3" s="1"/>
  <c r="H467" i="3" s="1"/>
  <c r="B467" i="2"/>
  <c r="E466" i="2" a="1"/>
  <c r="E466" i="2" s="1"/>
  <c r="G466" i="2"/>
  <c r="B462" i="1"/>
  <c r="E461" i="1" a="1"/>
  <c r="E461" i="1" s="1"/>
  <c r="G461" i="1"/>
  <c r="H466" i="2" l="1"/>
  <c r="G468" i="4"/>
  <c r="E468" i="4" a="1"/>
  <c r="E468" i="4" s="1"/>
  <c r="B469" i="4"/>
  <c r="H469" i="4" s="1"/>
  <c r="B469" i="3"/>
  <c r="G468" i="3"/>
  <c r="E468" i="3" a="1"/>
  <c r="E468" i="3" s="1"/>
  <c r="H468" i="3" s="1"/>
  <c r="B468" i="2"/>
  <c r="G467" i="2"/>
  <c r="E467" i="2" a="1"/>
  <c r="E467" i="2" s="1"/>
  <c r="H467" i="2" s="1"/>
  <c r="B463" i="1"/>
  <c r="E462" i="1" a="1"/>
  <c r="E462" i="1" s="1"/>
  <c r="G462" i="1"/>
  <c r="I468" i="4" l="1"/>
  <c r="E469" i="4" a="1"/>
  <c r="E469" i="4" s="1"/>
  <c r="B470" i="4"/>
  <c r="H470" i="4" s="1"/>
  <c r="G469" i="4"/>
  <c r="B470" i="3"/>
  <c r="G469" i="3"/>
  <c r="E469" i="3" a="1"/>
  <c r="E469" i="3" s="1"/>
  <c r="H469" i="3" s="1"/>
  <c r="B469" i="2"/>
  <c r="G468" i="2"/>
  <c r="E468" i="2" a="1"/>
  <c r="E468" i="2" s="1"/>
  <c r="H468" i="2" s="1"/>
  <c r="B464" i="1"/>
  <c r="E463" i="1" a="1"/>
  <c r="E463" i="1" s="1"/>
  <c r="G463" i="1"/>
  <c r="I469" i="4" l="1"/>
  <c r="B471" i="4"/>
  <c r="H471" i="4" s="1"/>
  <c r="G470" i="4"/>
  <c r="E470" i="4" a="1"/>
  <c r="E470" i="4" s="1"/>
  <c r="I470" i="4" s="1"/>
  <c r="B471" i="3"/>
  <c r="G470" i="3"/>
  <c r="E470" i="3" a="1"/>
  <c r="E470" i="3" s="1"/>
  <c r="H470" i="3" s="1"/>
  <c r="B470" i="2"/>
  <c r="G469" i="2"/>
  <c r="E469" i="2" a="1"/>
  <c r="E469" i="2" s="1"/>
  <c r="H469" i="2" s="1"/>
  <c r="B465" i="1"/>
  <c r="G464" i="1"/>
  <c r="E464" i="1" a="1"/>
  <c r="E464" i="1" s="1"/>
  <c r="G471" i="4" l="1"/>
  <c r="B472" i="4"/>
  <c r="H472" i="4" s="1"/>
  <c r="E471" i="4" a="1"/>
  <c r="E471" i="4" s="1"/>
  <c r="B472" i="3"/>
  <c r="E471" i="3" a="1"/>
  <c r="E471" i="3" s="1"/>
  <c r="H471" i="3" s="1"/>
  <c r="G471" i="3"/>
  <c r="B471" i="2"/>
  <c r="E470" i="2" a="1"/>
  <c r="E470" i="2" s="1"/>
  <c r="G470" i="2"/>
  <c r="B466" i="1"/>
  <c r="E465" i="1" a="1"/>
  <c r="E465" i="1" s="1"/>
  <c r="G465" i="1"/>
  <c r="H470" i="2" l="1"/>
  <c r="I471" i="4"/>
  <c r="B473" i="4"/>
  <c r="H473" i="4" s="1"/>
  <c r="G472" i="4"/>
  <c r="E472" i="4" a="1"/>
  <c r="E472" i="4" s="1"/>
  <c r="I472" i="4" s="1"/>
  <c r="B473" i="3"/>
  <c r="E472" i="3" a="1"/>
  <c r="E472" i="3" s="1"/>
  <c r="G472" i="3"/>
  <c r="E471" i="2" a="1"/>
  <c r="E471" i="2" s="1"/>
  <c r="B472" i="2"/>
  <c r="G471" i="2"/>
  <c r="B467" i="1"/>
  <c r="E466" i="1" a="1"/>
  <c r="E466" i="1" s="1"/>
  <c r="G466" i="1"/>
  <c r="H472" i="3" l="1"/>
  <c r="H471" i="2"/>
  <c r="B474" i="4"/>
  <c r="H474" i="4" s="1"/>
  <c r="E473" i="4" a="1"/>
  <c r="E473" i="4" s="1"/>
  <c r="G473" i="4"/>
  <c r="B474" i="3"/>
  <c r="G473" i="3"/>
  <c r="E473" i="3" a="1"/>
  <c r="E473" i="3" s="1"/>
  <c r="B473" i="2"/>
  <c r="G472" i="2"/>
  <c r="E472" i="2" a="1"/>
  <c r="E472" i="2" s="1"/>
  <c r="H472" i="2" s="1"/>
  <c r="B468" i="1"/>
  <c r="E467" i="1" a="1"/>
  <c r="E467" i="1" s="1"/>
  <c r="G467" i="1"/>
  <c r="I473" i="4" l="1"/>
  <c r="H473" i="3"/>
  <c r="B475" i="4"/>
  <c r="H475" i="4" s="1"/>
  <c r="G474" i="4"/>
  <c r="E474" i="4" a="1"/>
  <c r="E474" i="4" s="1"/>
  <c r="B475" i="3"/>
  <c r="E474" i="3" a="1"/>
  <c r="E474" i="3" s="1"/>
  <c r="G474" i="3"/>
  <c r="B474" i="2"/>
  <c r="E473" i="2" a="1"/>
  <c r="E473" i="2" s="1"/>
  <c r="G473" i="2"/>
  <c r="B469" i="1"/>
  <c r="E468" i="1" a="1"/>
  <c r="E468" i="1" s="1"/>
  <c r="G468" i="1"/>
  <c r="I474" i="4" l="1"/>
  <c r="H474" i="3"/>
  <c r="H473" i="2"/>
  <c r="G475" i="4"/>
  <c r="B476" i="4"/>
  <c r="H476" i="4" s="1"/>
  <c r="E475" i="4" a="1"/>
  <c r="E475" i="4" s="1"/>
  <c r="B476" i="3"/>
  <c r="G475" i="3"/>
  <c r="E475" i="3" a="1"/>
  <c r="E475" i="3" s="1"/>
  <c r="H475" i="3" s="1"/>
  <c r="E474" i="2" a="1"/>
  <c r="E474" i="2" s="1"/>
  <c r="B475" i="2"/>
  <c r="G474" i="2"/>
  <c r="B470" i="1"/>
  <c r="E469" i="1" a="1"/>
  <c r="E469" i="1" s="1"/>
  <c r="G469" i="1"/>
  <c r="I475" i="4" l="1"/>
  <c r="H474" i="2"/>
  <c r="B477" i="4"/>
  <c r="H477" i="4" s="1"/>
  <c r="G476" i="4"/>
  <c r="E476" i="4" a="1"/>
  <c r="E476" i="4" s="1"/>
  <c r="B477" i="3"/>
  <c r="G476" i="3"/>
  <c r="E476" i="3" a="1"/>
  <c r="E476" i="3" s="1"/>
  <c r="H476" i="3" s="1"/>
  <c r="B476" i="2"/>
  <c r="E475" i="2" a="1"/>
  <c r="E475" i="2" s="1"/>
  <c r="G475" i="2"/>
  <c r="B471" i="1"/>
  <c r="E470" i="1" a="1"/>
  <c r="E470" i="1" s="1"/>
  <c r="G470" i="1"/>
  <c r="I476" i="4" l="1"/>
  <c r="H475" i="2"/>
  <c r="B478" i="4"/>
  <c r="H478" i="4" s="1"/>
  <c r="E477" i="4" a="1"/>
  <c r="E477" i="4" s="1"/>
  <c r="G477" i="4"/>
  <c r="B478" i="3"/>
  <c r="E477" i="3" a="1"/>
  <c r="E477" i="3" s="1"/>
  <c r="H477" i="3" s="1"/>
  <c r="G477" i="3"/>
  <c r="G476" i="2"/>
  <c r="B477" i="2"/>
  <c r="E476" i="2" a="1"/>
  <c r="E476" i="2" s="1"/>
  <c r="H476" i="2" s="1"/>
  <c r="B472" i="1"/>
  <c r="G471" i="1"/>
  <c r="E471" i="1" a="1"/>
  <c r="E471" i="1" s="1"/>
  <c r="I477" i="4" l="1"/>
  <c r="E478" i="4" a="1"/>
  <c r="E478" i="4" s="1"/>
  <c r="I478" i="4" s="1"/>
  <c r="G478" i="4"/>
  <c r="B479" i="4"/>
  <c r="H479" i="4" s="1"/>
  <c r="G478" i="3"/>
  <c r="E478" i="3" a="1"/>
  <c r="E478" i="3" s="1"/>
  <c r="H478" i="3" s="1"/>
  <c r="B479" i="3"/>
  <c r="E477" i="2" a="1"/>
  <c r="E477" i="2" s="1"/>
  <c r="B478" i="2"/>
  <c r="G477" i="2"/>
  <c r="B473" i="1"/>
  <c r="E472" i="1" a="1"/>
  <c r="E472" i="1" s="1"/>
  <c r="G472" i="1"/>
  <c r="H477" i="2" l="1"/>
  <c r="G479" i="4"/>
  <c r="E479" i="4" a="1"/>
  <c r="E479" i="4" s="1"/>
  <c r="B480" i="4"/>
  <c r="H480" i="4" s="1"/>
  <c r="B480" i="3"/>
  <c r="G479" i="3"/>
  <c r="E479" i="3" a="1"/>
  <c r="E479" i="3" s="1"/>
  <c r="H479" i="3" s="1"/>
  <c r="B479" i="2"/>
  <c r="E478" i="2" a="1"/>
  <c r="E478" i="2" s="1"/>
  <c r="G478" i="2"/>
  <c r="B474" i="1"/>
  <c r="E473" i="1" a="1"/>
  <c r="E473" i="1" s="1"/>
  <c r="G473" i="1"/>
  <c r="I479" i="4" l="1"/>
  <c r="H478" i="2"/>
  <c r="G480" i="4"/>
  <c r="E480" i="4" a="1"/>
  <c r="E480" i="4" s="1"/>
  <c r="B481" i="4"/>
  <c r="H481" i="4" s="1"/>
  <c r="B481" i="3"/>
  <c r="E480" i="3" a="1"/>
  <c r="E480" i="3" s="1"/>
  <c r="G480" i="3"/>
  <c r="B480" i="2"/>
  <c r="E479" i="2" a="1"/>
  <c r="E479" i="2" s="1"/>
  <c r="G479" i="2"/>
  <c r="B475" i="1"/>
  <c r="E474" i="1" a="1"/>
  <c r="E474" i="1" s="1"/>
  <c r="G474" i="1"/>
  <c r="H479" i="2" l="1"/>
  <c r="I480" i="4"/>
  <c r="H480" i="3"/>
  <c r="E481" i="4" a="1"/>
  <c r="E481" i="4" s="1"/>
  <c r="B482" i="4"/>
  <c r="H482" i="4" s="1"/>
  <c r="G481" i="4"/>
  <c r="G481" i="3"/>
  <c r="E481" i="3" a="1"/>
  <c r="E481" i="3" s="1"/>
  <c r="H481" i="3" s="1"/>
  <c r="B482" i="3"/>
  <c r="E480" i="2" a="1"/>
  <c r="E480" i="2" s="1"/>
  <c r="G480" i="2"/>
  <c r="B481" i="2"/>
  <c r="B476" i="1"/>
  <c r="E475" i="1" a="1"/>
  <c r="E475" i="1" s="1"/>
  <c r="G475" i="1"/>
  <c r="I481" i="4" l="1"/>
  <c r="H480" i="2"/>
  <c r="B483" i="4"/>
  <c r="H483" i="4" s="1"/>
  <c r="G482" i="4"/>
  <c r="E482" i="4" a="1"/>
  <c r="E482" i="4" s="1"/>
  <c r="I482" i="4" s="1"/>
  <c r="B483" i="3"/>
  <c r="G482" i="3"/>
  <c r="E482" i="3" a="1"/>
  <c r="E482" i="3" s="1"/>
  <c r="H482" i="3" s="1"/>
  <c r="G481" i="2"/>
  <c r="B482" i="2"/>
  <c r="E481" i="2" a="1"/>
  <c r="E481" i="2" s="1"/>
  <c r="H481" i="2" s="1"/>
  <c r="B477" i="1"/>
  <c r="E476" i="1" a="1"/>
  <c r="E476" i="1" s="1"/>
  <c r="G476" i="1"/>
  <c r="G483" i="4" l="1"/>
  <c r="B484" i="4"/>
  <c r="H484" i="4" s="1"/>
  <c r="E483" i="4" a="1"/>
  <c r="E483" i="4" s="1"/>
  <c r="I483" i="4" s="1"/>
  <c r="B484" i="3"/>
  <c r="E483" i="3" a="1"/>
  <c r="E483" i="3" s="1"/>
  <c r="G483" i="3"/>
  <c r="B483" i="2"/>
  <c r="E482" i="2" a="1"/>
  <c r="E482" i="2" s="1"/>
  <c r="G482" i="2"/>
  <c r="B478" i="1"/>
  <c r="E477" i="1" a="1"/>
  <c r="E477" i="1" s="1"/>
  <c r="G477" i="1"/>
  <c r="H483" i="3" l="1"/>
  <c r="H482" i="2"/>
  <c r="B485" i="4"/>
  <c r="H485" i="4" s="1"/>
  <c r="G484" i="4"/>
  <c r="E484" i="4" a="1"/>
  <c r="E484" i="4" s="1"/>
  <c r="I484" i="4" s="1"/>
  <c r="G484" i="3"/>
  <c r="E484" i="3" a="1"/>
  <c r="E484" i="3" s="1"/>
  <c r="H484" i="3" s="1"/>
  <c r="B485" i="3"/>
  <c r="E483" i="2" a="1"/>
  <c r="E483" i="2" s="1"/>
  <c r="B484" i="2"/>
  <c r="G483" i="2"/>
  <c r="B479" i="1"/>
  <c r="E478" i="1" a="1"/>
  <c r="E478" i="1" s="1"/>
  <c r="G478" i="1"/>
  <c r="H483" i="2" l="1"/>
  <c r="B486" i="4"/>
  <c r="H486" i="4" s="1"/>
  <c r="E485" i="4" a="1"/>
  <c r="E485" i="4" s="1"/>
  <c r="G485" i="4"/>
  <c r="B486" i="3"/>
  <c r="G485" i="3"/>
  <c r="E485" i="3" a="1"/>
  <c r="E485" i="3" s="1"/>
  <c r="H485" i="3" s="1"/>
  <c r="B485" i="2"/>
  <c r="G484" i="2"/>
  <c r="E484" i="2" a="1"/>
  <c r="E484" i="2" s="1"/>
  <c r="B480" i="1"/>
  <c r="E479" i="1" a="1"/>
  <c r="E479" i="1" s="1"/>
  <c r="G479" i="1"/>
  <c r="H484" i="2" l="1"/>
  <c r="I485" i="4"/>
  <c r="B487" i="4"/>
  <c r="H487" i="4" s="1"/>
  <c r="G486" i="4"/>
  <c r="E486" i="4" a="1"/>
  <c r="E486" i="4" s="1"/>
  <c r="I486" i="4" s="1"/>
  <c r="B487" i="3"/>
  <c r="E486" i="3" a="1"/>
  <c r="E486" i="3" s="1"/>
  <c r="G486" i="3"/>
  <c r="G485" i="2"/>
  <c r="B486" i="2"/>
  <c r="E485" i="2" a="1"/>
  <c r="E485" i="2" s="1"/>
  <c r="B481" i="1"/>
  <c r="E480" i="1" a="1"/>
  <c r="E480" i="1" s="1"/>
  <c r="G480" i="1"/>
  <c r="H485" i="2" l="1"/>
  <c r="H486" i="3"/>
  <c r="G487" i="4"/>
  <c r="B488" i="4"/>
  <c r="H488" i="4" s="1"/>
  <c r="E487" i="4" a="1"/>
  <c r="E487" i="4" s="1"/>
  <c r="I487" i="4" s="1"/>
  <c r="G487" i="3"/>
  <c r="E487" i="3" a="1"/>
  <c r="E487" i="3" s="1"/>
  <c r="H487" i="3" s="1"/>
  <c r="B488" i="3"/>
  <c r="E486" i="2" a="1"/>
  <c r="E486" i="2" s="1"/>
  <c r="B487" i="2"/>
  <c r="G486" i="2"/>
  <c r="B482" i="1"/>
  <c r="E481" i="1" a="1"/>
  <c r="E481" i="1" s="1"/>
  <c r="G481" i="1"/>
  <c r="H486" i="2" l="1"/>
  <c r="B489" i="4"/>
  <c r="H489" i="4" s="1"/>
  <c r="G488" i="4"/>
  <c r="E488" i="4" a="1"/>
  <c r="E488" i="4" s="1"/>
  <c r="I488" i="4" s="1"/>
  <c r="B489" i="3"/>
  <c r="G488" i="3"/>
  <c r="E488" i="3" a="1"/>
  <c r="E488" i="3" s="1"/>
  <c r="H488" i="3" s="1"/>
  <c r="E487" i="2" a="1"/>
  <c r="E487" i="2" s="1"/>
  <c r="B488" i="2"/>
  <c r="G487" i="2"/>
  <c r="B483" i="1"/>
  <c r="E482" i="1" a="1"/>
  <c r="E482" i="1" s="1"/>
  <c r="G482" i="1"/>
  <c r="H487" i="2" l="1"/>
  <c r="B490" i="4"/>
  <c r="H490" i="4" s="1"/>
  <c r="E489" i="4" a="1"/>
  <c r="E489" i="4" s="1"/>
  <c r="G489" i="4"/>
  <c r="B490" i="3"/>
  <c r="E489" i="3" a="1"/>
  <c r="E489" i="3" s="1"/>
  <c r="H489" i="3" s="1"/>
  <c r="G489" i="3"/>
  <c r="B489" i="2"/>
  <c r="E488" i="2" a="1"/>
  <c r="E488" i="2" s="1"/>
  <c r="G488" i="2"/>
  <c r="B484" i="1"/>
  <c r="E483" i="1" a="1"/>
  <c r="E483" i="1" s="1"/>
  <c r="G483" i="1"/>
  <c r="H488" i="2" l="1"/>
  <c r="I489" i="4"/>
  <c r="E490" i="4" a="1"/>
  <c r="E490" i="4" s="1"/>
  <c r="B491" i="4"/>
  <c r="H491" i="4" s="1"/>
  <c r="G490" i="4"/>
  <c r="G490" i="3"/>
  <c r="E490" i="3" a="1"/>
  <c r="E490" i="3" s="1"/>
  <c r="H490" i="3" s="1"/>
  <c r="B491" i="3"/>
  <c r="E489" i="2" a="1"/>
  <c r="E489" i="2" s="1"/>
  <c r="B490" i="2"/>
  <c r="G489" i="2"/>
  <c r="B485" i="1"/>
  <c r="E484" i="1" a="1"/>
  <c r="E484" i="1" s="1"/>
  <c r="G484" i="1"/>
  <c r="H489" i="2" l="1"/>
  <c r="I490" i="4"/>
  <c r="G491" i="4"/>
  <c r="E491" i="4" a="1"/>
  <c r="E491" i="4" s="1"/>
  <c r="I491" i="4" s="1"/>
  <c r="B492" i="4"/>
  <c r="H492" i="4" s="1"/>
  <c r="B492" i="3"/>
  <c r="G491" i="3"/>
  <c r="E491" i="3" a="1"/>
  <c r="E491" i="3" s="1"/>
  <c r="H491" i="3" s="1"/>
  <c r="B491" i="2"/>
  <c r="G490" i="2"/>
  <c r="E490" i="2" a="1"/>
  <c r="E490" i="2" s="1"/>
  <c r="B486" i="1"/>
  <c r="E485" i="1" a="1"/>
  <c r="E485" i="1" s="1"/>
  <c r="G485" i="1"/>
  <c r="H490" i="2" l="1"/>
  <c r="G492" i="4"/>
  <c r="E492" i="4" a="1"/>
  <c r="E492" i="4" s="1"/>
  <c r="I492" i="4" s="1"/>
  <c r="B493" i="4"/>
  <c r="H493" i="4" s="1"/>
  <c r="B493" i="3"/>
  <c r="E492" i="3" a="1"/>
  <c r="E492" i="3" s="1"/>
  <c r="G492" i="3"/>
  <c r="G491" i="2"/>
  <c r="B492" i="2"/>
  <c r="E491" i="2" a="1"/>
  <c r="E491" i="2" s="1"/>
  <c r="H491" i="2" s="1"/>
  <c r="B487" i="1"/>
  <c r="E486" i="1" a="1"/>
  <c r="E486" i="1" s="1"/>
  <c r="G486" i="1"/>
  <c r="H492" i="3" l="1"/>
  <c r="E493" i="4" a="1"/>
  <c r="E493" i="4" s="1"/>
  <c r="B494" i="4"/>
  <c r="H494" i="4" s="1"/>
  <c r="G493" i="4"/>
  <c r="G493" i="3"/>
  <c r="E493" i="3" a="1"/>
  <c r="E493" i="3" s="1"/>
  <c r="H493" i="3" s="1"/>
  <c r="B494" i="3"/>
  <c r="E492" i="2" a="1"/>
  <c r="E492" i="2" s="1"/>
  <c r="B493" i="2"/>
  <c r="G492" i="2"/>
  <c r="B488" i="1"/>
  <c r="E487" i="1" a="1"/>
  <c r="E487" i="1" s="1"/>
  <c r="G487" i="1"/>
  <c r="H492" i="2" l="1"/>
  <c r="I493" i="4"/>
  <c r="B495" i="4"/>
  <c r="H495" i="4" s="1"/>
  <c r="G494" i="4"/>
  <c r="E494" i="4" a="1"/>
  <c r="E494" i="4" s="1"/>
  <c r="B495" i="3"/>
  <c r="G494" i="3"/>
  <c r="E494" i="3" a="1"/>
  <c r="E494" i="3" s="1"/>
  <c r="H494" i="3" s="1"/>
  <c r="B494" i="2"/>
  <c r="E493" i="2" a="1"/>
  <c r="E493" i="2" s="1"/>
  <c r="G493" i="2"/>
  <c r="B489" i="1"/>
  <c r="G488" i="1"/>
  <c r="E488" i="1" a="1"/>
  <c r="E488" i="1" s="1"/>
  <c r="H493" i="2" l="1"/>
  <c r="I494" i="4"/>
  <c r="G495" i="4"/>
  <c r="B496" i="4"/>
  <c r="H496" i="4" s="1"/>
  <c r="E495" i="4" a="1"/>
  <c r="E495" i="4" s="1"/>
  <c r="I495" i="4" s="1"/>
  <c r="B496" i="3"/>
  <c r="E495" i="3" a="1"/>
  <c r="E495" i="3" s="1"/>
  <c r="H495" i="3" s="1"/>
  <c r="G495" i="3"/>
  <c r="B495" i="2"/>
  <c r="G494" i="2"/>
  <c r="E494" i="2" a="1"/>
  <c r="E494" i="2" s="1"/>
  <c r="B490" i="1"/>
  <c r="E489" i="1" a="1"/>
  <c r="E489" i="1" s="1"/>
  <c r="G489" i="1"/>
  <c r="H494" i="2" l="1"/>
  <c r="B497" i="4"/>
  <c r="H497" i="4" s="1"/>
  <c r="G496" i="4"/>
  <c r="E496" i="4" a="1"/>
  <c r="E496" i="4" s="1"/>
  <c r="G496" i="3"/>
  <c r="E496" i="3" a="1"/>
  <c r="E496" i="3" s="1"/>
  <c r="H496" i="3" s="1"/>
  <c r="B497" i="3"/>
  <c r="E495" i="2" a="1"/>
  <c r="E495" i="2" s="1"/>
  <c r="G495" i="2"/>
  <c r="B496" i="2"/>
  <c r="B491" i="1"/>
  <c r="E490" i="1" a="1"/>
  <c r="E490" i="1" s="1"/>
  <c r="G490" i="1"/>
  <c r="H495" i="2" l="1"/>
  <c r="I496" i="4"/>
  <c r="B498" i="4"/>
  <c r="H498" i="4" s="1"/>
  <c r="E497" i="4" a="1"/>
  <c r="E497" i="4" s="1"/>
  <c r="I497" i="4" s="1"/>
  <c r="G497" i="4"/>
  <c r="B498" i="3"/>
  <c r="G497" i="3"/>
  <c r="E497" i="3" a="1"/>
  <c r="E497" i="3" s="1"/>
  <c r="B497" i="2"/>
  <c r="G496" i="2"/>
  <c r="E496" i="2" a="1"/>
  <c r="E496" i="2" s="1"/>
  <c r="H496" i="2" s="1"/>
  <c r="B492" i="1"/>
  <c r="E491" i="1" a="1"/>
  <c r="E491" i="1" s="1"/>
  <c r="G491" i="1"/>
  <c r="H497" i="3" l="1"/>
  <c r="B499" i="4"/>
  <c r="H499" i="4" s="1"/>
  <c r="G498" i="4"/>
  <c r="E498" i="4" a="1"/>
  <c r="E498" i="4" s="1"/>
  <c r="I498" i="4" s="1"/>
  <c r="B499" i="3"/>
  <c r="E498" i="3" a="1"/>
  <c r="E498" i="3" s="1"/>
  <c r="H498" i="3" s="1"/>
  <c r="G498" i="3"/>
  <c r="E497" i="2" a="1"/>
  <c r="E497" i="2" s="1"/>
  <c r="B498" i="2"/>
  <c r="G497" i="2"/>
  <c r="B493" i="1"/>
  <c r="E492" i="1" a="1"/>
  <c r="E492" i="1" s="1"/>
  <c r="G492" i="1"/>
  <c r="H497" i="2" l="1"/>
  <c r="G499" i="4"/>
  <c r="B500" i="4"/>
  <c r="H500" i="4" s="1"/>
  <c r="E499" i="4" a="1"/>
  <c r="E499" i="4" s="1"/>
  <c r="I499" i="4" s="1"/>
  <c r="G499" i="3"/>
  <c r="E499" i="3" a="1"/>
  <c r="E499" i="3" s="1"/>
  <c r="H499" i="3" s="1"/>
  <c r="B500" i="3"/>
  <c r="E498" i="2" a="1"/>
  <c r="E498" i="2" s="1"/>
  <c r="G498" i="2"/>
  <c r="B499" i="2"/>
  <c r="B494" i="1"/>
  <c r="E493" i="1" a="1"/>
  <c r="E493" i="1" s="1"/>
  <c r="G493" i="1"/>
  <c r="H498" i="2" l="1"/>
  <c r="B501" i="4"/>
  <c r="H501" i="4" s="1"/>
  <c r="E500" i="4" a="1"/>
  <c r="E500" i="4" s="1"/>
  <c r="I500" i="4" s="1"/>
  <c r="G500" i="4"/>
  <c r="B501" i="3"/>
  <c r="G500" i="3"/>
  <c r="E500" i="3" a="1"/>
  <c r="E500" i="3" s="1"/>
  <c r="G499" i="2"/>
  <c r="B500" i="2"/>
  <c r="E499" i="2" a="1"/>
  <c r="E499" i="2" s="1"/>
  <c r="H499" i="2" s="1"/>
  <c r="B495" i="1"/>
  <c r="E494" i="1" a="1"/>
  <c r="E494" i="1" s="1"/>
  <c r="G494" i="1"/>
  <c r="H500" i="3" l="1"/>
  <c r="B502" i="4"/>
  <c r="H502" i="4" s="1"/>
  <c r="E501" i="4" a="1"/>
  <c r="E501" i="4" s="1"/>
  <c r="G501" i="4"/>
  <c r="B502" i="3"/>
  <c r="E501" i="3" a="1"/>
  <c r="E501" i="3" s="1"/>
  <c r="G501" i="3"/>
  <c r="B501" i="2"/>
  <c r="G500" i="2"/>
  <c r="E500" i="2" a="1"/>
  <c r="E500" i="2" s="1"/>
  <c r="H500" i="2" s="1"/>
  <c r="B496" i="1"/>
  <c r="E495" i="1" a="1"/>
  <c r="E495" i="1" s="1"/>
  <c r="G495" i="1"/>
  <c r="I501" i="4" l="1"/>
  <c r="H501" i="3"/>
  <c r="E502" i="4" a="1"/>
  <c r="E502" i="4" s="1"/>
  <c r="B503" i="4"/>
  <c r="H503" i="4" s="1"/>
  <c r="G502" i="4"/>
  <c r="G502" i="3"/>
  <c r="E502" i="3" a="1"/>
  <c r="E502" i="3" s="1"/>
  <c r="H502" i="3" s="1"/>
  <c r="B503" i="3"/>
  <c r="E501" i="2" a="1"/>
  <c r="E501" i="2" s="1"/>
  <c r="B502" i="2"/>
  <c r="G501" i="2"/>
  <c r="B497" i="1"/>
  <c r="E496" i="1" a="1"/>
  <c r="E496" i="1" s="1"/>
  <c r="G496" i="1"/>
  <c r="H501" i="2" l="1"/>
  <c r="I502" i="4"/>
  <c r="G503" i="4"/>
  <c r="E503" i="4" a="1"/>
  <c r="E503" i="4" s="1"/>
  <c r="I503" i="4" s="1"/>
  <c r="B504" i="4"/>
  <c r="H504" i="4" s="1"/>
  <c r="B504" i="3"/>
  <c r="G503" i="3"/>
  <c r="E503" i="3" a="1"/>
  <c r="E503" i="3" s="1"/>
  <c r="H503" i="3" s="1"/>
  <c r="G502" i="2"/>
  <c r="B503" i="2"/>
  <c r="E502" i="2" a="1"/>
  <c r="E502" i="2" s="1"/>
  <c r="H502" i="2" s="1"/>
  <c r="B498" i="1"/>
  <c r="E497" i="1" a="1"/>
  <c r="E497" i="1" s="1"/>
  <c r="G497" i="1"/>
  <c r="G504" i="4" l="1"/>
  <c r="E504" i="4" a="1"/>
  <c r="E504" i="4" s="1"/>
  <c r="I504" i="4" s="1"/>
  <c r="B505" i="4"/>
  <c r="H505" i="4" s="1"/>
  <c r="B505" i="3"/>
  <c r="E504" i="3" a="1"/>
  <c r="E504" i="3" s="1"/>
  <c r="H504" i="3" s="1"/>
  <c r="G504" i="3"/>
  <c r="B504" i="2"/>
  <c r="E503" i="2" a="1"/>
  <c r="E503" i="2" s="1"/>
  <c r="G503" i="2"/>
  <c r="B499" i="1"/>
  <c r="E498" i="1" a="1"/>
  <c r="E498" i="1" s="1"/>
  <c r="G498" i="1"/>
  <c r="H503" i="2" l="1"/>
  <c r="E505" i="4" a="1"/>
  <c r="E505" i="4" s="1"/>
  <c r="I505" i="4" s="1"/>
  <c r="B506" i="4"/>
  <c r="H506" i="4" s="1"/>
  <c r="G505" i="4"/>
  <c r="G505" i="3"/>
  <c r="E505" i="3" a="1"/>
  <c r="E505" i="3" s="1"/>
  <c r="H505" i="3" s="1"/>
  <c r="B506" i="3"/>
  <c r="E504" i="2" a="1"/>
  <c r="E504" i="2" s="1"/>
  <c r="G504" i="2"/>
  <c r="B505" i="2"/>
  <c r="B500" i="1"/>
  <c r="E499" i="1" a="1"/>
  <c r="E499" i="1" s="1"/>
  <c r="G499" i="1"/>
  <c r="H504" i="2" l="1"/>
  <c r="B507" i="4"/>
  <c r="H507" i="4" s="1"/>
  <c r="G506" i="4"/>
  <c r="E506" i="4" a="1"/>
  <c r="E506" i="4" s="1"/>
  <c r="I506" i="4" s="1"/>
  <c r="B507" i="3"/>
  <c r="G506" i="3"/>
  <c r="E506" i="3" a="1"/>
  <c r="E506" i="3" s="1"/>
  <c r="H506" i="3" s="1"/>
  <c r="B506" i="2"/>
  <c r="G505" i="2"/>
  <c r="E505" i="2" a="1"/>
  <c r="E505" i="2" s="1"/>
  <c r="H505" i="2" s="1"/>
  <c r="B501" i="1"/>
  <c r="E500" i="1" a="1"/>
  <c r="E500" i="1" s="1"/>
  <c r="G500" i="1"/>
  <c r="G507" i="4" l="1"/>
  <c r="B508" i="4"/>
  <c r="H508" i="4" s="1"/>
  <c r="E507" i="4" a="1"/>
  <c r="E507" i="4" s="1"/>
  <c r="I507" i="4" s="1"/>
  <c r="B508" i="3"/>
  <c r="E507" i="3" a="1"/>
  <c r="E507" i="3" s="1"/>
  <c r="G507" i="3"/>
  <c r="G506" i="2"/>
  <c r="B507" i="2"/>
  <c r="E506" i="2" a="1"/>
  <c r="E506" i="2" s="1"/>
  <c r="H506" i="2" s="1"/>
  <c r="B502" i="1"/>
  <c r="E501" i="1" a="1"/>
  <c r="E501" i="1" s="1"/>
  <c r="G501" i="1"/>
  <c r="H507" i="3" l="1"/>
  <c r="B509" i="4"/>
  <c r="H509" i="4" s="1"/>
  <c r="G508" i="4"/>
  <c r="E508" i="4" a="1"/>
  <c r="E508" i="4" s="1"/>
  <c r="I508" i="4" s="1"/>
  <c r="G508" i="3"/>
  <c r="E508" i="3" a="1"/>
  <c r="E508" i="3" s="1"/>
  <c r="H508" i="3" s="1"/>
  <c r="B509" i="3"/>
  <c r="B508" i="2"/>
  <c r="E507" i="2" a="1"/>
  <c r="E507" i="2" s="1"/>
  <c r="G507" i="2"/>
  <c r="B503" i="1"/>
  <c r="E502" i="1" a="1"/>
  <c r="E502" i="1" s="1"/>
  <c r="G502" i="1"/>
  <c r="H507" i="2" l="1"/>
  <c r="B510" i="4"/>
  <c r="H510" i="4" s="1"/>
  <c r="E509" i="4" a="1"/>
  <c r="E509" i="4" s="1"/>
  <c r="G509" i="4"/>
  <c r="B510" i="3"/>
  <c r="G509" i="3"/>
  <c r="E509" i="3" a="1"/>
  <c r="E509" i="3" s="1"/>
  <c r="B509" i="2"/>
  <c r="E508" i="2" a="1"/>
  <c r="E508" i="2" s="1"/>
  <c r="G508" i="2"/>
  <c r="B504" i="1"/>
  <c r="E503" i="1" a="1"/>
  <c r="E503" i="1" s="1"/>
  <c r="G503" i="1"/>
  <c r="H509" i="3" l="1"/>
  <c r="H508" i="2"/>
  <c r="I509" i="4"/>
  <c r="B511" i="4"/>
  <c r="H511" i="4" s="1"/>
  <c r="G510" i="4"/>
  <c r="E510" i="4" a="1"/>
  <c r="E510" i="4" s="1"/>
  <c r="I510" i="4" s="1"/>
  <c r="B511" i="3"/>
  <c r="E510" i="3" a="1"/>
  <c r="E510" i="3" s="1"/>
  <c r="H510" i="3" s="1"/>
  <c r="G510" i="3"/>
  <c r="E509" i="2" a="1"/>
  <c r="E509" i="2" s="1"/>
  <c r="B510" i="2"/>
  <c r="G509" i="2"/>
  <c r="B505" i="1"/>
  <c r="G504" i="1"/>
  <c r="E504" i="1" a="1"/>
  <c r="E504" i="1" s="1"/>
  <c r="H509" i="2" l="1"/>
  <c r="G511" i="4"/>
  <c r="B512" i="4"/>
  <c r="H512" i="4" s="1"/>
  <c r="E511" i="4" a="1"/>
  <c r="E511" i="4" s="1"/>
  <c r="I511" i="4" s="1"/>
  <c r="G511" i="3"/>
  <c r="E511" i="3" a="1"/>
  <c r="E511" i="3" s="1"/>
  <c r="H511" i="3" s="1"/>
  <c r="B512" i="3"/>
  <c r="E510" i="2" a="1"/>
  <c r="E510" i="2" s="1"/>
  <c r="B511" i="2"/>
  <c r="G510" i="2"/>
  <c r="B506" i="1"/>
  <c r="E505" i="1" a="1"/>
  <c r="E505" i="1" s="1"/>
  <c r="G505" i="1"/>
  <c r="H510" i="2" l="1"/>
  <c r="B513" i="4"/>
  <c r="H513" i="4" s="1"/>
  <c r="G512" i="4"/>
  <c r="E512" i="4" a="1"/>
  <c r="E512" i="4" s="1"/>
  <c r="I512" i="4" s="1"/>
  <c r="B513" i="3"/>
  <c r="G512" i="3"/>
  <c r="E512" i="3" a="1"/>
  <c r="E512" i="3" s="1"/>
  <c r="H512" i="3" s="1"/>
  <c r="B512" i="2"/>
  <c r="G511" i="2"/>
  <c r="E511" i="2" a="1"/>
  <c r="E511" i="2" s="1"/>
  <c r="B507" i="1"/>
  <c r="E506" i="1" a="1"/>
  <c r="E506" i="1" s="1"/>
  <c r="G506" i="1"/>
  <c r="H511" i="2" l="1"/>
  <c r="B514" i="4"/>
  <c r="H514" i="4" s="1"/>
  <c r="E513" i="4" a="1"/>
  <c r="E513" i="4" s="1"/>
  <c r="I513" i="4" s="1"/>
  <c r="G513" i="4"/>
  <c r="B514" i="3"/>
  <c r="E513" i="3" a="1"/>
  <c r="E513" i="3" s="1"/>
  <c r="G513" i="3"/>
  <c r="G512" i="2"/>
  <c r="B513" i="2"/>
  <c r="E512" i="2" a="1"/>
  <c r="E512" i="2" s="1"/>
  <c r="H512" i="2" s="1"/>
  <c r="B508" i="1"/>
  <c r="E507" i="1" a="1"/>
  <c r="E507" i="1" s="1"/>
  <c r="G507" i="1"/>
  <c r="H513" i="3" l="1"/>
  <c r="E514" i="4" a="1"/>
  <c r="E514" i="4" s="1"/>
  <c r="G514" i="4"/>
  <c r="B515" i="4"/>
  <c r="H515" i="4" s="1"/>
  <c r="G514" i="3"/>
  <c r="E514" i="3" a="1"/>
  <c r="E514" i="3" s="1"/>
  <c r="H514" i="3" s="1"/>
  <c r="B515" i="3"/>
  <c r="E513" i="2" a="1"/>
  <c r="E513" i="2" s="1"/>
  <c r="H513" i="2" s="1"/>
  <c r="B514" i="2"/>
  <c r="G513" i="2"/>
  <c r="B509" i="1"/>
  <c r="E508" i="1" a="1"/>
  <c r="E508" i="1" s="1"/>
  <c r="G508" i="1"/>
  <c r="I514" i="4" l="1"/>
  <c r="G515" i="4"/>
  <c r="E515" i="4" a="1"/>
  <c r="E515" i="4" s="1"/>
  <c r="I515" i="4" s="1"/>
  <c r="B516" i="4"/>
  <c r="H516" i="4" s="1"/>
  <c r="B516" i="3"/>
  <c r="G515" i="3"/>
  <c r="E515" i="3" a="1"/>
  <c r="E515" i="3" s="1"/>
  <c r="H515" i="3" s="1"/>
  <c r="B515" i="2"/>
  <c r="E514" i="2" a="1"/>
  <c r="E514" i="2" s="1"/>
  <c r="G514" i="2"/>
  <c r="B510" i="1"/>
  <c r="E509" i="1" a="1"/>
  <c r="E509" i="1" s="1"/>
  <c r="G509" i="1"/>
  <c r="H514" i="2" l="1"/>
  <c r="G516" i="4"/>
  <c r="E516" i="4" a="1"/>
  <c r="E516" i="4" s="1"/>
  <c r="I516" i="4" s="1"/>
  <c r="B517" i="4"/>
  <c r="H517" i="4" s="1"/>
  <c r="B517" i="3"/>
  <c r="E516" i="3" a="1"/>
  <c r="E516" i="3" s="1"/>
  <c r="G516" i="3"/>
  <c r="B516" i="2"/>
  <c r="E515" i="2" a="1"/>
  <c r="E515" i="2" s="1"/>
  <c r="G515" i="2"/>
  <c r="B511" i="1"/>
  <c r="E510" i="1" a="1"/>
  <c r="E510" i="1" s="1"/>
  <c r="G510" i="1"/>
  <c r="H516" i="3" l="1"/>
  <c r="H515" i="2"/>
  <c r="E517" i="4" a="1"/>
  <c r="E517" i="4" s="1"/>
  <c r="B518" i="4"/>
  <c r="H518" i="4" s="1"/>
  <c r="G517" i="4"/>
  <c r="G517" i="3"/>
  <c r="E517" i="3" a="1"/>
  <c r="E517" i="3" s="1"/>
  <c r="H517" i="3" s="1"/>
  <c r="B518" i="3"/>
  <c r="E516" i="2" a="1"/>
  <c r="E516" i="2" s="1"/>
  <c r="B517" i="2"/>
  <c r="G516" i="2"/>
  <c r="B512" i="1"/>
  <c r="E511" i="1" a="1"/>
  <c r="E511" i="1" s="1"/>
  <c r="G511" i="1"/>
  <c r="I517" i="4" l="1"/>
  <c r="H516" i="2"/>
  <c r="B519" i="4"/>
  <c r="H519" i="4" s="1"/>
  <c r="G518" i="4"/>
  <c r="E518" i="4" a="1"/>
  <c r="E518" i="4" s="1"/>
  <c r="I518" i="4" s="1"/>
  <c r="B519" i="3"/>
  <c r="G518" i="3"/>
  <c r="E518" i="3" a="1"/>
  <c r="E518" i="3" s="1"/>
  <c r="H518" i="3" s="1"/>
  <c r="B518" i="2"/>
  <c r="G517" i="2"/>
  <c r="E517" i="2" a="1"/>
  <c r="E517" i="2" s="1"/>
  <c r="B513" i="1"/>
  <c r="G512" i="1"/>
  <c r="E512" i="1" a="1"/>
  <c r="E512" i="1" s="1"/>
  <c r="H517" i="2" l="1"/>
  <c r="G519" i="4"/>
  <c r="B520" i="4"/>
  <c r="H520" i="4" s="1"/>
  <c r="E519" i="4" a="1"/>
  <c r="E519" i="4" s="1"/>
  <c r="I519" i="4" s="1"/>
  <c r="B520" i="3"/>
  <c r="E519" i="3" a="1"/>
  <c r="E519" i="3" s="1"/>
  <c r="G519" i="3"/>
  <c r="B519" i="2"/>
  <c r="E518" i="2" a="1"/>
  <c r="E518" i="2" s="1"/>
  <c r="G518" i="2"/>
  <c r="B514" i="1"/>
  <c r="E513" i="1" a="1"/>
  <c r="E513" i="1" s="1"/>
  <c r="G513" i="1"/>
  <c r="H519" i="3" l="1"/>
  <c r="H518" i="2"/>
  <c r="B521" i="4"/>
  <c r="H521" i="4" s="1"/>
  <c r="G520" i="4"/>
  <c r="E520" i="4" a="1"/>
  <c r="E520" i="4" s="1"/>
  <c r="G520" i="3"/>
  <c r="E520" i="3" a="1"/>
  <c r="E520" i="3" s="1"/>
  <c r="H520" i="3" s="1"/>
  <c r="B521" i="3"/>
  <c r="G519" i="2"/>
  <c r="E519" i="2" a="1"/>
  <c r="E519" i="2" s="1"/>
  <c r="H519" i="2" s="1"/>
  <c r="B520" i="2"/>
  <c r="B515" i="1"/>
  <c r="E514" i="1" a="1"/>
  <c r="E514" i="1" s="1"/>
  <c r="G514" i="1"/>
  <c r="I520" i="4" l="1"/>
  <c r="B522" i="4"/>
  <c r="H522" i="4" s="1"/>
  <c r="E521" i="4" a="1"/>
  <c r="E521" i="4" s="1"/>
  <c r="G521" i="4"/>
  <c r="B522" i="3"/>
  <c r="G521" i="3"/>
  <c r="E521" i="3" a="1"/>
  <c r="E521" i="3" s="1"/>
  <c r="H521" i="3" s="1"/>
  <c r="G520" i="2"/>
  <c r="B521" i="2"/>
  <c r="E520" i="2" a="1"/>
  <c r="E520" i="2" s="1"/>
  <c r="H520" i="2" s="1"/>
  <c r="B516" i="1"/>
  <c r="E515" i="1" a="1"/>
  <c r="E515" i="1" s="1"/>
  <c r="G515" i="1"/>
  <c r="I521" i="4" l="1"/>
  <c r="B523" i="4"/>
  <c r="H523" i="4" s="1"/>
  <c r="G522" i="4"/>
  <c r="E522" i="4" a="1"/>
  <c r="E522" i="4" s="1"/>
  <c r="I522" i="4" s="1"/>
  <c r="B523" i="3"/>
  <c r="E522" i="3" a="1"/>
  <c r="E522" i="3" s="1"/>
  <c r="H522" i="3" s="1"/>
  <c r="G522" i="3"/>
  <c r="B522" i="2"/>
  <c r="G521" i="2"/>
  <c r="E521" i="2" a="1"/>
  <c r="E521" i="2" s="1"/>
  <c r="H521" i="2" s="1"/>
  <c r="B517" i="1"/>
  <c r="E516" i="1" a="1"/>
  <c r="E516" i="1" s="1"/>
  <c r="G516" i="1"/>
  <c r="G523" i="4" l="1"/>
  <c r="B524" i="4"/>
  <c r="H524" i="4" s="1"/>
  <c r="E523" i="4" a="1"/>
  <c r="E523" i="4" s="1"/>
  <c r="I523" i="4" s="1"/>
  <c r="G523" i="3"/>
  <c r="E523" i="3" a="1"/>
  <c r="E523" i="3" s="1"/>
  <c r="H523" i="3" s="1"/>
  <c r="B524" i="3"/>
  <c r="E522" i="2" a="1"/>
  <c r="E522" i="2" s="1"/>
  <c r="G522" i="2"/>
  <c r="B523" i="2"/>
  <c r="B518" i="1"/>
  <c r="E517" i="1" a="1"/>
  <c r="E517" i="1" s="1"/>
  <c r="G517" i="1"/>
  <c r="H522" i="2" l="1"/>
  <c r="B525" i="4"/>
  <c r="H525" i="4" s="1"/>
  <c r="G524" i="4"/>
  <c r="E524" i="4" a="1"/>
  <c r="E524" i="4" s="1"/>
  <c r="I524" i="4" s="1"/>
  <c r="B525" i="3"/>
  <c r="G524" i="3"/>
  <c r="E524" i="3" a="1"/>
  <c r="E524" i="3" s="1"/>
  <c r="H524" i="3" s="1"/>
  <c r="B524" i="2"/>
  <c r="G523" i="2"/>
  <c r="E523" i="2" a="1"/>
  <c r="E523" i="2" s="1"/>
  <c r="B519" i="1"/>
  <c r="E518" i="1" a="1"/>
  <c r="E518" i="1" s="1"/>
  <c r="G518" i="1"/>
  <c r="H523" i="2" l="1"/>
  <c r="B526" i="4"/>
  <c r="H526" i="4" s="1"/>
  <c r="E525" i="4" a="1"/>
  <c r="E525" i="4" s="1"/>
  <c r="I525" i="4" s="1"/>
  <c r="G525" i="4"/>
  <c r="B526" i="3"/>
  <c r="E525" i="3" a="1"/>
  <c r="E525" i="3" s="1"/>
  <c r="H525" i="3" s="1"/>
  <c r="G525" i="3"/>
  <c r="G524" i="2"/>
  <c r="B525" i="2"/>
  <c r="E524" i="2" a="1"/>
  <c r="E524" i="2" s="1"/>
  <c r="H524" i="2" s="1"/>
  <c r="B520" i="1"/>
  <c r="G519" i="1"/>
  <c r="E519" i="1" a="1"/>
  <c r="E519" i="1" s="1"/>
  <c r="E526" i="4" l="1" a="1"/>
  <c r="E526" i="4" s="1"/>
  <c r="I526" i="4" s="1"/>
  <c r="B527" i="4"/>
  <c r="H527" i="4" s="1"/>
  <c r="G526" i="4"/>
  <c r="G526" i="3"/>
  <c r="E526" i="3" a="1"/>
  <c r="E526" i="3" s="1"/>
  <c r="H526" i="3" s="1"/>
  <c r="B527" i="3"/>
  <c r="E525" i="2" a="1"/>
  <c r="E525" i="2" s="1"/>
  <c r="B526" i="2"/>
  <c r="G525" i="2"/>
  <c r="B521" i="1"/>
  <c r="E520" i="1" a="1"/>
  <c r="E520" i="1" s="1"/>
  <c r="G520" i="1"/>
  <c r="H525" i="2" l="1"/>
  <c r="G527" i="4"/>
  <c r="E527" i="4" a="1"/>
  <c r="E527" i="4" s="1"/>
  <c r="I527" i="4" s="1"/>
  <c r="B528" i="4"/>
  <c r="H528" i="4" s="1"/>
  <c r="B528" i="3"/>
  <c r="G527" i="3"/>
  <c r="E527" i="3" a="1"/>
  <c r="E527" i="3" s="1"/>
  <c r="H527" i="3" s="1"/>
  <c r="B527" i="2"/>
  <c r="G526" i="2"/>
  <c r="E526" i="2" a="1"/>
  <c r="E526" i="2" s="1"/>
  <c r="H526" i="2" s="1"/>
  <c r="B522" i="1"/>
  <c r="E521" i="1" a="1"/>
  <c r="E521" i="1" s="1"/>
  <c r="G521" i="1"/>
  <c r="G528" i="4" l="1"/>
  <c r="E528" i="4" a="1"/>
  <c r="E528" i="4" s="1"/>
  <c r="I528" i="4" s="1"/>
  <c r="B529" i="4"/>
  <c r="H529" i="4" s="1"/>
  <c r="B529" i="3"/>
  <c r="E528" i="3" a="1"/>
  <c r="E528" i="3" s="1"/>
  <c r="G528" i="3"/>
  <c r="B528" i="2"/>
  <c r="G527" i="2"/>
  <c r="E527" i="2" a="1"/>
  <c r="E527" i="2" s="1"/>
  <c r="B523" i="1"/>
  <c r="E522" i="1" a="1"/>
  <c r="E522" i="1" s="1"/>
  <c r="G522" i="1"/>
  <c r="H527" i="2" l="1"/>
  <c r="H528" i="3"/>
  <c r="B530" i="4"/>
  <c r="H530" i="4" s="1"/>
  <c r="E529" i="4" a="1"/>
  <c r="E529" i="4" s="1"/>
  <c r="G529" i="4"/>
  <c r="G529" i="3"/>
  <c r="E529" i="3" a="1"/>
  <c r="E529" i="3" s="1"/>
  <c r="H529" i="3" s="1"/>
  <c r="B530" i="3"/>
  <c r="E528" i="2" a="1"/>
  <c r="E528" i="2" s="1"/>
  <c r="B529" i="2"/>
  <c r="G528" i="2"/>
  <c r="B524" i="1"/>
  <c r="E523" i="1" a="1"/>
  <c r="E523" i="1" s="1"/>
  <c r="G523" i="1"/>
  <c r="I529" i="4" l="1"/>
  <c r="H528" i="2"/>
  <c r="E530" i="4" a="1"/>
  <c r="E530" i="4" s="1"/>
  <c r="G530" i="4"/>
  <c r="B531" i="4"/>
  <c r="H531" i="4" s="1"/>
  <c r="B531" i="3"/>
  <c r="G530" i="3"/>
  <c r="E530" i="3" a="1"/>
  <c r="E530" i="3" s="1"/>
  <c r="H530" i="3" s="1"/>
  <c r="B530" i="2"/>
  <c r="G529" i="2"/>
  <c r="E529" i="2" a="1"/>
  <c r="E529" i="2" s="1"/>
  <c r="H529" i="2" s="1"/>
  <c r="B525" i="1"/>
  <c r="E524" i="1" a="1"/>
  <c r="E524" i="1" s="1"/>
  <c r="G524" i="1"/>
  <c r="I530" i="4" l="1"/>
  <c r="G531" i="4"/>
  <c r="E531" i="4" a="1"/>
  <c r="E531" i="4" s="1"/>
  <c r="I531" i="4" s="1"/>
  <c r="B532" i="4"/>
  <c r="H532" i="4" s="1"/>
  <c r="B532" i="3"/>
  <c r="E531" i="3" a="1"/>
  <c r="E531" i="3" s="1"/>
  <c r="H531" i="3" s="1"/>
  <c r="G531" i="3"/>
  <c r="B531" i="2"/>
  <c r="G530" i="2"/>
  <c r="E530" i="2" a="1"/>
  <c r="E530" i="2" s="1"/>
  <c r="H530" i="2" s="1"/>
  <c r="B526" i="1"/>
  <c r="G525" i="1"/>
  <c r="E525" i="1" a="1"/>
  <c r="E525" i="1" s="1"/>
  <c r="G532" i="4" l="1"/>
  <c r="E532" i="4" a="1"/>
  <c r="E532" i="4" s="1"/>
  <c r="I532" i="4" s="1"/>
  <c r="B533" i="4"/>
  <c r="H533" i="4" s="1"/>
  <c r="G532" i="3"/>
  <c r="E532" i="3" a="1"/>
  <c r="E532" i="3" s="1"/>
  <c r="H532" i="3" s="1"/>
  <c r="B533" i="3"/>
  <c r="B532" i="2"/>
  <c r="E531" i="2" a="1"/>
  <c r="E531" i="2" s="1"/>
  <c r="G531" i="2"/>
  <c r="B527" i="1"/>
  <c r="E526" i="1" a="1"/>
  <c r="E526" i="1" s="1"/>
  <c r="G526" i="1"/>
  <c r="H531" i="2" l="1"/>
  <c r="E533" i="4" a="1"/>
  <c r="E533" i="4" s="1"/>
  <c r="B534" i="4"/>
  <c r="H534" i="4" s="1"/>
  <c r="G533" i="4"/>
  <c r="B534" i="3"/>
  <c r="G533" i="3"/>
  <c r="E533" i="3" a="1"/>
  <c r="E533" i="3" s="1"/>
  <c r="H533" i="3" s="1"/>
  <c r="B533" i="2"/>
  <c r="G532" i="2"/>
  <c r="E532" i="2" a="1"/>
  <c r="E532" i="2" s="1"/>
  <c r="H532" i="2" s="1"/>
  <c r="B528" i="1"/>
  <c r="E527" i="1" a="1"/>
  <c r="E527" i="1" s="1"/>
  <c r="G527" i="1"/>
  <c r="I533" i="4" l="1"/>
  <c r="B535" i="4"/>
  <c r="H535" i="4" s="1"/>
  <c r="G534" i="4"/>
  <c r="E534" i="4" a="1"/>
  <c r="E534" i="4" s="1"/>
  <c r="I534" i="4" s="1"/>
  <c r="B535" i="3"/>
  <c r="E534" i="3" a="1"/>
  <c r="E534" i="3" s="1"/>
  <c r="H534" i="3" s="1"/>
  <c r="G534" i="3"/>
  <c r="G533" i="2"/>
  <c r="B534" i="2"/>
  <c r="E533" i="2" a="1"/>
  <c r="E533" i="2" s="1"/>
  <c r="H533" i="2" s="1"/>
  <c r="B529" i="1"/>
  <c r="E528" i="1" a="1"/>
  <c r="E528" i="1" s="1"/>
  <c r="G528" i="1"/>
  <c r="G535" i="4" l="1"/>
  <c r="B536" i="4"/>
  <c r="H536" i="4" s="1"/>
  <c r="E535" i="4" a="1"/>
  <c r="E535" i="4" s="1"/>
  <c r="I535" i="4" s="1"/>
  <c r="G535" i="3"/>
  <c r="E535" i="3" a="1"/>
  <c r="E535" i="3" s="1"/>
  <c r="H535" i="3" s="1"/>
  <c r="B536" i="3"/>
  <c r="E534" i="2" a="1"/>
  <c r="E534" i="2" s="1"/>
  <c r="G534" i="2"/>
  <c r="B535" i="2"/>
  <c r="B530" i="1"/>
  <c r="E529" i="1" a="1"/>
  <c r="E529" i="1" s="1"/>
  <c r="G529" i="1"/>
  <c r="H534" i="2" l="1"/>
  <c r="E536" i="4" a="1"/>
  <c r="E536" i="4" s="1"/>
  <c r="B537" i="4"/>
  <c r="H537" i="4" s="1"/>
  <c r="G536" i="4"/>
  <c r="B537" i="3"/>
  <c r="G536" i="3"/>
  <c r="E536" i="3" a="1"/>
  <c r="E536" i="3" s="1"/>
  <c r="H536" i="3" s="1"/>
  <c r="B536" i="2"/>
  <c r="E535" i="2" a="1"/>
  <c r="E535" i="2" s="1"/>
  <c r="G535" i="2"/>
  <c r="B531" i="1"/>
  <c r="E530" i="1" a="1"/>
  <c r="E530" i="1" s="1"/>
  <c r="G530" i="1"/>
  <c r="I536" i="4" l="1"/>
  <c r="H535" i="2"/>
  <c r="B538" i="4"/>
  <c r="H538" i="4" s="1"/>
  <c r="E537" i="4" a="1"/>
  <c r="E537" i="4" s="1"/>
  <c r="G537" i="4"/>
  <c r="B538" i="3"/>
  <c r="E537" i="3" a="1"/>
  <c r="E537" i="3" s="1"/>
  <c r="G537" i="3"/>
  <c r="B537" i="2"/>
  <c r="E536" i="2" a="1"/>
  <c r="E536" i="2" s="1"/>
  <c r="G536" i="2"/>
  <c r="B532" i="1"/>
  <c r="E531" i="1" a="1"/>
  <c r="E531" i="1" s="1"/>
  <c r="G531" i="1"/>
  <c r="I537" i="4" l="1"/>
  <c r="H537" i="3"/>
  <c r="H536" i="2"/>
  <c r="G538" i="4"/>
  <c r="B539" i="4"/>
  <c r="H539" i="4" s="1"/>
  <c r="E538" i="4" a="1"/>
  <c r="E538" i="4" s="1"/>
  <c r="I538" i="4" s="1"/>
  <c r="G538" i="3"/>
  <c r="E538" i="3" a="1"/>
  <c r="E538" i="3" s="1"/>
  <c r="H538" i="3" s="1"/>
  <c r="B539" i="3"/>
  <c r="E537" i="2" a="1"/>
  <c r="E537" i="2" s="1"/>
  <c r="B538" i="2"/>
  <c r="G537" i="2"/>
  <c r="B533" i="1"/>
  <c r="E532" i="1" a="1"/>
  <c r="E532" i="1" s="1"/>
  <c r="G532" i="1"/>
  <c r="H537" i="2" l="1"/>
  <c r="G539" i="4"/>
  <c r="E539" i="4" a="1"/>
  <c r="E539" i="4" s="1"/>
  <c r="I539" i="4" s="1"/>
  <c r="B540" i="4"/>
  <c r="H540" i="4" s="1"/>
  <c r="B540" i="3"/>
  <c r="G539" i="3"/>
  <c r="E539" i="3" a="1"/>
  <c r="E539" i="3" s="1"/>
  <c r="H539" i="3" s="1"/>
  <c r="E538" i="2" a="1"/>
  <c r="E538" i="2" s="1"/>
  <c r="B539" i="2"/>
  <c r="G538" i="2"/>
  <c r="B534" i="1"/>
  <c r="E533" i="1" a="1"/>
  <c r="E533" i="1" s="1"/>
  <c r="G533" i="1"/>
  <c r="H538" i="2" l="1"/>
  <c r="B541" i="4"/>
  <c r="H541" i="4" s="1"/>
  <c r="E540" i="4" a="1"/>
  <c r="E540" i="4" s="1"/>
  <c r="I540" i="4" s="1"/>
  <c r="G540" i="4"/>
  <c r="B541" i="3"/>
  <c r="E540" i="3" a="1"/>
  <c r="E540" i="3" s="1"/>
  <c r="G540" i="3"/>
  <c r="G539" i="2"/>
  <c r="B540" i="2"/>
  <c r="E539" i="2" a="1"/>
  <c r="E539" i="2" s="1"/>
  <c r="H539" i="2" s="1"/>
  <c r="B535" i="1"/>
  <c r="E534" i="1" a="1"/>
  <c r="E534" i="1" s="1"/>
  <c r="G534" i="1"/>
  <c r="H540" i="3" l="1"/>
  <c r="B542" i="4"/>
  <c r="H542" i="4" s="1"/>
  <c r="G541" i="4"/>
  <c r="E541" i="4" a="1"/>
  <c r="E541" i="4" s="1"/>
  <c r="I541" i="4" s="1"/>
  <c r="G541" i="3"/>
  <c r="E541" i="3" a="1"/>
  <c r="E541" i="3" s="1"/>
  <c r="H541" i="3" s="1"/>
  <c r="B542" i="3"/>
  <c r="B541" i="2"/>
  <c r="E540" i="2" a="1"/>
  <c r="E540" i="2" s="1"/>
  <c r="G540" i="2"/>
  <c r="B536" i="1"/>
  <c r="E535" i="1" a="1"/>
  <c r="E535" i="1" s="1"/>
  <c r="G535" i="1"/>
  <c r="H540" i="2" l="1"/>
  <c r="G542" i="4"/>
  <c r="E542" i="4" a="1"/>
  <c r="E542" i="4" s="1"/>
  <c r="I542" i="4" s="1"/>
  <c r="B543" i="4"/>
  <c r="H543" i="4" s="1"/>
  <c r="B543" i="3"/>
  <c r="G542" i="3"/>
  <c r="E542" i="3" a="1"/>
  <c r="E542" i="3" s="1"/>
  <c r="H542" i="3" s="1"/>
  <c r="B542" i="2"/>
  <c r="E541" i="2" a="1"/>
  <c r="E541" i="2" s="1"/>
  <c r="G541" i="2"/>
  <c r="B537" i="1"/>
  <c r="E536" i="1" a="1"/>
  <c r="E536" i="1" s="1"/>
  <c r="G536" i="1"/>
  <c r="H541" i="2" l="1"/>
  <c r="B544" i="4"/>
  <c r="H544" i="4" s="1"/>
  <c r="G543" i="4"/>
  <c r="E543" i="4" a="1"/>
  <c r="E543" i="4" s="1"/>
  <c r="I543" i="4" s="1"/>
  <c r="B544" i="3"/>
  <c r="E543" i="3" a="1"/>
  <c r="E543" i="3" s="1"/>
  <c r="H543" i="3" s="1"/>
  <c r="G543" i="3"/>
  <c r="B543" i="2"/>
  <c r="G542" i="2"/>
  <c r="E542" i="2" a="1"/>
  <c r="E542" i="2" s="1"/>
  <c r="H542" i="2" s="1"/>
  <c r="B538" i="1"/>
  <c r="E537" i="1" a="1"/>
  <c r="E537" i="1" s="1"/>
  <c r="G537" i="1"/>
  <c r="B545" i="4" l="1"/>
  <c r="H545" i="4" s="1"/>
  <c r="G544" i="4"/>
  <c r="E544" i="4" a="1"/>
  <c r="E544" i="4" s="1"/>
  <c r="I544" i="4" s="1"/>
  <c r="G544" i="3"/>
  <c r="E544" i="3" a="1"/>
  <c r="E544" i="3" s="1"/>
  <c r="H544" i="3" s="1"/>
  <c r="B545" i="3"/>
  <c r="E543" i="2" a="1"/>
  <c r="E543" i="2" s="1"/>
  <c r="B544" i="2"/>
  <c r="G543" i="2"/>
  <c r="B539" i="1"/>
  <c r="E538" i="1" a="1"/>
  <c r="E538" i="1" s="1"/>
  <c r="G538" i="1"/>
  <c r="H543" i="2" l="1"/>
  <c r="E545" i="4" a="1"/>
  <c r="E545" i="4" s="1"/>
  <c r="I545" i="4" s="1"/>
  <c r="B546" i="4"/>
  <c r="H546" i="4" s="1"/>
  <c r="G545" i="4"/>
  <c r="B546" i="3"/>
  <c r="G545" i="3"/>
  <c r="E545" i="3" a="1"/>
  <c r="E545" i="3" s="1"/>
  <c r="H545" i="3" s="1"/>
  <c r="G544" i="2"/>
  <c r="B545" i="2"/>
  <c r="E544" i="2" a="1"/>
  <c r="E544" i="2" s="1"/>
  <c r="H544" i="2" s="1"/>
  <c r="B540" i="1"/>
  <c r="E539" i="1" a="1"/>
  <c r="E539" i="1" s="1"/>
  <c r="G539" i="1"/>
  <c r="B547" i="4" l="1"/>
  <c r="H547" i="4" s="1"/>
  <c r="G546" i="4"/>
  <c r="E546" i="4" a="1"/>
  <c r="E546" i="4" s="1"/>
  <c r="I546" i="4" s="1"/>
  <c r="B547" i="3"/>
  <c r="E546" i="3" a="1"/>
  <c r="E546" i="3" s="1"/>
  <c r="G546" i="3"/>
  <c r="B546" i="2"/>
  <c r="E545" i="2" a="1"/>
  <c r="E545" i="2" s="1"/>
  <c r="G545" i="2"/>
  <c r="B541" i="1"/>
  <c r="E540" i="1" a="1"/>
  <c r="E540" i="1" s="1"/>
  <c r="G540" i="1"/>
  <c r="H545" i="2" l="1"/>
  <c r="H546" i="3"/>
  <c r="G547" i="4"/>
  <c r="E547" i="4" a="1"/>
  <c r="E547" i="4" s="1"/>
  <c r="I547" i="4" s="1"/>
  <c r="B548" i="4"/>
  <c r="H548" i="4" s="1"/>
  <c r="G547" i="3"/>
  <c r="E547" i="3" a="1"/>
  <c r="E547" i="3" s="1"/>
  <c r="H547" i="3" s="1"/>
  <c r="B548" i="3"/>
  <c r="E546" i="2" a="1"/>
  <c r="E546" i="2" s="1"/>
  <c r="G546" i="2"/>
  <c r="B547" i="2"/>
  <c r="B542" i="1"/>
  <c r="E541" i="1" a="1"/>
  <c r="E541" i="1" s="1"/>
  <c r="G541" i="1"/>
  <c r="H546" i="2" l="1"/>
  <c r="E548" i="4" a="1"/>
  <c r="E548" i="4" s="1"/>
  <c r="B549" i="4"/>
  <c r="H549" i="4" s="1"/>
  <c r="G548" i="4"/>
  <c r="B549" i="3"/>
  <c r="G548" i="3"/>
  <c r="E548" i="3" a="1"/>
  <c r="E548" i="3" s="1"/>
  <c r="H548" i="3" s="1"/>
  <c r="B548" i="2"/>
  <c r="G547" i="2"/>
  <c r="E547" i="2" a="1"/>
  <c r="E547" i="2" s="1"/>
  <c r="H547" i="2" s="1"/>
  <c r="B543" i="1"/>
  <c r="E542" i="1" a="1"/>
  <c r="E542" i="1" s="1"/>
  <c r="G542" i="1"/>
  <c r="I548" i="4" l="1"/>
  <c r="B550" i="4"/>
  <c r="H550" i="4" s="1"/>
  <c r="E549" i="4" a="1"/>
  <c r="E549" i="4" s="1"/>
  <c r="G549" i="4"/>
  <c r="B550" i="3"/>
  <c r="E549" i="3" a="1"/>
  <c r="E549" i="3" s="1"/>
  <c r="H549" i="3" s="1"/>
  <c r="G549" i="3"/>
  <c r="B549" i="2"/>
  <c r="G548" i="2"/>
  <c r="E548" i="2" a="1"/>
  <c r="E548" i="2" s="1"/>
  <c r="H548" i="2" s="1"/>
  <c r="B544" i="1"/>
  <c r="E543" i="1" a="1"/>
  <c r="E543" i="1" s="1"/>
  <c r="G543" i="1"/>
  <c r="I549" i="4" l="1"/>
  <c r="G550" i="4"/>
  <c r="B551" i="4"/>
  <c r="H551" i="4" s="1"/>
  <c r="E550" i="4" a="1"/>
  <c r="E550" i="4" s="1"/>
  <c r="I550" i="4" s="1"/>
  <c r="G550" i="3"/>
  <c r="E550" i="3" a="1"/>
  <c r="E550" i="3" s="1"/>
  <c r="B551" i="3"/>
  <c r="E549" i="2" a="1"/>
  <c r="E549" i="2" s="1"/>
  <c r="B550" i="2"/>
  <c r="G549" i="2"/>
  <c r="B545" i="1"/>
  <c r="E544" i="1" a="1"/>
  <c r="E544" i="1" s="1"/>
  <c r="G544" i="1"/>
  <c r="H550" i="3" l="1"/>
  <c r="H549" i="2"/>
  <c r="G551" i="4"/>
  <c r="E551" i="4" a="1"/>
  <c r="E551" i="4" s="1"/>
  <c r="I551" i="4" s="1"/>
  <c r="B552" i="4"/>
  <c r="H552" i="4" s="1"/>
  <c r="B552" i="3"/>
  <c r="G551" i="3"/>
  <c r="E551" i="3" a="1"/>
  <c r="E551" i="3" s="1"/>
  <c r="H551" i="3" s="1"/>
  <c r="G550" i="2"/>
  <c r="B551" i="2"/>
  <c r="E550" i="2" a="1"/>
  <c r="E550" i="2" s="1"/>
  <c r="H550" i="2" s="1"/>
  <c r="B546" i="1"/>
  <c r="E545" i="1" a="1"/>
  <c r="E545" i="1" s="1"/>
  <c r="G545" i="1"/>
  <c r="B553" i="4" l="1"/>
  <c r="H553" i="4" s="1"/>
  <c r="E552" i="4" a="1"/>
  <c r="E552" i="4" s="1"/>
  <c r="G552" i="4"/>
  <c r="B553" i="3"/>
  <c r="E552" i="3" a="1"/>
  <c r="E552" i="3" s="1"/>
  <c r="H552" i="3" s="1"/>
  <c r="G552" i="3"/>
  <c r="B552" i="2"/>
  <c r="G551" i="2"/>
  <c r="E551" i="2" a="1"/>
  <c r="E551" i="2" s="1"/>
  <c r="H551" i="2" s="1"/>
  <c r="B547" i="1"/>
  <c r="E546" i="1" a="1"/>
  <c r="E546" i="1" s="1"/>
  <c r="G546" i="1"/>
  <c r="I552" i="4" l="1"/>
  <c r="B554" i="4"/>
  <c r="H554" i="4" s="1"/>
  <c r="G553" i="4"/>
  <c r="E553" i="4" a="1"/>
  <c r="E553" i="4" s="1"/>
  <c r="I553" i="4" s="1"/>
  <c r="G553" i="3"/>
  <c r="E553" i="3" a="1"/>
  <c r="E553" i="3" s="1"/>
  <c r="H553" i="3" s="1"/>
  <c r="B554" i="3"/>
  <c r="B553" i="2"/>
  <c r="E552" i="2" a="1"/>
  <c r="E552" i="2" s="1"/>
  <c r="G552" i="2"/>
  <c r="B548" i="1"/>
  <c r="E547" i="1" a="1"/>
  <c r="E547" i="1" s="1"/>
  <c r="G547" i="1"/>
  <c r="H552" i="2" l="1"/>
  <c r="G554" i="4"/>
  <c r="E554" i="4" a="1"/>
  <c r="E554" i="4" s="1"/>
  <c r="I554" i="4" s="1"/>
  <c r="B555" i="4"/>
  <c r="H555" i="4" s="1"/>
  <c r="B555" i="3"/>
  <c r="G554" i="3"/>
  <c r="E554" i="3" a="1"/>
  <c r="E554" i="3" s="1"/>
  <c r="H554" i="3" s="1"/>
  <c r="B554" i="2"/>
  <c r="G553" i="2"/>
  <c r="E553" i="2" a="1"/>
  <c r="E553" i="2" s="1"/>
  <c r="B549" i="1"/>
  <c r="E548" i="1" a="1"/>
  <c r="E548" i="1" s="1"/>
  <c r="G548" i="1"/>
  <c r="H553" i="2" l="1"/>
  <c r="B556" i="4"/>
  <c r="H556" i="4" s="1"/>
  <c r="G555" i="4"/>
  <c r="E555" i="4" a="1"/>
  <c r="E555" i="4" s="1"/>
  <c r="I555" i="4" s="1"/>
  <c r="B556" i="3"/>
  <c r="E555" i="3" a="1"/>
  <c r="E555" i="3" s="1"/>
  <c r="H555" i="3" s="1"/>
  <c r="G555" i="3"/>
  <c r="G554" i="2"/>
  <c r="B555" i="2"/>
  <c r="E554" i="2" a="1"/>
  <c r="E554" i="2" s="1"/>
  <c r="H554" i="2" s="1"/>
  <c r="B550" i="1"/>
  <c r="E549" i="1" a="1"/>
  <c r="E549" i="1" s="1"/>
  <c r="G549" i="1"/>
  <c r="B557" i="4" l="1"/>
  <c r="H557" i="4" s="1"/>
  <c r="G556" i="4"/>
  <c r="E556" i="4" a="1"/>
  <c r="E556" i="4" s="1"/>
  <c r="I556" i="4" s="1"/>
  <c r="G556" i="3"/>
  <c r="E556" i="3" a="1"/>
  <c r="E556" i="3" s="1"/>
  <c r="H556" i="3" s="1"/>
  <c r="B557" i="3"/>
  <c r="G555" i="2"/>
  <c r="E555" i="2" a="1"/>
  <c r="E555" i="2" s="1"/>
  <c r="B556" i="2"/>
  <c r="B551" i="1"/>
  <c r="E550" i="1" a="1"/>
  <c r="E550" i="1" s="1"/>
  <c r="G550" i="1"/>
  <c r="H555" i="2" l="1"/>
  <c r="E557" i="4" a="1"/>
  <c r="E557" i="4" s="1"/>
  <c r="B558" i="4"/>
  <c r="H558" i="4" s="1"/>
  <c r="G557" i="4"/>
  <c r="B558" i="3"/>
  <c r="G557" i="3"/>
  <c r="E557" i="3" a="1"/>
  <c r="E557" i="3" s="1"/>
  <c r="H557" i="3" s="1"/>
  <c r="B557" i="2"/>
  <c r="G556" i="2"/>
  <c r="E556" i="2" a="1"/>
  <c r="E556" i="2" s="1"/>
  <c r="H556" i="2" s="1"/>
  <c r="B552" i="1"/>
  <c r="E551" i="1" a="1"/>
  <c r="E551" i="1" s="1"/>
  <c r="G551" i="1"/>
  <c r="I557" i="4" l="1"/>
  <c r="B559" i="4"/>
  <c r="H559" i="4" s="1"/>
  <c r="G558" i="4"/>
  <c r="E558" i="4" a="1"/>
  <c r="E558" i="4" s="1"/>
  <c r="I558" i="4" s="1"/>
  <c r="B559" i="3"/>
  <c r="E558" i="3" a="1"/>
  <c r="E558" i="3" s="1"/>
  <c r="G558" i="3"/>
  <c r="B558" i="2"/>
  <c r="G557" i="2"/>
  <c r="E557" i="2" a="1"/>
  <c r="E557" i="2" s="1"/>
  <c r="H557" i="2" s="1"/>
  <c r="B553" i="1"/>
  <c r="E552" i="1" a="1"/>
  <c r="E552" i="1" s="1"/>
  <c r="G552" i="1"/>
  <c r="H558" i="3" l="1"/>
  <c r="G559" i="4"/>
  <c r="E559" i="4" a="1"/>
  <c r="E559" i="4" s="1"/>
  <c r="I559" i="4" s="1"/>
  <c r="B560" i="4"/>
  <c r="H560" i="4" s="1"/>
  <c r="G559" i="3"/>
  <c r="E559" i="3" a="1"/>
  <c r="E559" i="3" s="1"/>
  <c r="B560" i="3"/>
  <c r="G558" i="2"/>
  <c r="E558" i="2" a="1"/>
  <c r="E558" i="2" s="1"/>
  <c r="H558" i="2" s="1"/>
  <c r="B559" i="2"/>
  <c r="B554" i="1"/>
  <c r="E553" i="1" a="1"/>
  <c r="E553" i="1" s="1"/>
  <c r="G553" i="1"/>
  <c r="H559" i="3" l="1"/>
  <c r="E560" i="4" a="1"/>
  <c r="E560" i="4" s="1"/>
  <c r="B561" i="4"/>
  <c r="H561" i="4" s="1"/>
  <c r="G560" i="4"/>
  <c r="B561" i="3"/>
  <c r="G560" i="3"/>
  <c r="E560" i="3" a="1"/>
  <c r="E560" i="3" s="1"/>
  <c r="H560" i="3" s="1"/>
  <c r="B560" i="2"/>
  <c r="G559" i="2"/>
  <c r="E559" i="2" a="1"/>
  <c r="E559" i="2" s="1"/>
  <c r="B555" i="1"/>
  <c r="G554" i="1"/>
  <c r="E554" i="1" a="1"/>
  <c r="E554" i="1" s="1"/>
  <c r="H559" i="2" l="1"/>
  <c r="I560" i="4"/>
  <c r="B562" i="4"/>
  <c r="H562" i="4" s="1"/>
  <c r="E561" i="4" a="1"/>
  <c r="E561" i="4" s="1"/>
  <c r="G561" i="4"/>
  <c r="B562" i="3"/>
  <c r="E561" i="3" a="1"/>
  <c r="E561" i="3" s="1"/>
  <c r="H561" i="3" s="1"/>
  <c r="G561" i="3"/>
  <c r="B561" i="2"/>
  <c r="G560" i="2"/>
  <c r="E560" i="2" a="1"/>
  <c r="E560" i="2" s="1"/>
  <c r="B556" i="1"/>
  <c r="E555" i="1" a="1"/>
  <c r="E555" i="1" s="1"/>
  <c r="G555" i="1"/>
  <c r="H560" i="2" l="1"/>
  <c r="I561" i="4"/>
  <c r="G562" i="4"/>
  <c r="B563" i="4"/>
  <c r="H563" i="4" s="1"/>
  <c r="E562" i="4" a="1"/>
  <c r="E562" i="4" s="1"/>
  <c r="I562" i="4" s="1"/>
  <c r="G562" i="3"/>
  <c r="E562" i="3" a="1"/>
  <c r="E562" i="3" s="1"/>
  <c r="H562" i="3" s="1"/>
  <c r="B563" i="3"/>
  <c r="E561" i="2" a="1"/>
  <c r="E561" i="2" s="1"/>
  <c r="B562" i="2"/>
  <c r="G561" i="2"/>
  <c r="B557" i="1"/>
  <c r="E556" i="1" a="1"/>
  <c r="E556" i="1" s="1"/>
  <c r="G556" i="1"/>
  <c r="H561" i="2" l="1"/>
  <c r="G563" i="4"/>
  <c r="E563" i="4" a="1"/>
  <c r="E563" i="4" s="1"/>
  <c r="I563" i="4" s="1"/>
  <c r="B564" i="4"/>
  <c r="H564" i="4" s="1"/>
  <c r="B564" i="3"/>
  <c r="G563" i="3"/>
  <c r="E563" i="3" a="1"/>
  <c r="E563" i="3" s="1"/>
  <c r="H563" i="3" s="1"/>
  <c r="B563" i="2"/>
  <c r="E562" i="2" a="1"/>
  <c r="E562" i="2" s="1"/>
  <c r="G562" i="2"/>
  <c r="B558" i="1"/>
  <c r="E557" i="1" a="1"/>
  <c r="E557" i="1" s="1"/>
  <c r="G557" i="1"/>
  <c r="H562" i="2" l="1"/>
  <c r="B565" i="4"/>
  <c r="H565" i="4" s="1"/>
  <c r="E564" i="4" a="1"/>
  <c r="E564" i="4" s="1"/>
  <c r="G564" i="4"/>
  <c r="B565" i="3"/>
  <c r="E564" i="3" a="1"/>
  <c r="E564" i="3" s="1"/>
  <c r="G564" i="3"/>
  <c r="G563" i="2"/>
  <c r="B564" i="2"/>
  <c r="E563" i="2" a="1"/>
  <c r="E563" i="2" s="1"/>
  <c r="H563" i="2" s="1"/>
  <c r="B559" i="1"/>
  <c r="E558" i="1" a="1"/>
  <c r="E558" i="1" s="1"/>
  <c r="G558" i="1"/>
  <c r="I564" i="4" l="1"/>
  <c r="H564" i="3"/>
  <c r="B566" i="4"/>
  <c r="H566" i="4" s="1"/>
  <c r="G565" i="4"/>
  <c r="E565" i="4" a="1"/>
  <c r="E565" i="4" s="1"/>
  <c r="I565" i="4" s="1"/>
  <c r="G565" i="3"/>
  <c r="E565" i="3" a="1"/>
  <c r="E565" i="3" s="1"/>
  <c r="H565" i="3" s="1"/>
  <c r="B566" i="3"/>
  <c r="B565" i="2"/>
  <c r="G564" i="2"/>
  <c r="E564" i="2" a="1"/>
  <c r="E564" i="2" s="1"/>
  <c r="H564" i="2" s="1"/>
  <c r="B560" i="1"/>
  <c r="E559" i="1" a="1"/>
  <c r="E559" i="1" s="1"/>
  <c r="G559" i="1"/>
  <c r="G566" i="4" l="1"/>
  <c r="E566" i="4" a="1"/>
  <c r="E566" i="4" s="1"/>
  <c r="I566" i="4" s="1"/>
  <c r="B567" i="4"/>
  <c r="H567" i="4" s="1"/>
  <c r="B567" i="3"/>
  <c r="G566" i="3"/>
  <c r="E566" i="3" a="1"/>
  <c r="E566" i="3" s="1"/>
  <c r="H566" i="3" s="1"/>
  <c r="B566" i="2"/>
  <c r="G565" i="2"/>
  <c r="E565" i="2" a="1"/>
  <c r="E565" i="2" s="1"/>
  <c r="H565" i="2" s="1"/>
  <c r="B561" i="1"/>
  <c r="E560" i="1" a="1"/>
  <c r="E560" i="1" s="1"/>
  <c r="G560" i="1"/>
  <c r="B568" i="4" l="1"/>
  <c r="H568" i="4" s="1"/>
  <c r="G567" i="4"/>
  <c r="E567" i="4" a="1"/>
  <c r="E567" i="4" s="1"/>
  <c r="I567" i="4" s="1"/>
  <c r="B568" i="3"/>
  <c r="E567" i="3" a="1"/>
  <c r="E567" i="3" s="1"/>
  <c r="H567" i="3" s="1"/>
  <c r="G567" i="3"/>
  <c r="G566" i="2"/>
  <c r="B567" i="2"/>
  <c r="E566" i="2" a="1"/>
  <c r="E566" i="2" s="1"/>
  <c r="B562" i="1"/>
  <c r="E561" i="1" a="1"/>
  <c r="E561" i="1" s="1"/>
  <c r="G561" i="1"/>
  <c r="H566" i="2" l="1"/>
  <c r="B569" i="4"/>
  <c r="H569" i="4" s="1"/>
  <c r="G568" i="4"/>
  <c r="E568" i="4" a="1"/>
  <c r="E568" i="4" s="1"/>
  <c r="I568" i="4" s="1"/>
  <c r="G568" i="3"/>
  <c r="E568" i="3" a="1"/>
  <c r="E568" i="3" s="1"/>
  <c r="H568" i="3" s="1"/>
  <c r="B569" i="3"/>
  <c r="E567" i="2" a="1"/>
  <c r="E567" i="2" s="1"/>
  <c r="G567" i="2"/>
  <c r="B568" i="2"/>
  <c r="B563" i="1"/>
  <c r="G562" i="1"/>
  <c r="E562" i="1" a="1"/>
  <c r="E562" i="1" s="1"/>
  <c r="H567" i="2" l="1"/>
  <c r="E569" i="4" a="1"/>
  <c r="E569" i="4" s="1"/>
  <c r="B570" i="4"/>
  <c r="H570" i="4" s="1"/>
  <c r="G569" i="4"/>
  <c r="B570" i="3"/>
  <c r="G569" i="3"/>
  <c r="E569" i="3" a="1"/>
  <c r="E569" i="3" s="1"/>
  <c r="H569" i="3" s="1"/>
  <c r="G568" i="2"/>
  <c r="B569" i="2"/>
  <c r="E568" i="2" a="1"/>
  <c r="E568" i="2" s="1"/>
  <c r="B564" i="1"/>
  <c r="E563" i="1" a="1"/>
  <c r="E563" i="1" s="1"/>
  <c r="G563" i="1"/>
  <c r="H568" i="2" l="1"/>
  <c r="I569" i="4"/>
  <c r="B571" i="4"/>
  <c r="H571" i="4" s="1"/>
  <c r="G570" i="4"/>
  <c r="E570" i="4" a="1"/>
  <c r="E570" i="4" s="1"/>
  <c r="I570" i="4" s="1"/>
  <c r="B571" i="3"/>
  <c r="E570" i="3" a="1"/>
  <c r="E570" i="3" s="1"/>
  <c r="H570" i="3" s="1"/>
  <c r="G570" i="3"/>
  <c r="B570" i="2"/>
  <c r="E569" i="2" a="1"/>
  <c r="E569" i="2" s="1"/>
  <c r="G569" i="2"/>
  <c r="B565" i="1"/>
  <c r="E564" i="1" a="1"/>
  <c r="E564" i="1" s="1"/>
  <c r="G564" i="1"/>
  <c r="H569" i="2" l="1"/>
  <c r="G571" i="4"/>
  <c r="E571" i="4" a="1"/>
  <c r="E571" i="4" s="1"/>
  <c r="I571" i="4" s="1"/>
  <c r="B572" i="4"/>
  <c r="H572" i="4" s="1"/>
  <c r="G571" i="3"/>
  <c r="E571" i="3" a="1"/>
  <c r="E571" i="3" s="1"/>
  <c r="H571" i="3" s="1"/>
  <c r="B572" i="3"/>
  <c r="E570" i="2" a="1"/>
  <c r="E570" i="2" s="1"/>
  <c r="G570" i="2"/>
  <c r="B571" i="2"/>
  <c r="B566" i="1"/>
  <c r="E565" i="1" a="1"/>
  <c r="E565" i="1" s="1"/>
  <c r="G565" i="1"/>
  <c r="H570" i="2" l="1"/>
  <c r="E572" i="4" a="1"/>
  <c r="E572" i="4" s="1"/>
  <c r="B573" i="4"/>
  <c r="H573" i="4" s="1"/>
  <c r="G572" i="4"/>
  <c r="B573" i="3"/>
  <c r="G572" i="3"/>
  <c r="E572" i="3" a="1"/>
  <c r="E572" i="3" s="1"/>
  <c r="H572" i="3" s="1"/>
  <c r="B572" i="2"/>
  <c r="G571" i="2"/>
  <c r="E571" i="2" a="1"/>
  <c r="E571" i="2" s="1"/>
  <c r="B567" i="1"/>
  <c r="E566" i="1" a="1"/>
  <c r="E566" i="1" s="1"/>
  <c r="G566" i="1"/>
  <c r="H571" i="2" l="1"/>
  <c r="I572" i="4"/>
  <c r="B574" i="4"/>
  <c r="H574" i="4" s="1"/>
  <c r="E573" i="4" a="1"/>
  <c r="E573" i="4" s="1"/>
  <c r="G573" i="4"/>
  <c r="B574" i="3"/>
  <c r="E573" i="3" a="1"/>
  <c r="E573" i="3" s="1"/>
  <c r="H573" i="3" s="1"/>
  <c r="G573" i="3"/>
  <c r="B573" i="2"/>
  <c r="G572" i="2"/>
  <c r="E572" i="2" a="1"/>
  <c r="E572" i="2" s="1"/>
  <c r="H572" i="2" s="1"/>
  <c r="B568" i="1"/>
  <c r="E567" i="1" a="1"/>
  <c r="E567" i="1" s="1"/>
  <c r="G567" i="1"/>
  <c r="I573" i="4" l="1"/>
  <c r="G574" i="4"/>
  <c r="B575" i="4"/>
  <c r="H575" i="4" s="1"/>
  <c r="E574" i="4" a="1"/>
  <c r="E574" i="4" s="1"/>
  <c r="I574" i="4" s="1"/>
  <c r="G574" i="3"/>
  <c r="E574" i="3" a="1"/>
  <c r="E574" i="3" s="1"/>
  <c r="H574" i="3" s="1"/>
  <c r="B575" i="3"/>
  <c r="G573" i="2"/>
  <c r="E573" i="2" a="1"/>
  <c r="E573" i="2" s="1"/>
  <c r="H573" i="2" s="1"/>
  <c r="B574" i="2"/>
  <c r="B569" i="1"/>
  <c r="G568" i="1"/>
  <c r="E568" i="1" a="1"/>
  <c r="E568" i="1" s="1"/>
  <c r="G575" i="4" l="1"/>
  <c r="E575" i="4" a="1"/>
  <c r="E575" i="4" s="1"/>
  <c r="B576" i="4"/>
  <c r="H576" i="4" s="1"/>
  <c r="B576" i="3"/>
  <c r="G575" i="3"/>
  <c r="E575" i="3" a="1"/>
  <c r="E575" i="3" s="1"/>
  <c r="H575" i="3" s="1"/>
  <c r="E574" i="2" a="1"/>
  <c r="E574" i="2" s="1"/>
  <c r="B575" i="2"/>
  <c r="G574" i="2"/>
  <c r="B570" i="1"/>
  <c r="E569" i="1" a="1"/>
  <c r="E569" i="1" s="1"/>
  <c r="G569" i="1"/>
  <c r="H574" i="2" l="1"/>
  <c r="I575" i="4"/>
  <c r="B577" i="4"/>
  <c r="H577" i="4" s="1"/>
  <c r="E576" i="4" a="1"/>
  <c r="E576" i="4" s="1"/>
  <c r="G576" i="4"/>
  <c r="B577" i="3"/>
  <c r="E576" i="3" a="1"/>
  <c r="E576" i="3" s="1"/>
  <c r="H576" i="3" s="1"/>
  <c r="G576" i="3"/>
  <c r="B576" i="2"/>
  <c r="G575" i="2"/>
  <c r="E575" i="2" a="1"/>
  <c r="E575" i="2" s="1"/>
  <c r="H575" i="2" s="1"/>
  <c r="B571" i="1"/>
  <c r="E570" i="1" a="1"/>
  <c r="E570" i="1" s="1"/>
  <c r="G570" i="1"/>
  <c r="I576" i="4" l="1"/>
  <c r="B578" i="4"/>
  <c r="H578" i="4" s="1"/>
  <c r="G577" i="4"/>
  <c r="E577" i="4" a="1"/>
  <c r="E577" i="4" s="1"/>
  <c r="I577" i="4" s="1"/>
  <c r="G577" i="3"/>
  <c r="E577" i="3" a="1"/>
  <c r="E577" i="3" s="1"/>
  <c r="H577" i="3" s="1"/>
  <c r="B578" i="3"/>
  <c r="B577" i="2"/>
  <c r="E576" i="2" a="1"/>
  <c r="E576" i="2" s="1"/>
  <c r="G576" i="2"/>
  <c r="B572" i="1"/>
  <c r="E571" i="1" a="1"/>
  <c r="E571" i="1" s="1"/>
  <c r="G571" i="1"/>
  <c r="H576" i="2" l="1"/>
  <c r="G578" i="4"/>
  <c r="E578" i="4" a="1"/>
  <c r="E578" i="4" s="1"/>
  <c r="I578" i="4" s="1"/>
  <c r="B579" i="4"/>
  <c r="H579" i="4" s="1"/>
  <c r="B579" i="3"/>
  <c r="G578" i="3"/>
  <c r="E578" i="3" a="1"/>
  <c r="E578" i="3" s="1"/>
  <c r="H578" i="3" s="1"/>
  <c r="G577" i="2"/>
  <c r="B578" i="2"/>
  <c r="E577" i="2" a="1"/>
  <c r="E577" i="2" s="1"/>
  <c r="H577" i="2" s="1"/>
  <c r="B573" i="1"/>
  <c r="E572" i="1" a="1"/>
  <c r="E572" i="1" s="1"/>
  <c r="G572" i="1"/>
  <c r="B580" i="4" l="1"/>
  <c r="H580" i="4" s="1"/>
  <c r="G579" i="4"/>
  <c r="E579" i="4" a="1"/>
  <c r="E579" i="4" s="1"/>
  <c r="I579" i="4" s="1"/>
  <c r="B580" i="3"/>
  <c r="E579" i="3" a="1"/>
  <c r="E579" i="3" s="1"/>
  <c r="H579" i="3" s="1"/>
  <c r="G579" i="3"/>
  <c r="B579" i="2"/>
  <c r="G578" i="2"/>
  <c r="E578" i="2" a="1"/>
  <c r="E578" i="2" s="1"/>
  <c r="B574" i="1"/>
  <c r="E573" i="1" a="1"/>
  <c r="E573" i="1" s="1"/>
  <c r="G573" i="1"/>
  <c r="H578" i="2" l="1"/>
  <c r="B581" i="4"/>
  <c r="H581" i="4" s="1"/>
  <c r="G580" i="4"/>
  <c r="E580" i="4" a="1"/>
  <c r="E580" i="4" s="1"/>
  <c r="G580" i="3"/>
  <c r="E580" i="3" a="1"/>
  <c r="E580" i="3" s="1"/>
  <c r="H580" i="3" s="1"/>
  <c r="B581" i="3"/>
  <c r="E579" i="2" a="1"/>
  <c r="E579" i="2" s="1"/>
  <c r="B580" i="2"/>
  <c r="G579" i="2"/>
  <c r="B575" i="1"/>
  <c r="E574" i="1" a="1"/>
  <c r="E574" i="1" s="1"/>
  <c r="G574" i="1"/>
  <c r="I580" i="4" l="1"/>
  <c r="H579" i="2"/>
  <c r="E581" i="4" a="1"/>
  <c r="E581" i="4" s="1"/>
  <c r="B582" i="4"/>
  <c r="H582" i="4" s="1"/>
  <c r="G581" i="4"/>
  <c r="B582" i="3"/>
  <c r="G581" i="3"/>
  <c r="E581" i="3" a="1"/>
  <c r="E581" i="3" s="1"/>
  <c r="H581" i="3" s="1"/>
  <c r="G580" i="2"/>
  <c r="B581" i="2"/>
  <c r="E580" i="2" a="1"/>
  <c r="E580" i="2" s="1"/>
  <c r="H580" i="2" s="1"/>
  <c r="B576" i="1"/>
  <c r="E575" i="1" a="1"/>
  <c r="E575" i="1" s="1"/>
  <c r="G575" i="1"/>
  <c r="I581" i="4" l="1"/>
  <c r="B583" i="4"/>
  <c r="H583" i="4" s="1"/>
  <c r="G582" i="4"/>
  <c r="E582" i="4" a="1"/>
  <c r="E582" i="4" s="1"/>
  <c r="I582" i="4" s="1"/>
  <c r="B583" i="3"/>
  <c r="E582" i="3" a="1"/>
  <c r="E582" i="3" s="1"/>
  <c r="H582" i="3" s="1"/>
  <c r="G582" i="3"/>
  <c r="B582" i="2"/>
  <c r="G581" i="2"/>
  <c r="E581" i="2" a="1"/>
  <c r="E581" i="2" s="1"/>
  <c r="H581" i="2" s="1"/>
  <c r="B577" i="1"/>
  <c r="E576" i="1" a="1"/>
  <c r="E576" i="1" s="1"/>
  <c r="G576" i="1"/>
  <c r="G583" i="4" l="1"/>
  <c r="E583" i="4" a="1"/>
  <c r="E583" i="4" s="1"/>
  <c r="I583" i="4" s="1"/>
  <c r="B584" i="4"/>
  <c r="H584" i="4" s="1"/>
  <c r="G583" i="3"/>
  <c r="E583" i="3" a="1"/>
  <c r="E583" i="3" s="1"/>
  <c r="H583" i="3" s="1"/>
  <c r="B584" i="3"/>
  <c r="G582" i="2"/>
  <c r="E582" i="2" a="1"/>
  <c r="E582" i="2" s="1"/>
  <c r="H582" i="2" s="1"/>
  <c r="B583" i="2"/>
  <c r="B578" i="1"/>
  <c r="E577" i="1" a="1"/>
  <c r="E577" i="1" s="1"/>
  <c r="G577" i="1"/>
  <c r="E584" i="4" l="1" a="1"/>
  <c r="E584" i="4" s="1"/>
  <c r="B585" i="4"/>
  <c r="H585" i="4" s="1"/>
  <c r="G584" i="4"/>
  <c r="B585" i="3"/>
  <c r="G584" i="3"/>
  <c r="E584" i="3" a="1"/>
  <c r="E584" i="3" s="1"/>
  <c r="H584" i="3" s="1"/>
  <c r="G583" i="2"/>
  <c r="B584" i="2"/>
  <c r="E583" i="2" a="1"/>
  <c r="E583" i="2" s="1"/>
  <c r="H583" i="2" s="1"/>
  <c r="B579" i="1"/>
  <c r="E578" i="1" a="1"/>
  <c r="E578" i="1" s="1"/>
  <c r="G578" i="1"/>
  <c r="I584" i="4" l="1"/>
  <c r="B586" i="4"/>
  <c r="H586" i="4" s="1"/>
  <c r="E585" i="4" a="1"/>
  <c r="E585" i="4" s="1"/>
  <c r="G585" i="4"/>
  <c r="B586" i="3"/>
  <c r="E585" i="3" a="1"/>
  <c r="E585" i="3" s="1"/>
  <c r="G585" i="3"/>
  <c r="B585" i="2"/>
  <c r="G584" i="2"/>
  <c r="E584" i="2" a="1"/>
  <c r="E584" i="2" s="1"/>
  <c r="H584" i="2" s="1"/>
  <c r="B580" i="1"/>
  <c r="E579" i="1" a="1"/>
  <c r="E579" i="1" s="1"/>
  <c r="G579" i="1"/>
  <c r="H585" i="3" l="1"/>
  <c r="I585" i="4"/>
  <c r="G586" i="4"/>
  <c r="B587" i="4"/>
  <c r="H587" i="4" s="1"/>
  <c r="E586" i="4" a="1"/>
  <c r="E586" i="4" s="1"/>
  <c r="I586" i="4" s="1"/>
  <c r="G586" i="3"/>
  <c r="E586" i="3" a="1"/>
  <c r="E586" i="3" s="1"/>
  <c r="H586" i="3" s="1"/>
  <c r="B587" i="3"/>
  <c r="E585" i="2" a="1"/>
  <c r="E585" i="2" s="1"/>
  <c r="B586" i="2"/>
  <c r="G585" i="2"/>
  <c r="B581" i="1"/>
  <c r="E580" i="1" a="1"/>
  <c r="E580" i="1" s="1"/>
  <c r="G580" i="1"/>
  <c r="H585" i="2" l="1"/>
  <c r="G587" i="4"/>
  <c r="E587" i="4" a="1"/>
  <c r="E587" i="4" s="1"/>
  <c r="I587" i="4" s="1"/>
  <c r="B588" i="4"/>
  <c r="H588" i="4" s="1"/>
  <c r="B588" i="3"/>
  <c r="G587" i="3"/>
  <c r="E587" i="3" a="1"/>
  <c r="E587" i="3" s="1"/>
  <c r="H587" i="3" s="1"/>
  <c r="G586" i="2"/>
  <c r="B587" i="2"/>
  <c r="E586" i="2" a="1"/>
  <c r="E586" i="2" s="1"/>
  <c r="B582" i="1"/>
  <c r="E581" i="1" a="1"/>
  <c r="E581" i="1" s="1"/>
  <c r="G581" i="1"/>
  <c r="H586" i="2" l="1"/>
  <c r="B589" i="4"/>
  <c r="H589" i="4" s="1"/>
  <c r="E588" i="4" a="1"/>
  <c r="E588" i="4" s="1"/>
  <c r="G588" i="4"/>
  <c r="B589" i="3"/>
  <c r="E588" i="3" a="1"/>
  <c r="E588" i="3" s="1"/>
  <c r="H588" i="3" s="1"/>
  <c r="G588" i="3"/>
  <c r="E587" i="2" a="1"/>
  <c r="E587" i="2" s="1"/>
  <c r="B588" i="2"/>
  <c r="G587" i="2"/>
  <c r="B583" i="1"/>
  <c r="E582" i="1" a="1"/>
  <c r="E582" i="1" s="1"/>
  <c r="G582" i="1"/>
  <c r="H587" i="2" l="1"/>
  <c r="I588" i="4"/>
  <c r="B590" i="4"/>
  <c r="H590" i="4" s="1"/>
  <c r="G589" i="4"/>
  <c r="E589" i="4" a="1"/>
  <c r="E589" i="4" s="1"/>
  <c r="I589" i="4" s="1"/>
  <c r="G589" i="3"/>
  <c r="E589" i="3" a="1"/>
  <c r="E589" i="3" s="1"/>
  <c r="H589" i="3" s="1"/>
  <c r="B590" i="3"/>
  <c r="E588" i="2" a="1"/>
  <c r="E588" i="2" s="1"/>
  <c r="B589" i="2"/>
  <c r="G588" i="2"/>
  <c r="B584" i="1"/>
  <c r="E583" i="1" a="1"/>
  <c r="E583" i="1" s="1"/>
  <c r="G583" i="1"/>
  <c r="H588" i="2" l="1"/>
  <c r="G590" i="4"/>
  <c r="E590" i="4" a="1"/>
  <c r="E590" i="4" s="1"/>
  <c r="I590" i="4" s="1"/>
  <c r="B591" i="4"/>
  <c r="H591" i="4" s="1"/>
  <c r="B591" i="3"/>
  <c r="G590" i="3"/>
  <c r="E590" i="3" a="1"/>
  <c r="E590" i="3" s="1"/>
  <c r="H590" i="3" s="1"/>
  <c r="B590" i="2"/>
  <c r="E589" i="2" a="1"/>
  <c r="E589" i="2" s="1"/>
  <c r="G589" i="2"/>
  <c r="B585" i="1"/>
  <c r="E584" i="1" a="1"/>
  <c r="E584" i="1" s="1"/>
  <c r="G584" i="1"/>
  <c r="H589" i="2" l="1"/>
  <c r="B592" i="4"/>
  <c r="H592" i="4" s="1"/>
  <c r="G591" i="4"/>
  <c r="E591" i="4" a="1"/>
  <c r="E591" i="4" s="1"/>
  <c r="B592" i="3"/>
  <c r="E591" i="3" a="1"/>
  <c r="E591" i="3" s="1"/>
  <c r="G591" i="3"/>
  <c r="B591" i="2"/>
  <c r="G590" i="2"/>
  <c r="E590" i="2" a="1"/>
  <c r="E590" i="2" s="1"/>
  <c r="B586" i="1"/>
  <c r="E585" i="1" a="1"/>
  <c r="E585" i="1" s="1"/>
  <c r="G585" i="1"/>
  <c r="H590" i="2" l="1"/>
  <c r="I591" i="4"/>
  <c r="H591" i="3"/>
  <c r="B593" i="4"/>
  <c r="H593" i="4" s="1"/>
  <c r="G592" i="4"/>
  <c r="E592" i="4" a="1"/>
  <c r="E592" i="4" s="1"/>
  <c r="I592" i="4" s="1"/>
  <c r="G592" i="3"/>
  <c r="E592" i="3" a="1"/>
  <c r="E592" i="3" s="1"/>
  <c r="H592" i="3" s="1"/>
  <c r="B593" i="3"/>
  <c r="B592" i="2"/>
  <c r="E591" i="2" a="1"/>
  <c r="E591" i="2" s="1"/>
  <c r="G591" i="2"/>
  <c r="B587" i="1"/>
  <c r="E586" i="1" a="1"/>
  <c r="E586" i="1" s="1"/>
  <c r="G586" i="1"/>
  <c r="H591" i="2" l="1"/>
  <c r="E593" i="4" a="1"/>
  <c r="E593" i="4" s="1"/>
  <c r="B594" i="4"/>
  <c r="H594" i="4" s="1"/>
  <c r="G593" i="4"/>
  <c r="B594" i="3"/>
  <c r="G593" i="3"/>
  <c r="E593" i="3" a="1"/>
  <c r="E593" i="3" s="1"/>
  <c r="H593" i="3" s="1"/>
  <c r="B593" i="2"/>
  <c r="E592" i="2" a="1"/>
  <c r="E592" i="2" s="1"/>
  <c r="G592" i="2"/>
  <c r="B588" i="1"/>
  <c r="E587" i="1" a="1"/>
  <c r="E587" i="1" s="1"/>
  <c r="G587" i="1"/>
  <c r="I593" i="4" l="1"/>
  <c r="H592" i="2"/>
  <c r="B595" i="4"/>
  <c r="H595" i="4" s="1"/>
  <c r="G594" i="4"/>
  <c r="E594" i="4" a="1"/>
  <c r="E594" i="4" s="1"/>
  <c r="I594" i="4" s="1"/>
  <c r="B595" i="3"/>
  <c r="E594" i="3" a="1"/>
  <c r="E594" i="3" s="1"/>
  <c r="G594" i="3"/>
  <c r="B594" i="2"/>
  <c r="E593" i="2" a="1"/>
  <c r="E593" i="2" s="1"/>
  <c r="G593" i="2"/>
  <c r="B589" i="1"/>
  <c r="E588" i="1" a="1"/>
  <c r="E588" i="1" s="1"/>
  <c r="G588" i="1"/>
  <c r="H594" i="3" l="1"/>
  <c r="H593" i="2"/>
  <c r="G595" i="4"/>
  <c r="E595" i="4" a="1"/>
  <c r="E595" i="4" s="1"/>
  <c r="B596" i="4"/>
  <c r="H596" i="4" s="1"/>
  <c r="G595" i="3"/>
  <c r="E595" i="3" a="1"/>
  <c r="E595" i="3" s="1"/>
  <c r="H595" i="3" s="1"/>
  <c r="B596" i="3"/>
  <c r="E594" i="2" a="1"/>
  <c r="E594" i="2" s="1"/>
  <c r="B595" i="2"/>
  <c r="G594" i="2"/>
  <c r="B590" i="1"/>
  <c r="E589" i="1" a="1"/>
  <c r="E589" i="1" s="1"/>
  <c r="G589" i="1"/>
  <c r="H594" i="2" l="1"/>
  <c r="I595" i="4"/>
  <c r="E596" i="4" a="1"/>
  <c r="E596" i="4" s="1"/>
  <c r="B597" i="4"/>
  <c r="H597" i="4" s="1"/>
  <c r="G596" i="4"/>
  <c r="B597" i="3"/>
  <c r="G596" i="3"/>
  <c r="E596" i="3" a="1"/>
  <c r="E596" i="3" s="1"/>
  <c r="H596" i="3" s="1"/>
  <c r="G595" i="2"/>
  <c r="B596" i="2"/>
  <c r="E595" i="2" a="1"/>
  <c r="E595" i="2" s="1"/>
  <c r="H595" i="2" s="1"/>
  <c r="B591" i="1"/>
  <c r="E590" i="1" a="1"/>
  <c r="E590" i="1" s="1"/>
  <c r="G590" i="1"/>
  <c r="I596" i="4" l="1"/>
  <c r="B598" i="4"/>
  <c r="H598" i="4" s="1"/>
  <c r="E597" i="4" a="1"/>
  <c r="E597" i="4" s="1"/>
  <c r="G597" i="4"/>
  <c r="B598" i="3"/>
  <c r="E597" i="3" a="1"/>
  <c r="E597" i="3" s="1"/>
  <c r="G597" i="3"/>
  <c r="B597" i="2"/>
  <c r="E596" i="2" a="1"/>
  <c r="E596" i="2" s="1"/>
  <c r="G596" i="2"/>
  <c r="B592" i="1"/>
  <c r="E591" i="1" a="1"/>
  <c r="E591" i="1" s="1"/>
  <c r="G591" i="1"/>
  <c r="H597" i="3" l="1"/>
  <c r="H596" i="2"/>
  <c r="I597" i="4"/>
  <c r="G598" i="4"/>
  <c r="B599" i="4"/>
  <c r="H599" i="4" s="1"/>
  <c r="E598" i="4" a="1"/>
  <c r="E598" i="4" s="1"/>
  <c r="I598" i="4" s="1"/>
  <c r="G598" i="3"/>
  <c r="E598" i="3" a="1"/>
  <c r="E598" i="3" s="1"/>
  <c r="H598" i="3" s="1"/>
  <c r="B599" i="3"/>
  <c r="E597" i="2" a="1"/>
  <c r="E597" i="2" s="1"/>
  <c r="G597" i="2"/>
  <c r="B598" i="2"/>
  <c r="B593" i="1"/>
  <c r="E592" i="1" a="1"/>
  <c r="E592" i="1" s="1"/>
  <c r="G592" i="1"/>
  <c r="H597" i="2" l="1"/>
  <c r="G599" i="4"/>
  <c r="E599" i="4" a="1"/>
  <c r="E599" i="4" s="1"/>
  <c r="I599" i="4" s="1"/>
  <c r="B600" i="4"/>
  <c r="H600" i="4" s="1"/>
  <c r="B600" i="3"/>
  <c r="G599" i="3"/>
  <c r="E599" i="3" a="1"/>
  <c r="E599" i="3" s="1"/>
  <c r="H599" i="3" s="1"/>
  <c r="G598" i="2"/>
  <c r="B599" i="2"/>
  <c r="E598" i="2" a="1"/>
  <c r="E598" i="2" s="1"/>
  <c r="B594" i="1"/>
  <c r="E593" i="1" a="1"/>
  <c r="E593" i="1" s="1"/>
  <c r="G593" i="1"/>
  <c r="H598" i="2" l="1"/>
  <c r="B601" i="4"/>
  <c r="H601" i="4" s="1"/>
  <c r="E600" i="4" a="1"/>
  <c r="E600" i="4" s="1"/>
  <c r="G600" i="4"/>
  <c r="B601" i="3"/>
  <c r="E600" i="3" a="1"/>
  <c r="E600" i="3" s="1"/>
  <c r="H600" i="3" s="1"/>
  <c r="G600" i="3"/>
  <c r="B600" i="2"/>
  <c r="E599" i="2" a="1"/>
  <c r="E599" i="2" s="1"/>
  <c r="G599" i="2"/>
  <c r="B595" i="1"/>
  <c r="E594" i="1" a="1"/>
  <c r="E594" i="1" s="1"/>
  <c r="G594" i="1"/>
  <c r="I600" i="4" l="1"/>
  <c r="H599" i="2"/>
  <c r="B602" i="4"/>
  <c r="H602" i="4" s="1"/>
  <c r="G601" i="4"/>
  <c r="E601" i="4" a="1"/>
  <c r="E601" i="4" s="1"/>
  <c r="I601" i="4" s="1"/>
  <c r="B602" i="3"/>
  <c r="G601" i="3"/>
  <c r="E601" i="3" a="1"/>
  <c r="E601" i="3" s="1"/>
  <c r="H601" i="3" s="1"/>
  <c r="E600" i="2" a="1"/>
  <c r="E600" i="2" s="1"/>
  <c r="H600" i="2" s="1"/>
  <c r="G600" i="2"/>
  <c r="B601" i="2"/>
  <c r="B596" i="1"/>
  <c r="E595" i="1" a="1"/>
  <c r="E595" i="1" s="1"/>
  <c r="G595" i="1"/>
  <c r="G602" i="4" l="1"/>
  <c r="E602" i="4" a="1"/>
  <c r="E602" i="4" s="1"/>
  <c r="I602" i="4" s="1"/>
  <c r="B603" i="4"/>
  <c r="H603" i="4" s="1"/>
  <c r="B603" i="3"/>
  <c r="E602" i="3" a="1"/>
  <c r="E602" i="3" s="1"/>
  <c r="H602" i="3" s="1"/>
  <c r="G602" i="3"/>
  <c r="B602" i="2"/>
  <c r="G601" i="2"/>
  <c r="E601" i="2" a="1"/>
  <c r="E601" i="2" s="1"/>
  <c r="B597" i="1"/>
  <c r="E596" i="1" a="1"/>
  <c r="E596" i="1" s="1"/>
  <c r="G596" i="1"/>
  <c r="H601" i="2" l="1"/>
  <c r="B604" i="4"/>
  <c r="H604" i="4" s="1"/>
  <c r="G603" i="4"/>
  <c r="E603" i="4" a="1"/>
  <c r="E603" i="4" s="1"/>
  <c r="B604" i="3"/>
  <c r="G603" i="3"/>
  <c r="E603" i="3" a="1"/>
  <c r="E603" i="3" s="1"/>
  <c r="H603" i="3" s="1"/>
  <c r="G602" i="2"/>
  <c r="B603" i="2"/>
  <c r="E602" i="2" a="1"/>
  <c r="E602" i="2" s="1"/>
  <c r="H602" i="2" s="1"/>
  <c r="B598" i="1"/>
  <c r="E597" i="1" a="1"/>
  <c r="E597" i="1" s="1"/>
  <c r="G597" i="1"/>
  <c r="I603" i="4" l="1"/>
  <c r="B605" i="4"/>
  <c r="H605" i="4" s="1"/>
  <c r="G604" i="4"/>
  <c r="E604" i="4" a="1"/>
  <c r="E604" i="4" s="1"/>
  <c r="I604" i="4" s="1"/>
  <c r="B605" i="3"/>
  <c r="G604" i="3"/>
  <c r="E604" i="3" a="1"/>
  <c r="E604" i="3" s="1"/>
  <c r="H604" i="3" s="1"/>
  <c r="E603" i="2" a="1"/>
  <c r="E603" i="2" s="1"/>
  <c r="B604" i="2"/>
  <c r="G603" i="2"/>
  <c r="B599" i="1"/>
  <c r="G598" i="1"/>
  <c r="E598" i="1" a="1"/>
  <c r="E598" i="1" s="1"/>
  <c r="H603" i="2" l="1"/>
  <c r="E605" i="4" a="1"/>
  <c r="E605" i="4" s="1"/>
  <c r="B606" i="4"/>
  <c r="H606" i="4" s="1"/>
  <c r="G605" i="4"/>
  <c r="B606" i="3"/>
  <c r="G605" i="3"/>
  <c r="E605" i="3" a="1"/>
  <c r="E605" i="3" s="1"/>
  <c r="H605" i="3" s="1"/>
  <c r="B605" i="2"/>
  <c r="G604" i="2"/>
  <c r="E604" i="2" a="1"/>
  <c r="E604" i="2" s="1"/>
  <c r="B600" i="1"/>
  <c r="E599" i="1" a="1"/>
  <c r="E599" i="1" s="1"/>
  <c r="G599" i="1"/>
  <c r="H604" i="2" l="1"/>
  <c r="I605" i="4"/>
  <c r="B607" i="4"/>
  <c r="H607" i="4" s="1"/>
  <c r="G606" i="4"/>
  <c r="E606" i="4" a="1"/>
  <c r="E606" i="4" s="1"/>
  <c r="I606" i="4" s="1"/>
  <c r="G606" i="3"/>
  <c r="B607" i="3"/>
  <c r="E606" i="3" a="1"/>
  <c r="E606" i="3" s="1"/>
  <c r="H606" i="3" s="1"/>
  <c r="B606" i="2"/>
  <c r="G605" i="2"/>
  <c r="E605" i="2" a="1"/>
  <c r="E605" i="2" s="1"/>
  <c r="H605" i="2" s="1"/>
  <c r="B601" i="1"/>
  <c r="E600" i="1" a="1"/>
  <c r="E600" i="1" s="1"/>
  <c r="G600" i="1"/>
  <c r="G607" i="4" l="1"/>
  <c r="E607" i="4" a="1"/>
  <c r="E607" i="4" s="1"/>
  <c r="I607" i="4" s="1"/>
  <c r="B608" i="4"/>
  <c r="H608" i="4" s="1"/>
  <c r="B608" i="3"/>
  <c r="G607" i="3"/>
  <c r="E607" i="3" a="1"/>
  <c r="E607" i="3" s="1"/>
  <c r="H607" i="3" s="1"/>
  <c r="B607" i="2"/>
  <c r="E606" i="2" a="1"/>
  <c r="E606" i="2" s="1"/>
  <c r="G606" i="2"/>
  <c r="B602" i="1"/>
  <c r="E601" i="1" a="1"/>
  <c r="E601" i="1" s="1"/>
  <c r="G601" i="1"/>
  <c r="H606" i="2" l="1"/>
  <c r="E608" i="4" a="1"/>
  <c r="E608" i="4" s="1"/>
  <c r="B609" i="4"/>
  <c r="H609" i="4" s="1"/>
  <c r="G608" i="4"/>
  <c r="B609" i="3"/>
  <c r="E608" i="3" a="1"/>
  <c r="E608" i="3" s="1"/>
  <c r="G608" i="3"/>
  <c r="E607" i="2" a="1"/>
  <c r="E607" i="2" s="1"/>
  <c r="B608" i="2"/>
  <c r="G607" i="2"/>
  <c r="B603" i="1"/>
  <c r="E602" i="1" a="1"/>
  <c r="E602" i="1" s="1"/>
  <c r="G602" i="1"/>
  <c r="I608" i="4" l="1"/>
  <c r="H608" i="3"/>
  <c r="H607" i="2"/>
  <c r="B610" i="4"/>
  <c r="H610" i="4" s="1"/>
  <c r="E609" i="4" a="1"/>
  <c r="E609" i="4" s="1"/>
  <c r="G609" i="4"/>
  <c r="B610" i="3"/>
  <c r="G609" i="3"/>
  <c r="E609" i="3" a="1"/>
  <c r="E609" i="3" s="1"/>
  <c r="H609" i="3" s="1"/>
  <c r="B609" i="2"/>
  <c r="G608" i="2"/>
  <c r="E608" i="2" a="1"/>
  <c r="E608" i="2" s="1"/>
  <c r="H608" i="2" s="1"/>
  <c r="B604" i="1"/>
  <c r="E603" i="1" a="1"/>
  <c r="E603" i="1" s="1"/>
  <c r="G603" i="1"/>
  <c r="I609" i="4" l="1"/>
  <c r="G610" i="4"/>
  <c r="B611" i="4"/>
  <c r="H611" i="4" s="1"/>
  <c r="E610" i="4" a="1"/>
  <c r="E610" i="4" s="1"/>
  <c r="B611" i="3"/>
  <c r="G610" i="3"/>
  <c r="E610" i="3" a="1"/>
  <c r="E610" i="3" s="1"/>
  <c r="H610" i="3" s="1"/>
  <c r="B610" i="2"/>
  <c r="E609" i="2" a="1"/>
  <c r="E609" i="2" s="1"/>
  <c r="G609" i="2"/>
  <c r="B605" i="1"/>
  <c r="E604" i="1" a="1"/>
  <c r="E604" i="1" s="1"/>
  <c r="G604" i="1"/>
  <c r="H609" i="2" l="1"/>
  <c r="I610" i="4"/>
  <c r="G611" i="4"/>
  <c r="E611" i="4" a="1"/>
  <c r="E611" i="4" s="1"/>
  <c r="I611" i="4" s="1"/>
  <c r="B612" i="4"/>
  <c r="H612" i="4" s="1"/>
  <c r="B612" i="3"/>
  <c r="G611" i="3"/>
  <c r="E611" i="3" a="1"/>
  <c r="E611" i="3" s="1"/>
  <c r="H611" i="3" s="1"/>
  <c r="B611" i="2"/>
  <c r="E610" i="2" a="1"/>
  <c r="E610" i="2" s="1"/>
  <c r="G610" i="2"/>
  <c r="B606" i="1"/>
  <c r="E605" i="1" a="1"/>
  <c r="E605" i="1" s="1"/>
  <c r="G605" i="1"/>
  <c r="H610" i="2" l="1"/>
  <c r="B613" i="4"/>
  <c r="H613" i="4" s="1"/>
  <c r="E612" i="4" a="1"/>
  <c r="E612" i="4" s="1"/>
  <c r="G612" i="4"/>
  <c r="B613" i="3"/>
  <c r="E612" i="3" a="1"/>
  <c r="E612" i="3" s="1"/>
  <c r="H612" i="3" s="1"/>
  <c r="G612" i="3"/>
  <c r="E611" i="2" a="1"/>
  <c r="E611" i="2" s="1"/>
  <c r="B612" i="2"/>
  <c r="G611" i="2"/>
  <c r="B607" i="1"/>
  <c r="E606" i="1" a="1"/>
  <c r="E606" i="1" s="1"/>
  <c r="G606" i="1"/>
  <c r="H611" i="2" l="1"/>
  <c r="I612" i="4"/>
  <c r="B614" i="4"/>
  <c r="H614" i="4" s="1"/>
  <c r="G613" i="4"/>
  <c r="E613" i="4" a="1"/>
  <c r="E613" i="4" s="1"/>
  <c r="I613" i="4" s="1"/>
  <c r="B614" i="3"/>
  <c r="G613" i="3"/>
  <c r="E613" i="3" a="1"/>
  <c r="E613" i="3" s="1"/>
  <c r="H613" i="3" s="1"/>
  <c r="G612" i="2"/>
  <c r="E612" i="2" a="1"/>
  <c r="E612" i="2" s="1"/>
  <c r="H612" i="2" s="1"/>
  <c r="B613" i="2"/>
  <c r="B608" i="1"/>
  <c r="E607" i="1" a="1"/>
  <c r="E607" i="1" s="1"/>
  <c r="G607" i="1"/>
  <c r="G614" i="4" l="1"/>
  <c r="E614" i="4" a="1"/>
  <c r="E614" i="4" s="1"/>
  <c r="I614" i="4" s="1"/>
  <c r="B615" i="4"/>
  <c r="H615" i="4" s="1"/>
  <c r="B615" i="3"/>
  <c r="E614" i="3" a="1"/>
  <c r="E614" i="3" s="1"/>
  <c r="G614" i="3"/>
  <c r="B614" i="2"/>
  <c r="E613" i="2" a="1"/>
  <c r="E613" i="2" s="1"/>
  <c r="G613" i="2"/>
  <c r="B609" i="1"/>
  <c r="E608" i="1" a="1"/>
  <c r="E608" i="1" s="1"/>
  <c r="G608" i="1"/>
  <c r="H614" i="3" l="1"/>
  <c r="H613" i="2"/>
  <c r="G615" i="4"/>
  <c r="E615" i="4" a="1"/>
  <c r="E615" i="4" s="1"/>
  <c r="I615" i="4" s="1"/>
  <c r="B616" i="4"/>
  <c r="H616" i="4" s="1"/>
  <c r="B616" i="3"/>
  <c r="G615" i="3"/>
  <c r="E615" i="3" a="1"/>
  <c r="E615" i="3" s="1"/>
  <c r="H615" i="3" s="1"/>
  <c r="B615" i="2"/>
  <c r="G614" i="2"/>
  <c r="E614" i="2" a="1"/>
  <c r="E614" i="2" s="1"/>
  <c r="H614" i="2" s="1"/>
  <c r="B610" i="1"/>
  <c r="E609" i="1" a="1"/>
  <c r="E609" i="1" s="1"/>
  <c r="G609" i="1"/>
  <c r="B617" i="4" l="1"/>
  <c r="H617" i="4" s="1"/>
  <c r="G616" i="4"/>
  <c r="E616" i="4" a="1"/>
  <c r="E616" i="4" s="1"/>
  <c r="I616" i="4" s="1"/>
  <c r="B617" i="3"/>
  <c r="G616" i="3"/>
  <c r="E616" i="3" a="1"/>
  <c r="E616" i="3" s="1"/>
  <c r="H616" i="3" s="1"/>
  <c r="E615" i="2" a="1"/>
  <c r="E615" i="2" s="1"/>
  <c r="B616" i="2"/>
  <c r="G615" i="2"/>
  <c r="B611" i="1"/>
  <c r="E610" i="1" a="1"/>
  <c r="E610" i="1" s="1"/>
  <c r="G610" i="1"/>
  <c r="H615" i="2" l="1"/>
  <c r="B618" i="4"/>
  <c r="H618" i="4" s="1"/>
  <c r="G617" i="4"/>
  <c r="E617" i="4" a="1"/>
  <c r="E617" i="4" s="1"/>
  <c r="I617" i="4" s="1"/>
  <c r="B618" i="3"/>
  <c r="G617" i="3"/>
  <c r="E617" i="3" a="1"/>
  <c r="E617" i="3" s="1"/>
  <c r="H617" i="3" s="1"/>
  <c r="B617" i="2"/>
  <c r="G616" i="2"/>
  <c r="E616" i="2" a="1"/>
  <c r="E616" i="2" s="1"/>
  <c r="H616" i="2" s="1"/>
  <c r="B612" i="1"/>
  <c r="E611" i="1" a="1"/>
  <c r="E611" i="1" s="1"/>
  <c r="G611" i="1"/>
  <c r="B619" i="4" l="1"/>
  <c r="H619" i="4" s="1"/>
  <c r="E618" i="4" a="1"/>
  <c r="E618" i="4" s="1"/>
  <c r="G618" i="4"/>
  <c r="G618" i="3"/>
  <c r="E618" i="3" a="1"/>
  <c r="E618" i="3" s="1"/>
  <c r="H618" i="3" s="1"/>
  <c r="B619" i="3"/>
  <c r="B618" i="2"/>
  <c r="E617" i="2" a="1"/>
  <c r="E617" i="2" s="1"/>
  <c r="G617" i="2"/>
  <c r="B613" i="1"/>
  <c r="E612" i="1" a="1"/>
  <c r="E612" i="1" s="1"/>
  <c r="G612" i="1"/>
  <c r="I618" i="4" l="1"/>
  <c r="H617" i="2"/>
  <c r="B620" i="4"/>
  <c r="H620" i="4" s="1"/>
  <c r="E619" i="4" a="1"/>
  <c r="E619" i="4" s="1"/>
  <c r="G619" i="4"/>
  <c r="B620" i="3"/>
  <c r="G619" i="3"/>
  <c r="E619" i="3" a="1"/>
  <c r="E619" i="3" s="1"/>
  <c r="H619" i="3" s="1"/>
  <c r="E618" i="2" a="1"/>
  <c r="E618" i="2" s="1"/>
  <c r="B619" i="2"/>
  <c r="G618" i="2"/>
  <c r="B614" i="1"/>
  <c r="E613" i="1" a="1"/>
  <c r="E613" i="1" s="1"/>
  <c r="G613" i="1"/>
  <c r="H618" i="2" l="1"/>
  <c r="I619" i="4"/>
  <c r="E620" i="4" a="1"/>
  <c r="E620" i="4" s="1"/>
  <c r="B621" i="4"/>
  <c r="H621" i="4" s="1"/>
  <c r="G620" i="4"/>
  <c r="B621" i="3"/>
  <c r="E620" i="3" a="1"/>
  <c r="E620" i="3" s="1"/>
  <c r="G620" i="3"/>
  <c r="G619" i="2"/>
  <c r="B620" i="2"/>
  <c r="E619" i="2" a="1"/>
  <c r="E619" i="2" s="1"/>
  <c r="H619" i="2" s="1"/>
  <c r="B615" i="1"/>
  <c r="E614" i="1" a="1"/>
  <c r="E614" i="1" s="1"/>
  <c r="G614" i="1"/>
  <c r="I620" i="4" l="1"/>
  <c r="H620" i="3"/>
  <c r="B622" i="4"/>
  <c r="H622" i="4" s="1"/>
  <c r="E621" i="4" a="1"/>
  <c r="E621" i="4" s="1"/>
  <c r="G621" i="4"/>
  <c r="B622" i="3"/>
  <c r="G621" i="3"/>
  <c r="E621" i="3" a="1"/>
  <c r="E621" i="3" s="1"/>
  <c r="H621" i="3" s="1"/>
  <c r="E620" i="2" a="1"/>
  <c r="E620" i="2" s="1"/>
  <c r="B621" i="2"/>
  <c r="G620" i="2"/>
  <c r="B616" i="1"/>
  <c r="E615" i="1" a="1"/>
  <c r="E615" i="1" s="1"/>
  <c r="G615" i="1"/>
  <c r="H620" i="2" l="1"/>
  <c r="I621" i="4"/>
  <c r="G622" i="4"/>
  <c r="E622" i="4" a="1"/>
  <c r="E622" i="4" s="1"/>
  <c r="I622" i="4" s="1"/>
  <c r="B623" i="4"/>
  <c r="H623" i="4" s="1"/>
  <c r="B623" i="3"/>
  <c r="G622" i="3"/>
  <c r="E622" i="3" a="1"/>
  <c r="E622" i="3" s="1"/>
  <c r="H622" i="3" s="1"/>
  <c r="E621" i="2" a="1"/>
  <c r="E621" i="2" s="1"/>
  <c r="H621" i="2" s="1"/>
  <c r="G621" i="2"/>
  <c r="B622" i="2"/>
  <c r="B617" i="1"/>
  <c r="E616" i="1" a="1"/>
  <c r="E616" i="1" s="1"/>
  <c r="G616" i="1"/>
  <c r="B624" i="4" l="1"/>
  <c r="H624" i="4" s="1"/>
  <c r="G623" i="4"/>
  <c r="E623" i="4" a="1"/>
  <c r="E623" i="4" s="1"/>
  <c r="I623" i="4" s="1"/>
  <c r="B624" i="3"/>
  <c r="G623" i="3"/>
  <c r="E623" i="3" a="1"/>
  <c r="E623" i="3" s="1"/>
  <c r="H623" i="3" s="1"/>
  <c r="E622" i="2" a="1"/>
  <c r="E622" i="2" s="1"/>
  <c r="B623" i="2"/>
  <c r="G622" i="2"/>
  <c r="B618" i="1"/>
  <c r="E617" i="1" a="1"/>
  <c r="E617" i="1" s="1"/>
  <c r="G617" i="1"/>
  <c r="H622" i="2" l="1"/>
  <c r="B625" i="4"/>
  <c r="H625" i="4" s="1"/>
  <c r="G624" i="4"/>
  <c r="E624" i="4" a="1"/>
  <c r="E624" i="4" s="1"/>
  <c r="I624" i="4" s="1"/>
  <c r="B625" i="3"/>
  <c r="E624" i="3" a="1"/>
  <c r="E624" i="3" s="1"/>
  <c r="G624" i="3"/>
  <c r="G623" i="2"/>
  <c r="B624" i="2"/>
  <c r="E623" i="2" a="1"/>
  <c r="E623" i="2" s="1"/>
  <c r="H623" i="2" s="1"/>
  <c r="B619" i="1"/>
  <c r="E618" i="1" a="1"/>
  <c r="E618" i="1" s="1"/>
  <c r="G618" i="1"/>
  <c r="H624" i="3" l="1"/>
  <c r="E625" i="4" a="1"/>
  <c r="E625" i="4" s="1"/>
  <c r="B626" i="4"/>
  <c r="H626" i="4" s="1"/>
  <c r="G625" i="4"/>
  <c r="B626" i="3"/>
  <c r="G625" i="3"/>
  <c r="E625" i="3" a="1"/>
  <c r="E625" i="3" s="1"/>
  <c r="H625" i="3" s="1"/>
  <c r="E624" i="2" a="1"/>
  <c r="E624" i="2" s="1"/>
  <c r="B625" i="2"/>
  <c r="G624" i="2"/>
  <c r="B620" i="1"/>
  <c r="E619" i="1" a="1"/>
  <c r="E619" i="1" s="1"/>
  <c r="G619" i="1"/>
  <c r="H624" i="2" l="1"/>
  <c r="I625" i="4"/>
  <c r="E626" i="4" a="1"/>
  <c r="E626" i="4" s="1"/>
  <c r="B627" i="4"/>
  <c r="H627" i="4" s="1"/>
  <c r="G626" i="4"/>
  <c r="B627" i="3"/>
  <c r="E626" i="3" a="1"/>
  <c r="E626" i="3" s="1"/>
  <c r="G626" i="3"/>
  <c r="G625" i="2"/>
  <c r="B626" i="2"/>
  <c r="E625" i="2" a="1"/>
  <c r="E625" i="2" s="1"/>
  <c r="H625" i="2" s="1"/>
  <c r="B621" i="1"/>
  <c r="E620" i="1" a="1"/>
  <c r="E620" i="1" s="1"/>
  <c r="G620" i="1"/>
  <c r="H626" i="3" l="1"/>
  <c r="I626" i="4"/>
  <c r="G627" i="4"/>
  <c r="E627" i="4" a="1"/>
  <c r="E627" i="4" s="1"/>
  <c r="I627" i="4" s="1"/>
  <c r="B628" i="4"/>
  <c r="H628" i="4" s="1"/>
  <c r="B628" i="3"/>
  <c r="G627" i="3"/>
  <c r="E627" i="3" a="1"/>
  <c r="E627" i="3" s="1"/>
  <c r="H627" i="3" s="1"/>
  <c r="B627" i="2"/>
  <c r="G626" i="2"/>
  <c r="E626" i="2" a="1"/>
  <c r="E626" i="2" s="1"/>
  <c r="H626" i="2" s="1"/>
  <c r="B622" i="1"/>
  <c r="E621" i="1" a="1"/>
  <c r="E621" i="1" s="1"/>
  <c r="G621" i="1"/>
  <c r="G628" i="4" l="1"/>
  <c r="B629" i="4"/>
  <c r="H629" i="4" s="1"/>
  <c r="E628" i="4" a="1"/>
  <c r="E628" i="4" s="1"/>
  <c r="I628" i="4" s="1"/>
  <c r="B629" i="3"/>
  <c r="G628" i="3"/>
  <c r="E628" i="3" a="1"/>
  <c r="E628" i="3" s="1"/>
  <c r="H628" i="3" s="1"/>
  <c r="E627" i="2" a="1"/>
  <c r="E627" i="2" s="1"/>
  <c r="B628" i="2"/>
  <c r="G627" i="2"/>
  <c r="B623" i="1"/>
  <c r="E622" i="1" a="1"/>
  <c r="E622" i="1" s="1"/>
  <c r="G622" i="1"/>
  <c r="H627" i="2" l="1"/>
  <c r="B630" i="4"/>
  <c r="H630" i="4" s="1"/>
  <c r="G629" i="4"/>
  <c r="E629" i="4" a="1"/>
  <c r="E629" i="4" s="1"/>
  <c r="I629" i="4" s="1"/>
  <c r="B630" i="3"/>
  <c r="G629" i="3"/>
  <c r="E629" i="3" a="1"/>
  <c r="E629" i="3" s="1"/>
  <c r="H629" i="3" s="1"/>
  <c r="G628" i="2"/>
  <c r="B629" i="2"/>
  <c r="E628" i="2" a="1"/>
  <c r="E628" i="2" s="1"/>
  <c r="H628" i="2" s="1"/>
  <c r="B624" i="1"/>
  <c r="E623" i="1" a="1"/>
  <c r="E623" i="1" s="1"/>
  <c r="G623" i="1"/>
  <c r="B631" i="4" l="1"/>
  <c r="H631" i="4" s="1"/>
  <c r="G630" i="4"/>
  <c r="E630" i="4" a="1"/>
  <c r="E630" i="4" s="1"/>
  <c r="I630" i="4" s="1"/>
  <c r="G630" i="3"/>
  <c r="B631" i="3"/>
  <c r="E630" i="3" a="1"/>
  <c r="E630" i="3" s="1"/>
  <c r="H630" i="3" s="1"/>
  <c r="B630" i="2"/>
  <c r="E629" i="2" a="1"/>
  <c r="E629" i="2" s="1"/>
  <c r="G629" i="2"/>
  <c r="B625" i="1"/>
  <c r="E624" i="1" a="1"/>
  <c r="E624" i="1" s="1"/>
  <c r="G624" i="1"/>
  <c r="H629" i="2" l="1"/>
  <c r="B632" i="4"/>
  <c r="H632" i="4" s="1"/>
  <c r="G631" i="4"/>
  <c r="E631" i="4" a="1"/>
  <c r="E631" i="4" s="1"/>
  <c r="I631" i="4" s="1"/>
  <c r="B632" i="3"/>
  <c r="G631" i="3"/>
  <c r="E631" i="3" a="1"/>
  <c r="E631" i="3" s="1"/>
  <c r="H631" i="3" s="1"/>
  <c r="E630" i="2" a="1"/>
  <c r="E630" i="2" s="1"/>
  <c r="B631" i="2"/>
  <c r="G630" i="2"/>
  <c r="B626" i="1"/>
  <c r="E625" i="1" a="1"/>
  <c r="E625" i="1" s="1"/>
  <c r="G625" i="1"/>
  <c r="H630" i="2" l="1"/>
  <c r="E632" i="4" a="1"/>
  <c r="E632" i="4" s="1"/>
  <c r="B633" i="4"/>
  <c r="H633" i="4" s="1"/>
  <c r="G632" i="4"/>
  <c r="B633" i="3"/>
  <c r="E632" i="3" a="1"/>
  <c r="E632" i="3" s="1"/>
  <c r="G632" i="3"/>
  <c r="E631" i="2" a="1"/>
  <c r="E631" i="2" s="1"/>
  <c r="B632" i="2"/>
  <c r="G631" i="2"/>
  <c r="B627" i="1"/>
  <c r="E626" i="1" a="1"/>
  <c r="E626" i="1" s="1"/>
  <c r="G626" i="1"/>
  <c r="H631" i="2" l="1"/>
  <c r="H632" i="3"/>
  <c r="I632" i="4"/>
  <c r="B634" i="4"/>
  <c r="H634" i="4" s="1"/>
  <c r="G633" i="4"/>
  <c r="E633" i="4" a="1"/>
  <c r="E633" i="4" s="1"/>
  <c r="I633" i="4" s="1"/>
  <c r="B634" i="3"/>
  <c r="G633" i="3"/>
  <c r="E633" i="3" a="1"/>
  <c r="E633" i="3" s="1"/>
  <c r="H633" i="3" s="1"/>
  <c r="B633" i="2"/>
  <c r="E632" i="2" a="1"/>
  <c r="E632" i="2" s="1"/>
  <c r="G632" i="2"/>
  <c r="B628" i="1"/>
  <c r="E627" i="1" a="1"/>
  <c r="E627" i="1" s="1"/>
  <c r="G627" i="1"/>
  <c r="H632" i="2" l="1"/>
  <c r="G634" i="4"/>
  <c r="E634" i="4" a="1"/>
  <c r="E634" i="4" s="1"/>
  <c r="B635" i="4"/>
  <c r="H635" i="4" s="1"/>
  <c r="B635" i="3"/>
  <c r="G634" i="3"/>
  <c r="E634" i="3" a="1"/>
  <c r="E634" i="3" s="1"/>
  <c r="H634" i="3" s="1"/>
  <c r="E633" i="2" a="1"/>
  <c r="E633" i="2" s="1"/>
  <c r="H633" i="2" s="1"/>
  <c r="G633" i="2"/>
  <c r="B634" i="2"/>
  <c r="B629" i="1"/>
  <c r="E628" i="1" a="1"/>
  <c r="E628" i="1" s="1"/>
  <c r="G628" i="1"/>
  <c r="I634" i="4" l="1"/>
  <c r="G635" i="4"/>
  <c r="B636" i="4"/>
  <c r="H636" i="4" s="1"/>
  <c r="E635" i="4" a="1"/>
  <c r="E635" i="4" s="1"/>
  <c r="I635" i="4" s="1"/>
  <c r="G635" i="3"/>
  <c r="B636" i="3"/>
  <c r="E635" i="3" a="1"/>
  <c r="E635" i="3" s="1"/>
  <c r="H635" i="3" s="1"/>
  <c r="B635" i="2"/>
  <c r="E634" i="2" a="1"/>
  <c r="E634" i="2" s="1"/>
  <c r="G634" i="2"/>
  <c r="B630" i="1"/>
  <c r="E629" i="1" a="1"/>
  <c r="E629" i="1" s="1"/>
  <c r="G629" i="1"/>
  <c r="H634" i="2" l="1"/>
  <c r="B637" i="4"/>
  <c r="H637" i="4" s="1"/>
  <c r="G636" i="4"/>
  <c r="E636" i="4" a="1"/>
  <c r="E636" i="4" s="1"/>
  <c r="I636" i="4" s="1"/>
  <c r="G636" i="3"/>
  <c r="E636" i="3" a="1"/>
  <c r="E636" i="3" s="1"/>
  <c r="H636" i="3" s="1"/>
  <c r="B637" i="3"/>
  <c r="E635" i="2" a="1"/>
  <c r="E635" i="2" s="1"/>
  <c r="H635" i="2" s="1"/>
  <c r="B636" i="2"/>
  <c r="G635" i="2"/>
  <c r="B631" i="1"/>
  <c r="E630" i="1" a="1"/>
  <c r="E630" i="1" s="1"/>
  <c r="G630" i="1"/>
  <c r="E637" i="4" l="1" a="1"/>
  <c r="E637" i="4" s="1"/>
  <c r="G637" i="4"/>
  <c r="B638" i="4"/>
  <c r="H638" i="4" s="1"/>
  <c r="B638" i="3"/>
  <c r="G637" i="3"/>
  <c r="E637" i="3" a="1"/>
  <c r="E637" i="3" s="1"/>
  <c r="H637" i="3" s="1"/>
  <c r="G636" i="2"/>
  <c r="E636" i="2" a="1"/>
  <c r="E636" i="2" s="1"/>
  <c r="H636" i="2" s="1"/>
  <c r="B637" i="2"/>
  <c r="B632" i="1"/>
  <c r="E631" i="1" a="1"/>
  <c r="E631" i="1" s="1"/>
  <c r="G631" i="1"/>
  <c r="I637" i="4" l="1"/>
  <c r="E638" i="4" a="1"/>
  <c r="E638" i="4" s="1"/>
  <c r="B639" i="4"/>
  <c r="H639" i="4" s="1"/>
  <c r="G638" i="4"/>
  <c r="G638" i="3"/>
  <c r="E638" i="3" a="1"/>
  <c r="E638" i="3" s="1"/>
  <c r="H638" i="3" s="1"/>
  <c r="B639" i="3"/>
  <c r="B638" i="2"/>
  <c r="G637" i="2"/>
  <c r="E637" i="2" a="1"/>
  <c r="E637" i="2" s="1"/>
  <c r="H637" i="2" s="1"/>
  <c r="B633" i="1"/>
  <c r="E632" i="1" a="1"/>
  <c r="E632" i="1" s="1"/>
  <c r="G632" i="1"/>
  <c r="I638" i="4" l="1"/>
  <c r="G639" i="4"/>
  <c r="E639" i="4" a="1"/>
  <c r="E639" i="4" s="1"/>
  <c r="I639" i="4" s="1"/>
  <c r="B640" i="4"/>
  <c r="H640" i="4" s="1"/>
  <c r="B640" i="3"/>
  <c r="G639" i="3"/>
  <c r="E639" i="3" a="1"/>
  <c r="E639" i="3" s="1"/>
  <c r="H639" i="3" s="1"/>
  <c r="B639" i="2"/>
  <c r="G638" i="2"/>
  <c r="E638" i="2" a="1"/>
  <c r="E638" i="2" s="1"/>
  <c r="B634" i="1"/>
  <c r="E633" i="1" a="1"/>
  <c r="E633" i="1" s="1"/>
  <c r="G633" i="1"/>
  <c r="H638" i="2" l="1"/>
  <c r="G640" i="4"/>
  <c r="B641" i="4"/>
  <c r="H641" i="4" s="1"/>
  <c r="E640" i="4" a="1"/>
  <c r="E640" i="4" s="1"/>
  <c r="I640" i="4" s="1"/>
  <c r="B641" i="3"/>
  <c r="G640" i="3"/>
  <c r="E640" i="3" a="1"/>
  <c r="E640" i="3" s="1"/>
  <c r="H640" i="3" s="1"/>
  <c r="E639" i="2" a="1"/>
  <c r="E639" i="2" s="1"/>
  <c r="B640" i="2"/>
  <c r="G639" i="2"/>
  <c r="B635" i="1"/>
  <c r="E634" i="1" a="1"/>
  <c r="E634" i="1" s="1"/>
  <c r="G634" i="1"/>
  <c r="H639" i="2" l="1"/>
  <c r="B642" i="4"/>
  <c r="H642" i="4" s="1"/>
  <c r="G641" i="4"/>
  <c r="E641" i="4" a="1"/>
  <c r="E641" i="4" s="1"/>
  <c r="I641" i="4" s="1"/>
  <c r="G641" i="3"/>
  <c r="B642" i="3"/>
  <c r="E641" i="3" a="1"/>
  <c r="E641" i="3" s="1"/>
  <c r="H641" i="3" s="1"/>
  <c r="B641" i="2"/>
  <c r="G640" i="2"/>
  <c r="E640" i="2" a="1"/>
  <c r="E640" i="2" s="1"/>
  <c r="B636" i="1"/>
  <c r="E635" i="1" a="1"/>
  <c r="E635" i="1" s="1"/>
  <c r="G635" i="1"/>
  <c r="H640" i="2" l="1"/>
  <c r="B643" i="4"/>
  <c r="H643" i="4" s="1"/>
  <c r="G642" i="4"/>
  <c r="E642" i="4" a="1"/>
  <c r="E642" i="4" s="1"/>
  <c r="I642" i="4" s="1"/>
  <c r="B643" i="3"/>
  <c r="G642" i="3"/>
  <c r="E642" i="3" a="1"/>
  <c r="E642" i="3" s="1"/>
  <c r="H642" i="3" s="1"/>
  <c r="G641" i="2"/>
  <c r="B642" i="2"/>
  <c r="E641" i="2" a="1"/>
  <c r="E641" i="2" s="1"/>
  <c r="H641" i="2" s="1"/>
  <c r="B637" i="1"/>
  <c r="E636" i="1" a="1"/>
  <c r="E636" i="1" s="1"/>
  <c r="G636" i="1"/>
  <c r="B644" i="4" l="1"/>
  <c r="H644" i="4" s="1"/>
  <c r="G643" i="4"/>
  <c r="E643" i="4" a="1"/>
  <c r="E643" i="4" s="1"/>
  <c r="I643" i="4" s="1"/>
  <c r="B644" i="3"/>
  <c r="G643" i="3"/>
  <c r="E643" i="3" a="1"/>
  <c r="E643" i="3" s="1"/>
  <c r="H643" i="3" s="1"/>
  <c r="E642" i="2" a="1"/>
  <c r="E642" i="2" s="1"/>
  <c r="G642" i="2"/>
  <c r="B643" i="2"/>
  <c r="B638" i="1"/>
  <c r="E637" i="1" a="1"/>
  <c r="E637" i="1" s="1"/>
  <c r="G637" i="1"/>
  <c r="H642" i="2" l="1"/>
  <c r="E644" i="4" a="1"/>
  <c r="E644" i="4" s="1"/>
  <c r="B645" i="4"/>
  <c r="H645" i="4" s="1"/>
  <c r="G644" i="4"/>
  <c r="G644" i="3"/>
  <c r="B645" i="3"/>
  <c r="E644" i="3" a="1"/>
  <c r="E644" i="3" s="1"/>
  <c r="H644" i="3" s="1"/>
  <c r="G643" i="2"/>
  <c r="B644" i="2"/>
  <c r="E643" i="2" a="1"/>
  <c r="E643" i="2" s="1"/>
  <c r="H643" i="2" s="1"/>
  <c r="B639" i="1"/>
  <c r="E638" i="1" a="1"/>
  <c r="E638" i="1" s="1"/>
  <c r="G638" i="1"/>
  <c r="I644" i="4" l="1"/>
  <c r="G645" i="4"/>
  <c r="E645" i="4" a="1"/>
  <c r="E645" i="4" s="1"/>
  <c r="B646" i="4"/>
  <c r="H646" i="4" s="1"/>
  <c r="G645" i="3"/>
  <c r="E645" i="3" a="1"/>
  <c r="E645" i="3" s="1"/>
  <c r="H645" i="3" s="1"/>
  <c r="B646" i="3"/>
  <c r="B645" i="2"/>
  <c r="E644" i="2" a="1"/>
  <c r="E644" i="2" s="1"/>
  <c r="G644" i="2"/>
  <c r="B640" i="1"/>
  <c r="E639" i="1" a="1"/>
  <c r="E639" i="1" s="1"/>
  <c r="G639" i="1"/>
  <c r="H644" i="2" l="1"/>
  <c r="I645" i="4"/>
  <c r="G646" i="4"/>
  <c r="E646" i="4" a="1"/>
  <c r="E646" i="4" s="1"/>
  <c r="I646" i="4" s="1"/>
  <c r="B647" i="4"/>
  <c r="H647" i="4" s="1"/>
  <c r="B647" i="3"/>
  <c r="G646" i="3"/>
  <c r="E646" i="3" a="1"/>
  <c r="E646" i="3" s="1"/>
  <c r="H646" i="3" s="1"/>
  <c r="E645" i="2" a="1"/>
  <c r="E645" i="2" s="1"/>
  <c r="G645" i="2"/>
  <c r="B646" i="2"/>
  <c r="B641" i="1"/>
  <c r="E640" i="1" a="1"/>
  <c r="E640" i="1" s="1"/>
  <c r="G640" i="1"/>
  <c r="H645" i="2" l="1"/>
  <c r="B648" i="4"/>
  <c r="H648" i="4" s="1"/>
  <c r="E647" i="4" a="1"/>
  <c r="E647" i="4" s="1"/>
  <c r="G647" i="4"/>
  <c r="G647" i="3"/>
  <c r="E647" i="3" a="1"/>
  <c r="E647" i="3" s="1"/>
  <c r="H647" i="3" s="1"/>
  <c r="B648" i="3"/>
  <c r="G646" i="2"/>
  <c r="B647" i="2"/>
  <c r="E646" i="2" a="1"/>
  <c r="E646" i="2" s="1"/>
  <c r="B642" i="1"/>
  <c r="E641" i="1" a="1"/>
  <c r="E641" i="1" s="1"/>
  <c r="G641" i="1"/>
  <c r="H646" i="2" l="1"/>
  <c r="I647" i="4"/>
  <c r="B649" i="4"/>
  <c r="H649" i="4" s="1"/>
  <c r="G648" i="4"/>
  <c r="E648" i="4" a="1"/>
  <c r="E648" i="4" s="1"/>
  <c r="I648" i="4" s="1"/>
  <c r="G648" i="3"/>
  <c r="B649" i="3"/>
  <c r="E648" i="3" a="1"/>
  <c r="E648" i="3" s="1"/>
  <c r="H648" i="3" s="1"/>
  <c r="B648" i="2"/>
  <c r="G647" i="2"/>
  <c r="E647" i="2" a="1"/>
  <c r="E647" i="2" s="1"/>
  <c r="H647" i="2" s="1"/>
  <c r="B643" i="1"/>
  <c r="E642" i="1" a="1"/>
  <c r="E642" i="1" s="1"/>
  <c r="G642" i="1"/>
  <c r="E649" i="4" l="1" a="1"/>
  <c r="E649" i="4" s="1"/>
  <c r="B650" i="4"/>
  <c r="H650" i="4" s="1"/>
  <c r="G649" i="4"/>
  <c r="B650" i="3"/>
  <c r="G649" i="3"/>
  <c r="E649" i="3" a="1"/>
  <c r="E649" i="3" s="1"/>
  <c r="H649" i="3" s="1"/>
  <c r="E648" i="2" a="1"/>
  <c r="E648" i="2" s="1"/>
  <c r="B649" i="2"/>
  <c r="G648" i="2"/>
  <c r="B644" i="1"/>
  <c r="E643" i="1" a="1"/>
  <c r="E643" i="1" s="1"/>
  <c r="G643" i="1"/>
  <c r="H648" i="2" l="1"/>
  <c r="I649" i="4"/>
  <c r="E650" i="4" a="1"/>
  <c r="E650" i="4" s="1"/>
  <c r="B651" i="4"/>
  <c r="H651" i="4" s="1"/>
  <c r="G650" i="4"/>
  <c r="G650" i="3"/>
  <c r="E650" i="3" a="1"/>
  <c r="E650" i="3" s="1"/>
  <c r="H650" i="3" s="1"/>
  <c r="B651" i="3"/>
  <c r="E649" i="2" a="1"/>
  <c r="E649" i="2" s="1"/>
  <c r="B650" i="2"/>
  <c r="G649" i="2"/>
  <c r="B645" i="1"/>
  <c r="E644" i="1" a="1"/>
  <c r="E644" i="1" s="1"/>
  <c r="G644" i="1"/>
  <c r="H649" i="2" l="1"/>
  <c r="I650" i="4"/>
  <c r="G651" i="4"/>
  <c r="E651" i="4" a="1"/>
  <c r="E651" i="4" s="1"/>
  <c r="I651" i="4" s="1"/>
  <c r="B652" i="4"/>
  <c r="H652" i="4" s="1"/>
  <c r="G651" i="3"/>
  <c r="E651" i="3" a="1"/>
  <c r="E651" i="3" s="1"/>
  <c r="H651" i="3" s="1"/>
  <c r="B652" i="3"/>
  <c r="B651" i="2"/>
  <c r="G650" i="2"/>
  <c r="E650" i="2" a="1"/>
  <c r="E650" i="2" s="1"/>
  <c r="H650" i="2" s="1"/>
  <c r="B646" i="1"/>
  <c r="E645" i="1" a="1"/>
  <c r="E645" i="1" s="1"/>
  <c r="G645" i="1"/>
  <c r="G652" i="4" l="1"/>
  <c r="E652" i="4" a="1"/>
  <c r="E652" i="4" s="1"/>
  <c r="I652" i="4" s="1"/>
  <c r="B653" i="4"/>
  <c r="H653" i="4" s="1"/>
  <c r="B653" i="3"/>
  <c r="G652" i="3"/>
  <c r="E652" i="3" a="1"/>
  <c r="E652" i="3" s="1"/>
  <c r="H652" i="3" s="1"/>
  <c r="B652" i="2"/>
  <c r="G651" i="2"/>
  <c r="E651" i="2" a="1"/>
  <c r="E651" i="2" s="1"/>
  <c r="H651" i="2" s="1"/>
  <c r="B647" i="1"/>
  <c r="E646" i="1" a="1"/>
  <c r="E646" i="1" s="1"/>
  <c r="G646" i="1"/>
  <c r="B654" i="4" l="1"/>
  <c r="H654" i="4" s="1"/>
  <c r="G653" i="4"/>
  <c r="E653" i="4" a="1"/>
  <c r="E653" i="4" s="1"/>
  <c r="I653" i="4" s="1"/>
  <c r="G653" i="3"/>
  <c r="E653" i="3" a="1"/>
  <c r="E653" i="3" s="1"/>
  <c r="H653" i="3" s="1"/>
  <c r="B654" i="3"/>
  <c r="B653" i="2"/>
  <c r="E652" i="2" a="1"/>
  <c r="E652" i="2" s="1"/>
  <c r="H652" i="2" s="1"/>
  <c r="G652" i="2"/>
  <c r="B648" i="1"/>
  <c r="E647" i="1" a="1"/>
  <c r="E647" i="1" s="1"/>
  <c r="G647" i="1"/>
  <c r="B655" i="4" l="1"/>
  <c r="H655" i="4" s="1"/>
  <c r="E654" i="4" a="1"/>
  <c r="E654" i="4" s="1"/>
  <c r="G654" i="4"/>
  <c r="G654" i="3"/>
  <c r="E654" i="3" a="1"/>
  <c r="E654" i="3" s="1"/>
  <c r="H654" i="3" s="1"/>
  <c r="B655" i="3"/>
  <c r="B654" i="2"/>
  <c r="G653" i="2"/>
  <c r="E653" i="2" a="1"/>
  <c r="E653" i="2" s="1"/>
  <c r="B649" i="1"/>
  <c r="E648" i="1" a="1"/>
  <c r="E648" i="1" s="1"/>
  <c r="G648" i="1"/>
  <c r="I654" i="4" l="1"/>
  <c r="H653" i="2"/>
  <c r="B656" i="4"/>
  <c r="H656" i="4" s="1"/>
  <c r="E655" i="4" a="1"/>
  <c r="E655" i="4" s="1"/>
  <c r="I655" i="4" s="1"/>
  <c r="G655" i="4"/>
  <c r="B656" i="3"/>
  <c r="G655" i="3"/>
  <c r="E655" i="3" a="1"/>
  <c r="E655" i="3" s="1"/>
  <c r="E654" i="2" a="1"/>
  <c r="E654" i="2" s="1"/>
  <c r="B655" i="2"/>
  <c r="G654" i="2"/>
  <c r="B650" i="1"/>
  <c r="E649" i="1" a="1"/>
  <c r="E649" i="1" s="1"/>
  <c r="G649" i="1"/>
  <c r="H655" i="3" l="1"/>
  <c r="H654" i="2"/>
  <c r="E656" i="4" a="1"/>
  <c r="E656" i="4" s="1"/>
  <c r="G656" i="4"/>
  <c r="B657" i="4"/>
  <c r="H657" i="4" s="1"/>
  <c r="G656" i="3"/>
  <c r="E656" i="3" a="1"/>
  <c r="E656" i="3" s="1"/>
  <c r="H656" i="3" s="1"/>
  <c r="B657" i="3"/>
  <c r="G655" i="2"/>
  <c r="B656" i="2"/>
  <c r="E655" i="2" a="1"/>
  <c r="E655" i="2" s="1"/>
  <c r="H655" i="2" s="1"/>
  <c r="B651" i="1"/>
  <c r="E650" i="1" a="1"/>
  <c r="E650" i="1" s="1"/>
  <c r="G650" i="1"/>
  <c r="I656" i="4" l="1"/>
  <c r="B658" i="4"/>
  <c r="H658" i="4" s="1"/>
  <c r="G657" i="4"/>
  <c r="E657" i="4" a="1"/>
  <c r="E657" i="4" s="1"/>
  <c r="I657" i="4" s="1"/>
  <c r="G657" i="3"/>
  <c r="E657" i="3" a="1"/>
  <c r="E657" i="3" s="1"/>
  <c r="B658" i="3"/>
  <c r="B657" i="2"/>
  <c r="E656" i="2" a="1"/>
  <c r="E656" i="2" s="1"/>
  <c r="G656" i="2"/>
  <c r="B652" i="1"/>
  <c r="E651" i="1" a="1"/>
  <c r="E651" i="1" s="1"/>
  <c r="G651" i="1"/>
  <c r="H656" i="2" l="1"/>
  <c r="H657" i="3"/>
  <c r="G658" i="4"/>
  <c r="E658" i="4" a="1"/>
  <c r="E658" i="4" s="1"/>
  <c r="I658" i="4" s="1"/>
  <c r="B659" i="4"/>
  <c r="H659" i="4" s="1"/>
  <c r="B659" i="3"/>
  <c r="G658" i="3"/>
  <c r="E658" i="3" a="1"/>
  <c r="E658" i="3" s="1"/>
  <c r="H658" i="3" s="1"/>
  <c r="B658" i="2"/>
  <c r="E657" i="2" a="1"/>
  <c r="E657" i="2" s="1"/>
  <c r="H657" i="2" s="1"/>
  <c r="G657" i="2"/>
  <c r="B653" i="1"/>
  <c r="E652" i="1" a="1"/>
  <c r="E652" i="1" s="1"/>
  <c r="G652" i="1"/>
  <c r="E659" i="4" l="1" a="1"/>
  <c r="E659" i="4" s="1"/>
  <c r="G659" i="4"/>
  <c r="B660" i="4"/>
  <c r="H660" i="4" s="1"/>
  <c r="G659" i="3"/>
  <c r="E659" i="3" a="1"/>
  <c r="E659" i="3" s="1"/>
  <c r="H659" i="3" s="1"/>
  <c r="B660" i="3"/>
  <c r="G658" i="2"/>
  <c r="B659" i="2"/>
  <c r="E658" i="2" a="1"/>
  <c r="E658" i="2" s="1"/>
  <c r="H658" i="2" s="1"/>
  <c r="B654" i="1"/>
  <c r="E653" i="1" a="1"/>
  <c r="E653" i="1" s="1"/>
  <c r="G653" i="1"/>
  <c r="I659" i="4" l="1"/>
  <c r="B661" i="4"/>
  <c r="H661" i="4" s="1"/>
  <c r="G660" i="4"/>
  <c r="E660" i="4" a="1"/>
  <c r="E660" i="4" s="1"/>
  <c r="G660" i="3"/>
  <c r="E660" i="3" a="1"/>
  <c r="E660" i="3" s="1"/>
  <c r="H660" i="3" s="1"/>
  <c r="B661" i="3"/>
  <c r="G659" i="2"/>
  <c r="B660" i="2"/>
  <c r="E659" i="2" a="1"/>
  <c r="E659" i="2" s="1"/>
  <c r="B655" i="1"/>
  <c r="E654" i="1" a="1"/>
  <c r="E654" i="1" s="1"/>
  <c r="G654" i="1"/>
  <c r="H659" i="2" l="1"/>
  <c r="I660" i="4"/>
  <c r="E661" i="4" a="1"/>
  <c r="E661" i="4" s="1"/>
  <c r="I661" i="4" s="1"/>
  <c r="B662" i="4"/>
  <c r="H662" i="4" s="1"/>
  <c r="G661" i="4"/>
  <c r="B662" i="3"/>
  <c r="E661" i="3" a="1"/>
  <c r="E661" i="3" s="1"/>
  <c r="H661" i="3" s="1"/>
  <c r="G661" i="3"/>
  <c r="E660" i="2" a="1"/>
  <c r="E660" i="2" s="1"/>
  <c r="B661" i="2"/>
  <c r="G660" i="2"/>
  <c r="B656" i="1"/>
  <c r="E655" i="1" a="1"/>
  <c r="E655" i="1" s="1"/>
  <c r="G655" i="1"/>
  <c r="H660" i="2" l="1"/>
  <c r="E662" i="4" a="1"/>
  <c r="E662" i="4" s="1"/>
  <c r="B663" i="4"/>
  <c r="H663" i="4" s="1"/>
  <c r="G662" i="4"/>
  <c r="G662" i="3"/>
  <c r="E662" i="3" a="1"/>
  <c r="E662" i="3" s="1"/>
  <c r="H662" i="3" s="1"/>
  <c r="B663" i="3"/>
  <c r="G661" i="2"/>
  <c r="B662" i="2"/>
  <c r="E661" i="2" a="1"/>
  <c r="E661" i="2" s="1"/>
  <c r="B657" i="1"/>
  <c r="E656" i="1" a="1"/>
  <c r="E656" i="1" s="1"/>
  <c r="G656" i="1"/>
  <c r="H661" i="2" l="1"/>
  <c r="I662" i="4"/>
  <c r="G663" i="4"/>
  <c r="E663" i="4" a="1"/>
  <c r="E663" i="4" s="1"/>
  <c r="I663" i="4" s="1"/>
  <c r="B664" i="4"/>
  <c r="H664" i="4" s="1"/>
  <c r="G663" i="3"/>
  <c r="E663" i="3" a="1"/>
  <c r="E663" i="3" s="1"/>
  <c r="H663" i="3" s="1"/>
  <c r="B664" i="3"/>
  <c r="B663" i="2"/>
  <c r="G662" i="2"/>
  <c r="E662" i="2" a="1"/>
  <c r="E662" i="2" s="1"/>
  <c r="B658" i="1"/>
  <c r="E657" i="1" a="1"/>
  <c r="E657" i="1" s="1"/>
  <c r="G657" i="1"/>
  <c r="H662" i="2" l="1"/>
  <c r="G664" i="4"/>
  <c r="B665" i="4"/>
  <c r="H665" i="4" s="1"/>
  <c r="E664" i="4" a="1"/>
  <c r="E664" i="4" s="1"/>
  <c r="I664" i="4" s="1"/>
  <c r="B665" i="3"/>
  <c r="G664" i="3"/>
  <c r="E664" i="3" a="1"/>
  <c r="E664" i="3" s="1"/>
  <c r="H664" i="3" s="1"/>
  <c r="E663" i="2" a="1"/>
  <c r="E663" i="2" s="1"/>
  <c r="B664" i="2"/>
  <c r="G663" i="2"/>
  <c r="B659" i="1"/>
  <c r="E658" i="1" a="1"/>
  <c r="E658" i="1" s="1"/>
  <c r="G658" i="1"/>
  <c r="H663" i="2" l="1"/>
  <c r="B666" i="4"/>
  <c r="H666" i="4" s="1"/>
  <c r="G665" i="4"/>
  <c r="E665" i="4" a="1"/>
  <c r="E665" i="4" s="1"/>
  <c r="I665" i="4" s="1"/>
  <c r="G665" i="3"/>
  <c r="E665" i="3" a="1"/>
  <c r="E665" i="3" s="1"/>
  <c r="H665" i="3" s="1"/>
  <c r="B666" i="3"/>
  <c r="E664" i="2" a="1"/>
  <c r="E664" i="2" s="1"/>
  <c r="B665" i="2"/>
  <c r="G664" i="2"/>
  <c r="B660" i="1"/>
  <c r="E659" i="1" a="1"/>
  <c r="E659" i="1" s="1"/>
  <c r="G659" i="1"/>
  <c r="H664" i="2" l="1"/>
  <c r="B667" i="4"/>
  <c r="H667" i="4" s="1"/>
  <c r="G666" i="4"/>
  <c r="E666" i="4" a="1"/>
  <c r="E666" i="4" s="1"/>
  <c r="G666" i="3"/>
  <c r="E666" i="3" a="1"/>
  <c r="E666" i="3" s="1"/>
  <c r="H666" i="3" s="1"/>
  <c r="B667" i="3"/>
  <c r="B666" i="2"/>
  <c r="E665" i="2" a="1"/>
  <c r="E665" i="2" s="1"/>
  <c r="H665" i="2" s="1"/>
  <c r="G665" i="2"/>
  <c r="B661" i="1"/>
  <c r="E660" i="1" a="1"/>
  <c r="E660" i="1" s="1"/>
  <c r="G660" i="1"/>
  <c r="I666" i="4" l="1"/>
  <c r="B668" i="4"/>
  <c r="H668" i="4" s="1"/>
  <c r="E667" i="4" a="1"/>
  <c r="E667" i="4" s="1"/>
  <c r="G667" i="4"/>
  <c r="B668" i="3"/>
  <c r="G667" i="3"/>
  <c r="E667" i="3" a="1"/>
  <c r="E667" i="3" s="1"/>
  <c r="H667" i="3" s="1"/>
  <c r="E666" i="2" a="1"/>
  <c r="E666" i="2" s="1"/>
  <c r="B667" i="2"/>
  <c r="G666" i="2"/>
  <c r="B662" i="1"/>
  <c r="E661" i="1" a="1"/>
  <c r="E661" i="1" s="1"/>
  <c r="G661" i="1"/>
  <c r="H666" i="2" l="1"/>
  <c r="I667" i="4"/>
  <c r="E668" i="4" a="1"/>
  <c r="E668" i="4" s="1"/>
  <c r="B669" i="4"/>
  <c r="H669" i="4" s="1"/>
  <c r="G668" i="4"/>
  <c r="G668" i="3"/>
  <c r="E668" i="3" a="1"/>
  <c r="E668" i="3" s="1"/>
  <c r="H668" i="3" s="1"/>
  <c r="B669" i="3"/>
  <c r="B668" i="2"/>
  <c r="G667" i="2"/>
  <c r="E667" i="2" a="1"/>
  <c r="E667" i="2" s="1"/>
  <c r="H667" i="2" s="1"/>
  <c r="B663" i="1"/>
  <c r="E662" i="1" a="1"/>
  <c r="E662" i="1" s="1"/>
  <c r="G662" i="1"/>
  <c r="I668" i="4" l="1"/>
  <c r="B670" i="4"/>
  <c r="H670" i="4" s="1"/>
  <c r="G669" i="4"/>
  <c r="E669" i="4" a="1"/>
  <c r="E669" i="4" s="1"/>
  <c r="I669" i="4" s="1"/>
  <c r="G669" i="3"/>
  <c r="E669" i="3" a="1"/>
  <c r="E669" i="3" s="1"/>
  <c r="H669" i="3" s="1"/>
  <c r="B670" i="3"/>
  <c r="E668" i="2" a="1"/>
  <c r="E668" i="2" s="1"/>
  <c r="B669" i="2"/>
  <c r="G668" i="2"/>
  <c r="B664" i="1"/>
  <c r="E663" i="1" a="1"/>
  <c r="E663" i="1" s="1"/>
  <c r="G663" i="1"/>
  <c r="H668" i="2" l="1"/>
  <c r="G670" i="4"/>
  <c r="E670" i="4" a="1"/>
  <c r="E670" i="4" s="1"/>
  <c r="I670" i="4" s="1"/>
  <c r="B671" i="4"/>
  <c r="H671" i="4" s="1"/>
  <c r="B671" i="3"/>
  <c r="G670" i="3"/>
  <c r="E670" i="3" a="1"/>
  <c r="E670" i="3" s="1"/>
  <c r="H670" i="3" s="1"/>
  <c r="E669" i="2" a="1"/>
  <c r="E669" i="2" s="1"/>
  <c r="B670" i="2"/>
  <c r="G669" i="2"/>
  <c r="B665" i="1"/>
  <c r="E664" i="1" a="1"/>
  <c r="E664" i="1" s="1"/>
  <c r="G664" i="1"/>
  <c r="H669" i="2" l="1"/>
  <c r="G671" i="4"/>
  <c r="B672" i="4"/>
  <c r="H672" i="4" s="1"/>
  <c r="E671" i="4" a="1"/>
  <c r="E671" i="4" s="1"/>
  <c r="I671" i="4" s="1"/>
  <c r="G671" i="3"/>
  <c r="E671" i="3" a="1"/>
  <c r="E671" i="3" s="1"/>
  <c r="H671" i="3" s="1"/>
  <c r="B672" i="3"/>
  <c r="B671" i="2"/>
  <c r="G670" i="2"/>
  <c r="E670" i="2" a="1"/>
  <c r="E670" i="2" s="1"/>
  <c r="H670" i="2" s="1"/>
  <c r="B666" i="1"/>
  <c r="G665" i="1"/>
  <c r="E665" i="1" a="1"/>
  <c r="E665" i="1" s="1"/>
  <c r="B673" i="4" l="1"/>
  <c r="H673" i="4" s="1"/>
  <c r="G672" i="4"/>
  <c r="E672" i="4" a="1"/>
  <c r="E672" i="4" s="1"/>
  <c r="I672" i="4" s="1"/>
  <c r="G672" i="3"/>
  <c r="E672" i="3" a="1"/>
  <c r="E672" i="3" s="1"/>
  <c r="B673" i="3"/>
  <c r="G671" i="2"/>
  <c r="B672" i="2"/>
  <c r="E671" i="2" a="1"/>
  <c r="E671" i="2" s="1"/>
  <c r="H671" i="2" s="1"/>
  <c r="B667" i="1"/>
  <c r="E666" i="1" a="1"/>
  <c r="E666" i="1" s="1"/>
  <c r="G666" i="1"/>
  <c r="H672" i="3" l="1"/>
  <c r="E673" i="4" a="1"/>
  <c r="E673" i="4" s="1"/>
  <c r="B674" i="4"/>
  <c r="H674" i="4" s="1"/>
  <c r="G673" i="4"/>
  <c r="B674" i="3"/>
  <c r="G673" i="3"/>
  <c r="E673" i="3" a="1"/>
  <c r="E673" i="3" s="1"/>
  <c r="H673" i="3" s="1"/>
  <c r="B673" i="2"/>
  <c r="E672" i="2" a="1"/>
  <c r="E672" i="2" s="1"/>
  <c r="H672" i="2" s="1"/>
  <c r="G672" i="2"/>
  <c r="B668" i="1"/>
  <c r="E667" i="1" a="1"/>
  <c r="E667" i="1" s="1"/>
  <c r="G667" i="1"/>
  <c r="I673" i="4" l="1"/>
  <c r="E674" i="4" a="1"/>
  <c r="E674" i="4" s="1"/>
  <c r="I674" i="4" s="1"/>
  <c r="B675" i="4"/>
  <c r="H675" i="4" s="1"/>
  <c r="G674" i="4"/>
  <c r="G674" i="3"/>
  <c r="E674" i="3" a="1"/>
  <c r="E674" i="3" s="1"/>
  <c r="H674" i="3" s="1"/>
  <c r="B675" i="3"/>
  <c r="B674" i="2"/>
  <c r="G673" i="2"/>
  <c r="E673" i="2" a="1"/>
  <c r="E673" i="2" s="1"/>
  <c r="H673" i="2" s="1"/>
  <c r="B669" i="1"/>
  <c r="E668" i="1" a="1"/>
  <c r="E668" i="1" s="1"/>
  <c r="G668" i="1"/>
  <c r="G675" i="4" l="1"/>
  <c r="E675" i="4" a="1"/>
  <c r="E675" i="4" s="1"/>
  <c r="B676" i="4"/>
  <c r="H676" i="4" s="1"/>
  <c r="G675" i="3"/>
  <c r="E675" i="3" a="1"/>
  <c r="E675" i="3" s="1"/>
  <c r="H675" i="3" s="1"/>
  <c r="B676" i="3"/>
  <c r="B675" i="2"/>
  <c r="G674" i="2"/>
  <c r="E674" i="2" a="1"/>
  <c r="E674" i="2" s="1"/>
  <c r="H674" i="2" s="1"/>
  <c r="B670" i="1"/>
  <c r="E669" i="1" a="1"/>
  <c r="E669" i="1" s="1"/>
  <c r="G669" i="1"/>
  <c r="I675" i="4" l="1"/>
  <c r="G676" i="4"/>
  <c r="E676" i="4" a="1"/>
  <c r="E676" i="4" s="1"/>
  <c r="I676" i="4" s="1"/>
  <c r="B677" i="4"/>
  <c r="H677" i="4" s="1"/>
  <c r="B677" i="3"/>
  <c r="G676" i="3"/>
  <c r="E676" i="3" a="1"/>
  <c r="E676" i="3" s="1"/>
  <c r="H676" i="3" s="1"/>
  <c r="E675" i="2" a="1"/>
  <c r="E675" i="2" s="1"/>
  <c r="B676" i="2"/>
  <c r="G675" i="2"/>
  <c r="B671" i="1"/>
  <c r="E670" i="1" a="1"/>
  <c r="E670" i="1" s="1"/>
  <c r="G670" i="1"/>
  <c r="H675" i="2" l="1"/>
  <c r="B678" i="4"/>
  <c r="H678" i="4" s="1"/>
  <c r="G677" i="4"/>
  <c r="E677" i="4" a="1"/>
  <c r="E677" i="4" s="1"/>
  <c r="G677" i="3"/>
  <c r="E677" i="3" a="1"/>
  <c r="E677" i="3" s="1"/>
  <c r="H677" i="3" s="1"/>
  <c r="B678" i="3"/>
  <c r="B677" i="2"/>
  <c r="E676" i="2" a="1"/>
  <c r="E676" i="2" s="1"/>
  <c r="H676" i="2" s="1"/>
  <c r="G676" i="2"/>
  <c r="B672" i="1"/>
  <c r="E671" i="1" a="1"/>
  <c r="E671" i="1" s="1"/>
  <c r="G671" i="1"/>
  <c r="I677" i="4" l="1"/>
  <c r="B679" i="4"/>
  <c r="H679" i="4" s="1"/>
  <c r="G678" i="4"/>
  <c r="E678" i="4" a="1"/>
  <c r="E678" i="4" s="1"/>
  <c r="I678" i="4" s="1"/>
  <c r="G678" i="3"/>
  <c r="E678" i="3" a="1"/>
  <c r="E678" i="3" s="1"/>
  <c r="H678" i="3" s="1"/>
  <c r="B679" i="3"/>
  <c r="B678" i="2"/>
  <c r="E677" i="2" a="1"/>
  <c r="E677" i="2" s="1"/>
  <c r="G677" i="2"/>
  <c r="B673" i="1"/>
  <c r="E672" i="1" a="1"/>
  <c r="E672" i="1" s="1"/>
  <c r="G672" i="1"/>
  <c r="H677" i="2" l="1"/>
  <c r="B680" i="4"/>
  <c r="H680" i="4" s="1"/>
  <c r="G679" i="4"/>
  <c r="E679" i="4" a="1"/>
  <c r="E679" i="4" s="1"/>
  <c r="I679" i="4" s="1"/>
  <c r="B680" i="3"/>
  <c r="E679" i="3" a="1"/>
  <c r="E679" i="3" s="1"/>
  <c r="H679" i="3" s="1"/>
  <c r="G679" i="3"/>
  <c r="B679" i="2"/>
  <c r="G678" i="2"/>
  <c r="E678" i="2" a="1"/>
  <c r="E678" i="2" s="1"/>
  <c r="H678" i="2" s="1"/>
  <c r="B674" i="1"/>
  <c r="E673" i="1" a="1"/>
  <c r="E673" i="1" s="1"/>
  <c r="G673" i="1"/>
  <c r="E680" i="4" l="1" a="1"/>
  <c r="E680" i="4" s="1"/>
  <c r="B681" i="4"/>
  <c r="H681" i="4" s="1"/>
  <c r="G680" i="4"/>
  <c r="G680" i="3"/>
  <c r="E680" i="3" a="1"/>
  <c r="E680" i="3" s="1"/>
  <c r="H680" i="3" s="1"/>
  <c r="B681" i="3"/>
  <c r="B680" i="2"/>
  <c r="G679" i="2"/>
  <c r="E679" i="2" a="1"/>
  <c r="E679" i="2" s="1"/>
  <c r="B675" i="1"/>
  <c r="E674" i="1" a="1"/>
  <c r="E674" i="1" s="1"/>
  <c r="G674" i="1"/>
  <c r="H679" i="2" l="1"/>
  <c r="I680" i="4"/>
  <c r="B682" i="4"/>
  <c r="H682" i="4" s="1"/>
  <c r="G681" i="4"/>
  <c r="E681" i="4" a="1"/>
  <c r="E681" i="4" s="1"/>
  <c r="I681" i="4" s="1"/>
  <c r="G681" i="3"/>
  <c r="E681" i="3" a="1"/>
  <c r="E681" i="3" s="1"/>
  <c r="H681" i="3" s="1"/>
  <c r="B682" i="3"/>
  <c r="B681" i="2"/>
  <c r="G680" i="2"/>
  <c r="E680" i="2" a="1"/>
  <c r="E680" i="2" s="1"/>
  <c r="H680" i="2" s="1"/>
  <c r="B676" i="1"/>
  <c r="E675" i="1" a="1"/>
  <c r="E675" i="1" s="1"/>
  <c r="G675" i="1"/>
  <c r="G682" i="4" l="1"/>
  <c r="E682" i="4" a="1"/>
  <c r="E682" i="4" s="1"/>
  <c r="I682" i="4" s="1"/>
  <c r="B683" i="4"/>
  <c r="H683" i="4" s="1"/>
  <c r="B683" i="3"/>
  <c r="E682" i="3" a="1"/>
  <c r="E682" i="3" s="1"/>
  <c r="H682" i="3" s="1"/>
  <c r="G682" i="3"/>
  <c r="G681" i="2"/>
  <c r="B682" i="2"/>
  <c r="E681" i="2" a="1"/>
  <c r="E681" i="2" s="1"/>
  <c r="H681" i="2" s="1"/>
  <c r="B677" i="1"/>
  <c r="E676" i="1" a="1"/>
  <c r="E676" i="1" s="1"/>
  <c r="G676" i="1"/>
  <c r="B684" i="4" l="1"/>
  <c r="H684" i="4" s="1"/>
  <c r="G683" i="4"/>
  <c r="E683" i="4" a="1"/>
  <c r="E683" i="4" s="1"/>
  <c r="I683" i="4" s="1"/>
  <c r="G683" i="3"/>
  <c r="E683" i="3" a="1"/>
  <c r="E683" i="3" s="1"/>
  <c r="H683" i="3" s="1"/>
  <c r="B684" i="3"/>
  <c r="B683" i="2"/>
  <c r="G682" i="2"/>
  <c r="E682" i="2" a="1"/>
  <c r="E682" i="2" s="1"/>
  <c r="H682" i="2" s="1"/>
  <c r="B678" i="1"/>
  <c r="E677" i="1" a="1"/>
  <c r="E677" i="1" s="1"/>
  <c r="G677" i="1"/>
  <c r="B685" i="4" l="1"/>
  <c r="H685" i="4" s="1"/>
  <c r="G684" i="4"/>
  <c r="E684" i="4" a="1"/>
  <c r="E684" i="4" s="1"/>
  <c r="G684" i="3"/>
  <c r="E684" i="3" a="1"/>
  <c r="E684" i="3" s="1"/>
  <c r="H684" i="3" s="1"/>
  <c r="B685" i="3"/>
  <c r="B684" i="2"/>
  <c r="E683" i="2" a="1"/>
  <c r="E683" i="2" s="1"/>
  <c r="H683" i="2" s="1"/>
  <c r="G683" i="2"/>
  <c r="B679" i="1"/>
  <c r="E678" i="1" a="1"/>
  <c r="E678" i="1" s="1"/>
  <c r="G678" i="1"/>
  <c r="I684" i="4" l="1"/>
  <c r="E685" i="4" a="1"/>
  <c r="E685" i="4" s="1"/>
  <c r="B686" i="4"/>
  <c r="H686" i="4" s="1"/>
  <c r="G685" i="4"/>
  <c r="B686" i="3"/>
  <c r="G685" i="3"/>
  <c r="E685" i="3" a="1"/>
  <c r="E685" i="3" s="1"/>
  <c r="G684" i="2"/>
  <c r="B685" i="2"/>
  <c r="E684" i="2" a="1"/>
  <c r="E684" i="2" s="1"/>
  <c r="H684" i="2" s="1"/>
  <c r="B680" i="1"/>
  <c r="E679" i="1" a="1"/>
  <c r="E679" i="1" s="1"/>
  <c r="G679" i="1"/>
  <c r="I685" i="4" l="1"/>
  <c r="H685" i="3"/>
  <c r="E686" i="4" a="1"/>
  <c r="E686" i="4" s="1"/>
  <c r="B687" i="4"/>
  <c r="H687" i="4" s="1"/>
  <c r="G686" i="4"/>
  <c r="G686" i="3"/>
  <c r="E686" i="3" a="1"/>
  <c r="E686" i="3" s="1"/>
  <c r="H686" i="3" s="1"/>
  <c r="B687" i="3"/>
  <c r="E685" i="2" a="1"/>
  <c r="E685" i="2" s="1"/>
  <c r="B686" i="2"/>
  <c r="G685" i="2"/>
  <c r="B681" i="1"/>
  <c r="E680" i="1" a="1"/>
  <c r="E680" i="1" s="1"/>
  <c r="G680" i="1"/>
  <c r="I686" i="4" l="1"/>
  <c r="H685" i="2"/>
  <c r="G687" i="4"/>
  <c r="E687" i="4" a="1"/>
  <c r="E687" i="4" s="1"/>
  <c r="I687" i="4" s="1"/>
  <c r="B688" i="4"/>
  <c r="H688" i="4" s="1"/>
  <c r="G687" i="3"/>
  <c r="E687" i="3" a="1"/>
  <c r="E687" i="3" s="1"/>
  <c r="H687" i="3" s="1"/>
  <c r="B688" i="3"/>
  <c r="B687" i="2"/>
  <c r="E686" i="2" a="1"/>
  <c r="E686" i="2" s="1"/>
  <c r="G686" i="2"/>
  <c r="B682" i="1"/>
  <c r="E681" i="1" a="1"/>
  <c r="E681" i="1" s="1"/>
  <c r="G681" i="1"/>
  <c r="H686" i="2" l="1"/>
  <c r="G688" i="4"/>
  <c r="B689" i="4"/>
  <c r="H689" i="4" s="1"/>
  <c r="E688" i="4" a="1"/>
  <c r="E688" i="4" s="1"/>
  <c r="I688" i="4" s="1"/>
  <c r="B689" i="3"/>
  <c r="G688" i="3"/>
  <c r="E688" i="3" a="1"/>
  <c r="E688" i="3" s="1"/>
  <c r="H688" i="3" s="1"/>
  <c r="B688" i="2"/>
  <c r="G687" i="2"/>
  <c r="E687" i="2" a="1"/>
  <c r="E687" i="2" s="1"/>
  <c r="H687" i="2" s="1"/>
  <c r="B683" i="1"/>
  <c r="E682" i="1" a="1"/>
  <c r="E682" i="1" s="1"/>
  <c r="G682" i="1"/>
  <c r="B690" i="4" l="1"/>
  <c r="H690" i="4" s="1"/>
  <c r="G689" i="4"/>
  <c r="E689" i="4" a="1"/>
  <c r="E689" i="4" s="1"/>
  <c r="I689" i="4" s="1"/>
  <c r="G689" i="3"/>
  <c r="E689" i="3" a="1"/>
  <c r="E689" i="3" s="1"/>
  <c r="H689" i="3" s="1"/>
  <c r="B690" i="3"/>
  <c r="E688" i="2" a="1"/>
  <c r="E688" i="2" s="1"/>
  <c r="B689" i="2"/>
  <c r="G688" i="2"/>
  <c r="B684" i="1"/>
  <c r="E683" i="1" a="1"/>
  <c r="E683" i="1" s="1"/>
  <c r="G683" i="1"/>
  <c r="H688" i="2" l="1"/>
  <c r="B691" i="4"/>
  <c r="H691" i="4" s="1"/>
  <c r="G690" i="4"/>
  <c r="E690" i="4" a="1"/>
  <c r="E690" i="4" s="1"/>
  <c r="G690" i="3"/>
  <c r="E690" i="3" a="1"/>
  <c r="E690" i="3" s="1"/>
  <c r="H690" i="3" s="1"/>
  <c r="B691" i="3"/>
  <c r="B690" i="2"/>
  <c r="E689" i="2" a="1"/>
  <c r="E689" i="2" s="1"/>
  <c r="G689" i="2"/>
  <c r="B685" i="1"/>
  <c r="E684" i="1" a="1"/>
  <c r="E684" i="1" s="1"/>
  <c r="G684" i="1"/>
  <c r="H689" i="2" l="1"/>
  <c r="I690" i="4"/>
  <c r="B692" i="4"/>
  <c r="H692" i="4" s="1"/>
  <c r="G691" i="4"/>
  <c r="E691" i="4" a="1"/>
  <c r="E691" i="4" s="1"/>
  <c r="I691" i="4" s="1"/>
  <c r="B692" i="3"/>
  <c r="G691" i="3"/>
  <c r="E691" i="3" a="1"/>
  <c r="E691" i="3" s="1"/>
  <c r="H691" i="3" s="1"/>
  <c r="B691" i="2"/>
  <c r="E690" i="2" a="1"/>
  <c r="E690" i="2" s="1"/>
  <c r="G690" i="2"/>
  <c r="B686" i="1"/>
  <c r="E685" i="1" a="1"/>
  <c r="E685" i="1" s="1"/>
  <c r="G685" i="1"/>
  <c r="H690" i="2" l="1"/>
  <c r="E692" i="4" a="1"/>
  <c r="E692" i="4" s="1"/>
  <c r="G692" i="4"/>
  <c r="B693" i="4"/>
  <c r="H693" i="4" s="1"/>
  <c r="G692" i="3"/>
  <c r="E692" i="3" a="1"/>
  <c r="E692" i="3" s="1"/>
  <c r="H692" i="3" s="1"/>
  <c r="B693" i="3"/>
  <c r="B692" i="2"/>
  <c r="G691" i="2"/>
  <c r="E691" i="2" a="1"/>
  <c r="E691" i="2" s="1"/>
  <c r="H691" i="2" s="1"/>
  <c r="B687" i="1"/>
  <c r="E686" i="1" a="1"/>
  <c r="E686" i="1" s="1"/>
  <c r="G686" i="1"/>
  <c r="I692" i="4" l="1"/>
  <c r="E693" i="4" a="1"/>
  <c r="E693" i="4" s="1"/>
  <c r="B694" i="4"/>
  <c r="H694" i="4" s="1"/>
  <c r="G693" i="4"/>
  <c r="G693" i="3"/>
  <c r="E693" i="3" a="1"/>
  <c r="E693" i="3" s="1"/>
  <c r="H693" i="3" s="1"/>
  <c r="B694" i="3"/>
  <c r="E692" i="2" a="1"/>
  <c r="E692" i="2" s="1"/>
  <c r="B693" i="2"/>
  <c r="G692" i="2"/>
  <c r="B688" i="1"/>
  <c r="E687" i="1" a="1"/>
  <c r="E687" i="1" s="1"/>
  <c r="G687" i="1"/>
  <c r="H692" i="2" l="1"/>
  <c r="I693" i="4"/>
  <c r="G694" i="4"/>
  <c r="E694" i="4" a="1"/>
  <c r="E694" i="4" s="1"/>
  <c r="I694" i="4" s="1"/>
  <c r="B695" i="4"/>
  <c r="H695" i="4" s="1"/>
  <c r="B695" i="3"/>
  <c r="G694" i="3"/>
  <c r="E694" i="3" a="1"/>
  <c r="E694" i="3" s="1"/>
  <c r="H694" i="3" s="1"/>
  <c r="B694" i="2"/>
  <c r="E693" i="2" a="1"/>
  <c r="E693" i="2" s="1"/>
  <c r="H693" i="2" s="1"/>
  <c r="G693" i="2"/>
  <c r="B689" i="1"/>
  <c r="E688" i="1" a="1"/>
  <c r="E688" i="1" s="1"/>
  <c r="G688" i="1"/>
  <c r="B696" i="4" l="1"/>
  <c r="H696" i="4" s="1"/>
  <c r="E695" i="4" a="1"/>
  <c r="E695" i="4" s="1"/>
  <c r="G695" i="4"/>
  <c r="G695" i="3"/>
  <c r="E695" i="3" a="1"/>
  <c r="E695" i="3" s="1"/>
  <c r="H695" i="3" s="1"/>
  <c r="B696" i="3"/>
  <c r="E694" i="2" a="1"/>
  <c r="E694" i="2" s="1"/>
  <c r="G694" i="2"/>
  <c r="B695" i="2"/>
  <c r="B690" i="1"/>
  <c r="E689" i="1" a="1"/>
  <c r="E689" i="1" s="1"/>
  <c r="G689" i="1"/>
  <c r="H694" i="2" l="1"/>
  <c r="I695" i="4"/>
  <c r="B697" i="4"/>
  <c r="H697" i="4" s="1"/>
  <c r="G696" i="4"/>
  <c r="E696" i="4" a="1"/>
  <c r="E696" i="4" s="1"/>
  <c r="I696" i="4" s="1"/>
  <c r="G696" i="3"/>
  <c r="E696" i="3" a="1"/>
  <c r="E696" i="3" s="1"/>
  <c r="H696" i="3" s="1"/>
  <c r="B697" i="3"/>
  <c r="B696" i="2"/>
  <c r="G695" i="2"/>
  <c r="E695" i="2" a="1"/>
  <c r="E695" i="2" s="1"/>
  <c r="H695" i="2" s="1"/>
  <c r="B691" i="1"/>
  <c r="E690" i="1" a="1"/>
  <c r="E690" i="1" s="1"/>
  <c r="G690" i="1"/>
  <c r="E697" i="4" l="1" a="1"/>
  <c r="E697" i="4" s="1"/>
  <c r="G697" i="4"/>
  <c r="B698" i="4"/>
  <c r="H698" i="4" s="1"/>
  <c r="B698" i="3"/>
  <c r="E697" i="3" a="1"/>
  <c r="E697" i="3" s="1"/>
  <c r="H697" i="3" s="1"/>
  <c r="G697" i="3"/>
  <c r="B697" i="2"/>
  <c r="E696" i="2" a="1"/>
  <c r="E696" i="2" s="1"/>
  <c r="G696" i="2"/>
  <c r="B692" i="1"/>
  <c r="E691" i="1" a="1"/>
  <c r="E691" i="1" s="1"/>
  <c r="G691" i="1"/>
  <c r="H696" i="2" l="1"/>
  <c r="I697" i="4"/>
  <c r="E698" i="4" a="1"/>
  <c r="E698" i="4" s="1"/>
  <c r="B699" i="4"/>
  <c r="H699" i="4" s="1"/>
  <c r="G698" i="4"/>
  <c r="G698" i="3"/>
  <c r="E698" i="3" a="1"/>
  <c r="E698" i="3" s="1"/>
  <c r="H698" i="3" s="1"/>
  <c r="B699" i="3"/>
  <c r="G697" i="2"/>
  <c r="B698" i="2"/>
  <c r="E697" i="2" a="1"/>
  <c r="E697" i="2" s="1"/>
  <c r="H697" i="2" s="1"/>
  <c r="B693" i="1"/>
  <c r="E692" i="1" a="1"/>
  <c r="E692" i="1" s="1"/>
  <c r="G692" i="1"/>
  <c r="I698" i="4" l="1"/>
  <c r="B700" i="4"/>
  <c r="H700" i="4" s="1"/>
  <c r="G699" i="4"/>
  <c r="E699" i="4" a="1"/>
  <c r="E699" i="4" s="1"/>
  <c r="I699" i="4" s="1"/>
  <c r="G699" i="3"/>
  <c r="E699" i="3" a="1"/>
  <c r="E699" i="3" s="1"/>
  <c r="H699" i="3" s="1"/>
  <c r="B700" i="3"/>
  <c r="B699" i="2"/>
  <c r="G698" i="2"/>
  <c r="E698" i="2" a="1"/>
  <c r="E698" i="2" s="1"/>
  <c r="B694" i="1"/>
  <c r="E693" i="1" a="1"/>
  <c r="E693" i="1" s="1"/>
  <c r="G693" i="1"/>
  <c r="H698" i="2" l="1"/>
  <c r="E700" i="4" a="1"/>
  <c r="E700" i="4" s="1"/>
  <c r="B701" i="4"/>
  <c r="H701" i="4" s="1"/>
  <c r="G700" i="4"/>
  <c r="B701" i="3"/>
  <c r="G700" i="3"/>
  <c r="E700" i="3" a="1"/>
  <c r="E700" i="3" s="1"/>
  <c r="H700" i="3" s="1"/>
  <c r="B700" i="2"/>
  <c r="G699" i="2"/>
  <c r="E699" i="2" a="1"/>
  <c r="E699" i="2" s="1"/>
  <c r="H699" i="2" s="1"/>
  <c r="B695" i="1"/>
  <c r="E694" i="1" a="1"/>
  <c r="E694" i="1" s="1"/>
  <c r="G694" i="1"/>
  <c r="I700" i="4" l="1"/>
  <c r="B702" i="4"/>
  <c r="H702" i="4" s="1"/>
  <c r="G701" i="4"/>
  <c r="E701" i="4" a="1"/>
  <c r="E701" i="4" s="1"/>
  <c r="I701" i="4" s="1"/>
  <c r="G701" i="3"/>
  <c r="E701" i="3" a="1"/>
  <c r="E701" i="3" s="1"/>
  <c r="H701" i="3" s="1"/>
  <c r="B702" i="3"/>
  <c r="B701" i="2"/>
  <c r="E700" i="2" a="1"/>
  <c r="E700" i="2" s="1"/>
  <c r="G700" i="2"/>
  <c r="B696" i="1"/>
  <c r="E695" i="1" a="1"/>
  <c r="E695" i="1" s="1"/>
  <c r="G695" i="1"/>
  <c r="H700" i="2" l="1"/>
  <c r="G702" i="4"/>
  <c r="E702" i="4" a="1"/>
  <c r="E702" i="4" s="1"/>
  <c r="I702" i="4" s="1"/>
  <c r="B703" i="4"/>
  <c r="H703" i="4" s="1"/>
  <c r="G702" i="3"/>
  <c r="E702" i="3" a="1"/>
  <c r="E702" i="3" s="1"/>
  <c r="H702" i="3" s="1"/>
  <c r="B703" i="3"/>
  <c r="B702" i="2"/>
  <c r="E701" i="2" a="1"/>
  <c r="E701" i="2" s="1"/>
  <c r="G701" i="2"/>
  <c r="B697" i="1"/>
  <c r="E696" i="1" a="1"/>
  <c r="E696" i="1" s="1"/>
  <c r="G696" i="1"/>
  <c r="H701" i="2" l="1"/>
  <c r="E703" i="4" a="1"/>
  <c r="E703" i="4" s="1"/>
  <c r="I703" i="4" s="1"/>
  <c r="B704" i="4"/>
  <c r="H704" i="4" s="1"/>
  <c r="G703" i="4"/>
  <c r="B704" i="3"/>
  <c r="G703" i="3"/>
  <c r="E703" i="3" a="1"/>
  <c r="E703" i="3" s="1"/>
  <c r="H703" i="3" s="1"/>
  <c r="B703" i="2"/>
  <c r="G702" i="2"/>
  <c r="E702" i="2" a="1"/>
  <c r="E702" i="2" s="1"/>
  <c r="B698" i="1"/>
  <c r="E697" i="1" a="1"/>
  <c r="E697" i="1" s="1"/>
  <c r="G697" i="1"/>
  <c r="H702" i="2" l="1"/>
  <c r="B705" i="4"/>
  <c r="H705" i="4" s="1"/>
  <c r="G704" i="4"/>
  <c r="E704" i="4" a="1"/>
  <c r="E704" i="4" s="1"/>
  <c r="I704" i="4" s="1"/>
  <c r="G704" i="3"/>
  <c r="E704" i="3" a="1"/>
  <c r="E704" i="3" s="1"/>
  <c r="H704" i="3" s="1"/>
  <c r="B705" i="3"/>
  <c r="B704" i="2"/>
  <c r="E703" i="2" a="1"/>
  <c r="E703" i="2" s="1"/>
  <c r="G703" i="2"/>
  <c r="B699" i="1"/>
  <c r="E698" i="1" a="1"/>
  <c r="E698" i="1" s="1"/>
  <c r="G698" i="1"/>
  <c r="H703" i="2" l="1"/>
  <c r="E705" i="4" a="1"/>
  <c r="E705" i="4" s="1"/>
  <c r="B706" i="4"/>
  <c r="H706" i="4" s="1"/>
  <c r="G705" i="4"/>
  <c r="G705" i="3"/>
  <c r="E705" i="3" a="1"/>
  <c r="E705" i="3" s="1"/>
  <c r="H705" i="3" s="1"/>
  <c r="B706" i="3"/>
  <c r="B705" i="2"/>
  <c r="G704" i="2"/>
  <c r="E704" i="2" a="1"/>
  <c r="E704" i="2" s="1"/>
  <c r="H704" i="2" s="1"/>
  <c r="B700" i="1"/>
  <c r="E699" i="1" a="1"/>
  <c r="E699" i="1" s="1"/>
  <c r="G699" i="1"/>
  <c r="I705" i="4" l="1"/>
  <c r="B707" i="4"/>
  <c r="H707" i="4" s="1"/>
  <c r="E706" i="4" a="1"/>
  <c r="E706" i="4" s="1"/>
  <c r="G706" i="4"/>
  <c r="B707" i="3"/>
  <c r="G706" i="3"/>
  <c r="E706" i="3" a="1"/>
  <c r="E706" i="3" s="1"/>
  <c r="H706" i="3" s="1"/>
  <c r="G705" i="2"/>
  <c r="B706" i="2"/>
  <c r="E705" i="2" a="1"/>
  <c r="E705" i="2" s="1"/>
  <c r="H705" i="2" s="1"/>
  <c r="B701" i="1"/>
  <c r="E700" i="1" a="1"/>
  <c r="E700" i="1" s="1"/>
  <c r="G700" i="1"/>
  <c r="I706" i="4" l="1"/>
  <c r="G707" i="4"/>
  <c r="E707" i="4" a="1"/>
  <c r="E707" i="4" s="1"/>
  <c r="B708" i="4"/>
  <c r="H708" i="4" s="1"/>
  <c r="G707" i="3"/>
  <c r="E707" i="3" a="1"/>
  <c r="E707" i="3" s="1"/>
  <c r="H707" i="3" s="1"/>
  <c r="B708" i="3"/>
  <c r="B707" i="2"/>
  <c r="E706" i="2" a="1"/>
  <c r="E706" i="2" s="1"/>
  <c r="G706" i="2"/>
  <c r="B702" i="1"/>
  <c r="E701" i="1" a="1"/>
  <c r="E701" i="1" s="1"/>
  <c r="G701" i="1"/>
  <c r="H706" i="2" l="1"/>
  <c r="I707" i="4"/>
  <c r="E708" i="4" a="1"/>
  <c r="E708" i="4" s="1"/>
  <c r="I708" i="4" s="1"/>
  <c r="B709" i="4"/>
  <c r="H709" i="4" s="1"/>
  <c r="G708" i="4"/>
  <c r="G708" i="3"/>
  <c r="E708" i="3" a="1"/>
  <c r="E708" i="3" s="1"/>
  <c r="H708" i="3" s="1"/>
  <c r="B709" i="3"/>
  <c r="G707" i="2"/>
  <c r="B708" i="2"/>
  <c r="E707" i="2" a="1"/>
  <c r="E707" i="2" s="1"/>
  <c r="H707" i="2" s="1"/>
  <c r="B703" i="1"/>
  <c r="E702" i="1" a="1"/>
  <c r="E702" i="1" s="1"/>
  <c r="G702" i="1"/>
  <c r="B710" i="4" l="1"/>
  <c r="H710" i="4" s="1"/>
  <c r="G709" i="4"/>
  <c r="E709" i="4" a="1"/>
  <c r="E709" i="4" s="1"/>
  <c r="I709" i="4" s="1"/>
  <c r="B710" i="3"/>
  <c r="G709" i="3"/>
  <c r="E709" i="3" a="1"/>
  <c r="E709" i="3" s="1"/>
  <c r="H709" i="3" s="1"/>
  <c r="B709" i="2"/>
  <c r="E708" i="2" a="1"/>
  <c r="E708" i="2" s="1"/>
  <c r="H708" i="2" s="1"/>
  <c r="G708" i="2"/>
  <c r="B704" i="1"/>
  <c r="E703" i="1" a="1"/>
  <c r="E703" i="1" s="1"/>
  <c r="G703" i="1"/>
  <c r="G710" i="4" l="1"/>
  <c r="E710" i="4" a="1"/>
  <c r="E710" i="4" s="1"/>
  <c r="I710" i="4" s="1"/>
  <c r="B711" i="4"/>
  <c r="H711" i="4" s="1"/>
  <c r="G710" i="3"/>
  <c r="E710" i="3" a="1"/>
  <c r="E710" i="3" s="1"/>
  <c r="H710" i="3" s="1"/>
  <c r="B711" i="3"/>
  <c r="B710" i="2"/>
  <c r="G709" i="2"/>
  <c r="E709" i="2" a="1"/>
  <c r="E709" i="2" s="1"/>
  <c r="H709" i="2" s="1"/>
  <c r="B705" i="1"/>
  <c r="E704" i="1" a="1"/>
  <c r="E704" i="1" s="1"/>
  <c r="G704" i="1"/>
  <c r="B712" i="4" l="1"/>
  <c r="H712" i="4" s="1"/>
  <c r="G711" i="4"/>
  <c r="E711" i="4" a="1"/>
  <c r="E711" i="4" s="1"/>
  <c r="G711" i="3"/>
  <c r="E711" i="3" a="1"/>
  <c r="E711" i="3" s="1"/>
  <c r="H711" i="3" s="1"/>
  <c r="B712" i="3"/>
  <c r="G710" i="2"/>
  <c r="B711" i="2"/>
  <c r="E710" i="2" a="1"/>
  <c r="E710" i="2" s="1"/>
  <c r="H710" i="2" s="1"/>
  <c r="B706" i="1"/>
  <c r="E705" i="1" a="1"/>
  <c r="E705" i="1" s="1"/>
  <c r="G705" i="1"/>
  <c r="I711" i="4" l="1"/>
  <c r="E712" i="4" a="1"/>
  <c r="E712" i="4" s="1"/>
  <c r="G712" i="4"/>
  <c r="B713" i="4"/>
  <c r="H713" i="4" s="1"/>
  <c r="B713" i="3"/>
  <c r="G712" i="3"/>
  <c r="E712" i="3" a="1"/>
  <c r="E712" i="3" s="1"/>
  <c r="H712" i="3" s="1"/>
  <c r="B712" i="2"/>
  <c r="G711" i="2"/>
  <c r="E711" i="2" a="1"/>
  <c r="E711" i="2" s="1"/>
  <c r="H711" i="2" s="1"/>
  <c r="B707" i="1"/>
  <c r="E706" i="1" a="1"/>
  <c r="E706" i="1" s="1"/>
  <c r="G706" i="1"/>
  <c r="I712" i="4" l="1"/>
  <c r="B714" i="4"/>
  <c r="H714" i="4" s="1"/>
  <c r="G713" i="4"/>
  <c r="E713" i="4" a="1"/>
  <c r="E713" i="4" s="1"/>
  <c r="I713" i="4" s="1"/>
  <c r="G713" i="3"/>
  <c r="E713" i="3" a="1"/>
  <c r="E713" i="3" s="1"/>
  <c r="H713" i="3" s="1"/>
  <c r="B714" i="3"/>
  <c r="G712" i="2"/>
  <c r="B713" i="2"/>
  <c r="E712" i="2" a="1"/>
  <c r="E712" i="2" s="1"/>
  <c r="H712" i="2" s="1"/>
  <c r="B708" i="1"/>
  <c r="E707" i="1" a="1"/>
  <c r="E707" i="1" s="1"/>
  <c r="G707" i="1"/>
  <c r="G714" i="4" l="1"/>
  <c r="E714" i="4" a="1"/>
  <c r="E714" i="4" s="1"/>
  <c r="B715" i="4"/>
  <c r="H715" i="4" s="1"/>
  <c r="G714" i="3"/>
  <c r="E714" i="3" a="1"/>
  <c r="E714" i="3" s="1"/>
  <c r="H714" i="3" s="1"/>
  <c r="B715" i="3"/>
  <c r="B714" i="2"/>
  <c r="G713" i="2"/>
  <c r="E713" i="2" a="1"/>
  <c r="E713" i="2" s="1"/>
  <c r="H713" i="2" s="1"/>
  <c r="B709" i="1"/>
  <c r="E708" i="1" a="1"/>
  <c r="E708" i="1" s="1"/>
  <c r="G708" i="1"/>
  <c r="I714" i="4" l="1"/>
  <c r="B716" i="4"/>
  <c r="H716" i="4" s="1"/>
  <c r="G715" i="4"/>
  <c r="E715" i="4" a="1"/>
  <c r="E715" i="4" s="1"/>
  <c r="I715" i="4" s="1"/>
  <c r="B716" i="3"/>
  <c r="E715" i="3" a="1"/>
  <c r="E715" i="3" s="1"/>
  <c r="G715" i="3"/>
  <c r="B715" i="2"/>
  <c r="G714" i="2"/>
  <c r="E714" i="2" a="1"/>
  <c r="E714" i="2" s="1"/>
  <c r="H714" i="2" s="1"/>
  <c r="B710" i="1"/>
  <c r="E709" i="1" a="1"/>
  <c r="E709" i="1" s="1"/>
  <c r="G709" i="1"/>
  <c r="H715" i="3" l="1"/>
  <c r="B717" i="4"/>
  <c r="H717" i="4" s="1"/>
  <c r="G716" i="4"/>
  <c r="E716" i="4" a="1"/>
  <c r="E716" i="4" s="1"/>
  <c r="I716" i="4" s="1"/>
  <c r="G716" i="3"/>
  <c r="E716" i="3" a="1"/>
  <c r="E716" i="3" s="1"/>
  <c r="B717" i="3"/>
  <c r="B716" i="2"/>
  <c r="E715" i="2" a="1"/>
  <c r="E715" i="2" s="1"/>
  <c r="G715" i="2"/>
  <c r="B711" i="1"/>
  <c r="E710" i="1" a="1"/>
  <c r="E710" i="1" s="1"/>
  <c r="G710" i="1"/>
  <c r="H715" i="2" l="1"/>
  <c r="H716" i="3"/>
  <c r="E717" i="4" a="1"/>
  <c r="E717" i="4" s="1"/>
  <c r="B718" i="4"/>
  <c r="H718" i="4" s="1"/>
  <c r="G717" i="4"/>
  <c r="G717" i="3"/>
  <c r="E717" i="3" a="1"/>
  <c r="E717" i="3" s="1"/>
  <c r="H717" i="3" s="1"/>
  <c r="B718" i="3"/>
  <c r="G716" i="2"/>
  <c r="B717" i="2"/>
  <c r="E716" i="2" a="1"/>
  <c r="E716" i="2" s="1"/>
  <c r="H716" i="2" s="1"/>
  <c r="B712" i="1"/>
  <c r="E711" i="1" a="1"/>
  <c r="E711" i="1" s="1"/>
  <c r="G711" i="1"/>
  <c r="I717" i="4" l="1"/>
  <c r="B719" i="4"/>
  <c r="H719" i="4" s="1"/>
  <c r="E718" i="4" a="1"/>
  <c r="E718" i="4" s="1"/>
  <c r="G718" i="4"/>
  <c r="B719" i="3"/>
  <c r="E718" i="3" a="1"/>
  <c r="E718" i="3" s="1"/>
  <c r="G718" i="3"/>
  <c r="G717" i="2"/>
  <c r="B718" i="2"/>
  <c r="E717" i="2" a="1"/>
  <c r="E717" i="2" s="1"/>
  <c r="B713" i="1"/>
  <c r="E712" i="1" a="1"/>
  <c r="E712" i="1" s="1"/>
  <c r="G712" i="1"/>
  <c r="H718" i="3" l="1"/>
  <c r="H717" i="2"/>
  <c r="I718" i="4"/>
  <c r="G719" i="4"/>
  <c r="E719" i="4" a="1"/>
  <c r="E719" i="4" s="1"/>
  <c r="I719" i="4" s="1"/>
  <c r="B720" i="4"/>
  <c r="H720" i="4" s="1"/>
  <c r="G719" i="3"/>
  <c r="E719" i="3" a="1"/>
  <c r="E719" i="3" s="1"/>
  <c r="H719" i="3" s="1"/>
  <c r="B720" i="3"/>
  <c r="E718" i="2" a="1"/>
  <c r="E718" i="2" s="1"/>
  <c r="B719" i="2"/>
  <c r="G718" i="2"/>
  <c r="B714" i="1"/>
  <c r="E713" i="1" a="1"/>
  <c r="E713" i="1" s="1"/>
  <c r="G713" i="1"/>
  <c r="H718" i="2" l="1"/>
  <c r="G720" i="4"/>
  <c r="E720" i="4" a="1"/>
  <c r="E720" i="4" s="1"/>
  <c r="I720" i="4" s="1"/>
  <c r="B721" i="4"/>
  <c r="H721" i="4" s="1"/>
  <c r="G720" i="3"/>
  <c r="E720" i="3" a="1"/>
  <c r="E720" i="3" s="1"/>
  <c r="H720" i="3" s="1"/>
  <c r="B721" i="3"/>
  <c r="G719" i="2"/>
  <c r="B720" i="2"/>
  <c r="E719" i="2" a="1"/>
  <c r="E719" i="2" s="1"/>
  <c r="H719" i="2" s="1"/>
  <c r="B715" i="1"/>
  <c r="E714" i="1" a="1"/>
  <c r="E714" i="1" s="1"/>
  <c r="G714" i="1"/>
  <c r="B722" i="4" l="1"/>
  <c r="H722" i="4" s="1"/>
  <c r="G721" i="4"/>
  <c r="E721" i="4" a="1"/>
  <c r="E721" i="4" s="1"/>
  <c r="I721" i="4" s="1"/>
  <c r="B722" i="3"/>
  <c r="G721" i="3"/>
  <c r="E721" i="3" a="1"/>
  <c r="E721" i="3" s="1"/>
  <c r="H721" i="3" s="1"/>
  <c r="B721" i="2"/>
  <c r="E720" i="2" a="1"/>
  <c r="E720" i="2" s="1"/>
  <c r="G720" i="2"/>
  <c r="B716" i="1"/>
  <c r="E715" i="1" a="1"/>
  <c r="E715" i="1" s="1"/>
  <c r="G715" i="1"/>
  <c r="H720" i="2" l="1"/>
  <c r="G722" i="4"/>
  <c r="E722" i="4" a="1"/>
  <c r="E722" i="4" s="1"/>
  <c r="I722" i="4" s="1"/>
  <c r="B723" i="4"/>
  <c r="H723" i="4" s="1"/>
  <c r="B723" i="3"/>
  <c r="G722" i="3"/>
  <c r="E722" i="3" a="1"/>
  <c r="E722" i="3" s="1"/>
  <c r="H722" i="3" s="1"/>
  <c r="B722" i="2"/>
  <c r="G721" i="2"/>
  <c r="E721" i="2" a="1"/>
  <c r="E721" i="2" s="1"/>
  <c r="B717" i="1"/>
  <c r="E716" i="1" a="1"/>
  <c r="E716" i="1" s="1"/>
  <c r="G716" i="1"/>
  <c r="H721" i="2" l="1"/>
  <c r="B724" i="4"/>
  <c r="H724" i="4" s="1"/>
  <c r="G723" i="4"/>
  <c r="E723" i="4" a="1"/>
  <c r="E723" i="4" s="1"/>
  <c r="I723" i="4" s="1"/>
  <c r="B724" i="3"/>
  <c r="G723" i="3"/>
  <c r="E723" i="3" a="1"/>
  <c r="E723" i="3" s="1"/>
  <c r="H723" i="3" s="1"/>
  <c r="B723" i="2"/>
  <c r="E722" i="2" a="1"/>
  <c r="E722" i="2" s="1"/>
  <c r="G722" i="2"/>
  <c r="B718" i="1"/>
  <c r="E717" i="1" a="1"/>
  <c r="E717" i="1" s="1"/>
  <c r="G717" i="1"/>
  <c r="H722" i="2" l="1"/>
  <c r="E724" i="4" a="1"/>
  <c r="E724" i="4" s="1"/>
  <c r="B725" i="4"/>
  <c r="H725" i="4" s="1"/>
  <c r="G724" i="4"/>
  <c r="B725" i="3"/>
  <c r="G724" i="3"/>
  <c r="E724" i="3" a="1"/>
  <c r="E724" i="3" s="1"/>
  <c r="H724" i="3" s="1"/>
  <c r="G723" i="2"/>
  <c r="B724" i="2"/>
  <c r="E723" i="2" a="1"/>
  <c r="E723" i="2" s="1"/>
  <c r="H723" i="2" s="1"/>
  <c r="B719" i="1"/>
  <c r="E718" i="1" a="1"/>
  <c r="E718" i="1" s="1"/>
  <c r="G718" i="1"/>
  <c r="I724" i="4" l="1"/>
  <c r="B726" i="4"/>
  <c r="H726" i="4" s="1"/>
  <c r="G725" i="4"/>
  <c r="E725" i="4" a="1"/>
  <c r="E725" i="4" s="1"/>
  <c r="I725" i="4" s="1"/>
  <c r="B726" i="3"/>
  <c r="G725" i="3"/>
  <c r="E725" i="3" a="1"/>
  <c r="E725" i="3" s="1"/>
  <c r="H725" i="3" s="1"/>
  <c r="B725" i="2"/>
  <c r="E724" i="2" a="1"/>
  <c r="E724" i="2" s="1"/>
  <c r="G724" i="2"/>
  <c r="B720" i="1"/>
  <c r="E719" i="1" a="1"/>
  <c r="E719" i="1" s="1"/>
  <c r="G719" i="1"/>
  <c r="H724" i="2" l="1"/>
  <c r="G726" i="4"/>
  <c r="E726" i="4" a="1"/>
  <c r="E726" i="4" s="1"/>
  <c r="I726" i="4" s="1"/>
  <c r="B727" i="4"/>
  <c r="H727" i="4" s="1"/>
  <c r="B727" i="3"/>
  <c r="E726" i="3" a="1"/>
  <c r="E726" i="3" s="1"/>
  <c r="H726" i="3" s="1"/>
  <c r="G726" i="3"/>
  <c r="G725" i="2"/>
  <c r="B726" i="2"/>
  <c r="E725" i="2" a="1"/>
  <c r="E725" i="2" s="1"/>
  <c r="H725" i="2" s="1"/>
  <c r="B721" i="1"/>
  <c r="E720" i="1" a="1"/>
  <c r="E720" i="1" s="1"/>
  <c r="G720" i="1"/>
  <c r="E727" i="4" l="1" a="1"/>
  <c r="E727" i="4" s="1"/>
  <c r="G727" i="4"/>
  <c r="B728" i="4"/>
  <c r="H728" i="4" s="1"/>
  <c r="B728" i="3"/>
  <c r="G727" i="3"/>
  <c r="E727" i="3" a="1"/>
  <c r="E727" i="3" s="1"/>
  <c r="H727" i="3" s="1"/>
  <c r="B727" i="2"/>
  <c r="E726" i="2" a="1"/>
  <c r="E726" i="2" s="1"/>
  <c r="G726" i="2"/>
  <c r="B722" i="1"/>
  <c r="E721" i="1" a="1"/>
  <c r="E721" i="1" s="1"/>
  <c r="G721" i="1"/>
  <c r="H726" i="2" l="1"/>
  <c r="I727" i="4"/>
  <c r="B729" i="4"/>
  <c r="H729" i="4" s="1"/>
  <c r="G728" i="4"/>
  <c r="E728" i="4" a="1"/>
  <c r="E728" i="4" s="1"/>
  <c r="I728" i="4" s="1"/>
  <c r="B729" i="3"/>
  <c r="G728" i="3"/>
  <c r="E728" i="3" a="1"/>
  <c r="E728" i="3" s="1"/>
  <c r="H728" i="3" s="1"/>
  <c r="B728" i="2"/>
  <c r="E727" i="2" a="1"/>
  <c r="E727" i="2" s="1"/>
  <c r="G727" i="2"/>
  <c r="B723" i="1"/>
  <c r="E722" i="1" a="1"/>
  <c r="E722" i="1" s="1"/>
  <c r="G722" i="1"/>
  <c r="H727" i="2" l="1"/>
  <c r="E729" i="4" a="1"/>
  <c r="E729" i="4" s="1"/>
  <c r="B730" i="4"/>
  <c r="H730" i="4" s="1"/>
  <c r="G729" i="4"/>
  <c r="B730" i="3"/>
  <c r="G729" i="3"/>
  <c r="E729" i="3" a="1"/>
  <c r="E729" i="3" s="1"/>
  <c r="H729" i="3" s="1"/>
  <c r="E728" i="2" a="1"/>
  <c r="E728" i="2" s="1"/>
  <c r="G728" i="2"/>
  <c r="B729" i="2"/>
  <c r="B724" i="1"/>
  <c r="E723" i="1" a="1"/>
  <c r="E723" i="1" s="1"/>
  <c r="G723" i="1"/>
  <c r="H728" i="2" l="1"/>
  <c r="I729" i="4"/>
  <c r="B731" i="4"/>
  <c r="H731" i="4" s="1"/>
  <c r="G730" i="4"/>
  <c r="E730" i="4" a="1"/>
  <c r="E730" i="4" s="1"/>
  <c r="I730" i="4" s="1"/>
  <c r="B731" i="3"/>
  <c r="G730" i="3"/>
  <c r="E730" i="3" a="1"/>
  <c r="E730" i="3" s="1"/>
  <c r="H730" i="3" s="1"/>
  <c r="B730" i="2"/>
  <c r="E729" i="2" a="1"/>
  <c r="E729" i="2" s="1"/>
  <c r="G729" i="2"/>
  <c r="B725" i="1"/>
  <c r="E724" i="1" a="1"/>
  <c r="E724" i="1" s="1"/>
  <c r="G724" i="1"/>
  <c r="H729" i="2" l="1"/>
  <c r="G731" i="4"/>
  <c r="E731" i="4" a="1"/>
  <c r="E731" i="4" s="1"/>
  <c r="I731" i="4" s="1"/>
  <c r="B732" i="4"/>
  <c r="H732" i="4" s="1"/>
  <c r="B732" i="3"/>
  <c r="G731" i="3"/>
  <c r="E731" i="3" a="1"/>
  <c r="E731" i="3" s="1"/>
  <c r="H731" i="3" s="1"/>
  <c r="G730" i="2"/>
  <c r="B731" i="2"/>
  <c r="E730" i="2" a="1"/>
  <c r="E730" i="2" s="1"/>
  <c r="H730" i="2" s="1"/>
  <c r="B726" i="1"/>
  <c r="E725" i="1" a="1"/>
  <c r="E725" i="1" s="1"/>
  <c r="G725" i="1"/>
  <c r="G732" i="4" l="1"/>
  <c r="E732" i="4" a="1"/>
  <c r="E732" i="4" s="1"/>
  <c r="I732" i="4" s="1"/>
  <c r="B733" i="4"/>
  <c r="H733" i="4" s="1"/>
  <c r="E732" i="3" a="1"/>
  <c r="E732" i="3" s="1"/>
  <c r="H732" i="3" s="1"/>
  <c r="B733" i="3"/>
  <c r="G732" i="3"/>
  <c r="G731" i="2"/>
  <c r="B732" i="2"/>
  <c r="E731" i="2" a="1"/>
  <c r="E731" i="2" s="1"/>
  <c r="H731" i="2" s="1"/>
  <c r="B727" i="1"/>
  <c r="E726" i="1" a="1"/>
  <c r="E726" i="1" s="1"/>
  <c r="G726" i="1"/>
  <c r="B734" i="4" l="1"/>
  <c r="H734" i="4" s="1"/>
  <c r="G733" i="4"/>
  <c r="E733" i="4" a="1"/>
  <c r="E733" i="4" s="1"/>
  <c r="B734" i="3"/>
  <c r="G733" i="3"/>
  <c r="E733" i="3" a="1"/>
  <c r="E733" i="3" s="1"/>
  <c r="H733" i="3" s="1"/>
  <c r="B733" i="2"/>
  <c r="G732" i="2"/>
  <c r="E732" i="2" a="1"/>
  <c r="E732" i="2" s="1"/>
  <c r="B728" i="1"/>
  <c r="E727" i="1" a="1"/>
  <c r="E727" i="1" s="1"/>
  <c r="G727" i="1"/>
  <c r="H732" i="2" l="1"/>
  <c r="I733" i="4"/>
  <c r="B735" i="4"/>
  <c r="H735" i="4" s="1"/>
  <c r="G734" i="4"/>
  <c r="E734" i="4" a="1"/>
  <c r="E734" i="4" s="1"/>
  <c r="I734" i="4" s="1"/>
  <c r="B735" i="3"/>
  <c r="G734" i="3"/>
  <c r="E734" i="3" a="1"/>
  <c r="E734" i="3" s="1"/>
  <c r="H734" i="3" s="1"/>
  <c r="G733" i="2"/>
  <c r="B734" i="2"/>
  <c r="E733" i="2" a="1"/>
  <c r="E733" i="2" s="1"/>
  <c r="H733" i="2" s="1"/>
  <c r="B729" i="1"/>
  <c r="E728" i="1" a="1"/>
  <c r="E728" i="1" s="1"/>
  <c r="G728" i="1"/>
  <c r="B736" i="4" l="1"/>
  <c r="H736" i="4" s="1"/>
  <c r="G735" i="4"/>
  <c r="E735" i="4" a="1"/>
  <c r="E735" i="4" s="1"/>
  <c r="I735" i="4" s="1"/>
  <c r="E735" i="3" a="1"/>
  <c r="E735" i="3" s="1"/>
  <c r="G735" i="3"/>
  <c r="B736" i="3"/>
  <c r="G734" i="2"/>
  <c r="E734" i="2" a="1"/>
  <c r="E734" i="2" s="1"/>
  <c r="H734" i="2" s="1"/>
  <c r="B735" i="2"/>
  <c r="B730" i="1"/>
  <c r="E729" i="1" a="1"/>
  <c r="E729" i="1" s="1"/>
  <c r="G729" i="1"/>
  <c r="H735" i="3" l="1"/>
  <c r="E736" i="4" a="1"/>
  <c r="E736" i="4" s="1"/>
  <c r="I736" i="4" s="1"/>
  <c r="B737" i="4"/>
  <c r="H737" i="4" s="1"/>
  <c r="G736" i="4"/>
  <c r="B737" i="3"/>
  <c r="G736" i="3"/>
  <c r="E736" i="3" a="1"/>
  <c r="E736" i="3" s="1"/>
  <c r="H736" i="3" s="1"/>
  <c r="G735" i="2"/>
  <c r="B736" i="2"/>
  <c r="E735" i="2" a="1"/>
  <c r="E735" i="2" s="1"/>
  <c r="H735" i="2" s="1"/>
  <c r="B731" i="1"/>
  <c r="E730" i="1" a="1"/>
  <c r="E730" i="1" s="1"/>
  <c r="G730" i="1"/>
  <c r="B738" i="4" l="1"/>
  <c r="H738" i="4" s="1"/>
  <c r="G737" i="4"/>
  <c r="E737" i="4" a="1"/>
  <c r="E737" i="4" s="1"/>
  <c r="I737" i="4" s="1"/>
  <c r="B738" i="3"/>
  <c r="E737" i="3" a="1"/>
  <c r="E737" i="3" s="1"/>
  <c r="H737" i="3" s="1"/>
  <c r="G737" i="3"/>
  <c r="B737" i="2"/>
  <c r="E736" i="2" a="1"/>
  <c r="E736" i="2" s="1"/>
  <c r="G736" i="2"/>
  <c r="B732" i="1"/>
  <c r="E731" i="1" a="1"/>
  <c r="E731" i="1" s="1"/>
  <c r="G731" i="1"/>
  <c r="H736" i="2" l="1"/>
  <c r="G738" i="4"/>
  <c r="E738" i="4" a="1"/>
  <c r="E738" i="4" s="1"/>
  <c r="I738" i="4" s="1"/>
  <c r="B739" i="4"/>
  <c r="H739" i="4" s="1"/>
  <c r="E738" i="3" a="1"/>
  <c r="E738" i="3" s="1"/>
  <c r="B739" i="3"/>
  <c r="G738" i="3"/>
  <c r="G737" i="2"/>
  <c r="E737" i="2" a="1"/>
  <c r="E737" i="2" s="1"/>
  <c r="H737" i="2" s="1"/>
  <c r="B738" i="2"/>
  <c r="B733" i="1"/>
  <c r="E732" i="1" a="1"/>
  <c r="E732" i="1" s="1"/>
  <c r="G732" i="1"/>
  <c r="H738" i="3" l="1"/>
  <c r="E739" i="4" a="1"/>
  <c r="E739" i="4" s="1"/>
  <c r="I739" i="4" s="1"/>
  <c r="B740" i="4"/>
  <c r="H740" i="4" s="1"/>
  <c r="G739" i="4"/>
  <c r="B740" i="3"/>
  <c r="G739" i="3"/>
  <c r="E739" i="3" a="1"/>
  <c r="E739" i="3" s="1"/>
  <c r="H739" i="3" s="1"/>
  <c r="E738" i="2" a="1"/>
  <c r="E738" i="2" s="1"/>
  <c r="H738" i="2" s="1"/>
  <c r="B739" i="2"/>
  <c r="G738" i="2"/>
  <c r="B734" i="1"/>
  <c r="E733" i="1" a="1"/>
  <c r="E733" i="1" s="1"/>
  <c r="G733" i="1"/>
  <c r="B741" i="4" l="1"/>
  <c r="H741" i="4" s="1"/>
  <c r="G740" i="4"/>
  <c r="E740" i="4" a="1"/>
  <c r="E740" i="4" s="1"/>
  <c r="I740" i="4" s="1"/>
  <c r="B741" i="3"/>
  <c r="G740" i="3"/>
  <c r="E740" i="3" a="1"/>
  <c r="E740" i="3" s="1"/>
  <c r="H740" i="3" s="1"/>
  <c r="G739" i="2"/>
  <c r="B740" i="2"/>
  <c r="E739" i="2" a="1"/>
  <c r="E739" i="2" s="1"/>
  <c r="H739" i="2" s="1"/>
  <c r="B735" i="1"/>
  <c r="E734" i="1" a="1"/>
  <c r="E734" i="1" s="1"/>
  <c r="G734" i="1"/>
  <c r="E741" i="4" l="1" a="1"/>
  <c r="E741" i="4" s="1"/>
  <c r="G741" i="4"/>
  <c r="B742" i="4"/>
  <c r="H742" i="4" s="1"/>
  <c r="E741" i="3" a="1"/>
  <c r="E741" i="3" s="1"/>
  <c r="B742" i="3"/>
  <c r="G741" i="3"/>
  <c r="G740" i="2"/>
  <c r="E740" i="2" a="1"/>
  <c r="E740" i="2" s="1"/>
  <c r="H740" i="2" s="1"/>
  <c r="B741" i="2"/>
  <c r="B736" i="1"/>
  <c r="E735" i="1" a="1"/>
  <c r="E735" i="1" s="1"/>
  <c r="G735" i="1"/>
  <c r="I741" i="4" l="1"/>
  <c r="H741" i="3"/>
  <c r="B743" i="4"/>
  <c r="H743" i="4" s="1"/>
  <c r="G742" i="4"/>
  <c r="E742" i="4" a="1"/>
  <c r="E742" i="4" s="1"/>
  <c r="B743" i="3"/>
  <c r="E742" i="3" a="1"/>
  <c r="E742" i="3" s="1"/>
  <c r="H742" i="3" s="1"/>
  <c r="G742" i="3"/>
  <c r="B742" i="2"/>
  <c r="E741" i="2" a="1"/>
  <c r="E741" i="2" s="1"/>
  <c r="G741" i="2"/>
  <c r="B737" i="1"/>
  <c r="E736" i="1" a="1"/>
  <c r="E736" i="1" s="1"/>
  <c r="G736" i="1"/>
  <c r="H741" i="2" l="1"/>
  <c r="I742" i="4"/>
  <c r="G743" i="4"/>
  <c r="E743" i="4" a="1"/>
  <c r="E743" i="4" s="1"/>
  <c r="B744" i="4"/>
  <c r="H744" i="4" s="1"/>
  <c r="B744" i="3"/>
  <c r="G743" i="3"/>
  <c r="E743" i="3" a="1"/>
  <c r="E743" i="3" s="1"/>
  <c r="H743" i="3" s="1"/>
  <c r="G742" i="2"/>
  <c r="B743" i="2"/>
  <c r="E742" i="2" a="1"/>
  <c r="E742" i="2" s="1"/>
  <c r="B738" i="1"/>
  <c r="E737" i="1" a="1"/>
  <c r="E737" i="1" s="1"/>
  <c r="G737" i="1"/>
  <c r="H742" i="2" l="1"/>
  <c r="I743" i="4"/>
  <c r="E744" i="4" a="1"/>
  <c r="E744" i="4" s="1"/>
  <c r="B745" i="4"/>
  <c r="H745" i="4" s="1"/>
  <c r="G744" i="4"/>
  <c r="E744" i="3" a="1"/>
  <c r="E744" i="3" s="1"/>
  <c r="H744" i="3" s="1"/>
  <c r="B745" i="3"/>
  <c r="G744" i="3"/>
  <c r="E743" i="2" a="1"/>
  <c r="E743" i="2" s="1"/>
  <c r="G743" i="2"/>
  <c r="B744" i="2"/>
  <c r="B739" i="1"/>
  <c r="E738" i="1" a="1"/>
  <c r="E738" i="1" s="1"/>
  <c r="G738" i="1"/>
  <c r="H743" i="2" l="1"/>
  <c r="I744" i="4"/>
  <c r="B746" i="4"/>
  <c r="H746" i="4" s="1"/>
  <c r="G745" i="4"/>
  <c r="E745" i="4" a="1"/>
  <c r="E745" i="4" s="1"/>
  <c r="I745" i="4" s="1"/>
  <c r="B746" i="3"/>
  <c r="G745" i="3"/>
  <c r="E745" i="3" a="1"/>
  <c r="E745" i="3" s="1"/>
  <c r="H745" i="3" s="1"/>
  <c r="G744" i="2"/>
  <c r="B745" i="2"/>
  <c r="E744" i="2" a="1"/>
  <c r="E744" i="2" s="1"/>
  <c r="H744" i="2" s="1"/>
  <c r="B740" i="1"/>
  <c r="E739" i="1" a="1"/>
  <c r="E739" i="1" s="1"/>
  <c r="G739" i="1"/>
  <c r="B747" i="4" l="1"/>
  <c r="H747" i="4" s="1"/>
  <c r="G746" i="4"/>
  <c r="E746" i="4" a="1"/>
  <c r="E746" i="4" s="1"/>
  <c r="I746" i="4" s="1"/>
  <c r="B747" i="3"/>
  <c r="G746" i="3"/>
  <c r="E746" i="3" a="1"/>
  <c r="E746" i="3" s="1"/>
  <c r="H746" i="3" s="1"/>
  <c r="B746" i="2"/>
  <c r="G745" i="2"/>
  <c r="E745" i="2" a="1"/>
  <c r="E745" i="2" s="1"/>
  <c r="B741" i="1"/>
  <c r="E740" i="1" a="1"/>
  <c r="E740" i="1" s="1"/>
  <c r="G740" i="1"/>
  <c r="H745" i="2" l="1"/>
  <c r="B748" i="4"/>
  <c r="H748" i="4" s="1"/>
  <c r="G747" i="4"/>
  <c r="E747" i="4" a="1"/>
  <c r="E747" i="4" s="1"/>
  <c r="I747" i="4" s="1"/>
  <c r="E747" i="3" a="1"/>
  <c r="E747" i="3" s="1"/>
  <c r="G747" i="3"/>
  <c r="B748" i="3"/>
  <c r="G746" i="2"/>
  <c r="E746" i="2" a="1"/>
  <c r="E746" i="2" s="1"/>
  <c r="H746" i="2" s="1"/>
  <c r="B747" i="2"/>
  <c r="B742" i="1"/>
  <c r="E741" i="1" a="1"/>
  <c r="E741" i="1" s="1"/>
  <c r="G741" i="1"/>
  <c r="H747" i="3" l="1"/>
  <c r="E748" i="4" a="1"/>
  <c r="E748" i="4" s="1"/>
  <c r="B749" i="4"/>
  <c r="H749" i="4" s="1"/>
  <c r="G748" i="4"/>
  <c r="B749" i="3"/>
  <c r="G748" i="3"/>
  <c r="E748" i="3" a="1"/>
  <c r="E748" i="3" s="1"/>
  <c r="H748" i="3" s="1"/>
  <c r="G747" i="2"/>
  <c r="B748" i="2"/>
  <c r="E747" i="2" a="1"/>
  <c r="E747" i="2" s="1"/>
  <c r="H747" i="2" s="1"/>
  <c r="B743" i="1"/>
  <c r="E742" i="1" a="1"/>
  <c r="E742" i="1" s="1"/>
  <c r="G742" i="1"/>
  <c r="I748" i="4" l="1"/>
  <c r="B750" i="4"/>
  <c r="H750" i="4" s="1"/>
  <c r="E749" i="4" a="1"/>
  <c r="E749" i="4" s="1"/>
  <c r="G749" i="4"/>
  <c r="B750" i="3"/>
  <c r="G749" i="3"/>
  <c r="E749" i="3" a="1"/>
  <c r="E749" i="3" s="1"/>
  <c r="H749" i="3" s="1"/>
  <c r="G748" i="2"/>
  <c r="B749" i="2"/>
  <c r="E748" i="2" a="1"/>
  <c r="E748" i="2" s="1"/>
  <c r="H748" i="2" s="1"/>
  <c r="B744" i="1"/>
  <c r="G743" i="1"/>
  <c r="E743" i="1" a="1"/>
  <c r="E743" i="1" s="1"/>
  <c r="I749" i="4" l="1"/>
  <c r="G750" i="4"/>
  <c r="E750" i="4" a="1"/>
  <c r="E750" i="4" s="1"/>
  <c r="I750" i="4" s="1"/>
  <c r="B751" i="4"/>
  <c r="H751" i="4" s="1"/>
  <c r="E750" i="3" a="1"/>
  <c r="E750" i="3" s="1"/>
  <c r="B751" i="3"/>
  <c r="G750" i="3"/>
  <c r="E749" i="2" a="1"/>
  <c r="E749" i="2" s="1"/>
  <c r="G749" i="2"/>
  <c r="B750" i="2"/>
  <c r="B745" i="1"/>
  <c r="G744" i="1"/>
  <c r="E744" i="1" a="1"/>
  <c r="E744" i="1" s="1"/>
  <c r="H749" i="2" l="1"/>
  <c r="H750" i="3"/>
  <c r="G751" i="4"/>
  <c r="E751" i="4" a="1"/>
  <c r="E751" i="4" s="1"/>
  <c r="I751" i="4" s="1"/>
  <c r="B752" i="4"/>
  <c r="H752" i="4" s="1"/>
  <c r="B752" i="3"/>
  <c r="G751" i="3"/>
  <c r="E751" i="3" a="1"/>
  <c r="E751" i="3" s="1"/>
  <c r="H751" i="3" s="1"/>
  <c r="G750" i="2"/>
  <c r="B751" i="2"/>
  <c r="E750" i="2" a="1"/>
  <c r="E750" i="2" s="1"/>
  <c r="H750" i="2" s="1"/>
  <c r="B746" i="1"/>
  <c r="E745" i="1" a="1"/>
  <c r="E745" i="1" s="1"/>
  <c r="G745" i="1"/>
  <c r="B753" i="4" l="1"/>
  <c r="H753" i="4" s="1"/>
  <c r="G752" i="4"/>
  <c r="E752" i="4" a="1"/>
  <c r="E752" i="4" s="1"/>
  <c r="I752" i="4" s="1"/>
  <c r="B753" i="3"/>
  <c r="G752" i="3"/>
  <c r="E752" i="3" a="1"/>
  <c r="E752" i="3" s="1"/>
  <c r="H752" i="3" s="1"/>
  <c r="B752" i="2"/>
  <c r="G751" i="2"/>
  <c r="E751" i="2" a="1"/>
  <c r="E751" i="2" s="1"/>
  <c r="H751" i="2" s="1"/>
  <c r="B747" i="1"/>
  <c r="E746" i="1" a="1"/>
  <c r="E746" i="1" s="1"/>
  <c r="G746" i="1"/>
  <c r="E753" i="4" l="1" a="1"/>
  <c r="E753" i="4" s="1"/>
  <c r="G753" i="4"/>
  <c r="B754" i="4"/>
  <c r="H754" i="4" s="1"/>
  <c r="E753" i="3" a="1"/>
  <c r="E753" i="3" s="1"/>
  <c r="B754" i="3"/>
  <c r="G753" i="3"/>
  <c r="B753" i="2"/>
  <c r="G752" i="2"/>
  <c r="E752" i="2" a="1"/>
  <c r="E752" i="2" s="1"/>
  <c r="H752" i="2" s="1"/>
  <c r="B748" i="1"/>
  <c r="E747" i="1" a="1"/>
  <c r="E747" i="1" s="1"/>
  <c r="G747" i="1"/>
  <c r="I753" i="4" l="1"/>
  <c r="H753" i="3"/>
  <c r="B755" i="4"/>
  <c r="H755" i="4" s="1"/>
  <c r="G754" i="4"/>
  <c r="E754" i="4" a="1"/>
  <c r="E754" i="4" s="1"/>
  <c r="I754" i="4" s="1"/>
  <c r="B755" i="3"/>
  <c r="G754" i="3"/>
  <c r="E754" i="3" a="1"/>
  <c r="E754" i="3" s="1"/>
  <c r="H754" i="3" s="1"/>
  <c r="B754" i="2"/>
  <c r="E753" i="2" a="1"/>
  <c r="E753" i="2" s="1"/>
  <c r="G753" i="2"/>
  <c r="B749" i="1"/>
  <c r="E748" i="1" a="1"/>
  <c r="E748" i="1" s="1"/>
  <c r="G748" i="1"/>
  <c r="H753" i="2" l="1"/>
  <c r="G755" i="4"/>
  <c r="E755" i="4" a="1"/>
  <c r="E755" i="4" s="1"/>
  <c r="I755" i="4" s="1"/>
  <c r="B756" i="4"/>
  <c r="H756" i="4" s="1"/>
  <c r="B756" i="3"/>
  <c r="G755" i="3"/>
  <c r="E755" i="3" a="1"/>
  <c r="E755" i="3" s="1"/>
  <c r="H755" i="3" s="1"/>
  <c r="B755" i="2"/>
  <c r="G754" i="2"/>
  <c r="E754" i="2" a="1"/>
  <c r="E754" i="2" s="1"/>
  <c r="B750" i="1"/>
  <c r="E749" i="1" a="1"/>
  <c r="E749" i="1" s="1"/>
  <c r="G749" i="1"/>
  <c r="H754" i="2" l="1"/>
  <c r="B757" i="4"/>
  <c r="H757" i="4" s="1"/>
  <c r="E756" i="4" a="1"/>
  <c r="E756" i="4" s="1"/>
  <c r="G756" i="4"/>
  <c r="E756" i="3" a="1"/>
  <c r="E756" i="3" s="1"/>
  <c r="B757" i="3"/>
  <c r="G756" i="3"/>
  <c r="G755" i="2"/>
  <c r="B756" i="2"/>
  <c r="E755" i="2" a="1"/>
  <c r="E755" i="2" s="1"/>
  <c r="H755" i="2" s="1"/>
  <c r="B751" i="1"/>
  <c r="E750" i="1" a="1"/>
  <c r="E750" i="1" s="1"/>
  <c r="G750" i="1"/>
  <c r="I756" i="4" l="1"/>
  <c r="H756" i="3"/>
  <c r="B758" i="4"/>
  <c r="H758" i="4" s="1"/>
  <c r="G757" i="4"/>
  <c r="E757" i="4" a="1"/>
  <c r="E757" i="4" s="1"/>
  <c r="B758" i="3"/>
  <c r="G757" i="3"/>
  <c r="E757" i="3" a="1"/>
  <c r="E757" i="3" s="1"/>
  <c r="H757" i="3" s="1"/>
  <c r="B757" i="2"/>
  <c r="E756" i="2" a="1"/>
  <c r="E756" i="2" s="1"/>
  <c r="H756" i="2" s="1"/>
  <c r="G756" i="2"/>
  <c r="B752" i="1"/>
  <c r="E751" i="1" a="1"/>
  <c r="E751" i="1" s="1"/>
  <c r="G751" i="1"/>
  <c r="I757" i="4" l="1"/>
  <c r="B759" i="4"/>
  <c r="H759" i="4" s="1"/>
  <c r="E758" i="4" a="1"/>
  <c r="E758" i="4" s="1"/>
  <c r="G758" i="4"/>
  <c r="B759" i="3"/>
  <c r="E758" i="3" a="1"/>
  <c r="E758" i="3" s="1"/>
  <c r="G758" i="3"/>
  <c r="G757" i="2"/>
  <c r="B758" i="2"/>
  <c r="E757" i="2" a="1"/>
  <c r="E757" i="2" s="1"/>
  <c r="B753" i="1"/>
  <c r="E752" i="1" a="1"/>
  <c r="E752" i="1" s="1"/>
  <c r="G752" i="1"/>
  <c r="H757" i="2" l="1"/>
  <c r="H758" i="3"/>
  <c r="I758" i="4"/>
  <c r="B760" i="4"/>
  <c r="H760" i="4" s="1"/>
  <c r="G759" i="4"/>
  <c r="E759" i="4" a="1"/>
  <c r="E759" i="4" s="1"/>
  <c r="E759" i="3" a="1"/>
  <c r="E759" i="3" s="1"/>
  <c r="B760" i="3"/>
  <c r="G759" i="3"/>
  <c r="G758" i="2"/>
  <c r="B759" i="2"/>
  <c r="E758" i="2" a="1"/>
  <c r="E758" i="2" s="1"/>
  <c r="H758" i="2" s="1"/>
  <c r="B754" i="1"/>
  <c r="E753" i="1" a="1"/>
  <c r="E753" i="1" s="1"/>
  <c r="G753" i="1"/>
  <c r="H759" i="3" l="1"/>
  <c r="I759" i="4"/>
  <c r="E760" i="4" a="1"/>
  <c r="E760" i="4" s="1"/>
  <c r="I760" i="4" s="1"/>
  <c r="B761" i="4"/>
  <c r="H761" i="4" s="1"/>
  <c r="G760" i="4"/>
  <c r="B761" i="3"/>
  <c r="G760" i="3"/>
  <c r="E760" i="3" a="1"/>
  <c r="E760" i="3" s="1"/>
  <c r="H760" i="3" s="1"/>
  <c r="B760" i="2"/>
  <c r="G759" i="2"/>
  <c r="E759" i="2" a="1"/>
  <c r="E759" i="2" s="1"/>
  <c r="B755" i="1"/>
  <c r="E754" i="1" a="1"/>
  <c r="E754" i="1" s="1"/>
  <c r="G754" i="1"/>
  <c r="H759" i="2" l="1"/>
  <c r="B762" i="4"/>
  <c r="H762" i="4" s="1"/>
  <c r="E761" i="4" a="1"/>
  <c r="E761" i="4" s="1"/>
  <c r="G761" i="4"/>
  <c r="B762" i="3"/>
  <c r="E761" i="3" a="1"/>
  <c r="E761" i="3" s="1"/>
  <c r="H761" i="3" s="1"/>
  <c r="G761" i="3"/>
  <c r="G760" i="2"/>
  <c r="B761" i="2"/>
  <c r="E760" i="2" a="1"/>
  <c r="E760" i="2" s="1"/>
  <c r="H760" i="2" s="1"/>
  <c r="B756" i="1"/>
  <c r="E755" i="1" a="1"/>
  <c r="E755" i="1" s="1"/>
  <c r="G755" i="1"/>
  <c r="I761" i="4" l="1"/>
  <c r="G762" i="4"/>
  <c r="E762" i="4" a="1"/>
  <c r="E762" i="4" s="1"/>
  <c r="I762" i="4" s="1"/>
  <c r="B763" i="4"/>
  <c r="H763" i="4" s="1"/>
  <c r="E762" i="3" a="1"/>
  <c r="E762" i="3" s="1"/>
  <c r="B763" i="3"/>
  <c r="G762" i="3"/>
  <c r="G761" i="2"/>
  <c r="B762" i="2"/>
  <c r="E761" i="2" a="1"/>
  <c r="E761" i="2" s="1"/>
  <c r="B757" i="1"/>
  <c r="E756" i="1" a="1"/>
  <c r="E756" i="1" s="1"/>
  <c r="G756" i="1"/>
  <c r="H762" i="3" l="1"/>
  <c r="H761" i="2"/>
  <c r="G763" i="4"/>
  <c r="E763" i="4" a="1"/>
  <c r="E763" i="4" s="1"/>
  <c r="I763" i="4" s="1"/>
  <c r="B764" i="4"/>
  <c r="H764" i="4" s="1"/>
  <c r="B764" i="3"/>
  <c r="E763" i="3" a="1"/>
  <c r="E763" i="3" s="1"/>
  <c r="G763" i="3"/>
  <c r="B763" i="2"/>
  <c r="G762" i="2"/>
  <c r="E762" i="2" a="1"/>
  <c r="E762" i="2" s="1"/>
  <c r="H762" i="2" s="1"/>
  <c r="B758" i="1"/>
  <c r="E757" i="1" a="1"/>
  <c r="E757" i="1" s="1"/>
  <c r="G757" i="1"/>
  <c r="H763" i="3" l="1"/>
  <c r="B765" i="4"/>
  <c r="H765" i="4" s="1"/>
  <c r="G764" i="4"/>
  <c r="E764" i="4" a="1"/>
  <c r="E764" i="4" s="1"/>
  <c r="I764" i="4" s="1"/>
  <c r="B765" i="3"/>
  <c r="E764" i="3" a="1"/>
  <c r="E764" i="3" s="1"/>
  <c r="G764" i="3"/>
  <c r="G763" i="2"/>
  <c r="B764" i="2"/>
  <c r="E763" i="2" a="1"/>
  <c r="E763" i="2" s="1"/>
  <c r="H763" i="2" s="1"/>
  <c r="B759" i="1"/>
  <c r="E758" i="1" a="1"/>
  <c r="E758" i="1" s="1"/>
  <c r="G758" i="1"/>
  <c r="H764" i="3" l="1"/>
  <c r="E765" i="4" a="1"/>
  <c r="E765" i="4" s="1"/>
  <c r="B766" i="4"/>
  <c r="H766" i="4" s="1"/>
  <c r="G765" i="4"/>
  <c r="E765" i="3" a="1"/>
  <c r="E765" i="3" s="1"/>
  <c r="H765" i="3" s="1"/>
  <c r="B766" i="3"/>
  <c r="G765" i="3"/>
  <c r="G764" i="2"/>
  <c r="E764" i="2" a="1"/>
  <c r="E764" i="2" s="1"/>
  <c r="H764" i="2" s="1"/>
  <c r="B765" i="2"/>
  <c r="B760" i="1"/>
  <c r="E759" i="1" a="1"/>
  <c r="E759" i="1" s="1"/>
  <c r="G759" i="1"/>
  <c r="I765" i="4" l="1"/>
  <c r="B767" i="4"/>
  <c r="H767" i="4" s="1"/>
  <c r="G766" i="4"/>
  <c r="E766" i="4" a="1"/>
  <c r="E766" i="4" s="1"/>
  <c r="I766" i="4" s="1"/>
  <c r="B767" i="3"/>
  <c r="E766" i="3" a="1"/>
  <c r="E766" i="3" s="1"/>
  <c r="G766" i="3"/>
  <c r="B766" i="2"/>
  <c r="G765" i="2"/>
  <c r="E765" i="2" a="1"/>
  <c r="E765" i="2" s="1"/>
  <c r="H765" i="2" s="1"/>
  <c r="B761" i="1"/>
  <c r="E760" i="1" a="1"/>
  <c r="E760" i="1" s="1"/>
  <c r="G760" i="1"/>
  <c r="H766" i="3" l="1"/>
  <c r="G767" i="4"/>
  <c r="E767" i="4" a="1"/>
  <c r="E767" i="4" s="1"/>
  <c r="I767" i="4" s="1"/>
  <c r="B768" i="4"/>
  <c r="H768" i="4" s="1"/>
  <c r="B768" i="3"/>
  <c r="G767" i="3"/>
  <c r="E767" i="3" a="1"/>
  <c r="E767" i="3" s="1"/>
  <c r="H767" i="3" s="1"/>
  <c r="G766" i="2"/>
  <c r="B767" i="2"/>
  <c r="E766" i="2" a="1"/>
  <c r="E766" i="2" s="1"/>
  <c r="H766" i="2" s="1"/>
  <c r="B762" i="1"/>
  <c r="E761" i="1" a="1"/>
  <c r="E761" i="1" s="1"/>
  <c r="G761" i="1"/>
  <c r="E768" i="4" l="1" a="1"/>
  <c r="E768" i="4" s="1"/>
  <c r="B769" i="4"/>
  <c r="H769" i="4" s="1"/>
  <c r="G768" i="4"/>
  <c r="E768" i="3" a="1"/>
  <c r="E768" i="3" s="1"/>
  <c r="H768" i="3" s="1"/>
  <c r="B769" i="3"/>
  <c r="G768" i="3"/>
  <c r="G767" i="2"/>
  <c r="E767" i="2" a="1"/>
  <c r="E767" i="2" s="1"/>
  <c r="H767" i="2" s="1"/>
  <c r="B768" i="2"/>
  <c r="B763" i="1"/>
  <c r="E762" i="1" a="1"/>
  <c r="E762" i="1" s="1"/>
  <c r="G762" i="1"/>
  <c r="I768" i="4" l="1"/>
  <c r="B770" i="4"/>
  <c r="H770" i="4" s="1"/>
  <c r="G769" i="4"/>
  <c r="E769" i="4" a="1"/>
  <c r="E769" i="4" s="1"/>
  <c r="B770" i="3"/>
  <c r="E769" i="3" a="1"/>
  <c r="E769" i="3" s="1"/>
  <c r="G769" i="3"/>
  <c r="B769" i="2"/>
  <c r="G768" i="2"/>
  <c r="E768" i="2" a="1"/>
  <c r="E768" i="2" s="1"/>
  <c r="H768" i="2" s="1"/>
  <c r="B764" i="1"/>
  <c r="E763" i="1" a="1"/>
  <c r="E763" i="1" s="1"/>
  <c r="G763" i="1"/>
  <c r="I769" i="4" l="1"/>
  <c r="H769" i="3"/>
  <c r="E770" i="4" a="1"/>
  <c r="E770" i="4" s="1"/>
  <c r="B771" i="4"/>
  <c r="H771" i="4" s="1"/>
  <c r="G770" i="4"/>
  <c r="B771" i="3"/>
  <c r="G770" i="3"/>
  <c r="E770" i="3" a="1"/>
  <c r="E770" i="3" s="1"/>
  <c r="H770" i="3" s="1"/>
  <c r="G769" i="2"/>
  <c r="B770" i="2"/>
  <c r="E769" i="2" a="1"/>
  <c r="E769" i="2" s="1"/>
  <c r="H769" i="2" s="1"/>
  <c r="B765" i="1"/>
  <c r="E764" i="1" a="1"/>
  <c r="E764" i="1" s="1"/>
  <c r="G764" i="1"/>
  <c r="I770" i="4" l="1"/>
  <c r="B772" i="4"/>
  <c r="H772" i="4" s="1"/>
  <c r="G771" i="4"/>
  <c r="E771" i="4" a="1"/>
  <c r="E771" i="4" s="1"/>
  <c r="E771" i="3" a="1"/>
  <c r="E771" i="3" s="1"/>
  <c r="H771" i="3" s="1"/>
  <c r="G771" i="3"/>
  <c r="B772" i="3"/>
  <c r="G770" i="2"/>
  <c r="E770" i="2" a="1"/>
  <c r="E770" i="2" s="1"/>
  <c r="H770" i="2" s="1"/>
  <c r="B771" i="2"/>
  <c r="B766" i="1"/>
  <c r="E765" i="1" a="1"/>
  <c r="E765" i="1" s="1"/>
  <c r="G765" i="1"/>
  <c r="I771" i="4" l="1"/>
  <c r="E772" i="4" a="1"/>
  <c r="E772" i="4" s="1"/>
  <c r="G772" i="4"/>
  <c r="B773" i="4"/>
  <c r="H773" i="4" s="1"/>
  <c r="B773" i="3"/>
  <c r="G772" i="3"/>
  <c r="E772" i="3" a="1"/>
  <c r="E772" i="3" s="1"/>
  <c r="H772" i="3" s="1"/>
  <c r="B772" i="2"/>
  <c r="G771" i="2"/>
  <c r="E771" i="2" a="1"/>
  <c r="E771" i="2" s="1"/>
  <c r="H771" i="2" s="1"/>
  <c r="B767" i="1"/>
  <c r="E766" i="1" a="1"/>
  <c r="E766" i="1" s="1"/>
  <c r="G766" i="1"/>
  <c r="I772" i="4" l="1"/>
  <c r="B774" i="4"/>
  <c r="H774" i="4" s="1"/>
  <c r="G773" i="4"/>
  <c r="E773" i="4" a="1"/>
  <c r="E773" i="4" s="1"/>
  <c r="B774" i="3"/>
  <c r="E773" i="3" a="1"/>
  <c r="E773" i="3" s="1"/>
  <c r="G773" i="3"/>
  <c r="B773" i="2"/>
  <c r="E772" i="2" a="1"/>
  <c r="E772" i="2" s="1"/>
  <c r="G772" i="2"/>
  <c r="B768" i="1"/>
  <c r="E767" i="1" a="1"/>
  <c r="E767" i="1" s="1"/>
  <c r="G767" i="1"/>
  <c r="I773" i="4" l="1"/>
  <c r="H773" i="3"/>
  <c r="H772" i="2"/>
  <c r="G774" i="4"/>
  <c r="E774" i="4" a="1"/>
  <c r="E774" i="4" s="1"/>
  <c r="B775" i="4"/>
  <c r="H775" i="4" s="1"/>
  <c r="E774" i="3" a="1"/>
  <c r="E774" i="3" s="1"/>
  <c r="G774" i="3"/>
  <c r="B775" i="3"/>
  <c r="G773" i="2"/>
  <c r="E773" i="2" a="1"/>
  <c r="E773" i="2" s="1"/>
  <c r="H773" i="2" s="1"/>
  <c r="B774" i="2"/>
  <c r="B769" i="1"/>
  <c r="E768" i="1" a="1"/>
  <c r="E768" i="1" s="1"/>
  <c r="G768" i="1"/>
  <c r="H774" i="3" l="1"/>
  <c r="I774" i="4"/>
  <c r="B776" i="4"/>
  <c r="H776" i="4" s="1"/>
  <c r="G775" i="4"/>
  <c r="E775" i="4" a="1"/>
  <c r="E775" i="4" s="1"/>
  <c r="I775" i="4" s="1"/>
  <c r="B776" i="3"/>
  <c r="G775" i="3"/>
  <c r="E775" i="3" a="1"/>
  <c r="E775" i="3" s="1"/>
  <c r="E774" i="2" a="1"/>
  <c r="E774" i="2" s="1"/>
  <c r="B775" i="2"/>
  <c r="G774" i="2"/>
  <c r="B770" i="1"/>
  <c r="E769" i="1" a="1"/>
  <c r="E769" i="1" s="1"/>
  <c r="G769" i="1"/>
  <c r="H775" i="3" l="1"/>
  <c r="H774" i="2"/>
  <c r="B777" i="4"/>
  <c r="H777" i="4" s="1"/>
  <c r="G776" i="4"/>
  <c r="E776" i="4" a="1"/>
  <c r="E776" i="4" s="1"/>
  <c r="I776" i="4" s="1"/>
  <c r="B777" i="3"/>
  <c r="G776" i="3"/>
  <c r="E776" i="3" a="1"/>
  <c r="E776" i="3" s="1"/>
  <c r="H776" i="3" s="1"/>
  <c r="B776" i="2"/>
  <c r="G775" i="2"/>
  <c r="E775" i="2" a="1"/>
  <c r="E775" i="2" s="1"/>
  <c r="H775" i="2" s="1"/>
  <c r="B771" i="1"/>
  <c r="E770" i="1" a="1"/>
  <c r="E770" i="1" s="1"/>
  <c r="G770" i="1"/>
  <c r="E777" i="4" l="1" a="1"/>
  <c r="E777" i="4" s="1"/>
  <c r="B778" i="4"/>
  <c r="H778" i="4" s="1"/>
  <c r="G777" i="4"/>
  <c r="E777" i="3" a="1"/>
  <c r="E777" i="3" s="1"/>
  <c r="B778" i="3"/>
  <c r="G777" i="3"/>
  <c r="G776" i="2"/>
  <c r="B777" i="2"/>
  <c r="E776" i="2" a="1"/>
  <c r="E776" i="2" s="1"/>
  <c r="H776" i="2" s="1"/>
  <c r="B772" i="1"/>
  <c r="E771" i="1" a="1"/>
  <c r="E771" i="1" s="1"/>
  <c r="G771" i="1"/>
  <c r="H777" i="3" l="1"/>
  <c r="I777" i="4"/>
  <c r="B779" i="4"/>
  <c r="H779" i="4" s="1"/>
  <c r="G778" i="4"/>
  <c r="E778" i="4" a="1"/>
  <c r="E778" i="4" s="1"/>
  <c r="I778" i="4" s="1"/>
  <c r="B779" i="3"/>
  <c r="E778" i="3" a="1"/>
  <c r="E778" i="3" s="1"/>
  <c r="G778" i="3"/>
  <c r="G777" i="2"/>
  <c r="B778" i="2"/>
  <c r="E777" i="2" a="1"/>
  <c r="E777" i="2" s="1"/>
  <c r="H777" i="2" s="1"/>
  <c r="B773" i="1"/>
  <c r="E772" i="1" a="1"/>
  <c r="E772" i="1" s="1"/>
  <c r="G772" i="1"/>
  <c r="H778" i="3" l="1"/>
  <c r="G779" i="4"/>
  <c r="E779" i="4" a="1"/>
  <c r="E779" i="4" s="1"/>
  <c r="B780" i="4"/>
  <c r="H780" i="4" s="1"/>
  <c r="B780" i="3"/>
  <c r="G779" i="3"/>
  <c r="E779" i="3" a="1"/>
  <c r="E779" i="3" s="1"/>
  <c r="H779" i="3" s="1"/>
  <c r="G778" i="2"/>
  <c r="B779" i="2"/>
  <c r="E778" i="2" a="1"/>
  <c r="E778" i="2" s="1"/>
  <c r="H778" i="2" s="1"/>
  <c r="B774" i="1"/>
  <c r="E773" i="1" a="1"/>
  <c r="E773" i="1" s="1"/>
  <c r="G773" i="1"/>
  <c r="I779" i="4" l="1"/>
  <c r="E780" i="4" a="1"/>
  <c r="E780" i="4" s="1"/>
  <c r="B781" i="4"/>
  <c r="H781" i="4" s="1"/>
  <c r="G780" i="4"/>
  <c r="E780" i="3" a="1"/>
  <c r="E780" i="3" s="1"/>
  <c r="H780" i="3" s="1"/>
  <c r="B781" i="3"/>
  <c r="G780" i="3"/>
  <c r="E779" i="2" a="1"/>
  <c r="E779" i="2" s="1"/>
  <c r="G779" i="2"/>
  <c r="B780" i="2"/>
  <c r="B775" i="1"/>
  <c r="E774" i="1" a="1"/>
  <c r="E774" i="1" s="1"/>
  <c r="G774" i="1"/>
  <c r="H779" i="2" l="1"/>
  <c r="I780" i="4"/>
  <c r="B782" i="4"/>
  <c r="H782" i="4" s="1"/>
  <c r="G781" i="4"/>
  <c r="E781" i="4" a="1"/>
  <c r="E781" i="4" s="1"/>
  <c r="B782" i="3"/>
  <c r="G781" i="3"/>
  <c r="E781" i="3" a="1"/>
  <c r="E781" i="3" s="1"/>
  <c r="H781" i="3" s="1"/>
  <c r="B781" i="2"/>
  <c r="G780" i="2"/>
  <c r="E780" i="2" a="1"/>
  <c r="E780" i="2" s="1"/>
  <c r="H780" i="2" s="1"/>
  <c r="B776" i="1"/>
  <c r="E775" i="1" a="1"/>
  <c r="E775" i="1" s="1"/>
  <c r="G775" i="1"/>
  <c r="I781" i="4" l="1"/>
  <c r="B783" i="4"/>
  <c r="H783" i="4" s="1"/>
  <c r="G782" i="4"/>
  <c r="E782" i="4" a="1"/>
  <c r="E782" i="4" s="1"/>
  <c r="I782" i="4" s="1"/>
  <c r="B783" i="3"/>
  <c r="G782" i="3"/>
  <c r="E782" i="3" a="1"/>
  <c r="E782" i="3" s="1"/>
  <c r="H782" i="3" s="1"/>
  <c r="G781" i="2"/>
  <c r="B782" i="2"/>
  <c r="E781" i="2" a="1"/>
  <c r="E781" i="2" s="1"/>
  <c r="H781" i="2" s="1"/>
  <c r="B777" i="1"/>
  <c r="E776" i="1" a="1"/>
  <c r="E776" i="1" s="1"/>
  <c r="G776" i="1"/>
  <c r="B784" i="4" l="1"/>
  <c r="H784" i="4" s="1"/>
  <c r="G783" i="4"/>
  <c r="E783" i="4" a="1"/>
  <c r="E783" i="4" s="1"/>
  <c r="I783" i="4" s="1"/>
  <c r="E783" i="3" a="1"/>
  <c r="E783" i="3" s="1"/>
  <c r="H783" i="3" s="1"/>
  <c r="G783" i="3"/>
  <c r="B784" i="3"/>
  <c r="B783" i="2"/>
  <c r="G782" i="2"/>
  <c r="E782" i="2" a="1"/>
  <c r="E782" i="2" s="1"/>
  <c r="B778" i="1"/>
  <c r="E777" i="1" a="1"/>
  <c r="E777" i="1" s="1"/>
  <c r="G777" i="1"/>
  <c r="H782" i="2" l="1"/>
  <c r="E784" i="4" a="1"/>
  <c r="E784" i="4" s="1"/>
  <c r="G784" i="4"/>
  <c r="B785" i="4"/>
  <c r="H785" i="4" s="1"/>
  <c r="B785" i="3"/>
  <c r="G784" i="3"/>
  <c r="E784" i="3" a="1"/>
  <c r="E784" i="3" s="1"/>
  <c r="G783" i="2"/>
  <c r="B784" i="2"/>
  <c r="E783" i="2" a="1"/>
  <c r="E783" i="2" s="1"/>
  <c r="H783" i="2" s="1"/>
  <c r="B779" i="1"/>
  <c r="E778" i="1" a="1"/>
  <c r="E778" i="1" s="1"/>
  <c r="G778" i="1"/>
  <c r="I784" i="4" l="1"/>
  <c r="H784" i="3"/>
  <c r="B786" i="4"/>
  <c r="H786" i="4" s="1"/>
  <c r="G785" i="4"/>
  <c r="E785" i="4" a="1"/>
  <c r="E785" i="4" s="1"/>
  <c r="B786" i="3"/>
  <c r="G785" i="3"/>
  <c r="E785" i="3" a="1"/>
  <c r="E785" i="3" s="1"/>
  <c r="G784" i="2"/>
  <c r="B785" i="2"/>
  <c r="E784" i="2" a="1"/>
  <c r="E784" i="2" s="1"/>
  <c r="H784" i="2" s="1"/>
  <c r="B780" i="1"/>
  <c r="E779" i="1" a="1"/>
  <c r="E779" i="1" s="1"/>
  <c r="G779" i="1"/>
  <c r="I785" i="4" l="1"/>
  <c r="H785" i="3"/>
  <c r="G786" i="4"/>
  <c r="E786" i="4" a="1"/>
  <c r="E786" i="4" s="1"/>
  <c r="I786" i="4" s="1"/>
  <c r="B787" i="4"/>
  <c r="H787" i="4" s="1"/>
  <c r="E786" i="3" a="1"/>
  <c r="E786" i="3" s="1"/>
  <c r="B787" i="3"/>
  <c r="G786" i="3"/>
  <c r="G785" i="2"/>
  <c r="E785" i="2" a="1"/>
  <c r="E785" i="2" s="1"/>
  <c r="H785" i="2" s="1"/>
  <c r="B786" i="2"/>
  <c r="B781" i="1"/>
  <c r="E780" i="1" a="1"/>
  <c r="E780" i="1" s="1"/>
  <c r="G780" i="1"/>
  <c r="H786" i="3" l="1"/>
  <c r="B788" i="4"/>
  <c r="H788" i="4" s="1"/>
  <c r="G787" i="4"/>
  <c r="E787" i="4" a="1"/>
  <c r="E787" i="4" s="1"/>
  <c r="I787" i="4" s="1"/>
  <c r="B788" i="3"/>
  <c r="G787" i="3"/>
  <c r="E787" i="3" a="1"/>
  <c r="E787" i="3" s="1"/>
  <c r="H787" i="3" s="1"/>
  <c r="G786" i="2"/>
  <c r="B787" i="2"/>
  <c r="E786" i="2" a="1"/>
  <c r="E786" i="2" s="1"/>
  <c r="B782" i="1"/>
  <c r="E781" i="1" a="1"/>
  <c r="E781" i="1" s="1"/>
  <c r="G781" i="1"/>
  <c r="H786" i="2" l="1"/>
  <c r="B789" i="4"/>
  <c r="H789" i="4" s="1"/>
  <c r="G788" i="4"/>
  <c r="E788" i="4" a="1"/>
  <c r="E788" i="4" s="1"/>
  <c r="I788" i="4" s="1"/>
  <c r="B789" i="3"/>
  <c r="G788" i="3"/>
  <c r="E788" i="3" a="1"/>
  <c r="E788" i="3" s="1"/>
  <c r="H788" i="3" s="1"/>
  <c r="B788" i="2"/>
  <c r="G787" i="2"/>
  <c r="E787" i="2" a="1"/>
  <c r="E787" i="2" s="1"/>
  <c r="B783" i="1"/>
  <c r="E782" i="1" a="1"/>
  <c r="E782" i="1" s="1"/>
  <c r="G782" i="1"/>
  <c r="H787" i="2" l="1"/>
  <c r="E789" i="4" a="1"/>
  <c r="E789" i="4" s="1"/>
  <c r="I789" i="4" s="1"/>
  <c r="G789" i="4"/>
  <c r="B790" i="4"/>
  <c r="H790" i="4" s="1"/>
  <c r="E789" i="3" a="1"/>
  <c r="E789" i="3" s="1"/>
  <c r="B790" i="3"/>
  <c r="G789" i="3"/>
  <c r="E788" i="2" a="1"/>
  <c r="E788" i="2" s="1"/>
  <c r="G788" i="2"/>
  <c r="B789" i="2"/>
  <c r="B784" i="1"/>
  <c r="E783" i="1" a="1"/>
  <c r="E783" i="1" s="1"/>
  <c r="G783" i="1"/>
  <c r="H788" i="2" l="1"/>
  <c r="H789" i="3"/>
  <c r="B791" i="4"/>
  <c r="H791" i="4" s="1"/>
  <c r="E790" i="4" a="1"/>
  <c r="E790" i="4" s="1"/>
  <c r="G790" i="4"/>
  <c r="B791" i="3"/>
  <c r="G790" i="3"/>
  <c r="E790" i="3" a="1"/>
  <c r="E790" i="3" s="1"/>
  <c r="H790" i="3" s="1"/>
  <c r="B790" i="2"/>
  <c r="G789" i="2"/>
  <c r="E789" i="2" a="1"/>
  <c r="E789" i="2" s="1"/>
  <c r="B785" i="1"/>
  <c r="E784" i="1" a="1"/>
  <c r="E784" i="1" s="1"/>
  <c r="G784" i="1"/>
  <c r="H789" i="2" l="1"/>
  <c r="I790" i="4"/>
  <c r="G791" i="4"/>
  <c r="E791" i="4" a="1"/>
  <c r="E791" i="4" s="1"/>
  <c r="I791" i="4" s="1"/>
  <c r="B792" i="4"/>
  <c r="H792" i="4" s="1"/>
  <c r="B792" i="3"/>
  <c r="E791" i="3" a="1"/>
  <c r="E791" i="3" s="1"/>
  <c r="H791" i="3" s="1"/>
  <c r="G791" i="3"/>
  <c r="G790" i="2"/>
  <c r="B791" i="2"/>
  <c r="E790" i="2" a="1"/>
  <c r="E790" i="2" s="1"/>
  <c r="H790" i="2" s="1"/>
  <c r="B786" i="1"/>
  <c r="E785" i="1" a="1"/>
  <c r="E785" i="1" s="1"/>
  <c r="G785" i="1"/>
  <c r="G792" i="4" l="1"/>
  <c r="E792" i="4" a="1"/>
  <c r="E792" i="4" s="1"/>
  <c r="I792" i="4" s="1"/>
  <c r="B793" i="4"/>
  <c r="H793" i="4" s="1"/>
  <c r="E792" i="3" a="1"/>
  <c r="E792" i="3" s="1"/>
  <c r="G792" i="3"/>
  <c r="B793" i="3"/>
  <c r="B792" i="2"/>
  <c r="G791" i="2"/>
  <c r="E791" i="2" a="1"/>
  <c r="E791" i="2" s="1"/>
  <c r="B787" i="1"/>
  <c r="E786" i="1" a="1"/>
  <c r="E786" i="1" s="1"/>
  <c r="G786" i="1"/>
  <c r="H791" i="2" l="1"/>
  <c r="H792" i="3"/>
  <c r="B794" i="4"/>
  <c r="H794" i="4" s="1"/>
  <c r="G793" i="4"/>
  <c r="E793" i="4" a="1"/>
  <c r="E793" i="4" s="1"/>
  <c r="I793" i="4" s="1"/>
  <c r="B794" i="3"/>
  <c r="G793" i="3"/>
  <c r="E793" i="3" a="1"/>
  <c r="E793" i="3" s="1"/>
  <c r="H793" i="3" s="1"/>
  <c r="B793" i="2"/>
  <c r="G792" i="2"/>
  <c r="E792" i="2" a="1"/>
  <c r="E792" i="2" s="1"/>
  <c r="H792" i="2" s="1"/>
  <c r="B788" i="1"/>
  <c r="E787" i="1" a="1"/>
  <c r="E787" i="1" s="1"/>
  <c r="G787" i="1"/>
  <c r="E794" i="4" l="1" a="1"/>
  <c r="E794" i="4" s="1"/>
  <c r="B795" i="4"/>
  <c r="H795" i="4" s="1"/>
  <c r="G794" i="4"/>
  <c r="B795" i="3"/>
  <c r="E794" i="3" a="1"/>
  <c r="E794" i="3" s="1"/>
  <c r="G794" i="3"/>
  <c r="G793" i="2"/>
  <c r="B794" i="2"/>
  <c r="E793" i="2" a="1"/>
  <c r="E793" i="2" s="1"/>
  <c r="H793" i="2" s="1"/>
  <c r="B789" i="1"/>
  <c r="E788" i="1" a="1"/>
  <c r="E788" i="1" s="1"/>
  <c r="G788" i="1"/>
  <c r="I794" i="4" l="1"/>
  <c r="H794" i="3"/>
  <c r="B796" i="4"/>
  <c r="H796" i="4" s="1"/>
  <c r="G795" i="4"/>
  <c r="E795" i="4" a="1"/>
  <c r="E795" i="4" s="1"/>
  <c r="I795" i="4" s="1"/>
  <c r="E795" i="3" a="1"/>
  <c r="E795" i="3" s="1"/>
  <c r="G795" i="3"/>
  <c r="B796" i="3"/>
  <c r="B795" i="2"/>
  <c r="G794" i="2"/>
  <c r="E794" i="2" a="1"/>
  <c r="E794" i="2" s="1"/>
  <c r="H794" i="2" s="1"/>
  <c r="B790" i="1"/>
  <c r="E789" i="1" a="1"/>
  <c r="E789" i="1" s="1"/>
  <c r="G789" i="1"/>
  <c r="H795" i="3" l="1"/>
  <c r="E796" i="4" a="1"/>
  <c r="E796" i="4" s="1"/>
  <c r="B797" i="4"/>
  <c r="H797" i="4" s="1"/>
  <c r="G796" i="4"/>
  <c r="B797" i="3"/>
  <c r="G796" i="3"/>
  <c r="E796" i="3" a="1"/>
  <c r="E796" i="3" s="1"/>
  <c r="H796" i="3" s="1"/>
  <c r="B796" i="2"/>
  <c r="G795" i="2"/>
  <c r="E795" i="2" a="1"/>
  <c r="E795" i="2" s="1"/>
  <c r="H795" i="2" s="1"/>
  <c r="B791" i="1"/>
  <c r="E790" i="1" a="1"/>
  <c r="E790" i="1" s="1"/>
  <c r="G790" i="1"/>
  <c r="I796" i="4" l="1"/>
  <c r="E797" i="4" a="1"/>
  <c r="E797" i="4" s="1"/>
  <c r="G797" i="4"/>
  <c r="B798" i="4"/>
  <c r="H798" i="4" s="1"/>
  <c r="B798" i="3"/>
  <c r="E797" i="3" a="1"/>
  <c r="E797" i="3" s="1"/>
  <c r="H797" i="3" s="1"/>
  <c r="G797" i="3"/>
  <c r="G796" i="2"/>
  <c r="B797" i="2"/>
  <c r="E796" i="2" a="1"/>
  <c r="E796" i="2" s="1"/>
  <c r="H796" i="2" s="1"/>
  <c r="B792" i="1"/>
  <c r="E791" i="1" a="1"/>
  <c r="E791" i="1" s="1"/>
  <c r="G791" i="1"/>
  <c r="I797" i="4" l="1"/>
  <c r="G798" i="4"/>
  <c r="E798" i="4" a="1"/>
  <c r="E798" i="4" s="1"/>
  <c r="I798" i="4" s="1"/>
  <c r="B799" i="4"/>
  <c r="H799" i="4" s="1"/>
  <c r="E798" i="3" a="1"/>
  <c r="E798" i="3" s="1"/>
  <c r="G798" i="3"/>
  <c r="B799" i="3"/>
  <c r="G797" i="2"/>
  <c r="E797" i="2" a="1"/>
  <c r="E797" i="2" s="1"/>
  <c r="H797" i="2" s="1"/>
  <c r="B798" i="2"/>
  <c r="B793" i="1"/>
  <c r="E792" i="1" a="1"/>
  <c r="E792" i="1" s="1"/>
  <c r="G792" i="1"/>
  <c r="H798" i="3" l="1"/>
  <c r="B800" i="4"/>
  <c r="H800" i="4" s="1"/>
  <c r="G799" i="4"/>
  <c r="E799" i="4" a="1"/>
  <c r="E799" i="4" s="1"/>
  <c r="I799" i="4" s="1"/>
  <c r="B800" i="3"/>
  <c r="G799" i="3"/>
  <c r="E799" i="3" a="1"/>
  <c r="E799" i="3" s="1"/>
  <c r="H799" i="3" s="1"/>
  <c r="B799" i="2"/>
  <c r="E798" i="2" a="1"/>
  <c r="E798" i="2" s="1"/>
  <c r="H798" i="2" s="1"/>
  <c r="G798" i="2"/>
  <c r="B794" i="1"/>
  <c r="E793" i="1" a="1"/>
  <c r="E793" i="1" s="1"/>
  <c r="G793" i="1"/>
  <c r="B801" i="4" l="1"/>
  <c r="H801" i="4" s="1"/>
  <c r="G800" i="4"/>
  <c r="E800" i="4" a="1"/>
  <c r="E800" i="4" s="1"/>
  <c r="I800" i="4" s="1"/>
  <c r="B801" i="3"/>
  <c r="E800" i="3" a="1"/>
  <c r="E800" i="3" s="1"/>
  <c r="G800" i="3"/>
  <c r="E799" i="2" a="1"/>
  <c r="E799" i="2" s="1"/>
  <c r="B800" i="2"/>
  <c r="G799" i="2"/>
  <c r="B795" i="1"/>
  <c r="E794" i="1" a="1"/>
  <c r="E794" i="1" s="1"/>
  <c r="G794" i="1"/>
  <c r="H800" i="3" l="1"/>
  <c r="H799" i="2"/>
  <c r="E801" i="4" a="1"/>
  <c r="E801" i="4" s="1"/>
  <c r="B802" i="4"/>
  <c r="H802" i="4" s="1"/>
  <c r="G801" i="4"/>
  <c r="E801" i="3" a="1"/>
  <c r="E801" i="3" s="1"/>
  <c r="H801" i="3" s="1"/>
  <c r="G801" i="3"/>
  <c r="B802" i="3"/>
  <c r="G800" i="2"/>
  <c r="E800" i="2" a="1"/>
  <c r="E800" i="2" s="1"/>
  <c r="B801" i="2"/>
  <c r="B796" i="1"/>
  <c r="E795" i="1" a="1"/>
  <c r="E795" i="1" s="1"/>
  <c r="G795" i="1"/>
  <c r="H800" i="2" l="1"/>
  <c r="I801" i="4"/>
  <c r="B803" i="4"/>
  <c r="H803" i="4" s="1"/>
  <c r="G802" i="4"/>
  <c r="E802" i="4" a="1"/>
  <c r="E802" i="4" s="1"/>
  <c r="I802" i="4" s="1"/>
  <c r="B803" i="3"/>
  <c r="G802" i="3"/>
  <c r="E802" i="3" a="1"/>
  <c r="E802" i="3" s="1"/>
  <c r="H802" i="3" s="1"/>
  <c r="G801" i="2"/>
  <c r="B802" i="2"/>
  <c r="E801" i="2" a="1"/>
  <c r="E801" i="2" s="1"/>
  <c r="H801" i="2" s="1"/>
  <c r="B797" i="1"/>
  <c r="E796" i="1" a="1"/>
  <c r="E796" i="1" s="1"/>
  <c r="G796" i="1"/>
  <c r="G803" i="4" l="1"/>
  <c r="E803" i="4" a="1"/>
  <c r="E803" i="4" s="1"/>
  <c r="B804" i="4"/>
  <c r="H804" i="4" s="1"/>
  <c r="B804" i="3"/>
  <c r="E803" i="3" a="1"/>
  <c r="E803" i="3" s="1"/>
  <c r="G803" i="3"/>
  <c r="G802" i="2"/>
  <c r="B803" i="2"/>
  <c r="E802" i="2" a="1"/>
  <c r="E802" i="2" s="1"/>
  <c r="H802" i="2" s="1"/>
  <c r="B798" i="1"/>
  <c r="E797" i="1" a="1"/>
  <c r="E797" i="1" s="1"/>
  <c r="G797" i="1"/>
  <c r="H803" i="3" l="1"/>
  <c r="I803" i="4"/>
  <c r="B805" i="4"/>
  <c r="H805" i="4" s="1"/>
  <c r="G804" i="4"/>
  <c r="E804" i="4" a="1"/>
  <c r="E804" i="4" s="1"/>
  <c r="I804" i="4" s="1"/>
  <c r="E804" i="3" a="1"/>
  <c r="E804" i="3" s="1"/>
  <c r="G804" i="3"/>
  <c r="B805" i="3"/>
  <c r="G803" i="2"/>
  <c r="E803" i="2" a="1"/>
  <c r="E803" i="2" s="1"/>
  <c r="H803" i="2" s="1"/>
  <c r="B804" i="2"/>
  <c r="B799" i="1"/>
  <c r="E798" i="1" a="1"/>
  <c r="E798" i="1" s="1"/>
  <c r="G798" i="1"/>
  <c r="H804" i="3" l="1"/>
  <c r="B806" i="4"/>
  <c r="H806" i="4" s="1"/>
  <c r="G805" i="4"/>
  <c r="E805" i="4" a="1"/>
  <c r="E805" i="4" s="1"/>
  <c r="I805" i="4" s="1"/>
  <c r="B806" i="3"/>
  <c r="G805" i="3"/>
  <c r="E805" i="3" a="1"/>
  <c r="E805" i="3" s="1"/>
  <c r="H805" i="3" s="1"/>
  <c r="B805" i="2"/>
  <c r="G804" i="2"/>
  <c r="E804" i="2" a="1"/>
  <c r="E804" i="2" s="1"/>
  <c r="B800" i="1"/>
  <c r="E799" i="1" a="1"/>
  <c r="E799" i="1" s="1"/>
  <c r="G799" i="1"/>
  <c r="H804" i="2" l="1"/>
  <c r="G806" i="4"/>
  <c r="E806" i="4" a="1"/>
  <c r="E806" i="4" s="1"/>
  <c r="B807" i="4"/>
  <c r="H807" i="4" s="1"/>
  <c r="B807" i="3"/>
  <c r="E806" i="3" a="1"/>
  <c r="E806" i="3" s="1"/>
  <c r="G806" i="3"/>
  <c r="B806" i="2"/>
  <c r="E805" i="2" a="1"/>
  <c r="E805" i="2" s="1"/>
  <c r="G805" i="2"/>
  <c r="B801" i="1"/>
  <c r="E800" i="1" a="1"/>
  <c r="E800" i="1" s="1"/>
  <c r="G800" i="1"/>
  <c r="I806" i="4" l="1"/>
  <c r="H806" i="3"/>
  <c r="H805" i="2"/>
  <c r="B808" i="4"/>
  <c r="H808" i="4" s="1"/>
  <c r="G807" i="4"/>
  <c r="E807" i="4" a="1"/>
  <c r="E807" i="4" s="1"/>
  <c r="I807" i="4" s="1"/>
  <c r="E807" i="3" a="1"/>
  <c r="E807" i="3" s="1"/>
  <c r="H807" i="3" s="1"/>
  <c r="B808" i="3"/>
  <c r="G807" i="3"/>
  <c r="E806" i="2" a="1"/>
  <c r="E806" i="2" s="1"/>
  <c r="G806" i="2"/>
  <c r="B807" i="2"/>
  <c r="B802" i="1"/>
  <c r="E801" i="1" a="1"/>
  <c r="E801" i="1" s="1"/>
  <c r="G801" i="1"/>
  <c r="H806" i="2" l="1"/>
  <c r="E808" i="4" a="1"/>
  <c r="E808" i="4" s="1"/>
  <c r="B809" i="4"/>
  <c r="H809" i="4" s="1"/>
  <c r="G808" i="4"/>
  <c r="B809" i="3"/>
  <c r="G808" i="3"/>
  <c r="E808" i="3" a="1"/>
  <c r="E808" i="3" s="1"/>
  <c r="H808" i="3" s="1"/>
  <c r="B808" i="2"/>
  <c r="G807" i="2"/>
  <c r="E807" i="2" a="1"/>
  <c r="E807" i="2" s="1"/>
  <c r="H807" i="2" s="1"/>
  <c r="B803" i="1"/>
  <c r="E802" i="1" a="1"/>
  <c r="E802" i="1" s="1"/>
  <c r="G802" i="1"/>
  <c r="I808" i="4" l="1"/>
  <c r="G809" i="4"/>
  <c r="E809" i="4" a="1"/>
  <c r="E809" i="4" s="1"/>
  <c r="I809" i="4" s="1"/>
  <c r="B810" i="4"/>
  <c r="H810" i="4" s="1"/>
  <c r="B810" i="3"/>
  <c r="E809" i="3" a="1"/>
  <c r="E809" i="3" s="1"/>
  <c r="G809" i="3"/>
  <c r="G808" i="2"/>
  <c r="B809" i="2"/>
  <c r="E808" i="2" a="1"/>
  <c r="E808" i="2" s="1"/>
  <c r="H808" i="2" s="1"/>
  <c r="B804" i="1"/>
  <c r="E803" i="1" a="1"/>
  <c r="E803" i="1" s="1"/>
  <c r="G803" i="1"/>
  <c r="H809" i="3" l="1"/>
  <c r="G810" i="4"/>
  <c r="E810" i="4" a="1"/>
  <c r="E810" i="4" s="1"/>
  <c r="I810" i="4" s="1"/>
  <c r="B811" i="4"/>
  <c r="H811" i="4" s="1"/>
  <c r="E810" i="3" a="1"/>
  <c r="E810" i="3" s="1"/>
  <c r="G810" i="3"/>
  <c r="B811" i="3"/>
  <c r="G809" i="2"/>
  <c r="B810" i="2"/>
  <c r="E809" i="2" a="1"/>
  <c r="E809" i="2" s="1"/>
  <c r="B805" i="1"/>
  <c r="E804" i="1" a="1"/>
  <c r="E804" i="1" s="1"/>
  <c r="G804" i="1"/>
  <c r="H810" i="3" l="1"/>
  <c r="H809" i="2"/>
  <c r="B812" i="4"/>
  <c r="H812" i="4" s="1"/>
  <c r="E811" i="4" a="1"/>
  <c r="E811" i="4" s="1"/>
  <c r="G811" i="4"/>
  <c r="B812" i="3"/>
  <c r="G811" i="3"/>
  <c r="E811" i="3" a="1"/>
  <c r="E811" i="3" s="1"/>
  <c r="H811" i="3" s="1"/>
  <c r="B811" i="2"/>
  <c r="G810" i="2"/>
  <c r="E810" i="2" a="1"/>
  <c r="E810" i="2" s="1"/>
  <c r="H810" i="2" s="1"/>
  <c r="B806" i="1"/>
  <c r="E805" i="1" a="1"/>
  <c r="E805" i="1" s="1"/>
  <c r="G805" i="1"/>
  <c r="I811" i="4" l="1"/>
  <c r="B813" i="4"/>
  <c r="H813" i="4" s="1"/>
  <c r="G812" i="4"/>
  <c r="E812" i="4" a="1"/>
  <c r="E812" i="4" s="1"/>
  <c r="B813" i="3"/>
  <c r="E812" i="3" a="1"/>
  <c r="E812" i="3" s="1"/>
  <c r="G812" i="3"/>
  <c r="G811" i="2"/>
  <c r="B812" i="2"/>
  <c r="E811" i="2" a="1"/>
  <c r="E811" i="2" s="1"/>
  <c r="H811" i="2" s="1"/>
  <c r="B807" i="1"/>
  <c r="E806" i="1" a="1"/>
  <c r="E806" i="1" s="1"/>
  <c r="G806" i="1"/>
  <c r="H812" i="3" l="1"/>
  <c r="I812" i="4"/>
  <c r="E813" i="4" a="1"/>
  <c r="E813" i="4" s="1"/>
  <c r="G813" i="4"/>
  <c r="B814" i="4"/>
  <c r="H814" i="4" s="1"/>
  <c r="E813" i="3" a="1"/>
  <c r="E813" i="3" s="1"/>
  <c r="B814" i="3"/>
  <c r="G813" i="3"/>
  <c r="G812" i="2"/>
  <c r="B813" i="2"/>
  <c r="E812" i="2" a="1"/>
  <c r="E812" i="2" s="1"/>
  <c r="H812" i="2" s="1"/>
  <c r="B808" i="1"/>
  <c r="E807" i="1" a="1"/>
  <c r="E807" i="1" s="1"/>
  <c r="G807" i="1"/>
  <c r="H813" i="3" l="1"/>
  <c r="I813" i="4"/>
  <c r="B815" i="4"/>
  <c r="H815" i="4" s="1"/>
  <c r="G814" i="4"/>
  <c r="E814" i="4" a="1"/>
  <c r="E814" i="4" s="1"/>
  <c r="I814" i="4" s="1"/>
  <c r="B815" i="3"/>
  <c r="G814" i="3"/>
  <c r="E814" i="3" a="1"/>
  <c r="E814" i="3" s="1"/>
  <c r="H814" i="3" s="1"/>
  <c r="B814" i="2"/>
  <c r="E813" i="2" a="1"/>
  <c r="E813" i="2" s="1"/>
  <c r="G813" i="2"/>
  <c r="B809" i="1"/>
  <c r="E808" i="1" a="1"/>
  <c r="E808" i="1" s="1"/>
  <c r="G808" i="1"/>
  <c r="H813" i="2" l="1"/>
  <c r="G815" i="4"/>
  <c r="B816" i="4"/>
  <c r="H816" i="4" s="1"/>
  <c r="E815" i="4" a="1"/>
  <c r="E815" i="4" s="1"/>
  <c r="B816" i="3"/>
  <c r="E815" i="3" a="1"/>
  <c r="E815" i="3" s="1"/>
  <c r="G815" i="3"/>
  <c r="B815" i="2"/>
  <c r="G814" i="2"/>
  <c r="E814" i="2" a="1"/>
  <c r="E814" i="2" s="1"/>
  <c r="H814" i="2" s="1"/>
  <c r="B810" i="1"/>
  <c r="E809" i="1" a="1"/>
  <c r="E809" i="1" s="1"/>
  <c r="G809" i="1"/>
  <c r="I815" i="4" l="1"/>
  <c r="H815" i="3"/>
  <c r="B817" i="4"/>
  <c r="H817" i="4" s="1"/>
  <c r="G816" i="4"/>
  <c r="E816" i="4" a="1"/>
  <c r="E816" i="4" s="1"/>
  <c r="E816" i="3" a="1"/>
  <c r="E816" i="3" s="1"/>
  <c r="H816" i="3" s="1"/>
  <c r="G816" i="3"/>
  <c r="B817" i="3"/>
  <c r="G815" i="2"/>
  <c r="E815" i="2" a="1"/>
  <c r="E815" i="2" s="1"/>
  <c r="H815" i="2" s="1"/>
  <c r="B816" i="2"/>
  <c r="B811" i="1"/>
  <c r="E810" i="1" a="1"/>
  <c r="E810" i="1" s="1"/>
  <c r="G810" i="1"/>
  <c r="I816" i="4" l="1"/>
  <c r="B818" i="4"/>
  <c r="H818" i="4" s="1"/>
  <c r="G817" i="4"/>
  <c r="E817" i="4" a="1"/>
  <c r="E817" i="4" s="1"/>
  <c r="I817" i="4" s="1"/>
  <c r="B818" i="3"/>
  <c r="G817" i="3"/>
  <c r="E817" i="3" a="1"/>
  <c r="E817" i="3" s="1"/>
  <c r="H817" i="3" s="1"/>
  <c r="B817" i="2"/>
  <c r="E816" i="2" a="1"/>
  <c r="E816" i="2" s="1"/>
  <c r="G816" i="2"/>
  <c r="B812" i="1"/>
  <c r="E811" i="1" a="1"/>
  <c r="E811" i="1" s="1"/>
  <c r="G811" i="1"/>
  <c r="H816" i="2" l="1"/>
  <c r="B819" i="4"/>
  <c r="H819" i="4" s="1"/>
  <c r="G818" i="4"/>
  <c r="E818" i="4" a="1"/>
  <c r="E818" i="4" s="1"/>
  <c r="B819" i="3"/>
  <c r="E818" i="3" a="1"/>
  <c r="E818" i="3" s="1"/>
  <c r="G818" i="3"/>
  <c r="B818" i="2"/>
  <c r="G817" i="2"/>
  <c r="E817" i="2" a="1"/>
  <c r="E817" i="2" s="1"/>
  <c r="B813" i="1"/>
  <c r="E812" i="1" a="1"/>
  <c r="E812" i="1" s="1"/>
  <c r="G812" i="1"/>
  <c r="I818" i="4" l="1"/>
  <c r="H818" i="3"/>
  <c r="H817" i="2"/>
  <c r="B820" i="4"/>
  <c r="H820" i="4" s="1"/>
  <c r="G819" i="4"/>
  <c r="E819" i="4" a="1"/>
  <c r="E819" i="4" s="1"/>
  <c r="E819" i="3" a="1"/>
  <c r="E819" i="3" s="1"/>
  <c r="B820" i="3"/>
  <c r="G819" i="3"/>
  <c r="G818" i="2"/>
  <c r="B819" i="2"/>
  <c r="E818" i="2" a="1"/>
  <c r="E818" i="2" s="1"/>
  <c r="H818" i="2" s="1"/>
  <c r="B814" i="1"/>
  <c r="E813" i="1" a="1"/>
  <c r="E813" i="1" s="1"/>
  <c r="G813" i="1"/>
  <c r="I819" i="4" l="1"/>
  <c r="H819" i="3"/>
  <c r="E820" i="4" a="1"/>
  <c r="E820" i="4" s="1"/>
  <c r="G820" i="4"/>
  <c r="B821" i="4"/>
  <c r="H821" i="4" s="1"/>
  <c r="B821" i="3"/>
  <c r="G820" i="3"/>
  <c r="E820" i="3" a="1"/>
  <c r="E820" i="3" s="1"/>
  <c r="H820" i="3" s="1"/>
  <c r="G819" i="2"/>
  <c r="B820" i="2"/>
  <c r="E819" i="2" a="1"/>
  <c r="E819" i="2" s="1"/>
  <c r="H819" i="2" s="1"/>
  <c r="B815" i="1"/>
  <c r="E814" i="1" a="1"/>
  <c r="E814" i="1" s="1"/>
  <c r="G814" i="1"/>
  <c r="I820" i="4" l="1"/>
  <c r="E821" i="4" a="1"/>
  <c r="E821" i="4" s="1"/>
  <c r="B822" i="4"/>
  <c r="H822" i="4" s="1"/>
  <c r="G821" i="4"/>
  <c r="B822" i="3"/>
  <c r="E821" i="3" a="1"/>
  <c r="E821" i="3" s="1"/>
  <c r="G821" i="3"/>
  <c r="B821" i="2"/>
  <c r="E820" i="2" a="1"/>
  <c r="E820" i="2" s="1"/>
  <c r="G820" i="2"/>
  <c r="B816" i="1"/>
  <c r="E815" i="1" a="1"/>
  <c r="E815" i="1" s="1"/>
  <c r="G815" i="1"/>
  <c r="H820" i="2" l="1"/>
  <c r="I821" i="4"/>
  <c r="H821" i="3"/>
  <c r="G822" i="4"/>
  <c r="E822" i="4" a="1"/>
  <c r="E822" i="4" s="1"/>
  <c r="I822" i="4" s="1"/>
  <c r="B823" i="4"/>
  <c r="H823" i="4" s="1"/>
  <c r="E822" i="3" a="1"/>
  <c r="E822" i="3" s="1"/>
  <c r="G822" i="3"/>
  <c r="B823" i="3"/>
  <c r="G821" i="2"/>
  <c r="E821" i="2" a="1"/>
  <c r="E821" i="2" s="1"/>
  <c r="H821" i="2" s="1"/>
  <c r="B822" i="2"/>
  <c r="B817" i="1"/>
  <c r="E816" i="1" a="1"/>
  <c r="E816" i="1" s="1"/>
  <c r="G816" i="1"/>
  <c r="H822" i="3" l="1"/>
  <c r="B824" i="4"/>
  <c r="H824" i="4" s="1"/>
  <c r="G823" i="4"/>
  <c r="E823" i="4" a="1"/>
  <c r="E823" i="4" s="1"/>
  <c r="I823" i="4" s="1"/>
  <c r="B824" i="3"/>
  <c r="G823" i="3"/>
  <c r="E823" i="3" a="1"/>
  <c r="E823" i="3" s="1"/>
  <c r="H823" i="3" s="1"/>
  <c r="B823" i="2"/>
  <c r="G822" i="2"/>
  <c r="E822" i="2" a="1"/>
  <c r="E822" i="2" s="1"/>
  <c r="B818" i="1"/>
  <c r="E817" i="1" a="1"/>
  <c r="E817" i="1" s="1"/>
  <c r="G817" i="1"/>
  <c r="H822" i="2" l="1"/>
  <c r="B825" i="4"/>
  <c r="H825" i="4" s="1"/>
  <c r="G824" i="4"/>
  <c r="E824" i="4" a="1"/>
  <c r="E824" i="4" s="1"/>
  <c r="I824" i="4" s="1"/>
  <c r="B825" i="3"/>
  <c r="E824" i="3" a="1"/>
  <c r="E824" i="3" s="1"/>
  <c r="G824" i="3"/>
  <c r="E823" i="2" a="1"/>
  <c r="E823" i="2" s="1"/>
  <c r="B824" i="2"/>
  <c r="G823" i="2"/>
  <c r="B819" i="1"/>
  <c r="E818" i="1" a="1"/>
  <c r="E818" i="1" s="1"/>
  <c r="G818" i="1"/>
  <c r="H823" i="2" l="1"/>
  <c r="H824" i="3"/>
  <c r="E825" i="4" a="1"/>
  <c r="E825" i="4" s="1"/>
  <c r="I825" i="4" s="1"/>
  <c r="B826" i="4"/>
  <c r="H826" i="4" s="1"/>
  <c r="G825" i="4"/>
  <c r="E825" i="3" a="1"/>
  <c r="E825" i="3" s="1"/>
  <c r="H825" i="3" s="1"/>
  <c r="B826" i="3"/>
  <c r="G825" i="3"/>
  <c r="E824" i="2" a="1"/>
  <c r="E824" i="2" s="1"/>
  <c r="G824" i="2"/>
  <c r="B825" i="2"/>
  <c r="B820" i="1"/>
  <c r="E819" i="1" a="1"/>
  <c r="E819" i="1" s="1"/>
  <c r="G819" i="1"/>
  <c r="H824" i="2" l="1"/>
  <c r="B827" i="4"/>
  <c r="H827" i="4" s="1"/>
  <c r="G826" i="4"/>
  <c r="E826" i="4" a="1"/>
  <c r="E826" i="4" s="1"/>
  <c r="I826" i="4" s="1"/>
  <c r="B827" i="3"/>
  <c r="G826" i="3"/>
  <c r="E826" i="3" a="1"/>
  <c r="E826" i="3" s="1"/>
  <c r="B826" i="2"/>
  <c r="E825" i="2" a="1"/>
  <c r="E825" i="2" s="1"/>
  <c r="G825" i="2"/>
  <c r="B821" i="1"/>
  <c r="E820" i="1" a="1"/>
  <c r="E820" i="1" s="1"/>
  <c r="G820" i="1"/>
  <c r="H825" i="2" l="1"/>
  <c r="H826" i="3"/>
  <c r="G827" i="4"/>
  <c r="B828" i="4"/>
  <c r="H828" i="4" s="1"/>
  <c r="E827" i="4" a="1"/>
  <c r="E827" i="4" s="1"/>
  <c r="I827" i="4" s="1"/>
  <c r="B828" i="3"/>
  <c r="E827" i="3" a="1"/>
  <c r="E827" i="3" s="1"/>
  <c r="G827" i="3"/>
  <c r="G826" i="2"/>
  <c r="B827" i="2"/>
  <c r="E826" i="2" a="1"/>
  <c r="E826" i="2" s="1"/>
  <c r="H826" i="2" s="1"/>
  <c r="B822" i="1"/>
  <c r="E821" i="1" a="1"/>
  <c r="E821" i="1" s="1"/>
  <c r="G821" i="1"/>
  <c r="H827" i="3" l="1"/>
  <c r="B829" i="4"/>
  <c r="H829" i="4" s="1"/>
  <c r="E828" i="4" a="1"/>
  <c r="E828" i="4" s="1"/>
  <c r="I828" i="4" s="1"/>
  <c r="G828" i="4"/>
  <c r="E828" i="3" a="1"/>
  <c r="E828" i="3" s="1"/>
  <c r="G828" i="3"/>
  <c r="B829" i="3"/>
  <c r="E827" i="2" a="1"/>
  <c r="E827" i="2" s="1"/>
  <c r="G827" i="2"/>
  <c r="B828" i="2"/>
  <c r="B823" i="1"/>
  <c r="E822" i="1" a="1"/>
  <c r="E822" i="1" s="1"/>
  <c r="G822" i="1"/>
  <c r="H827" i="2" l="1"/>
  <c r="H828" i="3"/>
  <c r="B830" i="4"/>
  <c r="H830" i="4" s="1"/>
  <c r="E829" i="4" a="1"/>
  <c r="E829" i="4" s="1"/>
  <c r="G829" i="4"/>
  <c r="B830" i="3"/>
  <c r="G829" i="3"/>
  <c r="E829" i="3" a="1"/>
  <c r="E829" i="3" s="1"/>
  <c r="B829" i="2"/>
  <c r="E828" i="2" a="1"/>
  <c r="E828" i="2" s="1"/>
  <c r="G828" i="2"/>
  <c r="B824" i="1"/>
  <c r="E823" i="1" a="1"/>
  <c r="E823" i="1" s="1"/>
  <c r="G823" i="1"/>
  <c r="H828" i="2" l="1"/>
  <c r="H829" i="3"/>
  <c r="I829" i="4"/>
  <c r="B831" i="4"/>
  <c r="H831" i="4" s="1"/>
  <c r="G830" i="4"/>
  <c r="E830" i="4" a="1"/>
  <c r="E830" i="4" s="1"/>
  <c r="I830" i="4" s="1"/>
  <c r="B831" i="3"/>
  <c r="E830" i="3" a="1"/>
  <c r="E830" i="3" s="1"/>
  <c r="H830" i="3" s="1"/>
  <c r="G830" i="3"/>
  <c r="G829" i="2"/>
  <c r="B830" i="2"/>
  <c r="E829" i="2" a="1"/>
  <c r="E829" i="2" s="1"/>
  <c r="H829" i="2" s="1"/>
  <c r="B825" i="1"/>
  <c r="E824" i="1" a="1"/>
  <c r="E824" i="1" s="1"/>
  <c r="G824" i="1"/>
  <c r="E831" i="4" l="1" a="1"/>
  <c r="E831" i="4" s="1"/>
  <c r="B832" i="4"/>
  <c r="H832" i="4" s="1"/>
  <c r="G831" i="4"/>
  <c r="E831" i="3" a="1"/>
  <c r="E831" i="3" s="1"/>
  <c r="G831" i="3"/>
  <c r="B832" i="3"/>
  <c r="G830" i="2"/>
  <c r="E830" i="2" a="1"/>
  <c r="E830" i="2" s="1"/>
  <c r="B831" i="2"/>
  <c r="B826" i="1"/>
  <c r="E825" i="1" a="1"/>
  <c r="E825" i="1" s="1"/>
  <c r="G825" i="1"/>
  <c r="H830" i="2" l="1"/>
  <c r="H831" i="3"/>
  <c r="I831" i="4"/>
  <c r="E832" i="4" a="1"/>
  <c r="E832" i="4" s="1"/>
  <c r="B833" i="4"/>
  <c r="H833" i="4" s="1"/>
  <c r="G832" i="4"/>
  <c r="B833" i="3"/>
  <c r="G832" i="3"/>
  <c r="E832" i="3" a="1"/>
  <c r="E832" i="3" s="1"/>
  <c r="H832" i="3" s="1"/>
  <c r="B832" i="2"/>
  <c r="E831" i="2" a="1"/>
  <c r="E831" i="2" s="1"/>
  <c r="G831" i="2"/>
  <c r="B827" i="1"/>
  <c r="E826" i="1" a="1"/>
  <c r="E826" i="1" s="1"/>
  <c r="G826" i="1"/>
  <c r="H831" i="2" l="1"/>
  <c r="I832" i="4"/>
  <c r="B834" i="4"/>
  <c r="H834" i="4" s="1"/>
  <c r="G833" i="4"/>
  <c r="E833" i="4" a="1"/>
  <c r="E833" i="4" s="1"/>
  <c r="B834" i="3"/>
  <c r="E833" i="3" a="1"/>
  <c r="E833" i="3" s="1"/>
  <c r="G833" i="3"/>
  <c r="G832" i="2"/>
  <c r="B833" i="2"/>
  <c r="E832" i="2" a="1"/>
  <c r="E832" i="2" s="1"/>
  <c r="H832" i="2" s="1"/>
  <c r="B828" i="1"/>
  <c r="E827" i="1" a="1"/>
  <c r="E827" i="1" s="1"/>
  <c r="G827" i="1"/>
  <c r="I833" i="4" l="1"/>
  <c r="H833" i="3"/>
  <c r="G834" i="4"/>
  <c r="E834" i="4" a="1"/>
  <c r="E834" i="4" s="1"/>
  <c r="B835" i="4"/>
  <c r="H835" i="4" s="1"/>
  <c r="E834" i="3" a="1"/>
  <c r="E834" i="3" s="1"/>
  <c r="G834" i="3"/>
  <c r="B835" i="3"/>
  <c r="G833" i="2"/>
  <c r="E833" i="2" a="1"/>
  <c r="E833" i="2" s="1"/>
  <c r="H833" i="2" s="1"/>
  <c r="B834" i="2"/>
  <c r="B829" i="1"/>
  <c r="E828" i="1" a="1"/>
  <c r="E828" i="1" s="1"/>
  <c r="G828" i="1"/>
  <c r="I834" i="4" l="1"/>
  <c r="H834" i="3"/>
  <c r="E835" i="4" a="1"/>
  <c r="E835" i="4" s="1"/>
  <c r="B836" i="4"/>
  <c r="H836" i="4" s="1"/>
  <c r="G835" i="4"/>
  <c r="B836" i="3"/>
  <c r="G835" i="3"/>
  <c r="E835" i="3" a="1"/>
  <c r="E835" i="3" s="1"/>
  <c r="H835" i="3" s="1"/>
  <c r="B835" i="2"/>
  <c r="G834" i="2"/>
  <c r="E834" i="2" a="1"/>
  <c r="E834" i="2" s="1"/>
  <c r="H834" i="2" s="1"/>
  <c r="B830" i="1"/>
  <c r="E829" i="1" a="1"/>
  <c r="E829" i="1" s="1"/>
  <c r="G829" i="1"/>
  <c r="I835" i="4" l="1"/>
  <c r="B837" i="4"/>
  <c r="H837" i="4" s="1"/>
  <c r="G836" i="4"/>
  <c r="E836" i="4" a="1"/>
  <c r="E836" i="4" s="1"/>
  <c r="I836" i="4" s="1"/>
  <c r="B837" i="3"/>
  <c r="E836" i="3" a="1"/>
  <c r="E836" i="3" s="1"/>
  <c r="G836" i="3"/>
  <c r="B836" i="2"/>
  <c r="E835" i="2" a="1"/>
  <c r="E835" i="2" s="1"/>
  <c r="G835" i="2"/>
  <c r="B831" i="1"/>
  <c r="E830" i="1" a="1"/>
  <c r="E830" i="1" s="1"/>
  <c r="G830" i="1"/>
  <c r="H835" i="2" l="1"/>
  <c r="H836" i="3"/>
  <c r="E837" i="4" a="1"/>
  <c r="E837" i="4" s="1"/>
  <c r="I837" i="4" s="1"/>
  <c r="B838" i="4"/>
  <c r="H838" i="4" s="1"/>
  <c r="G837" i="4"/>
  <c r="E837" i="3" a="1"/>
  <c r="E837" i="3" s="1"/>
  <c r="H837" i="3" s="1"/>
  <c r="B838" i="3"/>
  <c r="G837" i="3"/>
  <c r="G836" i="2"/>
  <c r="E836" i="2" a="1"/>
  <c r="E836" i="2" s="1"/>
  <c r="B837" i="2"/>
  <c r="B832" i="1"/>
  <c r="E831" i="1" a="1"/>
  <c r="E831" i="1" s="1"/>
  <c r="G831" i="1"/>
  <c r="H836" i="2" l="1"/>
  <c r="B839" i="4"/>
  <c r="H839" i="4" s="1"/>
  <c r="G838" i="4"/>
  <c r="E838" i="4" a="1"/>
  <c r="E838" i="4" s="1"/>
  <c r="I838" i="4" s="1"/>
  <c r="B839" i="3"/>
  <c r="G838" i="3"/>
  <c r="E838" i="3" a="1"/>
  <c r="E838" i="3" s="1"/>
  <c r="H838" i="3" s="1"/>
  <c r="B838" i="2"/>
  <c r="G837" i="2"/>
  <c r="E837" i="2" a="1"/>
  <c r="E837" i="2" s="1"/>
  <c r="H837" i="2" s="1"/>
  <c r="B833" i="1"/>
  <c r="E832" i="1" a="1"/>
  <c r="E832" i="1" s="1"/>
  <c r="G832" i="1"/>
  <c r="G839" i="4" l="1"/>
  <c r="E839" i="4" a="1"/>
  <c r="E839" i="4" s="1"/>
  <c r="I839" i="4" s="1"/>
  <c r="B840" i="4"/>
  <c r="H840" i="4" s="1"/>
  <c r="B840" i="3"/>
  <c r="E839" i="3" a="1"/>
  <c r="E839" i="3" s="1"/>
  <c r="G839" i="3"/>
  <c r="B839" i="2"/>
  <c r="E838" i="2" a="1"/>
  <c r="E838" i="2" s="1"/>
  <c r="G838" i="2"/>
  <c r="B834" i="1"/>
  <c r="E833" i="1" a="1"/>
  <c r="E833" i="1" s="1"/>
  <c r="G833" i="1"/>
  <c r="H838" i="2" l="1"/>
  <c r="H839" i="3"/>
  <c r="B841" i="4"/>
  <c r="H841" i="4" s="1"/>
  <c r="E840" i="4" a="1"/>
  <c r="E840" i="4" s="1"/>
  <c r="G840" i="4"/>
  <c r="E840" i="3" a="1"/>
  <c r="E840" i="3" s="1"/>
  <c r="H840" i="3" s="1"/>
  <c r="G840" i="3"/>
  <c r="B841" i="3"/>
  <c r="G839" i="2"/>
  <c r="B840" i="2"/>
  <c r="E839" i="2" a="1"/>
  <c r="E839" i="2" s="1"/>
  <c r="H839" i="2" s="1"/>
  <c r="B835" i="1"/>
  <c r="G834" i="1"/>
  <c r="E834" i="1" a="1"/>
  <c r="E834" i="1" s="1"/>
  <c r="I840" i="4" l="1"/>
  <c r="B842" i="4"/>
  <c r="H842" i="4" s="1"/>
  <c r="G841" i="4"/>
  <c r="E841" i="4" a="1"/>
  <c r="E841" i="4" s="1"/>
  <c r="B842" i="3"/>
  <c r="G841" i="3"/>
  <c r="E841" i="3" a="1"/>
  <c r="E841" i="3" s="1"/>
  <c r="B841" i="2"/>
  <c r="G840" i="2"/>
  <c r="E840" i="2" a="1"/>
  <c r="E840" i="2" s="1"/>
  <c r="H840" i="2" s="1"/>
  <c r="B836" i="1"/>
  <c r="E835" i="1" a="1"/>
  <c r="E835" i="1" s="1"/>
  <c r="G835" i="1"/>
  <c r="I841" i="4" l="1"/>
  <c r="H841" i="3"/>
  <c r="B843" i="4"/>
  <c r="H843" i="4" s="1"/>
  <c r="G842" i="4"/>
  <c r="E842" i="4" a="1"/>
  <c r="E842" i="4" s="1"/>
  <c r="I842" i="4" s="1"/>
  <c r="B843" i="3"/>
  <c r="E842" i="3" a="1"/>
  <c r="E842" i="3" s="1"/>
  <c r="G842" i="3"/>
  <c r="E841" i="2" a="1"/>
  <c r="E841" i="2" s="1"/>
  <c r="G841" i="2"/>
  <c r="B842" i="2"/>
  <c r="B837" i="1"/>
  <c r="E836" i="1" a="1"/>
  <c r="E836" i="1" s="1"/>
  <c r="G836" i="1"/>
  <c r="H841" i="2" l="1"/>
  <c r="H842" i="3"/>
  <c r="B844" i="4"/>
  <c r="H844" i="4" s="1"/>
  <c r="E843" i="4" a="1"/>
  <c r="E843" i="4" s="1"/>
  <c r="G843" i="4"/>
  <c r="E843" i="3" a="1"/>
  <c r="E843" i="3" s="1"/>
  <c r="B844" i="3"/>
  <c r="G843" i="3"/>
  <c r="G842" i="2"/>
  <c r="E842" i="2" a="1"/>
  <c r="E842" i="2" s="1"/>
  <c r="H842" i="2" s="1"/>
  <c r="B843" i="2"/>
  <c r="B838" i="1"/>
  <c r="E837" i="1" a="1"/>
  <c r="E837" i="1" s="1"/>
  <c r="G837" i="1"/>
  <c r="I843" i="4" l="1"/>
  <c r="H843" i="3"/>
  <c r="E844" i="4" a="1"/>
  <c r="E844" i="4" s="1"/>
  <c r="B845" i="4"/>
  <c r="H845" i="4" s="1"/>
  <c r="G844" i="4"/>
  <c r="B845" i="3"/>
  <c r="G844" i="3"/>
  <c r="E844" i="3" a="1"/>
  <c r="E844" i="3" s="1"/>
  <c r="H844" i="3" s="1"/>
  <c r="B844" i="2"/>
  <c r="G843" i="2"/>
  <c r="E843" i="2" a="1"/>
  <c r="E843" i="2" s="1"/>
  <c r="B839" i="1"/>
  <c r="E838" i="1" a="1"/>
  <c r="E838" i="1" s="1"/>
  <c r="G838" i="1"/>
  <c r="I844" i="4" l="1"/>
  <c r="H843" i="2"/>
  <c r="B846" i="4"/>
  <c r="H846" i="4" s="1"/>
  <c r="G845" i="4"/>
  <c r="E845" i="4" a="1"/>
  <c r="E845" i="4" s="1"/>
  <c r="I845" i="4" s="1"/>
  <c r="B846" i="3"/>
  <c r="E845" i="3" a="1"/>
  <c r="E845" i="3" s="1"/>
  <c r="G845" i="3"/>
  <c r="B845" i="2"/>
  <c r="G844" i="2"/>
  <c r="E844" i="2" a="1"/>
  <c r="E844" i="2" s="1"/>
  <c r="B840" i="1"/>
  <c r="E839" i="1" a="1"/>
  <c r="E839" i="1" s="1"/>
  <c r="G839" i="1"/>
  <c r="H845" i="3" l="1"/>
  <c r="H844" i="2"/>
  <c r="G846" i="4"/>
  <c r="E846" i="4" a="1"/>
  <c r="E846" i="4" s="1"/>
  <c r="B847" i="4"/>
  <c r="H847" i="4" s="1"/>
  <c r="E846" i="3" a="1"/>
  <c r="E846" i="3" s="1"/>
  <c r="G846" i="3"/>
  <c r="B847" i="3"/>
  <c r="G845" i="2"/>
  <c r="E845" i="2" a="1"/>
  <c r="E845" i="2" s="1"/>
  <c r="B846" i="2"/>
  <c r="B841" i="1"/>
  <c r="E840" i="1" a="1"/>
  <c r="E840" i="1" s="1"/>
  <c r="G840" i="1"/>
  <c r="I846" i="4" l="1"/>
  <c r="H846" i="3"/>
  <c r="H845" i="2"/>
  <c r="E847" i="4" a="1"/>
  <c r="E847" i="4" s="1"/>
  <c r="G847" i="4"/>
  <c r="B848" i="4"/>
  <c r="H848" i="4" s="1"/>
  <c r="B848" i="3"/>
  <c r="G847" i="3"/>
  <c r="E847" i="3" a="1"/>
  <c r="E847" i="3" s="1"/>
  <c r="G846" i="2"/>
  <c r="B847" i="2"/>
  <c r="E846" i="2" a="1"/>
  <c r="E846" i="2" s="1"/>
  <c r="H846" i="2" s="1"/>
  <c r="B842" i="1"/>
  <c r="E841" i="1" a="1"/>
  <c r="E841" i="1" s="1"/>
  <c r="G841" i="1"/>
  <c r="H847" i="3" l="1"/>
  <c r="I847" i="4"/>
  <c r="B849" i="4"/>
  <c r="H849" i="4" s="1"/>
  <c r="G848" i="4"/>
  <c r="E848" i="4" a="1"/>
  <c r="E848" i="4" s="1"/>
  <c r="I848" i="4" s="1"/>
  <c r="B849" i="3"/>
  <c r="G848" i="3"/>
  <c r="E848" i="3" a="1"/>
  <c r="E848" i="3" s="1"/>
  <c r="H848" i="3" s="1"/>
  <c r="G847" i="2"/>
  <c r="B848" i="2"/>
  <c r="E847" i="2" a="1"/>
  <c r="E847" i="2" s="1"/>
  <c r="B843" i="1"/>
  <c r="E842" i="1" a="1"/>
  <c r="E842" i="1" s="1"/>
  <c r="G842" i="1"/>
  <c r="H847" i="2" l="1"/>
  <c r="E849" i="4" a="1"/>
  <c r="E849" i="4" s="1"/>
  <c r="B850" i="4"/>
  <c r="H850" i="4" s="1"/>
  <c r="G849" i="4"/>
  <c r="B850" i="3"/>
  <c r="E849" i="3" a="1"/>
  <c r="E849" i="3" s="1"/>
  <c r="G849" i="3"/>
  <c r="B849" i="2"/>
  <c r="E848" i="2" a="1"/>
  <c r="E848" i="2" s="1"/>
  <c r="G848" i="2"/>
  <c r="B844" i="1"/>
  <c r="E843" i="1" a="1"/>
  <c r="E843" i="1" s="1"/>
  <c r="G843" i="1"/>
  <c r="H848" i="2" l="1"/>
  <c r="I849" i="4"/>
  <c r="H849" i="3"/>
  <c r="B851" i="4"/>
  <c r="H851" i="4" s="1"/>
  <c r="G850" i="4"/>
  <c r="E850" i="4" a="1"/>
  <c r="E850" i="4" s="1"/>
  <c r="I850" i="4" s="1"/>
  <c r="B851" i="3"/>
  <c r="G850" i="3"/>
  <c r="E850" i="3" a="1"/>
  <c r="E850" i="3" s="1"/>
  <c r="H850" i="3" s="1"/>
  <c r="E849" i="2" a="1"/>
  <c r="E849" i="2" s="1"/>
  <c r="B850" i="2"/>
  <c r="G849" i="2"/>
  <c r="B845" i="1"/>
  <c r="E844" i="1" a="1"/>
  <c r="E844" i="1" s="1"/>
  <c r="G844" i="1"/>
  <c r="H849" i="2" l="1"/>
  <c r="G851" i="4"/>
  <c r="E851" i="4" a="1"/>
  <c r="E851" i="4" s="1"/>
  <c r="I851" i="4" s="1"/>
  <c r="B852" i="4"/>
  <c r="H852" i="4" s="1"/>
  <c r="B852" i="3"/>
  <c r="G851" i="3"/>
  <c r="E851" i="3" a="1"/>
  <c r="E851" i="3" s="1"/>
  <c r="H851" i="3" s="1"/>
  <c r="E850" i="2" a="1"/>
  <c r="E850" i="2" s="1"/>
  <c r="B851" i="2"/>
  <c r="G850" i="2"/>
  <c r="B846" i="1"/>
  <c r="E845" i="1" a="1"/>
  <c r="E845" i="1" s="1"/>
  <c r="G845" i="1"/>
  <c r="H850" i="2" l="1"/>
  <c r="B853" i="4"/>
  <c r="H853" i="4" s="1"/>
  <c r="G852" i="4"/>
  <c r="E852" i="4" a="1"/>
  <c r="E852" i="4" s="1"/>
  <c r="I852" i="4" s="1"/>
  <c r="B853" i="3"/>
  <c r="G852" i="3"/>
  <c r="E852" i="3" a="1"/>
  <c r="E852" i="3" s="1"/>
  <c r="H852" i="3" s="1"/>
  <c r="B852" i="2"/>
  <c r="E851" i="2" a="1"/>
  <c r="E851" i="2" s="1"/>
  <c r="G851" i="2"/>
  <c r="B847" i="1"/>
  <c r="E846" i="1" a="1"/>
  <c r="E846" i="1" s="1"/>
  <c r="G846" i="1"/>
  <c r="H851" i="2" l="1"/>
  <c r="B854" i="4"/>
  <c r="H854" i="4" s="1"/>
  <c r="G853" i="4"/>
  <c r="E853" i="4" a="1"/>
  <c r="E853" i="4" s="1"/>
  <c r="I853" i="4" s="1"/>
  <c r="B854" i="3"/>
  <c r="G853" i="3"/>
  <c r="E853" i="3" a="1"/>
  <c r="E853" i="3" s="1"/>
  <c r="H853" i="3" s="1"/>
  <c r="B853" i="2"/>
  <c r="E852" i="2" a="1"/>
  <c r="E852" i="2" s="1"/>
  <c r="G852" i="2"/>
  <c r="B848" i="1"/>
  <c r="E847" i="1" a="1"/>
  <c r="E847" i="1" s="1"/>
  <c r="G847" i="1"/>
  <c r="H852" i="2" l="1"/>
  <c r="B855" i="4"/>
  <c r="H855" i="4" s="1"/>
  <c r="G854" i="4"/>
  <c r="E854" i="4" a="1"/>
  <c r="E854" i="4" s="1"/>
  <c r="I854" i="4" s="1"/>
  <c r="B855" i="3"/>
  <c r="G854" i="3"/>
  <c r="E854" i="3" a="1"/>
  <c r="E854" i="3" s="1"/>
  <c r="H854" i="3" s="1"/>
  <c r="B854" i="2"/>
  <c r="G853" i="2"/>
  <c r="E853" i="2" a="1"/>
  <c r="E853" i="2" s="1"/>
  <c r="H853" i="2" s="1"/>
  <c r="B849" i="1"/>
  <c r="E848" i="1" a="1"/>
  <c r="E848" i="1" s="1"/>
  <c r="G848" i="1"/>
  <c r="B856" i="4" l="1"/>
  <c r="H856" i="4" s="1"/>
  <c r="E855" i="4" a="1"/>
  <c r="E855" i="4" s="1"/>
  <c r="I855" i="4" s="1"/>
  <c r="G855" i="4"/>
  <c r="E855" i="3" a="1"/>
  <c r="E855" i="3" s="1"/>
  <c r="G855" i="3"/>
  <c r="B856" i="3"/>
  <c r="B855" i="2"/>
  <c r="G854" i="2"/>
  <c r="E854" i="2" a="1"/>
  <c r="E854" i="2" s="1"/>
  <c r="B850" i="1"/>
  <c r="E849" i="1" a="1"/>
  <c r="E849" i="1" s="1"/>
  <c r="G849" i="1"/>
  <c r="H855" i="3" l="1"/>
  <c r="H854" i="2"/>
  <c r="E856" i="4" a="1"/>
  <c r="E856" i="4" s="1"/>
  <c r="B857" i="4"/>
  <c r="H857" i="4" s="1"/>
  <c r="G856" i="4"/>
  <c r="B857" i="3"/>
  <c r="G856" i="3"/>
  <c r="E856" i="3" a="1"/>
  <c r="E856" i="3" s="1"/>
  <c r="H856" i="3" s="1"/>
  <c r="G855" i="2"/>
  <c r="E855" i="2" a="1"/>
  <c r="E855" i="2" s="1"/>
  <c r="B856" i="2"/>
  <c r="B851" i="1"/>
  <c r="E850" i="1" a="1"/>
  <c r="E850" i="1" s="1"/>
  <c r="G850" i="1"/>
  <c r="H855" i="2" l="1"/>
  <c r="I856" i="4"/>
  <c r="B858" i="4"/>
  <c r="H858" i="4" s="1"/>
  <c r="G857" i="4"/>
  <c r="E857" i="4" a="1"/>
  <c r="E857" i="4" s="1"/>
  <c r="B858" i="3"/>
  <c r="G857" i="3"/>
  <c r="E857" i="3" a="1"/>
  <c r="E857" i="3" s="1"/>
  <c r="H857" i="3" s="1"/>
  <c r="B857" i="2"/>
  <c r="E856" i="2" a="1"/>
  <c r="E856" i="2" s="1"/>
  <c r="G856" i="2"/>
  <c r="B852" i="1"/>
  <c r="E851" i="1" a="1"/>
  <c r="E851" i="1" s="1"/>
  <c r="G851" i="1"/>
  <c r="H856" i="2" l="1"/>
  <c r="I857" i="4"/>
  <c r="G858" i="4"/>
  <c r="E858" i="4" a="1"/>
  <c r="E858" i="4" s="1"/>
  <c r="I858" i="4" s="1"/>
  <c r="B859" i="4"/>
  <c r="H859" i="4" s="1"/>
  <c r="B859" i="3"/>
  <c r="E858" i="3" a="1"/>
  <c r="E858" i="3" s="1"/>
  <c r="H858" i="3" s="1"/>
  <c r="G858" i="3"/>
  <c r="B858" i="2"/>
  <c r="G857" i="2"/>
  <c r="E857" i="2" a="1"/>
  <c r="E857" i="2" s="1"/>
  <c r="H857" i="2" s="1"/>
  <c r="B853" i="1"/>
  <c r="E852" i="1" a="1"/>
  <c r="E852" i="1" s="1"/>
  <c r="G852" i="1"/>
  <c r="G859" i="4" l="1"/>
  <c r="E859" i="4" a="1"/>
  <c r="E859" i="4" s="1"/>
  <c r="I859" i="4" s="1"/>
  <c r="B860" i="4"/>
  <c r="H860" i="4" s="1"/>
  <c r="B860" i="3"/>
  <c r="G859" i="3"/>
  <c r="E859" i="3" a="1"/>
  <c r="E859" i="3" s="1"/>
  <c r="H859" i="3" s="1"/>
  <c r="G858" i="2"/>
  <c r="B859" i="2"/>
  <c r="E858" i="2" a="1"/>
  <c r="E858" i="2" s="1"/>
  <c r="H858" i="2" s="1"/>
  <c r="B854" i="1"/>
  <c r="E853" i="1" a="1"/>
  <c r="E853" i="1" s="1"/>
  <c r="G853" i="1"/>
  <c r="B861" i="4" l="1"/>
  <c r="H861" i="4" s="1"/>
  <c r="G860" i="4"/>
  <c r="E860" i="4" a="1"/>
  <c r="E860" i="4" s="1"/>
  <c r="I860" i="4" s="1"/>
  <c r="B861" i="3"/>
  <c r="G860" i="3"/>
  <c r="E860" i="3" a="1"/>
  <c r="E860" i="3" s="1"/>
  <c r="H860" i="3" s="1"/>
  <c r="B860" i="2"/>
  <c r="G859" i="2"/>
  <c r="E859" i="2" a="1"/>
  <c r="E859" i="2" s="1"/>
  <c r="H859" i="2" s="1"/>
  <c r="B855" i="1"/>
  <c r="E854" i="1" a="1"/>
  <c r="E854" i="1" s="1"/>
  <c r="G854" i="1"/>
  <c r="E861" i="4" l="1" a="1"/>
  <c r="E861" i="4" s="1"/>
  <c r="B862" i="4"/>
  <c r="H862" i="4" s="1"/>
  <c r="G861" i="4"/>
  <c r="G861" i="3"/>
  <c r="B862" i="3"/>
  <c r="E861" i="3" a="1"/>
  <c r="E861" i="3" s="1"/>
  <c r="H861" i="3" s="1"/>
  <c r="B861" i="2"/>
  <c r="E860" i="2" a="1"/>
  <c r="E860" i="2" s="1"/>
  <c r="H860" i="2" s="1"/>
  <c r="G860" i="2"/>
  <c r="B856" i="1"/>
  <c r="E855" i="1" a="1"/>
  <c r="E855" i="1" s="1"/>
  <c r="G855" i="1"/>
  <c r="I861" i="4" l="1"/>
  <c r="B863" i="4"/>
  <c r="H863" i="4" s="1"/>
  <c r="G862" i="4"/>
  <c r="E862" i="4" a="1"/>
  <c r="E862" i="4" s="1"/>
  <c r="I862" i="4" s="1"/>
  <c r="B863" i="3"/>
  <c r="G862" i="3"/>
  <c r="E862" i="3" a="1"/>
  <c r="E862" i="3" s="1"/>
  <c r="H862" i="3" s="1"/>
  <c r="G861" i="2"/>
  <c r="E861" i="2" a="1"/>
  <c r="E861" i="2" s="1"/>
  <c r="H861" i="2" s="1"/>
  <c r="B862" i="2"/>
  <c r="B857" i="1"/>
  <c r="E856" i="1" a="1"/>
  <c r="E856" i="1" s="1"/>
  <c r="G856" i="1"/>
  <c r="G863" i="4" l="1"/>
  <c r="E863" i="4" a="1"/>
  <c r="E863" i="4" s="1"/>
  <c r="I863" i="4" s="1"/>
  <c r="B864" i="4"/>
  <c r="H864" i="4" s="1"/>
  <c r="B864" i="3"/>
  <c r="E863" i="3" a="1"/>
  <c r="E863" i="3" s="1"/>
  <c r="G863" i="3"/>
  <c r="E862" i="2" a="1"/>
  <c r="E862" i="2" s="1"/>
  <c r="B863" i="2"/>
  <c r="G862" i="2"/>
  <c r="B858" i="1"/>
  <c r="E857" i="1" a="1"/>
  <c r="E857" i="1" s="1"/>
  <c r="G857" i="1"/>
  <c r="H862" i="2" l="1"/>
  <c r="H863" i="3"/>
  <c r="B865" i="4"/>
  <c r="H865" i="4" s="1"/>
  <c r="G864" i="4"/>
  <c r="E864" i="4" a="1"/>
  <c r="E864" i="4" s="1"/>
  <c r="I864" i="4" s="1"/>
  <c r="B865" i="3"/>
  <c r="G864" i="3"/>
  <c r="E864" i="3" a="1"/>
  <c r="E864" i="3" s="1"/>
  <c r="H864" i="3" s="1"/>
  <c r="G863" i="2"/>
  <c r="E863" i="2" a="1"/>
  <c r="E863" i="2" s="1"/>
  <c r="H863" i="2" s="1"/>
  <c r="B864" i="2"/>
  <c r="B859" i="1"/>
  <c r="G858" i="1"/>
  <c r="E858" i="1" a="1"/>
  <c r="E858" i="1" s="1"/>
  <c r="B866" i="4" l="1"/>
  <c r="H866" i="4" s="1"/>
  <c r="G865" i="4"/>
  <c r="E865" i="4" a="1"/>
  <c r="E865" i="4" s="1"/>
  <c r="I865" i="4" s="1"/>
  <c r="B866" i="3"/>
  <c r="G865" i="3"/>
  <c r="E865" i="3" a="1"/>
  <c r="E865" i="3" s="1"/>
  <c r="H865" i="3" s="1"/>
  <c r="G864" i="2"/>
  <c r="B865" i="2"/>
  <c r="E864" i="2" a="1"/>
  <c r="E864" i="2" s="1"/>
  <c r="H864" i="2" s="1"/>
  <c r="B860" i="1"/>
  <c r="E859" i="1" a="1"/>
  <c r="E859" i="1" s="1"/>
  <c r="G859" i="1"/>
  <c r="B867" i="4" l="1"/>
  <c r="H867" i="4" s="1"/>
  <c r="G866" i="4"/>
  <c r="E866" i="4" a="1"/>
  <c r="E866" i="4" s="1"/>
  <c r="B867" i="3"/>
  <c r="E866" i="3" a="1"/>
  <c r="E866" i="3" s="1"/>
  <c r="G866" i="3"/>
  <c r="B866" i="2"/>
  <c r="G865" i="2"/>
  <c r="E865" i="2" a="1"/>
  <c r="E865" i="2" s="1"/>
  <c r="H865" i="2" s="1"/>
  <c r="B861" i="1"/>
  <c r="E860" i="1" a="1"/>
  <c r="E860" i="1" s="1"/>
  <c r="G860" i="1"/>
  <c r="H866" i="3" l="1"/>
  <c r="I866" i="4"/>
  <c r="B868" i="4"/>
  <c r="H868" i="4" s="1"/>
  <c r="G867" i="4"/>
  <c r="E867" i="4" a="1"/>
  <c r="E867" i="4" s="1"/>
  <c r="I867" i="4" s="1"/>
  <c r="G867" i="3"/>
  <c r="B868" i="3"/>
  <c r="E867" i="3" a="1"/>
  <c r="E867" i="3" s="1"/>
  <c r="H867" i="3" s="1"/>
  <c r="E866" i="2" a="1"/>
  <c r="E866" i="2" s="1"/>
  <c r="B867" i="2"/>
  <c r="G866" i="2"/>
  <c r="B862" i="1"/>
  <c r="E861" i="1" a="1"/>
  <c r="E861" i="1" s="1"/>
  <c r="G861" i="1"/>
  <c r="H866" i="2" l="1"/>
  <c r="E868" i="4" a="1"/>
  <c r="E868" i="4" s="1"/>
  <c r="G868" i="4"/>
  <c r="B869" i="4"/>
  <c r="H869" i="4" s="1"/>
  <c r="B869" i="3"/>
  <c r="G868" i="3"/>
  <c r="E868" i="3" a="1"/>
  <c r="E868" i="3" s="1"/>
  <c r="H868" i="3" s="1"/>
  <c r="B868" i="2"/>
  <c r="G867" i="2"/>
  <c r="E867" i="2" a="1"/>
  <c r="E867" i="2" s="1"/>
  <c r="B863" i="1"/>
  <c r="E862" i="1" a="1"/>
  <c r="E862" i="1" s="1"/>
  <c r="G862" i="1"/>
  <c r="H867" i="2" l="1"/>
  <c r="I868" i="4"/>
  <c r="B870" i="4"/>
  <c r="H870" i="4" s="1"/>
  <c r="E869" i="4" a="1"/>
  <c r="E869" i="4" s="1"/>
  <c r="G869" i="4"/>
  <c r="B870" i="3"/>
  <c r="E869" i="3" a="1"/>
  <c r="E869" i="3" s="1"/>
  <c r="G869" i="3"/>
  <c r="E868" i="2" a="1"/>
  <c r="E868" i="2" s="1"/>
  <c r="B869" i="2"/>
  <c r="G868" i="2"/>
  <c r="B864" i="1"/>
  <c r="E863" i="1" a="1"/>
  <c r="E863" i="1" s="1"/>
  <c r="G863" i="1"/>
  <c r="H868" i="2" l="1"/>
  <c r="I869" i="4"/>
  <c r="H869" i="3"/>
  <c r="G870" i="4"/>
  <c r="E870" i="4" a="1"/>
  <c r="E870" i="4" s="1"/>
  <c r="I870" i="4" s="1"/>
  <c r="B871" i="4"/>
  <c r="H871" i="4" s="1"/>
  <c r="B871" i="3"/>
  <c r="G870" i="3"/>
  <c r="E870" i="3" a="1"/>
  <c r="E870" i="3" s="1"/>
  <c r="H870" i="3" s="1"/>
  <c r="B870" i="2"/>
  <c r="G869" i="2"/>
  <c r="E869" i="2" a="1"/>
  <c r="E869" i="2" s="1"/>
  <c r="H869" i="2" s="1"/>
  <c r="B865" i="1"/>
  <c r="E864" i="1" a="1"/>
  <c r="E864" i="1" s="1"/>
  <c r="G864" i="1"/>
  <c r="B872" i="4" l="1"/>
  <c r="H872" i="4" s="1"/>
  <c r="G871" i="4"/>
  <c r="E871" i="4" a="1"/>
  <c r="E871" i="4" s="1"/>
  <c r="I871" i="4" s="1"/>
  <c r="B872" i="3"/>
  <c r="G871" i="3"/>
  <c r="E871" i="3" a="1"/>
  <c r="E871" i="3" s="1"/>
  <c r="H871" i="3" s="1"/>
  <c r="G870" i="2"/>
  <c r="E870" i="2" a="1"/>
  <c r="E870" i="2" s="1"/>
  <c r="H870" i="2" s="1"/>
  <c r="B871" i="2"/>
  <c r="B866" i="1"/>
  <c r="E865" i="1" a="1"/>
  <c r="E865" i="1" s="1"/>
  <c r="G865" i="1"/>
  <c r="B873" i="4" l="1"/>
  <c r="H873" i="4" s="1"/>
  <c r="G872" i="4"/>
  <c r="E872" i="4" a="1"/>
  <c r="E872" i="4" s="1"/>
  <c r="I872" i="4" s="1"/>
  <c r="B873" i="3"/>
  <c r="E872" i="3" a="1"/>
  <c r="E872" i="3" s="1"/>
  <c r="G872" i="3"/>
  <c r="E871" i="2" a="1"/>
  <c r="E871" i="2" s="1"/>
  <c r="B872" i="2"/>
  <c r="G871" i="2"/>
  <c r="B867" i="1"/>
  <c r="E866" i="1" a="1"/>
  <c r="E866" i="1" s="1"/>
  <c r="G866" i="1"/>
  <c r="H871" i="2" l="1"/>
  <c r="H872" i="3"/>
  <c r="E873" i="4" a="1"/>
  <c r="E873" i="4" s="1"/>
  <c r="G873" i="4"/>
  <c r="B874" i="4"/>
  <c r="H874" i="4" s="1"/>
  <c r="G873" i="3"/>
  <c r="B874" i="3"/>
  <c r="E873" i="3" a="1"/>
  <c r="E873" i="3" s="1"/>
  <c r="H873" i="3" s="1"/>
  <c r="B873" i="2"/>
  <c r="E872" i="2" a="1"/>
  <c r="E872" i="2" s="1"/>
  <c r="G872" i="2"/>
  <c r="B868" i="1"/>
  <c r="E867" i="1" a="1"/>
  <c r="E867" i="1" s="1"/>
  <c r="G867" i="1"/>
  <c r="H872" i="2" l="1"/>
  <c r="I873" i="4"/>
  <c r="B875" i="4"/>
  <c r="H875" i="4" s="1"/>
  <c r="G874" i="4"/>
  <c r="E874" i="4" a="1"/>
  <c r="E874" i="4" s="1"/>
  <c r="I874" i="4" s="1"/>
  <c r="B875" i="3"/>
  <c r="G874" i="3"/>
  <c r="E874" i="3" a="1"/>
  <c r="E874" i="3" s="1"/>
  <c r="H874" i="3" s="1"/>
  <c r="G873" i="2"/>
  <c r="B874" i="2"/>
  <c r="E873" i="2" a="1"/>
  <c r="E873" i="2" s="1"/>
  <c r="H873" i="2" s="1"/>
  <c r="B869" i="1"/>
  <c r="E868" i="1" a="1"/>
  <c r="E868" i="1" s="1"/>
  <c r="G868" i="1"/>
  <c r="G875" i="4" l="1"/>
  <c r="E875" i="4" a="1"/>
  <c r="E875" i="4" s="1"/>
  <c r="I875" i="4" s="1"/>
  <c r="B876" i="4"/>
  <c r="H876" i="4" s="1"/>
  <c r="B876" i="3"/>
  <c r="E875" i="3" a="1"/>
  <c r="E875" i="3" s="1"/>
  <c r="G875" i="3"/>
  <c r="B875" i="2"/>
  <c r="E874" i="2" a="1"/>
  <c r="E874" i="2" s="1"/>
  <c r="G874" i="2"/>
  <c r="B870" i="1"/>
  <c r="E869" i="1" a="1"/>
  <c r="E869" i="1" s="1"/>
  <c r="G869" i="1"/>
  <c r="H874" i="2" l="1"/>
  <c r="H875" i="3"/>
  <c r="B877" i="4"/>
  <c r="H877" i="4" s="1"/>
  <c r="G876" i="4"/>
  <c r="E876" i="4" a="1"/>
  <c r="E876" i="4" s="1"/>
  <c r="B877" i="3"/>
  <c r="G876" i="3"/>
  <c r="E876" i="3" a="1"/>
  <c r="E876" i="3" s="1"/>
  <c r="H876" i="3" s="1"/>
  <c r="B876" i="2"/>
  <c r="G875" i="2"/>
  <c r="E875" i="2" a="1"/>
  <c r="E875" i="2" s="1"/>
  <c r="B871" i="1"/>
  <c r="E870" i="1" a="1"/>
  <c r="E870" i="1" s="1"/>
  <c r="G870" i="1"/>
  <c r="H875" i="2" l="1"/>
  <c r="I876" i="4"/>
  <c r="B878" i="4"/>
  <c r="H878" i="4" s="1"/>
  <c r="G877" i="4"/>
  <c r="E877" i="4" a="1"/>
  <c r="E877" i="4" s="1"/>
  <c r="B878" i="3"/>
  <c r="G877" i="3"/>
  <c r="E877" i="3" a="1"/>
  <c r="E877" i="3" s="1"/>
  <c r="E876" i="2" a="1"/>
  <c r="E876" i="2" s="1"/>
  <c r="G876" i="2"/>
  <c r="B877" i="2"/>
  <c r="B872" i="1"/>
  <c r="E871" i="1" a="1"/>
  <c r="E871" i="1" s="1"/>
  <c r="G871" i="1"/>
  <c r="I877" i="4" l="1"/>
  <c r="H877" i="3"/>
  <c r="H876" i="2"/>
  <c r="E878" i="4" a="1"/>
  <c r="E878" i="4" s="1"/>
  <c r="B879" i="4"/>
  <c r="H879" i="4" s="1"/>
  <c r="G878" i="4"/>
  <c r="B879" i="3"/>
  <c r="E878" i="3" a="1"/>
  <c r="E878" i="3" s="1"/>
  <c r="H878" i="3" s="1"/>
  <c r="G878" i="3"/>
  <c r="B878" i="2"/>
  <c r="E877" i="2" a="1"/>
  <c r="E877" i="2" s="1"/>
  <c r="G877" i="2"/>
  <c r="B873" i="1"/>
  <c r="E872" i="1" a="1"/>
  <c r="E872" i="1" s="1"/>
  <c r="G872" i="1"/>
  <c r="H877" i="2" l="1"/>
  <c r="I878" i="4"/>
  <c r="B880" i="4"/>
  <c r="H880" i="4" s="1"/>
  <c r="G879" i="4"/>
  <c r="E879" i="4" a="1"/>
  <c r="E879" i="4" s="1"/>
  <c r="I879" i="4" s="1"/>
  <c r="G879" i="3"/>
  <c r="B880" i="3"/>
  <c r="E879" i="3" a="1"/>
  <c r="E879" i="3" s="1"/>
  <c r="H879" i="3" s="1"/>
  <c r="B879" i="2"/>
  <c r="G878" i="2"/>
  <c r="E878" i="2" a="1"/>
  <c r="E878" i="2" s="1"/>
  <c r="H878" i="2" s="1"/>
  <c r="B874" i="1"/>
  <c r="E873" i="1" a="1"/>
  <c r="E873" i="1" s="1"/>
  <c r="G873" i="1"/>
  <c r="E880" i="4" l="1" a="1"/>
  <c r="E880" i="4" s="1"/>
  <c r="G880" i="4"/>
  <c r="B881" i="4"/>
  <c r="H881" i="4" s="1"/>
  <c r="B881" i="3"/>
  <c r="G880" i="3"/>
  <c r="E880" i="3" a="1"/>
  <c r="E880" i="3" s="1"/>
  <c r="G879" i="2"/>
  <c r="B880" i="2"/>
  <c r="E879" i="2" a="1"/>
  <c r="E879" i="2" s="1"/>
  <c r="H879" i="2" s="1"/>
  <c r="B875" i="1"/>
  <c r="E874" i="1" a="1"/>
  <c r="E874" i="1" s="1"/>
  <c r="G874" i="1"/>
  <c r="H880" i="3" l="1"/>
  <c r="I880" i="4"/>
  <c r="B882" i="4"/>
  <c r="H882" i="4" s="1"/>
  <c r="G881" i="4"/>
  <c r="E881" i="4" a="1"/>
  <c r="E881" i="4" s="1"/>
  <c r="I881" i="4" s="1"/>
  <c r="B882" i="3"/>
  <c r="E881" i="3" a="1"/>
  <c r="E881" i="3" s="1"/>
  <c r="H881" i="3" s="1"/>
  <c r="G881" i="3"/>
  <c r="B881" i="2"/>
  <c r="E880" i="2" a="1"/>
  <c r="E880" i="2" s="1"/>
  <c r="G880" i="2"/>
  <c r="B876" i="1"/>
  <c r="E875" i="1" a="1"/>
  <c r="E875" i="1" s="1"/>
  <c r="G875" i="1"/>
  <c r="H880" i="2" l="1"/>
  <c r="G882" i="4"/>
  <c r="E882" i="4" a="1"/>
  <c r="E882" i="4" s="1"/>
  <c r="I882" i="4" s="1"/>
  <c r="B883" i="4"/>
  <c r="H883" i="4" s="1"/>
  <c r="B883" i="3"/>
  <c r="G882" i="3"/>
  <c r="E882" i="3" a="1"/>
  <c r="E882" i="3" s="1"/>
  <c r="H882" i="3" s="1"/>
  <c r="E881" i="2" a="1"/>
  <c r="E881" i="2" s="1"/>
  <c r="B882" i="2"/>
  <c r="G881" i="2"/>
  <c r="B877" i="1"/>
  <c r="E876" i="1" a="1"/>
  <c r="E876" i="1" s="1"/>
  <c r="G876" i="1"/>
  <c r="H881" i="2" l="1"/>
  <c r="E883" i="4" a="1"/>
  <c r="E883" i="4" s="1"/>
  <c r="B884" i="4"/>
  <c r="H884" i="4" s="1"/>
  <c r="G883" i="4"/>
  <c r="B884" i="3"/>
  <c r="G883" i="3"/>
  <c r="E883" i="3" a="1"/>
  <c r="E883" i="3" s="1"/>
  <c r="H883" i="3" s="1"/>
  <c r="G882" i="2"/>
  <c r="E882" i="2" a="1"/>
  <c r="E882" i="2" s="1"/>
  <c r="H882" i="2" s="1"/>
  <c r="B883" i="2"/>
  <c r="B878" i="1"/>
  <c r="E877" i="1" a="1"/>
  <c r="E877" i="1" s="1"/>
  <c r="G877" i="1"/>
  <c r="I883" i="4" l="1"/>
  <c r="B885" i="4"/>
  <c r="H885" i="4" s="1"/>
  <c r="G884" i="4"/>
  <c r="E884" i="4" a="1"/>
  <c r="E884" i="4" s="1"/>
  <c r="I884" i="4" s="1"/>
  <c r="B885" i="3"/>
  <c r="E884" i="3" a="1"/>
  <c r="E884" i="3" s="1"/>
  <c r="H884" i="3" s="1"/>
  <c r="G884" i="3"/>
  <c r="B884" i="2"/>
  <c r="G883" i="2"/>
  <c r="E883" i="2" a="1"/>
  <c r="E883" i="2" s="1"/>
  <c r="B879" i="1"/>
  <c r="E878" i="1" a="1"/>
  <c r="E878" i="1" s="1"/>
  <c r="G878" i="1"/>
  <c r="H883" i="2" l="1"/>
  <c r="E885" i="4" a="1"/>
  <c r="E885" i="4" s="1"/>
  <c r="I885" i="4" s="1"/>
  <c r="B886" i="4"/>
  <c r="H886" i="4" s="1"/>
  <c r="G885" i="4"/>
  <c r="G885" i="3"/>
  <c r="B886" i="3"/>
  <c r="E885" i="3" a="1"/>
  <c r="E885" i="3" s="1"/>
  <c r="H885" i="3" s="1"/>
  <c r="E884" i="2" a="1"/>
  <c r="E884" i="2" s="1"/>
  <c r="B885" i="2"/>
  <c r="G884" i="2"/>
  <c r="B880" i="1"/>
  <c r="E879" i="1" a="1"/>
  <c r="E879" i="1" s="1"/>
  <c r="G879" i="1"/>
  <c r="H884" i="2" l="1"/>
  <c r="B887" i="4"/>
  <c r="H887" i="4" s="1"/>
  <c r="G886" i="4"/>
  <c r="E886" i="4" a="1"/>
  <c r="E886" i="4" s="1"/>
  <c r="I886" i="4" s="1"/>
  <c r="B887" i="3"/>
  <c r="G886" i="3"/>
  <c r="E886" i="3" a="1"/>
  <c r="E886" i="3" s="1"/>
  <c r="H886" i="3" s="1"/>
  <c r="B886" i="2"/>
  <c r="G885" i="2"/>
  <c r="E885" i="2" a="1"/>
  <c r="E885" i="2" s="1"/>
  <c r="H885" i="2" s="1"/>
  <c r="B881" i="1"/>
  <c r="E880" i="1" a="1"/>
  <c r="E880" i="1" s="1"/>
  <c r="G880" i="1"/>
  <c r="G887" i="4" l="1"/>
  <c r="E887" i="4" a="1"/>
  <c r="E887" i="4" s="1"/>
  <c r="I887" i="4" s="1"/>
  <c r="B888" i="4"/>
  <c r="H888" i="4" s="1"/>
  <c r="B888" i="3"/>
  <c r="E887" i="3" a="1"/>
  <c r="E887" i="3" s="1"/>
  <c r="G887" i="3"/>
  <c r="B887" i="2"/>
  <c r="G886" i="2"/>
  <c r="E886" i="2" a="1"/>
  <c r="E886" i="2" s="1"/>
  <c r="H886" i="2" s="1"/>
  <c r="B882" i="1"/>
  <c r="E881" i="1" a="1"/>
  <c r="E881" i="1" s="1"/>
  <c r="G881" i="1"/>
  <c r="H887" i="3" l="1"/>
  <c r="B889" i="4"/>
  <c r="H889" i="4" s="1"/>
  <c r="G888" i="4"/>
  <c r="E888" i="4" a="1"/>
  <c r="E888" i="4" s="1"/>
  <c r="B889" i="3"/>
  <c r="G888" i="3"/>
  <c r="E888" i="3" a="1"/>
  <c r="E888" i="3" s="1"/>
  <c r="H888" i="3" s="1"/>
  <c r="G887" i="2"/>
  <c r="B888" i="2"/>
  <c r="E887" i="2" a="1"/>
  <c r="E887" i="2" s="1"/>
  <c r="H887" i="2" s="1"/>
  <c r="B883" i="1"/>
  <c r="G882" i="1"/>
  <c r="E882" i="1" a="1"/>
  <c r="E882" i="1" s="1"/>
  <c r="I888" i="4" l="1"/>
  <c r="B890" i="4"/>
  <c r="H890" i="4" s="1"/>
  <c r="G889" i="4"/>
  <c r="E889" i="4" a="1"/>
  <c r="E889" i="4" s="1"/>
  <c r="I889" i="4" s="1"/>
  <c r="B890" i="3"/>
  <c r="G889" i="3"/>
  <c r="E889" i="3" a="1"/>
  <c r="E889" i="3" s="1"/>
  <c r="H889" i="3" s="1"/>
  <c r="G888" i="2"/>
  <c r="B889" i="2"/>
  <c r="E888" i="2" a="1"/>
  <c r="E888" i="2" s="1"/>
  <c r="H888" i="2" s="1"/>
  <c r="B884" i="1"/>
  <c r="E883" i="1" a="1"/>
  <c r="E883" i="1" s="1"/>
  <c r="G883" i="1"/>
  <c r="B891" i="4" l="1"/>
  <c r="H891" i="4" s="1"/>
  <c r="G890" i="4"/>
  <c r="E890" i="4" a="1"/>
  <c r="E890" i="4" s="1"/>
  <c r="B891" i="3"/>
  <c r="E890" i="3" a="1"/>
  <c r="E890" i="3" s="1"/>
  <c r="G890" i="3"/>
  <c r="E889" i="2" a="1"/>
  <c r="E889" i="2" s="1"/>
  <c r="B890" i="2"/>
  <c r="G889" i="2"/>
  <c r="B885" i="1"/>
  <c r="E884" i="1" a="1"/>
  <c r="E884" i="1" s="1"/>
  <c r="G884" i="1"/>
  <c r="H889" i="2" l="1"/>
  <c r="H890" i="3"/>
  <c r="I890" i="4"/>
  <c r="B892" i="4"/>
  <c r="H892" i="4" s="1"/>
  <c r="G891" i="4"/>
  <c r="E891" i="4" a="1"/>
  <c r="E891" i="4" s="1"/>
  <c r="I891" i="4" s="1"/>
  <c r="G891" i="3"/>
  <c r="B892" i="3"/>
  <c r="E891" i="3" a="1"/>
  <c r="E891" i="3" s="1"/>
  <c r="H891" i="3" s="1"/>
  <c r="E890" i="2" a="1"/>
  <c r="E890" i="2" s="1"/>
  <c r="B891" i="2"/>
  <c r="G890" i="2"/>
  <c r="B886" i="1"/>
  <c r="E885" i="1" a="1"/>
  <c r="E885" i="1" s="1"/>
  <c r="G885" i="1"/>
  <c r="H890" i="2" l="1"/>
  <c r="E892" i="4" a="1"/>
  <c r="E892" i="4" s="1"/>
  <c r="I892" i="4" s="1"/>
  <c r="G892" i="4"/>
  <c r="B893" i="4"/>
  <c r="H893" i="4" s="1"/>
  <c r="B893" i="3"/>
  <c r="G892" i="3"/>
  <c r="E892" i="3" a="1"/>
  <c r="E892" i="3" s="1"/>
  <c r="H892" i="3" s="1"/>
  <c r="G891" i="2"/>
  <c r="B892" i="2"/>
  <c r="E891" i="2" a="1"/>
  <c r="E891" i="2" s="1"/>
  <c r="H891" i="2" s="1"/>
  <c r="B887" i="1"/>
  <c r="E886" i="1" a="1"/>
  <c r="E886" i="1" s="1"/>
  <c r="G886" i="1"/>
  <c r="B894" i="4" l="1"/>
  <c r="H894" i="4" s="1"/>
  <c r="E893" i="4" a="1"/>
  <c r="E893" i="4" s="1"/>
  <c r="I893" i="4" s="1"/>
  <c r="G893" i="4"/>
  <c r="B894" i="3"/>
  <c r="E893" i="3" a="1"/>
  <c r="E893" i="3" s="1"/>
  <c r="H893" i="3" s="1"/>
  <c r="G893" i="3"/>
  <c r="G892" i="2"/>
  <c r="B893" i="2"/>
  <c r="E892" i="2" a="1"/>
  <c r="E892" i="2" s="1"/>
  <c r="H892" i="2" s="1"/>
  <c r="B888" i="1"/>
  <c r="E887" i="1" a="1"/>
  <c r="E887" i="1" s="1"/>
  <c r="G887" i="1"/>
  <c r="G894" i="4" l="1"/>
  <c r="E894" i="4" a="1"/>
  <c r="E894" i="4" s="1"/>
  <c r="B895" i="4"/>
  <c r="H895" i="4" s="1"/>
  <c r="B895" i="3"/>
  <c r="G894" i="3"/>
  <c r="E894" i="3" a="1"/>
  <c r="E894" i="3" s="1"/>
  <c r="H894" i="3" s="1"/>
  <c r="G893" i="2"/>
  <c r="B894" i="2"/>
  <c r="E893" i="2" a="1"/>
  <c r="E893" i="2" s="1"/>
  <c r="H893" i="2" s="1"/>
  <c r="B889" i="1"/>
  <c r="E888" i="1" a="1"/>
  <c r="E888" i="1" s="1"/>
  <c r="G888" i="1"/>
  <c r="I894" i="4" l="1"/>
  <c r="B896" i="4"/>
  <c r="H896" i="4" s="1"/>
  <c r="G895" i="4"/>
  <c r="E895" i="4" a="1"/>
  <c r="E895" i="4" s="1"/>
  <c r="I895" i="4" s="1"/>
  <c r="B896" i="3"/>
  <c r="G895" i="3"/>
  <c r="E895" i="3" a="1"/>
  <c r="E895" i="3" s="1"/>
  <c r="H895" i="3" s="1"/>
  <c r="G894" i="2"/>
  <c r="B895" i="2"/>
  <c r="E894" i="2" a="1"/>
  <c r="E894" i="2" s="1"/>
  <c r="B890" i="1"/>
  <c r="E889" i="1" a="1"/>
  <c r="E889" i="1" s="1"/>
  <c r="G889" i="1"/>
  <c r="H894" i="2" l="1"/>
  <c r="B897" i="4"/>
  <c r="H897" i="4" s="1"/>
  <c r="G896" i="4"/>
  <c r="E896" i="4" a="1"/>
  <c r="E896" i="4" s="1"/>
  <c r="I896" i="4" s="1"/>
  <c r="B897" i="3"/>
  <c r="E896" i="3" a="1"/>
  <c r="E896" i="3" s="1"/>
  <c r="H896" i="3" s="1"/>
  <c r="G896" i="3"/>
  <c r="B896" i="2"/>
  <c r="G895" i="2"/>
  <c r="E895" i="2" a="1"/>
  <c r="E895" i="2" s="1"/>
  <c r="B891" i="1"/>
  <c r="E890" i="1" a="1"/>
  <c r="E890" i="1" s="1"/>
  <c r="G890" i="1"/>
  <c r="H895" i="2" l="1"/>
  <c r="E897" i="4" a="1"/>
  <c r="E897" i="4" s="1"/>
  <c r="I897" i="4" s="1"/>
  <c r="G897" i="4"/>
  <c r="B898" i="4"/>
  <c r="H898" i="4" s="1"/>
  <c r="G897" i="3"/>
  <c r="B898" i="3"/>
  <c r="E897" i="3" a="1"/>
  <c r="E897" i="3" s="1"/>
  <c r="H897" i="3" s="1"/>
  <c r="B897" i="2"/>
  <c r="G896" i="2"/>
  <c r="E896" i="2" a="1"/>
  <c r="E896" i="2" s="1"/>
  <c r="B892" i="1"/>
  <c r="E891" i="1" a="1"/>
  <c r="E891" i="1" s="1"/>
  <c r="G891" i="1"/>
  <c r="H896" i="2" l="1"/>
  <c r="B899" i="4"/>
  <c r="H899" i="4" s="1"/>
  <c r="G898" i="4"/>
  <c r="E898" i="4" a="1"/>
  <c r="E898" i="4" s="1"/>
  <c r="I898" i="4" s="1"/>
  <c r="B899" i="3"/>
  <c r="G898" i="3"/>
  <c r="E898" i="3" a="1"/>
  <c r="E898" i="3" s="1"/>
  <c r="H898" i="3" s="1"/>
  <c r="G897" i="2"/>
  <c r="E897" i="2" a="1"/>
  <c r="E897" i="2" s="1"/>
  <c r="H897" i="2" s="1"/>
  <c r="B898" i="2"/>
  <c r="B893" i="1"/>
  <c r="E892" i="1" a="1"/>
  <c r="E892" i="1" s="1"/>
  <c r="G892" i="1"/>
  <c r="B900" i="4" l="1"/>
  <c r="H900" i="4" s="1"/>
  <c r="G899" i="4"/>
  <c r="E899" i="4" a="1"/>
  <c r="E899" i="4" s="1"/>
  <c r="I899" i="4" s="1"/>
  <c r="B900" i="3"/>
  <c r="E899" i="3" a="1"/>
  <c r="E899" i="3" s="1"/>
  <c r="H899" i="3" s="1"/>
  <c r="G899" i="3"/>
  <c r="B899" i="2"/>
  <c r="G898" i="2"/>
  <c r="E898" i="2" a="1"/>
  <c r="E898" i="2" s="1"/>
  <c r="H898" i="2" s="1"/>
  <c r="B894" i="1"/>
  <c r="E893" i="1" a="1"/>
  <c r="E893" i="1" s="1"/>
  <c r="G893" i="1"/>
  <c r="B901" i="4" l="1"/>
  <c r="H901" i="4" s="1"/>
  <c r="G900" i="4"/>
  <c r="E900" i="4" a="1"/>
  <c r="E900" i="4" s="1"/>
  <c r="I900" i="4" s="1"/>
  <c r="B901" i="3"/>
  <c r="G900" i="3"/>
  <c r="E900" i="3" a="1"/>
  <c r="E900" i="3" s="1"/>
  <c r="H900" i="3" s="1"/>
  <c r="G899" i="2"/>
  <c r="B900" i="2"/>
  <c r="E899" i="2" a="1"/>
  <c r="E899" i="2" s="1"/>
  <c r="H899" i="2" s="1"/>
  <c r="B895" i="1"/>
  <c r="E894" i="1" a="1"/>
  <c r="E894" i="1" s="1"/>
  <c r="G894" i="1"/>
  <c r="E901" i="4" l="1" a="1"/>
  <c r="E901" i="4" s="1"/>
  <c r="I901" i="4" s="1"/>
  <c r="G901" i="4"/>
  <c r="B902" i="4"/>
  <c r="H902" i="4" s="1"/>
  <c r="B902" i="3"/>
  <c r="G901" i="3"/>
  <c r="E901" i="3" a="1"/>
  <c r="E901" i="3" s="1"/>
  <c r="H901" i="3" s="1"/>
  <c r="B901" i="2"/>
  <c r="G900" i="2"/>
  <c r="E900" i="2" a="1"/>
  <c r="E900" i="2" s="1"/>
  <c r="H900" i="2" s="1"/>
  <c r="B896" i="1"/>
  <c r="E895" i="1" a="1"/>
  <c r="E895" i="1" s="1"/>
  <c r="G895" i="1"/>
  <c r="B903" i="4" l="1"/>
  <c r="H903" i="4" s="1"/>
  <c r="G902" i="4"/>
  <c r="E902" i="4" a="1"/>
  <c r="E902" i="4" s="1"/>
  <c r="I902" i="4" s="1"/>
  <c r="B903" i="3"/>
  <c r="E902" i="3" a="1"/>
  <c r="E902" i="3" s="1"/>
  <c r="G902" i="3"/>
  <c r="B902" i="2"/>
  <c r="G901" i="2"/>
  <c r="E901" i="2" a="1"/>
  <c r="E901" i="2" s="1"/>
  <c r="H901" i="2" s="1"/>
  <c r="B897" i="1"/>
  <c r="E896" i="1" a="1"/>
  <c r="E896" i="1" s="1"/>
  <c r="G896" i="1"/>
  <c r="H902" i="3" l="1"/>
  <c r="G903" i="4"/>
  <c r="E903" i="4" a="1"/>
  <c r="E903" i="4" s="1"/>
  <c r="I903" i="4" s="1"/>
  <c r="B904" i="4"/>
  <c r="H904" i="4" s="1"/>
  <c r="G903" i="3"/>
  <c r="B904" i="3"/>
  <c r="E903" i="3" a="1"/>
  <c r="E903" i="3" s="1"/>
  <c r="H903" i="3" s="1"/>
  <c r="B903" i="2"/>
  <c r="G902" i="2"/>
  <c r="E902" i="2" a="1"/>
  <c r="E902" i="2" s="1"/>
  <c r="H902" i="2" s="1"/>
  <c r="B898" i="1"/>
  <c r="E897" i="1" a="1"/>
  <c r="E897" i="1" s="1"/>
  <c r="G897" i="1"/>
  <c r="E904" i="4" l="1" a="1"/>
  <c r="E904" i="4" s="1"/>
  <c r="I904" i="4" s="1"/>
  <c r="B905" i="4"/>
  <c r="H905" i="4" s="1"/>
  <c r="G904" i="4"/>
  <c r="B905" i="3"/>
  <c r="G904" i="3"/>
  <c r="E904" i="3" a="1"/>
  <c r="E904" i="3" s="1"/>
  <c r="B904" i="2"/>
  <c r="G903" i="2"/>
  <c r="E903" i="2" a="1"/>
  <c r="E903" i="2" s="1"/>
  <c r="H903" i="2" s="1"/>
  <c r="B899" i="1"/>
  <c r="E898" i="1" a="1"/>
  <c r="E898" i="1" s="1"/>
  <c r="G898" i="1"/>
  <c r="H904" i="3" l="1"/>
  <c r="B906" i="4"/>
  <c r="H906" i="4" s="1"/>
  <c r="G905" i="4"/>
  <c r="E905" i="4" a="1"/>
  <c r="E905" i="4" s="1"/>
  <c r="I905" i="4" s="1"/>
  <c r="B906" i="3"/>
  <c r="E905" i="3" a="1"/>
  <c r="E905" i="3" s="1"/>
  <c r="G905" i="3"/>
  <c r="G904" i="2"/>
  <c r="B905" i="2"/>
  <c r="E904" i="2" a="1"/>
  <c r="E904" i="2" s="1"/>
  <c r="H904" i="2" s="1"/>
  <c r="B900" i="1"/>
  <c r="E899" i="1" a="1"/>
  <c r="E899" i="1" s="1"/>
  <c r="G899" i="1"/>
  <c r="H905" i="3" l="1"/>
  <c r="G906" i="4"/>
  <c r="E906" i="4" a="1"/>
  <c r="E906" i="4" s="1"/>
  <c r="I906" i="4" s="1"/>
  <c r="B907" i="4"/>
  <c r="H907" i="4" s="1"/>
  <c r="B907" i="3"/>
  <c r="G906" i="3"/>
  <c r="E906" i="3" a="1"/>
  <c r="E906" i="3" s="1"/>
  <c r="H906" i="3" s="1"/>
  <c r="B906" i="2"/>
  <c r="G905" i="2"/>
  <c r="E905" i="2" a="1"/>
  <c r="E905" i="2" s="1"/>
  <c r="H905" i="2" s="1"/>
  <c r="B901" i="1"/>
  <c r="E900" i="1" a="1"/>
  <c r="E900" i="1" s="1"/>
  <c r="G900" i="1"/>
  <c r="B908" i="4" l="1"/>
  <c r="H908" i="4" s="1"/>
  <c r="E907" i="4" a="1"/>
  <c r="E907" i="4" s="1"/>
  <c r="I907" i="4" s="1"/>
  <c r="G907" i="4"/>
  <c r="B908" i="3"/>
  <c r="G907" i="3"/>
  <c r="E907" i="3" a="1"/>
  <c r="E907" i="3" s="1"/>
  <c r="H907" i="3" s="1"/>
  <c r="E906" i="2" a="1"/>
  <c r="E906" i="2" s="1"/>
  <c r="G906" i="2"/>
  <c r="B907" i="2"/>
  <c r="B902" i="1"/>
  <c r="E901" i="1" a="1"/>
  <c r="E901" i="1" s="1"/>
  <c r="G901" i="1"/>
  <c r="H906" i="2" l="1"/>
  <c r="B909" i="4"/>
  <c r="H909" i="4" s="1"/>
  <c r="G908" i="4"/>
  <c r="E908" i="4" a="1"/>
  <c r="E908" i="4" s="1"/>
  <c r="I908" i="4" s="1"/>
  <c r="B909" i="3"/>
  <c r="E908" i="3" a="1"/>
  <c r="E908" i="3" s="1"/>
  <c r="G908" i="3"/>
  <c r="B908" i="2"/>
  <c r="G907" i="2"/>
  <c r="E907" i="2" a="1"/>
  <c r="E907" i="2" s="1"/>
  <c r="H907" i="2" s="1"/>
  <c r="B903" i="1"/>
  <c r="E902" i="1" a="1"/>
  <c r="E902" i="1" s="1"/>
  <c r="G902" i="1"/>
  <c r="H908" i="3" l="1"/>
  <c r="B910" i="4"/>
  <c r="H910" i="4" s="1"/>
  <c r="G909" i="4"/>
  <c r="E909" i="4" a="1"/>
  <c r="E909" i="4" s="1"/>
  <c r="I909" i="4" s="1"/>
  <c r="G909" i="3"/>
  <c r="B910" i="3"/>
  <c r="E909" i="3" a="1"/>
  <c r="E909" i="3" s="1"/>
  <c r="H909" i="3" s="1"/>
  <c r="B909" i="2"/>
  <c r="G908" i="2"/>
  <c r="E908" i="2" a="1"/>
  <c r="E908" i="2" s="1"/>
  <c r="H908" i="2" s="1"/>
  <c r="B904" i="1"/>
  <c r="E903" i="1" a="1"/>
  <c r="E903" i="1" s="1"/>
  <c r="G903" i="1"/>
  <c r="B911" i="4" l="1"/>
  <c r="H911" i="4" s="1"/>
  <c r="G910" i="4"/>
  <c r="E910" i="4" a="1"/>
  <c r="E910" i="4" s="1"/>
  <c r="B911" i="3"/>
  <c r="G910" i="3"/>
  <c r="E910" i="3" a="1"/>
  <c r="E910" i="3" s="1"/>
  <c r="H910" i="3" s="1"/>
  <c r="G909" i="2"/>
  <c r="E909" i="2" a="1"/>
  <c r="E909" i="2" s="1"/>
  <c r="H909" i="2" s="1"/>
  <c r="B910" i="2"/>
  <c r="B905" i="1"/>
  <c r="E904" i="1" a="1"/>
  <c r="E904" i="1" s="1"/>
  <c r="G904" i="1"/>
  <c r="I910" i="4" l="1"/>
  <c r="E911" i="4" a="1"/>
  <c r="E911" i="4" s="1"/>
  <c r="G911" i="4"/>
  <c r="B912" i="4"/>
  <c r="H912" i="4" s="1"/>
  <c r="B912" i="3"/>
  <c r="E911" i="3" a="1"/>
  <c r="E911" i="3" s="1"/>
  <c r="H911" i="3" s="1"/>
  <c r="G911" i="3"/>
  <c r="B911" i="2"/>
  <c r="E910" i="2" a="1"/>
  <c r="E910" i="2" s="1"/>
  <c r="G910" i="2"/>
  <c r="B906" i="1"/>
  <c r="E905" i="1" a="1"/>
  <c r="E905" i="1" s="1"/>
  <c r="G905" i="1"/>
  <c r="H910" i="2" l="1"/>
  <c r="I911" i="4"/>
  <c r="B913" i="4"/>
  <c r="H913" i="4" s="1"/>
  <c r="G912" i="4"/>
  <c r="E912" i="4" a="1"/>
  <c r="E912" i="4" s="1"/>
  <c r="I912" i="4" s="1"/>
  <c r="B913" i="3"/>
  <c r="G912" i="3"/>
  <c r="E912" i="3" a="1"/>
  <c r="E912" i="3" s="1"/>
  <c r="H912" i="3" s="1"/>
  <c r="G911" i="2"/>
  <c r="B912" i="2"/>
  <c r="E911" i="2" a="1"/>
  <c r="E911" i="2" s="1"/>
  <c r="H911" i="2" s="1"/>
  <c r="B907" i="1"/>
  <c r="G906" i="1"/>
  <c r="E906" i="1" a="1"/>
  <c r="E906" i="1" s="1"/>
  <c r="E913" i="4" l="1" a="1"/>
  <c r="E913" i="4" s="1"/>
  <c r="I913" i="4" s="1"/>
  <c r="B914" i="4"/>
  <c r="H914" i="4" s="1"/>
  <c r="G913" i="4"/>
  <c r="B914" i="3"/>
  <c r="G913" i="3"/>
  <c r="E913" i="3" a="1"/>
  <c r="E913" i="3" s="1"/>
  <c r="H913" i="3" s="1"/>
  <c r="E912" i="2" a="1"/>
  <c r="E912" i="2" s="1"/>
  <c r="G912" i="2"/>
  <c r="B913" i="2"/>
  <c r="B908" i="1"/>
  <c r="E907" i="1" a="1"/>
  <c r="E907" i="1" s="1"/>
  <c r="G907" i="1"/>
  <c r="H912" i="2" l="1"/>
  <c r="B915" i="4"/>
  <c r="H915" i="4" s="1"/>
  <c r="G914" i="4"/>
  <c r="E914" i="4" a="1"/>
  <c r="E914" i="4" s="1"/>
  <c r="B915" i="3"/>
  <c r="E914" i="3" a="1"/>
  <c r="E914" i="3" s="1"/>
  <c r="G914" i="3"/>
  <c r="B914" i="2"/>
  <c r="E913" i="2" a="1"/>
  <c r="E913" i="2" s="1"/>
  <c r="H913" i="2" s="1"/>
  <c r="G913" i="2"/>
  <c r="B909" i="1"/>
  <c r="E908" i="1" a="1"/>
  <c r="E908" i="1" s="1"/>
  <c r="G908" i="1"/>
  <c r="H914" i="3" l="1"/>
  <c r="I914" i="4"/>
  <c r="G915" i="4"/>
  <c r="E915" i="4" a="1"/>
  <c r="E915" i="4" s="1"/>
  <c r="I915" i="4" s="1"/>
  <c r="B916" i="4"/>
  <c r="H916" i="4" s="1"/>
  <c r="G915" i="3"/>
  <c r="B916" i="3"/>
  <c r="E915" i="3" a="1"/>
  <c r="E915" i="3" s="1"/>
  <c r="H915" i="3" s="1"/>
  <c r="E914" i="2" a="1"/>
  <c r="E914" i="2" s="1"/>
  <c r="B915" i="2"/>
  <c r="G914" i="2"/>
  <c r="B910" i="1"/>
  <c r="E909" i="1" a="1"/>
  <c r="E909" i="1" s="1"/>
  <c r="G909" i="1"/>
  <c r="H914" i="2" l="1"/>
  <c r="E916" i="4" a="1"/>
  <c r="E916" i="4" s="1"/>
  <c r="I916" i="4" s="1"/>
  <c r="G916" i="4"/>
  <c r="B917" i="4"/>
  <c r="H917" i="4" s="1"/>
  <c r="B917" i="3"/>
  <c r="G916" i="3"/>
  <c r="E916" i="3" a="1"/>
  <c r="E916" i="3" s="1"/>
  <c r="H916" i="3" s="1"/>
  <c r="E915" i="2" a="1"/>
  <c r="E915" i="2" s="1"/>
  <c r="G915" i="2"/>
  <c r="B916" i="2"/>
  <c r="B911" i="1"/>
  <c r="E910" i="1" a="1"/>
  <c r="E910" i="1" s="1"/>
  <c r="G910" i="1"/>
  <c r="H915" i="2" l="1"/>
  <c r="B918" i="4"/>
  <c r="H918" i="4" s="1"/>
  <c r="G917" i="4"/>
  <c r="E917" i="4" a="1"/>
  <c r="E917" i="4" s="1"/>
  <c r="I917" i="4" s="1"/>
  <c r="B918" i="3"/>
  <c r="E917" i="3" a="1"/>
  <c r="E917" i="3" s="1"/>
  <c r="G917" i="3"/>
  <c r="B917" i="2"/>
  <c r="G916" i="2"/>
  <c r="E916" i="2" a="1"/>
  <c r="E916" i="2" s="1"/>
  <c r="H916" i="2" s="1"/>
  <c r="B912" i="1"/>
  <c r="E911" i="1" a="1"/>
  <c r="E911" i="1" s="1"/>
  <c r="G911" i="1"/>
  <c r="H917" i="3" l="1"/>
  <c r="G918" i="4"/>
  <c r="E918" i="4" a="1"/>
  <c r="E918" i="4" s="1"/>
  <c r="I918" i="4" s="1"/>
  <c r="B919" i="4"/>
  <c r="H919" i="4" s="1"/>
  <c r="B919" i="3"/>
  <c r="G918" i="3"/>
  <c r="E918" i="3" a="1"/>
  <c r="E918" i="3" s="1"/>
  <c r="H918" i="3" s="1"/>
  <c r="G917" i="2"/>
  <c r="B918" i="2"/>
  <c r="E917" i="2" a="1"/>
  <c r="E917" i="2" s="1"/>
  <c r="H917" i="2" s="1"/>
  <c r="B913" i="1"/>
  <c r="E912" i="1" a="1"/>
  <c r="E912" i="1" s="1"/>
  <c r="G912" i="1"/>
  <c r="B920" i="4" l="1"/>
  <c r="H920" i="4" s="1"/>
  <c r="G919" i="4"/>
  <c r="E919" i="4" a="1"/>
  <c r="E919" i="4" s="1"/>
  <c r="I919" i="4" s="1"/>
  <c r="B920" i="3"/>
  <c r="G919" i="3"/>
  <c r="E919" i="3" a="1"/>
  <c r="E919" i="3" s="1"/>
  <c r="E918" i="2" a="1"/>
  <c r="E918" i="2" s="1"/>
  <c r="G918" i="2"/>
  <c r="B919" i="2"/>
  <c r="B914" i="1"/>
  <c r="E913" i="1" a="1"/>
  <c r="E913" i="1" s="1"/>
  <c r="G913" i="1"/>
  <c r="H918" i="2" l="1"/>
  <c r="H919" i="3"/>
  <c r="B921" i="4"/>
  <c r="H921" i="4" s="1"/>
  <c r="G920" i="4"/>
  <c r="E920" i="4" a="1"/>
  <c r="E920" i="4" s="1"/>
  <c r="I920" i="4" s="1"/>
  <c r="B921" i="3"/>
  <c r="E920" i="3" a="1"/>
  <c r="E920" i="3" s="1"/>
  <c r="G920" i="3"/>
  <c r="G919" i="2"/>
  <c r="B920" i="2"/>
  <c r="E919" i="2" a="1"/>
  <c r="E919" i="2" s="1"/>
  <c r="H919" i="2" s="1"/>
  <c r="B915" i="1"/>
  <c r="E914" i="1" a="1"/>
  <c r="E914" i="1" s="1"/>
  <c r="G914" i="1"/>
  <c r="H920" i="3" l="1"/>
  <c r="B922" i="4"/>
  <c r="H922" i="4" s="1"/>
  <c r="E921" i="4" a="1"/>
  <c r="E921" i="4" s="1"/>
  <c r="I921" i="4" s="1"/>
  <c r="G921" i="4"/>
  <c r="G921" i="3"/>
  <c r="B922" i="3"/>
  <c r="E921" i="3" a="1"/>
  <c r="E921" i="3" s="1"/>
  <c r="G920" i="2"/>
  <c r="B921" i="2"/>
  <c r="E920" i="2" a="1"/>
  <c r="E920" i="2" s="1"/>
  <c r="H920" i="2" s="1"/>
  <c r="B916" i="1"/>
  <c r="E915" i="1" a="1"/>
  <c r="E915" i="1" s="1"/>
  <c r="G915" i="1"/>
  <c r="H921" i="3" l="1"/>
  <c r="B923" i="4"/>
  <c r="H923" i="4" s="1"/>
  <c r="G922" i="4"/>
  <c r="E922" i="4" a="1"/>
  <c r="E922" i="4" s="1"/>
  <c r="I922" i="4" s="1"/>
  <c r="B923" i="3"/>
  <c r="G922" i="3"/>
  <c r="E922" i="3" a="1"/>
  <c r="E922" i="3" s="1"/>
  <c r="H922" i="3" s="1"/>
  <c r="G921" i="2"/>
  <c r="E921" i="2" a="1"/>
  <c r="E921" i="2" s="1"/>
  <c r="H921" i="2" s="1"/>
  <c r="B922" i="2"/>
  <c r="B917" i="1"/>
  <c r="E916" i="1" a="1"/>
  <c r="E916" i="1" s="1"/>
  <c r="G916" i="1"/>
  <c r="B924" i="4" l="1"/>
  <c r="H924" i="4" s="1"/>
  <c r="G923" i="4"/>
  <c r="E923" i="4" a="1"/>
  <c r="E923" i="4" s="1"/>
  <c r="I923" i="4" s="1"/>
  <c r="B924" i="3"/>
  <c r="E923" i="3" a="1"/>
  <c r="E923" i="3" s="1"/>
  <c r="G923" i="3"/>
  <c r="G922" i="2"/>
  <c r="B923" i="2"/>
  <c r="E922" i="2" a="1"/>
  <c r="E922" i="2" s="1"/>
  <c r="H922" i="2" s="1"/>
  <c r="B918" i="1"/>
  <c r="E917" i="1" a="1"/>
  <c r="E917" i="1" s="1"/>
  <c r="G917" i="1"/>
  <c r="H923" i="3" l="1"/>
  <c r="B925" i="4"/>
  <c r="H925" i="4" s="1"/>
  <c r="G924" i="4"/>
  <c r="E924" i="4" a="1"/>
  <c r="E924" i="4" s="1"/>
  <c r="I924" i="4" s="1"/>
  <c r="B925" i="3"/>
  <c r="G924" i="3"/>
  <c r="E924" i="3" a="1"/>
  <c r="E924" i="3" s="1"/>
  <c r="H924" i="3" s="1"/>
  <c r="B924" i="2"/>
  <c r="E923" i="2" a="1"/>
  <c r="E923" i="2" s="1"/>
  <c r="G923" i="2"/>
  <c r="B919" i="1"/>
  <c r="E918" i="1" a="1"/>
  <c r="E918" i="1" s="1"/>
  <c r="G918" i="1"/>
  <c r="H923" i="2" l="1"/>
  <c r="E925" i="4" a="1"/>
  <c r="E925" i="4" s="1"/>
  <c r="I925" i="4" s="1"/>
  <c r="G925" i="4"/>
  <c r="B926" i="4"/>
  <c r="H926" i="4" s="1"/>
  <c r="B926" i="3"/>
  <c r="G925" i="3"/>
  <c r="E925" i="3" a="1"/>
  <c r="E925" i="3" s="1"/>
  <c r="H925" i="3" s="1"/>
  <c r="G924" i="2"/>
  <c r="B925" i="2"/>
  <c r="E924" i="2" a="1"/>
  <c r="E924" i="2" s="1"/>
  <c r="H924" i="2" s="1"/>
  <c r="B920" i="1"/>
  <c r="E919" i="1" a="1"/>
  <c r="E919" i="1" s="1"/>
  <c r="G919" i="1"/>
  <c r="B927" i="4" l="1"/>
  <c r="H927" i="4" s="1"/>
  <c r="E926" i="4" a="1"/>
  <c r="E926" i="4" s="1"/>
  <c r="G926" i="4"/>
  <c r="B927" i="3"/>
  <c r="E926" i="3" a="1"/>
  <c r="E926" i="3" s="1"/>
  <c r="G926" i="3"/>
  <c r="B926" i="2"/>
  <c r="G925" i="2"/>
  <c r="E925" i="2" a="1"/>
  <c r="E925" i="2" s="1"/>
  <c r="H925" i="2" s="1"/>
  <c r="B921" i="1"/>
  <c r="E920" i="1" a="1"/>
  <c r="E920" i="1" s="1"/>
  <c r="G920" i="1"/>
  <c r="H926" i="3" l="1"/>
  <c r="I926" i="4"/>
  <c r="G927" i="4"/>
  <c r="E927" i="4" a="1"/>
  <c r="E927" i="4" s="1"/>
  <c r="B928" i="4"/>
  <c r="H928" i="4" s="1"/>
  <c r="G927" i="3"/>
  <c r="B928" i="3"/>
  <c r="E927" i="3" a="1"/>
  <c r="E927" i="3" s="1"/>
  <c r="H927" i="3" s="1"/>
  <c r="G926" i="2"/>
  <c r="B927" i="2"/>
  <c r="E926" i="2" a="1"/>
  <c r="E926" i="2" s="1"/>
  <c r="H926" i="2" s="1"/>
  <c r="B922" i="1"/>
  <c r="E921" i="1" a="1"/>
  <c r="E921" i="1" s="1"/>
  <c r="G921" i="1"/>
  <c r="I927" i="4" l="1"/>
  <c r="E928" i="4" a="1"/>
  <c r="E928" i="4" s="1"/>
  <c r="B929" i="4"/>
  <c r="H929" i="4" s="1"/>
  <c r="G928" i="4"/>
  <c r="B929" i="3"/>
  <c r="G928" i="3"/>
  <c r="E928" i="3" a="1"/>
  <c r="E928" i="3" s="1"/>
  <c r="H928" i="3" s="1"/>
  <c r="B928" i="2"/>
  <c r="G927" i="2"/>
  <c r="E927" i="2" a="1"/>
  <c r="E927" i="2" s="1"/>
  <c r="H927" i="2" s="1"/>
  <c r="B923" i="1"/>
  <c r="E922" i="1" a="1"/>
  <c r="E922" i="1" s="1"/>
  <c r="G922" i="1"/>
  <c r="I928" i="4" l="1"/>
  <c r="B930" i="4"/>
  <c r="H930" i="4" s="1"/>
  <c r="G929" i="4"/>
  <c r="E929" i="4" a="1"/>
  <c r="E929" i="4" s="1"/>
  <c r="I929" i="4" s="1"/>
  <c r="B930" i="3"/>
  <c r="E929" i="3" a="1"/>
  <c r="E929" i="3" s="1"/>
  <c r="H929" i="3" s="1"/>
  <c r="G929" i="3"/>
  <c r="B929" i="2"/>
  <c r="E928" i="2" a="1"/>
  <c r="E928" i="2" s="1"/>
  <c r="G928" i="2"/>
  <c r="B924" i="1"/>
  <c r="E923" i="1" a="1"/>
  <c r="E923" i="1" s="1"/>
  <c r="G923" i="1"/>
  <c r="H928" i="2" l="1"/>
  <c r="G930" i="4"/>
  <c r="E930" i="4" a="1"/>
  <c r="E930" i="4" s="1"/>
  <c r="I930" i="4" s="1"/>
  <c r="B931" i="4"/>
  <c r="H931" i="4" s="1"/>
  <c r="B931" i="3"/>
  <c r="G930" i="3"/>
  <c r="E930" i="3" a="1"/>
  <c r="E930" i="3" s="1"/>
  <c r="H930" i="3" s="1"/>
  <c r="E929" i="2" a="1"/>
  <c r="E929" i="2" s="1"/>
  <c r="G929" i="2"/>
  <c r="B930" i="2"/>
  <c r="B925" i="1"/>
  <c r="E924" i="1" a="1"/>
  <c r="E924" i="1" s="1"/>
  <c r="G924" i="1"/>
  <c r="H929" i="2" l="1"/>
  <c r="B932" i="4"/>
  <c r="H932" i="4" s="1"/>
  <c r="G931" i="4"/>
  <c r="E931" i="4" a="1"/>
  <c r="E931" i="4" s="1"/>
  <c r="I931" i="4" s="1"/>
  <c r="B932" i="3"/>
  <c r="G931" i="3"/>
  <c r="E931" i="3" a="1"/>
  <c r="E931" i="3" s="1"/>
  <c r="H931" i="3" s="1"/>
  <c r="G930" i="2"/>
  <c r="B931" i="2"/>
  <c r="E930" i="2" a="1"/>
  <c r="E930" i="2" s="1"/>
  <c r="H930" i="2" s="1"/>
  <c r="B926" i="1"/>
  <c r="E925" i="1" a="1"/>
  <c r="E925" i="1" s="1"/>
  <c r="G925" i="1"/>
  <c r="B933" i="4" l="1"/>
  <c r="H933" i="4" s="1"/>
  <c r="G932" i="4"/>
  <c r="E932" i="4" a="1"/>
  <c r="E932" i="4" s="1"/>
  <c r="I932" i="4" s="1"/>
  <c r="B933" i="3"/>
  <c r="E932" i="3" a="1"/>
  <c r="E932" i="3" s="1"/>
  <c r="G932" i="3"/>
  <c r="B932" i="2"/>
  <c r="E931" i="2" a="1"/>
  <c r="E931" i="2" s="1"/>
  <c r="G931" i="2"/>
  <c r="B927" i="1"/>
  <c r="E926" i="1" a="1"/>
  <c r="E926" i="1" s="1"/>
  <c r="G926" i="1"/>
  <c r="H931" i="2" l="1"/>
  <c r="H932" i="3"/>
  <c r="B934" i="4"/>
  <c r="H934" i="4" s="1"/>
  <c r="G933" i="4"/>
  <c r="E933" i="4" a="1"/>
  <c r="E933" i="4" s="1"/>
  <c r="I933" i="4" s="1"/>
  <c r="G933" i="3"/>
  <c r="B934" i="3"/>
  <c r="E933" i="3" a="1"/>
  <c r="E933" i="3" s="1"/>
  <c r="H933" i="3" s="1"/>
  <c r="B933" i="2"/>
  <c r="G932" i="2"/>
  <c r="E932" i="2" a="1"/>
  <c r="E932" i="2" s="1"/>
  <c r="H932" i="2" s="1"/>
  <c r="B928" i="1"/>
  <c r="E927" i="1" a="1"/>
  <c r="E927" i="1" s="1"/>
  <c r="G927" i="1"/>
  <c r="B935" i="4" l="1"/>
  <c r="H935" i="4" s="1"/>
  <c r="G934" i="4"/>
  <c r="E934" i="4" a="1"/>
  <c r="E934" i="4" s="1"/>
  <c r="I934" i="4" s="1"/>
  <c r="B935" i="3"/>
  <c r="G934" i="3"/>
  <c r="E934" i="3" a="1"/>
  <c r="E934" i="3" s="1"/>
  <c r="H934" i="3" s="1"/>
  <c r="E933" i="2" a="1"/>
  <c r="E933" i="2" s="1"/>
  <c r="H933" i="2" s="1"/>
  <c r="G933" i="2"/>
  <c r="B934" i="2"/>
  <c r="B929" i="1"/>
  <c r="E928" i="1" a="1"/>
  <c r="E928" i="1" s="1"/>
  <c r="G928" i="1"/>
  <c r="E935" i="4" l="1" a="1"/>
  <c r="E935" i="4" s="1"/>
  <c r="G935" i="4"/>
  <c r="B936" i="4"/>
  <c r="H936" i="4" s="1"/>
  <c r="B936" i="3"/>
  <c r="E935" i="3" a="1"/>
  <c r="E935" i="3" s="1"/>
  <c r="H935" i="3" s="1"/>
  <c r="G935" i="3"/>
  <c r="G934" i="2"/>
  <c r="B935" i="2"/>
  <c r="E934" i="2" a="1"/>
  <c r="E934" i="2" s="1"/>
  <c r="H934" i="2" s="1"/>
  <c r="B930" i="1"/>
  <c r="E929" i="1" a="1"/>
  <c r="E929" i="1" s="1"/>
  <c r="G929" i="1"/>
  <c r="I935" i="4" l="1"/>
  <c r="B937" i="4"/>
  <c r="H937" i="4" s="1"/>
  <c r="G936" i="4"/>
  <c r="E936" i="4" a="1"/>
  <c r="E936" i="4" s="1"/>
  <c r="I936" i="4" s="1"/>
  <c r="B937" i="3"/>
  <c r="G936" i="3"/>
  <c r="E936" i="3" a="1"/>
  <c r="E936" i="3" s="1"/>
  <c r="H936" i="3" s="1"/>
  <c r="B936" i="2"/>
  <c r="G935" i="2"/>
  <c r="E935" i="2" a="1"/>
  <c r="E935" i="2" s="1"/>
  <c r="H935" i="2" s="1"/>
  <c r="B931" i="1"/>
  <c r="G930" i="1"/>
  <c r="E930" i="1" a="1"/>
  <c r="E930" i="1" s="1"/>
  <c r="E937" i="4" l="1" a="1"/>
  <c r="E937" i="4" s="1"/>
  <c r="I937" i="4" s="1"/>
  <c r="B938" i="4"/>
  <c r="H938" i="4" s="1"/>
  <c r="G937" i="4"/>
  <c r="B938" i="3"/>
  <c r="G937" i="3"/>
  <c r="E937" i="3" a="1"/>
  <c r="E937" i="3" s="1"/>
  <c r="H937" i="3" s="1"/>
  <c r="G936" i="2"/>
  <c r="E936" i="2" a="1"/>
  <c r="E936" i="2" s="1"/>
  <c r="H936" i="2" s="1"/>
  <c r="B937" i="2"/>
  <c r="B932" i="1"/>
  <c r="E931" i="1" a="1"/>
  <c r="E931" i="1" s="1"/>
  <c r="G931" i="1"/>
  <c r="B939" i="4" l="1"/>
  <c r="H939" i="4" s="1"/>
  <c r="G938" i="4"/>
  <c r="E938" i="4" a="1"/>
  <c r="E938" i="4" s="1"/>
  <c r="I938" i="4" s="1"/>
  <c r="B939" i="3"/>
  <c r="E938" i="3" a="1"/>
  <c r="E938" i="3" s="1"/>
  <c r="G938" i="3"/>
  <c r="B938" i="2"/>
  <c r="G937" i="2"/>
  <c r="E937" i="2" a="1"/>
  <c r="E937" i="2" s="1"/>
  <c r="H937" i="2" s="1"/>
  <c r="B933" i="1"/>
  <c r="E932" i="1" a="1"/>
  <c r="E932" i="1" s="1"/>
  <c r="G932" i="1"/>
  <c r="H938" i="3" l="1"/>
  <c r="G939" i="4"/>
  <c r="E939" i="4" a="1"/>
  <c r="E939" i="4" s="1"/>
  <c r="I939" i="4" s="1"/>
  <c r="B940" i="4"/>
  <c r="H940" i="4" s="1"/>
  <c r="G939" i="3"/>
  <c r="B940" i="3"/>
  <c r="E939" i="3" a="1"/>
  <c r="E939" i="3" s="1"/>
  <c r="H939" i="3" s="1"/>
  <c r="G938" i="2"/>
  <c r="B939" i="2"/>
  <c r="E938" i="2" a="1"/>
  <c r="E938" i="2" s="1"/>
  <c r="H938" i="2" s="1"/>
  <c r="B934" i="1"/>
  <c r="E933" i="1" a="1"/>
  <c r="E933" i="1" s="1"/>
  <c r="G933" i="1"/>
  <c r="E940" i="4" l="1" a="1"/>
  <c r="E940" i="4" s="1"/>
  <c r="B941" i="4"/>
  <c r="H941" i="4" s="1"/>
  <c r="G940" i="4"/>
  <c r="B941" i="3"/>
  <c r="G940" i="3"/>
  <c r="E940" i="3" a="1"/>
  <c r="E940" i="3" s="1"/>
  <c r="H940" i="3" s="1"/>
  <c r="G939" i="2"/>
  <c r="E939" i="2" a="1"/>
  <c r="E939" i="2" s="1"/>
  <c r="B940" i="2"/>
  <c r="B935" i="1"/>
  <c r="E934" i="1" a="1"/>
  <c r="E934" i="1" s="1"/>
  <c r="G934" i="1"/>
  <c r="H939" i="2" l="1"/>
  <c r="I940" i="4"/>
  <c r="B942" i="4"/>
  <c r="H942" i="4" s="1"/>
  <c r="G941" i="4"/>
  <c r="E941" i="4" a="1"/>
  <c r="E941" i="4" s="1"/>
  <c r="B942" i="3"/>
  <c r="E941" i="3" a="1"/>
  <c r="E941" i="3" s="1"/>
  <c r="H941" i="3" s="1"/>
  <c r="G941" i="3"/>
  <c r="B941" i="2"/>
  <c r="E940" i="2" a="1"/>
  <c r="E940" i="2" s="1"/>
  <c r="G940" i="2"/>
  <c r="B936" i="1"/>
  <c r="E935" i="1" a="1"/>
  <c r="E935" i="1" s="1"/>
  <c r="G935" i="1"/>
  <c r="H940" i="2" l="1"/>
  <c r="I941" i="4"/>
  <c r="G942" i="4"/>
  <c r="E942" i="4" a="1"/>
  <c r="E942" i="4" s="1"/>
  <c r="B943" i="4"/>
  <c r="H943" i="4" s="1"/>
  <c r="B943" i="3"/>
  <c r="G942" i="3"/>
  <c r="E942" i="3" a="1"/>
  <c r="E942" i="3" s="1"/>
  <c r="H942" i="3" s="1"/>
  <c r="E941" i="2" a="1"/>
  <c r="E941" i="2" s="1"/>
  <c r="B942" i="2"/>
  <c r="G941" i="2"/>
  <c r="B937" i="1"/>
  <c r="E936" i="1" a="1"/>
  <c r="E936" i="1" s="1"/>
  <c r="G936" i="1"/>
  <c r="H941" i="2" l="1"/>
  <c r="I942" i="4"/>
  <c r="B944" i="4"/>
  <c r="H944" i="4" s="1"/>
  <c r="G943" i="4"/>
  <c r="E943" i="4" a="1"/>
  <c r="E943" i="4" s="1"/>
  <c r="I943" i="4" s="1"/>
  <c r="B944" i="3"/>
  <c r="G943" i="3"/>
  <c r="E943" i="3" a="1"/>
  <c r="E943" i="3" s="1"/>
  <c r="H943" i="3" s="1"/>
  <c r="G942" i="2"/>
  <c r="E942" i="2" a="1"/>
  <c r="E942" i="2" s="1"/>
  <c r="H942" i="2" s="1"/>
  <c r="B943" i="2"/>
  <c r="B938" i="1"/>
  <c r="E937" i="1" a="1"/>
  <c r="E937" i="1" s="1"/>
  <c r="G937" i="1"/>
  <c r="B945" i="4" l="1"/>
  <c r="H945" i="4" s="1"/>
  <c r="G944" i="4"/>
  <c r="E944" i="4" a="1"/>
  <c r="E944" i="4" s="1"/>
  <c r="I944" i="4" s="1"/>
  <c r="B945" i="3"/>
  <c r="E944" i="3" a="1"/>
  <c r="E944" i="3" s="1"/>
  <c r="G944" i="3"/>
  <c r="B944" i="2"/>
  <c r="G943" i="2"/>
  <c r="E943" i="2" a="1"/>
  <c r="E943" i="2" s="1"/>
  <c r="H943" i="2" s="1"/>
  <c r="B939" i="1"/>
  <c r="E938" i="1" a="1"/>
  <c r="E938" i="1" s="1"/>
  <c r="G938" i="1"/>
  <c r="H944" i="3" l="1"/>
  <c r="E945" i="4" a="1"/>
  <c r="E945" i="4" s="1"/>
  <c r="B946" i="4"/>
  <c r="H946" i="4" s="1"/>
  <c r="G945" i="4"/>
  <c r="G945" i="3"/>
  <c r="B946" i="3"/>
  <c r="E945" i="3" a="1"/>
  <c r="E945" i="3" s="1"/>
  <c r="H945" i="3" s="1"/>
  <c r="B945" i="2"/>
  <c r="E944" i="2" a="1"/>
  <c r="E944" i="2" s="1"/>
  <c r="G944" i="2"/>
  <c r="B940" i="1"/>
  <c r="E939" i="1" a="1"/>
  <c r="E939" i="1" s="1"/>
  <c r="G939" i="1"/>
  <c r="H944" i="2" l="1"/>
  <c r="I945" i="4"/>
  <c r="B947" i="4"/>
  <c r="H947" i="4" s="1"/>
  <c r="G946" i="4"/>
  <c r="E946" i="4" a="1"/>
  <c r="E946" i="4" s="1"/>
  <c r="B947" i="3"/>
  <c r="G946" i="3"/>
  <c r="E946" i="3" a="1"/>
  <c r="E946" i="3" s="1"/>
  <c r="H946" i="3" s="1"/>
  <c r="G945" i="2"/>
  <c r="E945" i="2" a="1"/>
  <c r="E945" i="2" s="1"/>
  <c r="H945" i="2" s="1"/>
  <c r="B946" i="2"/>
  <c r="B941" i="1"/>
  <c r="E940" i="1" a="1"/>
  <c r="E940" i="1" s="1"/>
  <c r="G940" i="1"/>
  <c r="I946" i="4" l="1"/>
  <c r="B948" i="4"/>
  <c r="H948" i="4" s="1"/>
  <c r="G947" i="4"/>
  <c r="E947" i="4" a="1"/>
  <c r="E947" i="4" s="1"/>
  <c r="I947" i="4" s="1"/>
  <c r="B948" i="3"/>
  <c r="E947" i="3" a="1"/>
  <c r="E947" i="3" s="1"/>
  <c r="G947" i="3"/>
  <c r="B947" i="2"/>
  <c r="G946" i="2"/>
  <c r="E946" i="2" a="1"/>
  <c r="E946" i="2" s="1"/>
  <c r="B942" i="1"/>
  <c r="E941" i="1" a="1"/>
  <c r="E941" i="1" s="1"/>
  <c r="G941" i="1"/>
  <c r="H946" i="2" l="1"/>
  <c r="H947" i="3"/>
  <c r="B949" i="4"/>
  <c r="H949" i="4" s="1"/>
  <c r="G948" i="4"/>
  <c r="E948" i="4" a="1"/>
  <c r="E948" i="4" s="1"/>
  <c r="I948" i="4" s="1"/>
  <c r="B949" i="3"/>
  <c r="G948" i="3"/>
  <c r="E948" i="3" a="1"/>
  <c r="E948" i="3" s="1"/>
  <c r="H948" i="3" s="1"/>
  <c r="B948" i="2"/>
  <c r="E947" i="2" a="1"/>
  <c r="E947" i="2" s="1"/>
  <c r="G947" i="2"/>
  <c r="B943" i="1"/>
  <c r="E942" i="1" a="1"/>
  <c r="E942" i="1" s="1"/>
  <c r="G942" i="1"/>
  <c r="H947" i="2" l="1"/>
  <c r="E949" i="4" a="1"/>
  <c r="E949" i="4" s="1"/>
  <c r="G949" i="4"/>
  <c r="B950" i="4"/>
  <c r="H950" i="4" s="1"/>
  <c r="B950" i="3"/>
  <c r="G949" i="3"/>
  <c r="E949" i="3" a="1"/>
  <c r="E949" i="3" s="1"/>
  <c r="H949" i="3" s="1"/>
  <c r="G948" i="2"/>
  <c r="B949" i="2"/>
  <c r="E948" i="2" a="1"/>
  <c r="E948" i="2" s="1"/>
  <c r="H948" i="2" s="1"/>
  <c r="B944" i="1"/>
  <c r="E943" i="1" a="1"/>
  <c r="E943" i="1" s="1"/>
  <c r="G943" i="1"/>
  <c r="I949" i="4" l="1"/>
  <c r="B951" i="4"/>
  <c r="H951" i="4" s="1"/>
  <c r="G950" i="4"/>
  <c r="E950" i="4" a="1"/>
  <c r="E950" i="4" s="1"/>
  <c r="I950" i="4" s="1"/>
  <c r="B951" i="3"/>
  <c r="E950" i="3" a="1"/>
  <c r="E950" i="3" s="1"/>
  <c r="G950" i="3"/>
  <c r="B950" i="2"/>
  <c r="E949" i="2" a="1"/>
  <c r="E949" i="2" s="1"/>
  <c r="G949" i="2"/>
  <c r="B945" i="1"/>
  <c r="E944" i="1" a="1"/>
  <c r="E944" i="1" s="1"/>
  <c r="G944" i="1"/>
  <c r="H950" i="3" l="1"/>
  <c r="H949" i="2"/>
  <c r="G951" i="4"/>
  <c r="E951" i="4" a="1"/>
  <c r="E951" i="4" s="1"/>
  <c r="I951" i="4" s="1"/>
  <c r="B952" i="4"/>
  <c r="H952" i="4" s="1"/>
  <c r="G951" i="3"/>
  <c r="B952" i="3"/>
  <c r="E951" i="3" a="1"/>
  <c r="E951" i="3" s="1"/>
  <c r="H951" i="3" s="1"/>
  <c r="E950" i="2" a="1"/>
  <c r="E950" i="2" s="1"/>
  <c r="B951" i="2"/>
  <c r="G950" i="2"/>
  <c r="B946" i="1"/>
  <c r="E945" i="1" a="1"/>
  <c r="E945" i="1" s="1"/>
  <c r="G945" i="1"/>
  <c r="H950" i="2" l="1"/>
  <c r="E952" i="4" a="1"/>
  <c r="E952" i="4" s="1"/>
  <c r="B953" i="4"/>
  <c r="H953" i="4" s="1"/>
  <c r="G952" i="4"/>
  <c r="B953" i="3"/>
  <c r="G952" i="3"/>
  <c r="E952" i="3" a="1"/>
  <c r="E952" i="3" s="1"/>
  <c r="H952" i="3" s="1"/>
  <c r="G951" i="2"/>
  <c r="E951" i="2" a="1"/>
  <c r="E951" i="2" s="1"/>
  <c r="H951" i="2" s="1"/>
  <c r="B952" i="2"/>
  <c r="B947" i="1"/>
  <c r="E946" i="1" a="1"/>
  <c r="E946" i="1" s="1"/>
  <c r="G946" i="1"/>
  <c r="I952" i="4" l="1"/>
  <c r="B954" i="4"/>
  <c r="H954" i="4" s="1"/>
  <c r="G953" i="4"/>
  <c r="E953" i="4" a="1"/>
  <c r="E953" i="4" s="1"/>
  <c r="B954" i="3"/>
  <c r="E953" i="3" a="1"/>
  <c r="E953" i="3" s="1"/>
  <c r="G953" i="3"/>
  <c r="B953" i="2"/>
  <c r="G952" i="2"/>
  <c r="E952" i="2" a="1"/>
  <c r="E952" i="2" s="1"/>
  <c r="H952" i="2" s="1"/>
  <c r="B948" i="1"/>
  <c r="E947" i="1" a="1"/>
  <c r="E947" i="1" s="1"/>
  <c r="G947" i="1"/>
  <c r="H953" i="3" l="1"/>
  <c r="I953" i="4"/>
  <c r="G954" i="4"/>
  <c r="E954" i="4" a="1"/>
  <c r="E954" i="4" s="1"/>
  <c r="I954" i="4" s="1"/>
  <c r="B955" i="4"/>
  <c r="H955" i="4" s="1"/>
  <c r="B955" i="3"/>
  <c r="G954" i="3"/>
  <c r="E954" i="3" a="1"/>
  <c r="E954" i="3" s="1"/>
  <c r="B954" i="2"/>
  <c r="E953" i="2" a="1"/>
  <c r="E953" i="2" s="1"/>
  <c r="G953" i="2"/>
  <c r="B949" i="1"/>
  <c r="E948" i="1" a="1"/>
  <c r="E948" i="1" s="1"/>
  <c r="G948" i="1"/>
  <c r="H954" i="3" l="1"/>
  <c r="H953" i="2"/>
  <c r="B956" i="4"/>
  <c r="H956" i="4" s="1"/>
  <c r="E955" i="4" a="1"/>
  <c r="E955" i="4" s="1"/>
  <c r="G955" i="4"/>
  <c r="B956" i="3"/>
  <c r="G955" i="3"/>
  <c r="E955" i="3" a="1"/>
  <c r="E955" i="3" s="1"/>
  <c r="H955" i="3" s="1"/>
  <c r="E954" i="2" a="1"/>
  <c r="E954" i="2" s="1"/>
  <c r="G954" i="2"/>
  <c r="B955" i="2"/>
  <c r="B950" i="1"/>
  <c r="E949" i="1" a="1"/>
  <c r="E949" i="1" s="1"/>
  <c r="G949" i="1"/>
  <c r="H954" i="2" l="1"/>
  <c r="I955" i="4"/>
  <c r="B957" i="4"/>
  <c r="H957" i="4" s="1"/>
  <c r="G956" i="4"/>
  <c r="E956" i="4" a="1"/>
  <c r="E956" i="4" s="1"/>
  <c r="I956" i="4" s="1"/>
  <c r="B957" i="3"/>
  <c r="E956" i="3" a="1"/>
  <c r="E956" i="3" s="1"/>
  <c r="G956" i="3"/>
  <c r="B956" i="2"/>
  <c r="E955" i="2" a="1"/>
  <c r="E955" i="2" s="1"/>
  <c r="G955" i="2"/>
  <c r="B951" i="1"/>
  <c r="E950" i="1" a="1"/>
  <c r="E950" i="1" s="1"/>
  <c r="G950" i="1"/>
  <c r="H956" i="3" l="1"/>
  <c r="H955" i="2"/>
  <c r="B958" i="4"/>
  <c r="H958" i="4" s="1"/>
  <c r="G957" i="4"/>
  <c r="E957" i="4" a="1"/>
  <c r="E957" i="4" s="1"/>
  <c r="G957" i="3"/>
  <c r="B958" i="3"/>
  <c r="E957" i="3" a="1"/>
  <c r="E957" i="3" s="1"/>
  <c r="H957" i="3" s="1"/>
  <c r="G956" i="2"/>
  <c r="B957" i="2"/>
  <c r="E956" i="2" a="1"/>
  <c r="E956" i="2" s="1"/>
  <c r="H956" i="2" s="1"/>
  <c r="B952" i="1"/>
  <c r="E951" i="1" a="1"/>
  <c r="E951" i="1" s="1"/>
  <c r="G951" i="1"/>
  <c r="I957" i="4" l="1"/>
  <c r="B959" i="4"/>
  <c r="H959" i="4" s="1"/>
  <c r="G958" i="4"/>
  <c r="E958" i="4" a="1"/>
  <c r="E958" i="4" s="1"/>
  <c r="I958" i="4" s="1"/>
  <c r="B959" i="3"/>
  <c r="G958" i="3"/>
  <c r="E958" i="3" a="1"/>
  <c r="E958" i="3" s="1"/>
  <c r="H958" i="3" s="1"/>
  <c r="G957" i="2"/>
  <c r="E957" i="2" a="1"/>
  <c r="E957" i="2" s="1"/>
  <c r="H957" i="2" s="1"/>
  <c r="B958" i="2"/>
  <c r="B953" i="1"/>
  <c r="E952" i="1" a="1"/>
  <c r="E952" i="1" s="1"/>
  <c r="G952" i="1"/>
  <c r="E959" i="4" l="1" a="1"/>
  <c r="E959" i="4" s="1"/>
  <c r="B960" i="4"/>
  <c r="H960" i="4" s="1"/>
  <c r="G959" i="4"/>
  <c r="B960" i="3"/>
  <c r="E959" i="3" a="1"/>
  <c r="E959" i="3" s="1"/>
  <c r="G959" i="3"/>
  <c r="B959" i="2"/>
  <c r="E958" i="2" a="1"/>
  <c r="E958" i="2" s="1"/>
  <c r="G958" i="2"/>
  <c r="B954" i="1"/>
  <c r="E953" i="1" a="1"/>
  <c r="E953" i="1" s="1"/>
  <c r="G953" i="1"/>
  <c r="I959" i="4" l="1"/>
  <c r="H959" i="3"/>
  <c r="H958" i="2"/>
  <c r="B961" i="4"/>
  <c r="H961" i="4" s="1"/>
  <c r="G960" i="4"/>
  <c r="E960" i="4" a="1"/>
  <c r="E960" i="4" s="1"/>
  <c r="I960" i="4" s="1"/>
  <c r="B961" i="3"/>
  <c r="G960" i="3"/>
  <c r="E960" i="3" a="1"/>
  <c r="E960" i="3" s="1"/>
  <c r="H960" i="3" s="1"/>
  <c r="E959" i="2" a="1"/>
  <c r="E959" i="2" s="1"/>
  <c r="B960" i="2"/>
  <c r="G959" i="2"/>
  <c r="B955" i="1"/>
  <c r="E954" i="1" a="1"/>
  <c r="E954" i="1" s="1"/>
  <c r="G954" i="1"/>
  <c r="H959" i="2" l="1"/>
  <c r="E961" i="4" a="1"/>
  <c r="E961" i="4" s="1"/>
  <c r="B962" i="4"/>
  <c r="H962" i="4" s="1"/>
  <c r="G961" i="4"/>
  <c r="B962" i="3"/>
  <c r="G961" i="3"/>
  <c r="E961" i="3" a="1"/>
  <c r="E961" i="3" s="1"/>
  <c r="H961" i="3" s="1"/>
  <c r="G960" i="2"/>
  <c r="E960" i="2" a="1"/>
  <c r="E960" i="2" s="1"/>
  <c r="H960" i="2" s="1"/>
  <c r="B961" i="2"/>
  <c r="B956" i="1"/>
  <c r="E955" i="1" a="1"/>
  <c r="E955" i="1" s="1"/>
  <c r="G955" i="1"/>
  <c r="I961" i="4" l="1"/>
  <c r="B963" i="4"/>
  <c r="H963" i="4" s="1"/>
  <c r="G962" i="4"/>
  <c r="E962" i="4" a="1"/>
  <c r="E962" i="4" s="1"/>
  <c r="I962" i="4" s="1"/>
  <c r="B963" i="3"/>
  <c r="E962" i="3" a="1"/>
  <c r="E962" i="3" s="1"/>
  <c r="G962" i="3"/>
  <c r="B962" i="2"/>
  <c r="G961" i="2"/>
  <c r="E961" i="2" a="1"/>
  <c r="E961" i="2" s="1"/>
  <c r="H961" i="2" s="1"/>
  <c r="B957" i="1"/>
  <c r="E956" i="1" a="1"/>
  <c r="E956" i="1" s="1"/>
  <c r="G956" i="1"/>
  <c r="H962" i="3" l="1"/>
  <c r="G963" i="4"/>
  <c r="E963" i="4" a="1"/>
  <c r="E963" i="4" s="1"/>
  <c r="I963" i="4" s="1"/>
  <c r="B964" i="4"/>
  <c r="H964" i="4" s="1"/>
  <c r="G963" i="3"/>
  <c r="B964" i="3"/>
  <c r="E963" i="3" a="1"/>
  <c r="E963" i="3" s="1"/>
  <c r="H963" i="3" s="1"/>
  <c r="G962" i="2"/>
  <c r="B963" i="2"/>
  <c r="E962" i="2" a="1"/>
  <c r="E962" i="2" s="1"/>
  <c r="H962" i="2" s="1"/>
  <c r="B958" i="1"/>
  <c r="E957" i="1" a="1"/>
  <c r="E957" i="1" s="1"/>
  <c r="G957" i="1"/>
  <c r="E964" i="4" l="1" a="1"/>
  <c r="E964" i="4" s="1"/>
  <c r="I964" i="4" s="1"/>
  <c r="G964" i="4"/>
  <c r="B965" i="4"/>
  <c r="H965" i="4" s="1"/>
  <c r="B965" i="3"/>
  <c r="G964" i="3"/>
  <c r="E964" i="3" a="1"/>
  <c r="E964" i="3" s="1"/>
  <c r="H964" i="3" s="1"/>
  <c r="G963" i="2"/>
  <c r="B964" i="2"/>
  <c r="E963" i="2" a="1"/>
  <c r="E963" i="2" s="1"/>
  <c r="H963" i="2" s="1"/>
  <c r="B959" i="1"/>
  <c r="E958" i="1" a="1"/>
  <c r="E958" i="1" s="1"/>
  <c r="G958" i="1"/>
  <c r="B966" i="4" l="1"/>
  <c r="H966" i="4" s="1"/>
  <c r="G965" i="4"/>
  <c r="E965" i="4" a="1"/>
  <c r="E965" i="4" s="1"/>
  <c r="I965" i="4" s="1"/>
  <c r="B966" i="3"/>
  <c r="E965" i="3" a="1"/>
  <c r="E965" i="3" s="1"/>
  <c r="G965" i="3"/>
  <c r="G964" i="2"/>
  <c r="B965" i="2"/>
  <c r="E964" i="2" a="1"/>
  <c r="E964" i="2" s="1"/>
  <c r="H964" i="2" s="1"/>
  <c r="B960" i="1"/>
  <c r="E959" i="1" a="1"/>
  <c r="E959" i="1" s="1"/>
  <c r="G959" i="1"/>
  <c r="H965" i="3" l="1"/>
  <c r="G966" i="4"/>
  <c r="E966" i="4" a="1"/>
  <c r="E966" i="4" s="1"/>
  <c r="I966" i="4" s="1"/>
  <c r="B967" i="4"/>
  <c r="H967" i="4" s="1"/>
  <c r="B967" i="3"/>
  <c r="G966" i="3"/>
  <c r="E966" i="3" a="1"/>
  <c r="E966" i="3" s="1"/>
  <c r="H966" i="3" s="1"/>
  <c r="E965" i="2" a="1"/>
  <c r="E965" i="2" s="1"/>
  <c r="B966" i="2"/>
  <c r="G965" i="2"/>
  <c r="B961" i="1"/>
  <c r="E960" i="1" a="1"/>
  <c r="E960" i="1" s="1"/>
  <c r="G960" i="1"/>
  <c r="H965" i="2" l="1"/>
  <c r="B968" i="4"/>
  <c r="H968" i="4" s="1"/>
  <c r="G967" i="4"/>
  <c r="E967" i="4" a="1"/>
  <c r="E967" i="4" s="1"/>
  <c r="I967" i="4" s="1"/>
  <c r="B968" i="3"/>
  <c r="G967" i="3"/>
  <c r="E967" i="3" a="1"/>
  <c r="E967" i="3" s="1"/>
  <c r="H967" i="3" s="1"/>
  <c r="G966" i="2"/>
  <c r="E966" i="2" a="1"/>
  <c r="E966" i="2" s="1"/>
  <c r="H966" i="2" s="1"/>
  <c r="B967" i="2"/>
  <c r="B962" i="1"/>
  <c r="E961" i="1" a="1"/>
  <c r="E961" i="1" s="1"/>
  <c r="G961" i="1"/>
  <c r="B969" i="4" l="1"/>
  <c r="H969" i="4" s="1"/>
  <c r="G968" i="4"/>
  <c r="E968" i="4" a="1"/>
  <c r="E968" i="4" s="1"/>
  <c r="I968" i="4" s="1"/>
  <c r="B969" i="3"/>
  <c r="E968" i="3" a="1"/>
  <c r="E968" i="3" s="1"/>
  <c r="G968" i="3"/>
  <c r="B968" i="2"/>
  <c r="G967" i="2"/>
  <c r="E967" i="2" a="1"/>
  <c r="E967" i="2" s="1"/>
  <c r="H967" i="2" s="1"/>
  <c r="B963" i="1"/>
  <c r="E962" i="1" a="1"/>
  <c r="E962" i="1" s="1"/>
  <c r="G962" i="1"/>
  <c r="H968" i="3" l="1"/>
  <c r="B970" i="4"/>
  <c r="H970" i="4" s="1"/>
  <c r="G969" i="4"/>
  <c r="E969" i="4" a="1"/>
  <c r="E969" i="4" s="1"/>
  <c r="I969" i="4" s="1"/>
  <c r="G969" i="3"/>
  <c r="B970" i="3"/>
  <c r="E969" i="3" a="1"/>
  <c r="E969" i="3" s="1"/>
  <c r="H969" i="3" s="1"/>
  <c r="G968" i="2"/>
  <c r="B969" i="2"/>
  <c r="E968" i="2" a="1"/>
  <c r="E968" i="2" s="1"/>
  <c r="H968" i="2" s="1"/>
  <c r="B964" i="1"/>
  <c r="E963" i="1" a="1"/>
  <c r="E963" i="1" s="1"/>
  <c r="G963" i="1"/>
  <c r="B971" i="4" l="1"/>
  <c r="H971" i="4" s="1"/>
  <c r="G970" i="4"/>
  <c r="E970" i="4" a="1"/>
  <c r="E970" i="4" s="1"/>
  <c r="I970" i="4" s="1"/>
  <c r="B971" i="3"/>
  <c r="G970" i="3"/>
  <c r="E970" i="3" a="1"/>
  <c r="E970" i="3" s="1"/>
  <c r="H970" i="3" s="1"/>
  <c r="G969" i="2"/>
  <c r="E969" i="2" a="1"/>
  <c r="E969" i="2" s="1"/>
  <c r="H969" i="2" s="1"/>
  <c r="B970" i="2"/>
  <c r="B965" i="1"/>
  <c r="E964" i="1" a="1"/>
  <c r="E964" i="1" s="1"/>
  <c r="G964" i="1"/>
  <c r="B972" i="4" l="1"/>
  <c r="H972" i="4" s="1"/>
  <c r="G971" i="4"/>
  <c r="E971" i="4" a="1"/>
  <c r="E971" i="4" s="1"/>
  <c r="I971" i="4" s="1"/>
  <c r="B972" i="3"/>
  <c r="E971" i="3" a="1"/>
  <c r="E971" i="3" s="1"/>
  <c r="H971" i="3" s="1"/>
  <c r="G971" i="3"/>
  <c r="B971" i="2"/>
  <c r="E970" i="2" a="1"/>
  <c r="E970" i="2" s="1"/>
  <c r="G970" i="2"/>
  <c r="B966" i="1"/>
  <c r="E965" i="1" a="1"/>
  <c r="E965" i="1" s="1"/>
  <c r="G965" i="1"/>
  <c r="H970" i="2" l="1"/>
  <c r="B973" i="4"/>
  <c r="H973" i="4" s="1"/>
  <c r="G972" i="4"/>
  <c r="E972" i="4" a="1"/>
  <c r="E972" i="4" s="1"/>
  <c r="I972" i="4" s="1"/>
  <c r="B973" i="3"/>
  <c r="G972" i="3"/>
  <c r="E972" i="3" a="1"/>
  <c r="E972" i="3" s="1"/>
  <c r="H972" i="3" s="1"/>
  <c r="G971" i="2"/>
  <c r="B972" i="2"/>
  <c r="E971" i="2" a="1"/>
  <c r="E971" i="2" s="1"/>
  <c r="B967" i="1"/>
  <c r="E966" i="1" a="1"/>
  <c r="E966" i="1" s="1"/>
  <c r="G966" i="1"/>
  <c r="H971" i="2" l="1"/>
  <c r="E973" i="4" a="1"/>
  <c r="E973" i="4" s="1"/>
  <c r="I973" i="4" s="1"/>
  <c r="G973" i="4"/>
  <c r="B974" i="4"/>
  <c r="H974" i="4" s="1"/>
  <c r="B974" i="3"/>
  <c r="G973" i="3"/>
  <c r="E973" i="3" a="1"/>
  <c r="E973" i="3" s="1"/>
  <c r="H973" i="3" s="1"/>
  <c r="G972" i="2"/>
  <c r="B973" i="2"/>
  <c r="E972" i="2" a="1"/>
  <c r="E972" i="2" s="1"/>
  <c r="H972" i="2" s="1"/>
  <c r="B968" i="1"/>
  <c r="E967" i="1" a="1"/>
  <c r="E967" i="1" s="1"/>
  <c r="G967" i="1"/>
  <c r="B975" i="4" l="1"/>
  <c r="H975" i="4" s="1"/>
  <c r="E974" i="4" a="1"/>
  <c r="E974" i="4" s="1"/>
  <c r="G974" i="4"/>
  <c r="B975" i="3"/>
  <c r="E974" i="3" a="1"/>
  <c r="E974" i="3" s="1"/>
  <c r="G974" i="3"/>
  <c r="B974" i="2"/>
  <c r="G973" i="2"/>
  <c r="E973" i="2" a="1"/>
  <c r="E973" i="2" s="1"/>
  <c r="H973" i="2" s="1"/>
  <c r="B969" i="1"/>
  <c r="E968" i="1" a="1"/>
  <c r="E968" i="1" s="1"/>
  <c r="G968" i="1"/>
  <c r="H974" i="3" l="1"/>
  <c r="I974" i="4"/>
  <c r="G975" i="4"/>
  <c r="E975" i="4" a="1"/>
  <c r="E975" i="4" s="1"/>
  <c r="I975" i="4" s="1"/>
  <c r="B976" i="4"/>
  <c r="H976" i="4" s="1"/>
  <c r="G975" i="3"/>
  <c r="B976" i="3"/>
  <c r="E975" i="3" a="1"/>
  <c r="E975" i="3" s="1"/>
  <c r="H975" i="3" s="1"/>
  <c r="B975" i="2"/>
  <c r="E974" i="2" a="1"/>
  <c r="E974" i="2" s="1"/>
  <c r="G974" i="2"/>
  <c r="B970" i="1"/>
  <c r="E969" i="1" a="1"/>
  <c r="E969" i="1" s="1"/>
  <c r="G969" i="1"/>
  <c r="H974" i="2" l="1"/>
  <c r="E976" i="4" a="1"/>
  <c r="E976" i="4" s="1"/>
  <c r="B977" i="4"/>
  <c r="H977" i="4" s="1"/>
  <c r="G976" i="4"/>
  <c r="B977" i="3"/>
  <c r="G976" i="3"/>
  <c r="E976" i="3" a="1"/>
  <c r="E976" i="3" s="1"/>
  <c r="H976" i="3" s="1"/>
  <c r="G975" i="2"/>
  <c r="B976" i="2"/>
  <c r="E975" i="2" a="1"/>
  <c r="E975" i="2" s="1"/>
  <c r="H975" i="2" s="1"/>
  <c r="B971" i="1"/>
  <c r="E970" i="1" a="1"/>
  <c r="E970" i="1" s="1"/>
  <c r="G970" i="1"/>
  <c r="I976" i="4" l="1"/>
  <c r="B978" i="4"/>
  <c r="H978" i="4" s="1"/>
  <c r="G977" i="4"/>
  <c r="E977" i="4" a="1"/>
  <c r="E977" i="4" s="1"/>
  <c r="I977" i="4" s="1"/>
  <c r="B978" i="3"/>
  <c r="E977" i="3" a="1"/>
  <c r="E977" i="3" s="1"/>
  <c r="G977" i="3"/>
  <c r="B977" i="2"/>
  <c r="G976" i="2"/>
  <c r="E976" i="2" a="1"/>
  <c r="E976" i="2" s="1"/>
  <c r="H976" i="2" s="1"/>
  <c r="B972" i="1"/>
  <c r="E971" i="1" a="1"/>
  <c r="E971" i="1" s="1"/>
  <c r="G971" i="1"/>
  <c r="H977" i="3" l="1"/>
  <c r="G978" i="4"/>
  <c r="E978" i="4" a="1"/>
  <c r="E978" i="4" s="1"/>
  <c r="I978" i="4" s="1"/>
  <c r="B979" i="4"/>
  <c r="H979" i="4" s="1"/>
  <c r="B979" i="3"/>
  <c r="G978" i="3"/>
  <c r="E978" i="3" a="1"/>
  <c r="E978" i="3" s="1"/>
  <c r="H978" i="3" s="1"/>
  <c r="B978" i="2"/>
  <c r="E977" i="2" a="1"/>
  <c r="E977" i="2" s="1"/>
  <c r="G977" i="2"/>
  <c r="B973" i="1"/>
  <c r="E972" i="1" a="1"/>
  <c r="E972" i="1" s="1"/>
  <c r="G972" i="1"/>
  <c r="H977" i="2" l="1"/>
  <c r="B980" i="4"/>
  <c r="H980" i="4" s="1"/>
  <c r="G979" i="4"/>
  <c r="E979" i="4" a="1"/>
  <c r="E979" i="4" s="1"/>
  <c r="I979" i="4" s="1"/>
  <c r="B980" i="3"/>
  <c r="G979" i="3"/>
  <c r="E979" i="3" a="1"/>
  <c r="E979" i="3" s="1"/>
  <c r="H979" i="3" s="1"/>
  <c r="G978" i="2"/>
  <c r="E978" i="2" a="1"/>
  <c r="E978" i="2" s="1"/>
  <c r="H978" i="2" s="1"/>
  <c r="B979" i="2"/>
  <c r="B974" i="1"/>
  <c r="E973" i="1" a="1"/>
  <c r="E973" i="1" s="1"/>
  <c r="G973" i="1"/>
  <c r="B981" i="4" l="1"/>
  <c r="H981" i="4" s="1"/>
  <c r="G980" i="4"/>
  <c r="E980" i="4" a="1"/>
  <c r="E980" i="4" s="1"/>
  <c r="I980" i="4" s="1"/>
  <c r="B981" i="3"/>
  <c r="E980" i="3" a="1"/>
  <c r="E980" i="3" s="1"/>
  <c r="G980" i="3"/>
  <c r="G979" i="2"/>
  <c r="B980" i="2"/>
  <c r="E979" i="2" a="1"/>
  <c r="E979" i="2" s="1"/>
  <c r="H979" i="2" s="1"/>
  <c r="B975" i="1"/>
  <c r="E974" i="1" a="1"/>
  <c r="E974" i="1" s="1"/>
  <c r="G974" i="1"/>
  <c r="H980" i="3" l="1"/>
  <c r="B982" i="4"/>
  <c r="H982" i="4" s="1"/>
  <c r="G981" i="4"/>
  <c r="E981" i="4" a="1"/>
  <c r="E981" i="4" s="1"/>
  <c r="I981" i="4" s="1"/>
  <c r="G981" i="3"/>
  <c r="B982" i="3"/>
  <c r="E981" i="3" a="1"/>
  <c r="E981" i="3" s="1"/>
  <c r="H981" i="3" s="1"/>
  <c r="G980" i="2"/>
  <c r="B981" i="2"/>
  <c r="E980" i="2" a="1"/>
  <c r="E980" i="2" s="1"/>
  <c r="H980" i="2" s="1"/>
  <c r="B976" i="1"/>
  <c r="E975" i="1" a="1"/>
  <c r="E975" i="1" s="1"/>
  <c r="G975" i="1"/>
  <c r="B983" i="4" l="1"/>
  <c r="H983" i="4" s="1"/>
  <c r="G982" i="4"/>
  <c r="E982" i="4" a="1"/>
  <c r="E982" i="4" s="1"/>
  <c r="I982" i="4" s="1"/>
  <c r="B983" i="3"/>
  <c r="G982" i="3"/>
  <c r="E982" i="3" a="1"/>
  <c r="E982" i="3" s="1"/>
  <c r="H982" i="3" s="1"/>
  <c r="G981" i="2"/>
  <c r="E981" i="2" a="1"/>
  <c r="E981" i="2" s="1"/>
  <c r="H981" i="2" s="1"/>
  <c r="B982" i="2"/>
  <c r="B977" i="1"/>
  <c r="E976" i="1" a="1"/>
  <c r="E976" i="1" s="1"/>
  <c r="G976" i="1"/>
  <c r="E983" i="4" l="1" a="1"/>
  <c r="E983" i="4" s="1"/>
  <c r="I983" i="4" s="1"/>
  <c r="G983" i="4"/>
  <c r="B984" i="4"/>
  <c r="H984" i="4" s="1"/>
  <c r="B984" i="3"/>
  <c r="E983" i="3" a="1"/>
  <c r="E983" i="3" s="1"/>
  <c r="G983" i="3"/>
  <c r="B983" i="2"/>
  <c r="G982" i="2"/>
  <c r="E982" i="2" a="1"/>
  <c r="E982" i="2" s="1"/>
  <c r="H982" i="2" s="1"/>
  <c r="B978" i="1"/>
  <c r="E977" i="1" a="1"/>
  <c r="E977" i="1" s="1"/>
  <c r="G977" i="1"/>
  <c r="H983" i="3" l="1"/>
  <c r="B985" i="4"/>
  <c r="H985" i="4" s="1"/>
  <c r="G984" i="4"/>
  <c r="E984" i="4" a="1"/>
  <c r="E984" i="4" s="1"/>
  <c r="I984" i="4" s="1"/>
  <c r="B985" i="3"/>
  <c r="G984" i="3"/>
  <c r="E984" i="3" a="1"/>
  <c r="E984" i="3" s="1"/>
  <c r="H984" i="3" s="1"/>
  <c r="G983" i="2"/>
  <c r="B984" i="2"/>
  <c r="E983" i="2" a="1"/>
  <c r="E983" i="2" s="1"/>
  <c r="H983" i="2" s="1"/>
  <c r="B979" i="1"/>
  <c r="E978" i="1" a="1"/>
  <c r="E978" i="1" s="1"/>
  <c r="G978" i="1"/>
  <c r="E985" i="4" l="1" a="1"/>
  <c r="E985" i="4" s="1"/>
  <c r="I985" i="4" s="1"/>
  <c r="B986" i="4"/>
  <c r="H986" i="4" s="1"/>
  <c r="G985" i="4"/>
  <c r="B986" i="3"/>
  <c r="G985" i="3"/>
  <c r="E985" i="3" a="1"/>
  <c r="E985" i="3" s="1"/>
  <c r="H985" i="3" s="1"/>
  <c r="G984" i="2"/>
  <c r="B985" i="2"/>
  <c r="E984" i="2" a="1"/>
  <c r="E984" i="2" s="1"/>
  <c r="H984" i="2" s="1"/>
  <c r="B980" i="1"/>
  <c r="E979" i="1" a="1"/>
  <c r="E979" i="1" s="1"/>
  <c r="G979" i="1"/>
  <c r="B987" i="4" l="1"/>
  <c r="H987" i="4" s="1"/>
  <c r="G986" i="4"/>
  <c r="E986" i="4" a="1"/>
  <c r="E986" i="4" s="1"/>
  <c r="I986" i="4" s="1"/>
  <c r="B987" i="3"/>
  <c r="E986" i="3" a="1"/>
  <c r="E986" i="3" s="1"/>
  <c r="G986" i="3"/>
  <c r="B986" i="2"/>
  <c r="G985" i="2"/>
  <c r="E985" i="2" a="1"/>
  <c r="E985" i="2" s="1"/>
  <c r="H985" i="2" s="1"/>
  <c r="B981" i="1"/>
  <c r="E980" i="1" a="1"/>
  <c r="E980" i="1" s="1"/>
  <c r="G980" i="1"/>
  <c r="H986" i="3" l="1"/>
  <c r="G987" i="4"/>
  <c r="E987" i="4" a="1"/>
  <c r="E987" i="4" s="1"/>
  <c r="I987" i="4" s="1"/>
  <c r="B988" i="4"/>
  <c r="H988" i="4" s="1"/>
  <c r="G987" i="3"/>
  <c r="B988" i="3"/>
  <c r="E987" i="3" a="1"/>
  <c r="E987" i="3" s="1"/>
  <c r="H987" i="3" s="1"/>
  <c r="G986" i="2"/>
  <c r="B987" i="2"/>
  <c r="E986" i="2" a="1"/>
  <c r="E986" i="2" s="1"/>
  <c r="H986" i="2" s="1"/>
  <c r="B982" i="1"/>
  <c r="E981" i="1" a="1"/>
  <c r="E981" i="1" s="1"/>
  <c r="G981" i="1"/>
  <c r="E988" i="4" l="1" a="1"/>
  <c r="E988" i="4" s="1"/>
  <c r="I988" i="4" s="1"/>
  <c r="B989" i="4"/>
  <c r="H989" i="4" s="1"/>
  <c r="G988" i="4"/>
  <c r="B989" i="3"/>
  <c r="G988" i="3"/>
  <c r="E988" i="3" a="1"/>
  <c r="E988" i="3" s="1"/>
  <c r="H988" i="3" s="1"/>
  <c r="G987" i="2"/>
  <c r="B988" i="2"/>
  <c r="E987" i="2" a="1"/>
  <c r="E987" i="2" s="1"/>
  <c r="H987" i="2" s="1"/>
  <c r="B983" i="1"/>
  <c r="G982" i="1"/>
  <c r="E982" i="1" a="1"/>
  <c r="E982" i="1" s="1"/>
  <c r="B990" i="4" l="1"/>
  <c r="H990" i="4" s="1"/>
  <c r="G989" i="4"/>
  <c r="E989" i="4" a="1"/>
  <c r="E989" i="4" s="1"/>
  <c r="I989" i="4" s="1"/>
  <c r="B990" i="3"/>
  <c r="E989" i="3" a="1"/>
  <c r="E989" i="3" s="1"/>
  <c r="G989" i="3"/>
  <c r="B989" i="2"/>
  <c r="E988" i="2" a="1"/>
  <c r="E988" i="2" s="1"/>
  <c r="G988" i="2"/>
  <c r="B984" i="1"/>
  <c r="E983" i="1" a="1"/>
  <c r="E983" i="1" s="1"/>
  <c r="G983" i="1"/>
  <c r="H989" i="3" l="1"/>
  <c r="H988" i="2"/>
  <c r="G990" i="4"/>
  <c r="E990" i="4" a="1"/>
  <c r="E990" i="4" s="1"/>
  <c r="I990" i="4" s="1"/>
  <c r="B991" i="4"/>
  <c r="H991" i="4" s="1"/>
  <c r="B991" i="3"/>
  <c r="G990" i="3"/>
  <c r="E990" i="3" a="1"/>
  <c r="E990" i="3" s="1"/>
  <c r="H990" i="3" s="1"/>
  <c r="B990" i="2"/>
  <c r="E989" i="2" a="1"/>
  <c r="E989" i="2" s="1"/>
  <c r="G989" i="2"/>
  <c r="B985" i="1"/>
  <c r="E984" i="1" a="1"/>
  <c r="E984" i="1" s="1"/>
  <c r="G984" i="1"/>
  <c r="H989" i="2" l="1"/>
  <c r="B992" i="4"/>
  <c r="H992" i="4" s="1"/>
  <c r="G991" i="4"/>
  <c r="E991" i="4" a="1"/>
  <c r="E991" i="4" s="1"/>
  <c r="I991" i="4" s="1"/>
  <c r="B992" i="3"/>
  <c r="G991" i="3"/>
  <c r="E991" i="3" a="1"/>
  <c r="E991" i="3" s="1"/>
  <c r="H991" i="3" s="1"/>
  <c r="G990" i="2"/>
  <c r="B991" i="2"/>
  <c r="E990" i="2" a="1"/>
  <c r="E990" i="2" s="1"/>
  <c r="H990" i="2" s="1"/>
  <c r="B986" i="1"/>
  <c r="E985" i="1" a="1"/>
  <c r="E985" i="1" s="1"/>
  <c r="G985" i="1"/>
  <c r="B993" i="4" l="1"/>
  <c r="H993" i="4" s="1"/>
  <c r="G992" i="4"/>
  <c r="E992" i="4" a="1"/>
  <c r="E992" i="4" s="1"/>
  <c r="I992" i="4" s="1"/>
  <c r="B993" i="3"/>
  <c r="E992" i="3" a="1"/>
  <c r="E992" i="3" s="1"/>
  <c r="G992" i="3"/>
  <c r="B992" i="2"/>
  <c r="G991" i="2"/>
  <c r="E991" i="2" a="1"/>
  <c r="E991" i="2" s="1"/>
  <c r="H991" i="2" s="1"/>
  <c r="B987" i="1"/>
  <c r="E986" i="1" a="1"/>
  <c r="E986" i="1" s="1"/>
  <c r="G986" i="1"/>
  <c r="H992" i="3" l="1"/>
  <c r="E993" i="4" a="1"/>
  <c r="E993" i="4" s="1"/>
  <c r="B994" i="4"/>
  <c r="H994" i="4" s="1"/>
  <c r="G993" i="4"/>
  <c r="G993" i="3"/>
  <c r="B994" i="3"/>
  <c r="E993" i="3" a="1"/>
  <c r="E993" i="3" s="1"/>
  <c r="H993" i="3" s="1"/>
  <c r="B993" i="2"/>
  <c r="E992" i="2" a="1"/>
  <c r="E992" i="2" s="1"/>
  <c r="G992" i="2"/>
  <c r="B988" i="1"/>
  <c r="E987" i="1" a="1"/>
  <c r="E987" i="1" s="1"/>
  <c r="G987" i="1"/>
  <c r="I993" i="4" l="1"/>
  <c r="H992" i="2"/>
  <c r="B995" i="4"/>
  <c r="H995" i="4" s="1"/>
  <c r="G994" i="4"/>
  <c r="E994" i="4" a="1"/>
  <c r="E994" i="4" s="1"/>
  <c r="I994" i="4" s="1"/>
  <c r="B995" i="3"/>
  <c r="G994" i="3"/>
  <c r="E994" i="3" a="1"/>
  <c r="E994" i="3" s="1"/>
  <c r="H994" i="3" s="1"/>
  <c r="E993" i="2" a="1"/>
  <c r="E993" i="2" s="1"/>
  <c r="G993" i="2"/>
  <c r="B994" i="2"/>
  <c r="B989" i="1"/>
  <c r="E988" i="1" a="1"/>
  <c r="E988" i="1" s="1"/>
  <c r="G988" i="1"/>
  <c r="H993" i="2" l="1"/>
  <c r="B996" i="4"/>
  <c r="H996" i="4" s="1"/>
  <c r="G995" i="4"/>
  <c r="E995" i="4" a="1"/>
  <c r="E995" i="4" s="1"/>
  <c r="B996" i="3"/>
  <c r="E995" i="3" a="1"/>
  <c r="E995" i="3" s="1"/>
  <c r="H995" i="3" s="1"/>
  <c r="G995" i="3"/>
  <c r="G994" i="2"/>
  <c r="B995" i="2"/>
  <c r="E994" i="2" a="1"/>
  <c r="E994" i="2" s="1"/>
  <c r="H994" i="2" s="1"/>
  <c r="B990" i="1"/>
  <c r="E989" i="1" a="1"/>
  <c r="E989" i="1" s="1"/>
  <c r="G989" i="1"/>
  <c r="I995" i="4" l="1"/>
  <c r="B997" i="4"/>
  <c r="H997" i="4" s="1"/>
  <c r="G996" i="4"/>
  <c r="E996" i="4" a="1"/>
  <c r="E996" i="4" s="1"/>
  <c r="I996" i="4" s="1"/>
  <c r="B997" i="3"/>
  <c r="G996" i="3"/>
  <c r="E996" i="3" a="1"/>
  <c r="E996" i="3" s="1"/>
  <c r="B996" i="2"/>
  <c r="G995" i="2"/>
  <c r="E995" i="2" a="1"/>
  <c r="E995" i="2" s="1"/>
  <c r="H995" i="2" s="1"/>
  <c r="B991" i="1"/>
  <c r="G990" i="1"/>
  <c r="E990" i="1" a="1"/>
  <c r="E990" i="1" s="1"/>
  <c r="H996" i="3" l="1"/>
  <c r="E997" i="4" a="1"/>
  <c r="E997" i="4" s="1"/>
  <c r="G997" i="4"/>
  <c r="B998" i="4"/>
  <c r="H998" i="4" s="1"/>
  <c r="B998" i="3"/>
  <c r="G997" i="3"/>
  <c r="E997" i="3" a="1"/>
  <c r="E997" i="3" s="1"/>
  <c r="G996" i="2"/>
  <c r="B997" i="2"/>
  <c r="E996" i="2" a="1"/>
  <c r="E996" i="2" s="1"/>
  <c r="H996" i="2" s="1"/>
  <c r="B992" i="1"/>
  <c r="E991" i="1" a="1"/>
  <c r="E991" i="1" s="1"/>
  <c r="G991" i="1"/>
  <c r="H997" i="3" l="1"/>
  <c r="I997" i="4"/>
  <c r="B999" i="4"/>
  <c r="H999" i="4" s="1"/>
  <c r="G998" i="4"/>
  <c r="E998" i="4" a="1"/>
  <c r="E998" i="4" s="1"/>
  <c r="I998" i="4" s="1"/>
  <c r="B999" i="3"/>
  <c r="E998" i="3" a="1"/>
  <c r="E998" i="3" s="1"/>
  <c r="H998" i="3" s="1"/>
  <c r="G998" i="3"/>
  <c r="B998" i="2"/>
  <c r="E997" i="2" a="1"/>
  <c r="E997" i="2" s="1"/>
  <c r="G997" i="2"/>
  <c r="B993" i="1"/>
  <c r="E992" i="1" a="1"/>
  <c r="E992" i="1" s="1"/>
  <c r="G992" i="1"/>
  <c r="H997" i="2" l="1"/>
  <c r="G999" i="4"/>
  <c r="E999" i="4" a="1"/>
  <c r="E999" i="4" s="1"/>
  <c r="I999" i="4" s="1"/>
  <c r="B1000" i="4"/>
  <c r="H1000" i="4" s="1"/>
  <c r="G999" i="3"/>
  <c r="B1000" i="3"/>
  <c r="E999" i="3" a="1"/>
  <c r="E999" i="3" s="1"/>
  <c r="H999" i="3" s="1"/>
  <c r="B999" i="2"/>
  <c r="G998" i="2"/>
  <c r="E998" i="2" a="1"/>
  <c r="E998" i="2" s="1"/>
  <c r="H998" i="2" s="1"/>
  <c r="B994" i="1"/>
  <c r="E993" i="1" a="1"/>
  <c r="E993" i="1" s="1"/>
  <c r="G993" i="1"/>
  <c r="E1000" i="4" l="1" a="1"/>
  <c r="E1000" i="4" s="1"/>
  <c r="B1001" i="4"/>
  <c r="H1001" i="4" s="1"/>
  <c r="G1000" i="4"/>
  <c r="B1001" i="3"/>
  <c r="G1000" i="3"/>
  <c r="E1000" i="3" a="1"/>
  <c r="E1000" i="3" s="1"/>
  <c r="H1000" i="3" s="1"/>
  <c r="G999" i="2"/>
  <c r="E999" i="2" a="1"/>
  <c r="E999" i="2" s="1"/>
  <c r="H999" i="2" s="1"/>
  <c r="B1000" i="2"/>
  <c r="B995" i="1"/>
  <c r="E994" i="1" a="1"/>
  <c r="E994" i="1" s="1"/>
  <c r="G994" i="1"/>
  <c r="I1000" i="4" l="1"/>
  <c r="B1002" i="4"/>
  <c r="H1002" i="4" s="1"/>
  <c r="G1001" i="4"/>
  <c r="E1001" i="4" a="1"/>
  <c r="E1001" i="4" s="1"/>
  <c r="I1001" i="4" s="1"/>
  <c r="B1002" i="3"/>
  <c r="E1001" i="3" a="1"/>
  <c r="E1001" i="3" s="1"/>
  <c r="G1001" i="3"/>
  <c r="B1001" i="2"/>
  <c r="G1000" i="2"/>
  <c r="E1000" i="2" a="1"/>
  <c r="E1000" i="2" s="1"/>
  <c r="H1000" i="2" s="1"/>
  <c r="B996" i="1"/>
  <c r="E995" i="1" a="1"/>
  <c r="E995" i="1" s="1"/>
  <c r="G995" i="1"/>
  <c r="H1001" i="3" l="1"/>
  <c r="G1002" i="4"/>
  <c r="E1002" i="4" a="1"/>
  <c r="E1002" i="4" s="1"/>
  <c r="I1002" i="4" s="1"/>
  <c r="B1003" i="4"/>
  <c r="H1003" i="4" s="1"/>
  <c r="B1003" i="3"/>
  <c r="G1002" i="3"/>
  <c r="E1002" i="3" a="1"/>
  <c r="E1002" i="3" s="1"/>
  <c r="H1002" i="3" s="1"/>
  <c r="B1002" i="2"/>
  <c r="G1001" i="2"/>
  <c r="E1001" i="2" a="1"/>
  <c r="E1001" i="2" s="1"/>
  <c r="H1001" i="2" s="1"/>
  <c r="B997" i="1"/>
  <c r="E996" i="1" a="1"/>
  <c r="E996" i="1" s="1"/>
  <c r="G996" i="1"/>
  <c r="B1004" i="4" l="1"/>
  <c r="H1004" i="4" s="1"/>
  <c r="G1003" i="4"/>
  <c r="E1003" i="4" a="1"/>
  <c r="E1003" i="4" s="1"/>
  <c r="B1004" i="3"/>
  <c r="G1003" i="3"/>
  <c r="E1003" i="3" a="1"/>
  <c r="E1003" i="3" s="1"/>
  <c r="H1003" i="3" s="1"/>
  <c r="E1002" i="2" a="1"/>
  <c r="E1002" i="2" s="1"/>
  <c r="B1003" i="2"/>
  <c r="G1002" i="2"/>
  <c r="B998" i="1"/>
  <c r="E997" i="1" a="1"/>
  <c r="E997" i="1" s="1"/>
  <c r="G997" i="1"/>
  <c r="H1002" i="2" l="1"/>
  <c r="I1003" i="4"/>
  <c r="B1005" i="4"/>
  <c r="H1005" i="4" s="1"/>
  <c r="G1004" i="4"/>
  <c r="E1004" i="4" a="1"/>
  <c r="E1004" i="4" s="1"/>
  <c r="I1004" i="4" s="1"/>
  <c r="B1005" i="3"/>
  <c r="E1004" i="3" a="1"/>
  <c r="E1004" i="3" s="1"/>
  <c r="H1004" i="3" s="1"/>
  <c r="G1004" i="3"/>
  <c r="B1004" i="2"/>
  <c r="E1003" i="2" a="1"/>
  <c r="E1003" i="2" s="1"/>
  <c r="G1003" i="2"/>
  <c r="B999" i="1"/>
  <c r="G998" i="1"/>
  <c r="E998" i="1" a="1"/>
  <c r="E998" i="1" s="1"/>
  <c r="H1003" i="2" l="1"/>
  <c r="B1006" i="4"/>
  <c r="H1006" i="4" s="1"/>
  <c r="G1005" i="4"/>
  <c r="E1005" i="4" a="1"/>
  <c r="E1005" i="4" s="1"/>
  <c r="I1005" i="4" s="1"/>
  <c r="G1005" i="3"/>
  <c r="B1006" i="3"/>
  <c r="E1005" i="3" a="1"/>
  <c r="E1005" i="3" s="1"/>
  <c r="H1005" i="3" s="1"/>
  <c r="G1004" i="2"/>
  <c r="B1005" i="2"/>
  <c r="E1004" i="2" a="1"/>
  <c r="E1004" i="2" s="1"/>
  <c r="H1004" i="2" s="1"/>
  <c r="B1000" i="1"/>
  <c r="E999" i="1" a="1"/>
  <c r="E999" i="1" s="1"/>
  <c r="G999" i="1"/>
  <c r="B1007" i="4" l="1"/>
  <c r="H1007" i="4" s="1"/>
  <c r="G1006" i="4"/>
  <c r="E1006" i="4" a="1"/>
  <c r="E1006" i="4" s="1"/>
  <c r="B1007" i="3"/>
  <c r="G1006" i="3"/>
  <c r="E1006" i="3" a="1"/>
  <c r="E1006" i="3" s="1"/>
  <c r="H1006" i="3" s="1"/>
  <c r="G1005" i="2"/>
  <c r="B1006" i="2"/>
  <c r="E1005" i="2" a="1"/>
  <c r="E1005" i="2" s="1"/>
  <c r="H1005" i="2" s="1"/>
  <c r="B1001" i="1"/>
  <c r="E1000" i="1" a="1"/>
  <c r="E1000" i="1" s="1"/>
  <c r="G1000" i="1"/>
  <c r="I1006" i="4" l="1"/>
  <c r="E1007" i="4" a="1"/>
  <c r="E1007" i="4" s="1"/>
  <c r="I1007" i="4" s="1"/>
  <c r="B1008" i="4"/>
  <c r="H1008" i="4" s="1"/>
  <c r="G1007" i="4"/>
  <c r="B1008" i="3"/>
  <c r="E1007" i="3" a="1"/>
  <c r="E1007" i="3" s="1"/>
  <c r="G1007" i="3"/>
  <c r="B1007" i="2"/>
  <c r="E1006" i="2" a="1"/>
  <c r="E1006" i="2" s="1"/>
  <c r="G1006" i="2"/>
  <c r="B1002" i="1"/>
  <c r="E1001" i="1" a="1"/>
  <c r="E1001" i="1" s="1"/>
  <c r="G1001" i="1"/>
  <c r="H1007" i="3" l="1"/>
  <c r="H1006" i="2"/>
  <c r="B1009" i="4"/>
  <c r="H1009" i="4" s="1"/>
  <c r="G1008" i="4"/>
  <c r="E1008" i="4" a="1"/>
  <c r="E1008" i="4" s="1"/>
  <c r="I1008" i="4" s="1"/>
  <c r="B1009" i="3"/>
  <c r="G1008" i="3"/>
  <c r="E1008" i="3" a="1"/>
  <c r="E1008" i="3" s="1"/>
  <c r="H1008" i="3" s="1"/>
  <c r="B1008" i="2"/>
  <c r="G1007" i="2"/>
  <c r="E1007" i="2" a="1"/>
  <c r="E1007" i="2" s="1"/>
  <c r="H1007" i="2" s="1"/>
  <c r="B1003" i="1"/>
  <c r="E1002" i="1" a="1"/>
  <c r="E1002" i="1" s="1"/>
  <c r="G1002" i="1"/>
  <c r="E1009" i="4" l="1" a="1"/>
  <c r="E1009" i="4" s="1"/>
  <c r="I1009" i="4" s="1"/>
  <c r="B1010" i="4"/>
  <c r="H1010" i="4" s="1"/>
  <c r="G1009" i="4"/>
  <c r="B1010" i="3"/>
  <c r="G1009" i="3"/>
  <c r="E1009" i="3" a="1"/>
  <c r="E1009" i="3" s="1"/>
  <c r="H1009" i="3" s="1"/>
  <c r="G1008" i="2"/>
  <c r="B1009" i="2"/>
  <c r="E1008" i="2" a="1"/>
  <c r="E1008" i="2" s="1"/>
  <c r="H1008" i="2" s="1"/>
  <c r="B1004" i="1"/>
  <c r="E1003" i="1" a="1"/>
  <c r="E1003" i="1" s="1"/>
  <c r="G1003" i="1"/>
  <c r="B1011" i="4" l="1"/>
  <c r="H1011" i="4" s="1"/>
  <c r="G1010" i="4"/>
  <c r="E1010" i="4" a="1"/>
  <c r="E1010" i="4" s="1"/>
  <c r="I1010" i="4" s="1"/>
  <c r="B1011" i="3"/>
  <c r="E1010" i="3" a="1"/>
  <c r="E1010" i="3" s="1"/>
  <c r="G1010" i="3"/>
  <c r="B1010" i="2"/>
  <c r="E1009" i="2" a="1"/>
  <c r="E1009" i="2" s="1"/>
  <c r="G1009" i="2"/>
  <c r="B1005" i="1"/>
  <c r="E1004" i="1" a="1"/>
  <c r="E1004" i="1" s="1"/>
  <c r="G1004" i="1"/>
  <c r="H1010" i="3" l="1"/>
  <c r="H1009" i="2"/>
  <c r="G1011" i="4"/>
  <c r="E1011" i="4" a="1"/>
  <c r="E1011" i="4" s="1"/>
  <c r="I1011" i="4" s="1"/>
  <c r="B1012" i="4"/>
  <c r="H1012" i="4" s="1"/>
  <c r="G1011" i="3"/>
  <c r="B1012" i="3"/>
  <c r="E1011" i="3" a="1"/>
  <c r="E1011" i="3" s="1"/>
  <c r="H1011" i="3" s="1"/>
  <c r="B1011" i="2"/>
  <c r="G1010" i="2"/>
  <c r="E1010" i="2" a="1"/>
  <c r="E1010" i="2" s="1"/>
  <c r="H1010" i="2" s="1"/>
  <c r="B1006" i="1"/>
  <c r="G1005" i="1"/>
  <c r="E1005" i="1" a="1"/>
  <c r="E1005" i="1" s="1"/>
  <c r="E1012" i="4" l="1" a="1"/>
  <c r="E1012" i="4" s="1"/>
  <c r="I1012" i="4" s="1"/>
  <c r="G1012" i="4"/>
  <c r="B1013" i="4"/>
  <c r="H1013" i="4" s="1"/>
  <c r="B1013" i="3"/>
  <c r="G1012" i="3"/>
  <c r="E1012" i="3" a="1"/>
  <c r="E1012" i="3" s="1"/>
  <c r="H1012" i="3" s="1"/>
  <c r="G1011" i="2"/>
  <c r="B1012" i="2"/>
  <c r="E1011" i="2" a="1"/>
  <c r="E1011" i="2" s="1"/>
  <c r="H1011" i="2" s="1"/>
  <c r="B1007" i="1"/>
  <c r="E1006" i="1" a="1"/>
  <c r="E1006" i="1" s="1"/>
  <c r="G1006" i="1"/>
  <c r="B1014" i="4" l="1"/>
  <c r="H1014" i="4" s="1"/>
  <c r="G1013" i="4"/>
  <c r="E1013" i="4" a="1"/>
  <c r="E1013" i="4" s="1"/>
  <c r="I1013" i="4" s="1"/>
  <c r="B1014" i="3"/>
  <c r="E1013" i="3" a="1"/>
  <c r="E1013" i="3" s="1"/>
  <c r="H1013" i="3" s="1"/>
  <c r="G1013" i="3"/>
  <c r="B1013" i="2"/>
  <c r="G1012" i="2"/>
  <c r="E1012" i="2" a="1"/>
  <c r="E1012" i="2" s="1"/>
  <c r="B1008" i="1"/>
  <c r="E1007" i="1" a="1"/>
  <c r="E1007" i="1" s="1"/>
  <c r="G1007" i="1"/>
  <c r="H1012" i="2" l="1"/>
  <c r="G1014" i="4"/>
  <c r="E1014" i="4" a="1"/>
  <c r="E1014" i="4" s="1"/>
  <c r="I1014" i="4" s="1"/>
  <c r="B1015" i="4"/>
  <c r="H1015" i="4" s="1"/>
  <c r="B1015" i="3"/>
  <c r="G1014" i="3"/>
  <c r="E1014" i="3" a="1"/>
  <c r="E1014" i="3" s="1"/>
  <c r="H1014" i="3" s="1"/>
  <c r="B1014" i="2"/>
  <c r="G1013" i="2"/>
  <c r="E1013" i="2" a="1"/>
  <c r="E1013" i="2" s="1"/>
  <c r="B1009" i="1"/>
  <c r="E1008" i="1" a="1"/>
  <c r="E1008" i="1" s="1"/>
  <c r="G1008" i="1"/>
  <c r="H1013" i="2" l="1"/>
  <c r="B1016" i="4"/>
  <c r="H1016" i="4" s="1"/>
  <c r="G1015" i="4"/>
  <c r="E1015" i="4" a="1"/>
  <c r="E1015" i="4" s="1"/>
  <c r="I1015" i="4" s="1"/>
  <c r="B1016" i="3"/>
  <c r="G1015" i="3"/>
  <c r="E1015" i="3" a="1"/>
  <c r="E1015" i="3" s="1"/>
  <c r="H1015" i="3" s="1"/>
  <c r="G1014" i="2"/>
  <c r="B1015" i="2"/>
  <c r="E1014" i="2" a="1"/>
  <c r="E1014" i="2" s="1"/>
  <c r="H1014" i="2" s="1"/>
  <c r="B1010" i="1"/>
  <c r="E1009" i="1" a="1"/>
  <c r="E1009" i="1" s="1"/>
  <c r="G1009" i="1"/>
  <c r="B1017" i="4" l="1"/>
  <c r="H1017" i="4" s="1"/>
  <c r="G1016" i="4"/>
  <c r="E1016" i="4" a="1"/>
  <c r="E1016" i="4" s="1"/>
  <c r="I1016" i="4" s="1"/>
  <c r="B1017" i="3"/>
  <c r="E1016" i="3" a="1"/>
  <c r="E1016" i="3" s="1"/>
  <c r="H1016" i="3" s="1"/>
  <c r="G1016" i="3"/>
  <c r="B1016" i="2"/>
  <c r="E1015" i="2" a="1"/>
  <c r="E1015" i="2" s="1"/>
  <c r="G1015" i="2"/>
  <c r="B1011" i="1"/>
  <c r="E1010" i="1" a="1"/>
  <c r="E1010" i="1" s="1"/>
  <c r="G1010" i="1"/>
  <c r="H1015" i="2" l="1"/>
  <c r="B1018" i="4"/>
  <c r="H1018" i="4" s="1"/>
  <c r="G1017" i="4"/>
  <c r="E1017" i="4" a="1"/>
  <c r="E1017" i="4" s="1"/>
  <c r="I1017" i="4" s="1"/>
  <c r="G1017" i="3"/>
  <c r="B1018" i="3"/>
  <c r="E1017" i="3" a="1"/>
  <c r="E1017" i="3" s="1"/>
  <c r="H1017" i="3" s="1"/>
  <c r="B1017" i="2"/>
  <c r="G1016" i="2"/>
  <c r="E1016" i="2" a="1"/>
  <c r="E1016" i="2" s="1"/>
  <c r="H1016" i="2" s="1"/>
  <c r="B1012" i="1"/>
  <c r="E1011" i="1" a="1"/>
  <c r="E1011" i="1" s="1"/>
  <c r="G1011" i="1"/>
  <c r="B1019" i="4" l="1"/>
  <c r="H1019" i="4" s="1"/>
  <c r="G1018" i="4"/>
  <c r="E1018" i="4" a="1"/>
  <c r="E1018" i="4" s="1"/>
  <c r="I1018" i="4" s="1"/>
  <c r="B1019" i="3"/>
  <c r="G1018" i="3"/>
  <c r="E1018" i="3" a="1"/>
  <c r="E1018" i="3" s="1"/>
  <c r="H1018" i="3" s="1"/>
  <c r="E1017" i="2" a="1"/>
  <c r="E1017" i="2" s="1"/>
  <c r="G1017" i="2"/>
  <c r="B1018" i="2"/>
  <c r="B1013" i="1"/>
  <c r="E1012" i="1" a="1"/>
  <c r="E1012" i="1" s="1"/>
  <c r="G1012" i="1"/>
  <c r="H1017" i="2" l="1"/>
  <c r="B1020" i="4"/>
  <c r="H1020" i="4" s="1"/>
  <c r="G1019" i="4"/>
  <c r="E1019" i="4" a="1"/>
  <c r="E1019" i="4" s="1"/>
  <c r="I1019" i="4" s="1"/>
  <c r="B1020" i="3"/>
  <c r="E1019" i="3" a="1"/>
  <c r="E1019" i="3" s="1"/>
  <c r="H1019" i="3" s="1"/>
  <c r="G1019" i="3"/>
  <c r="B1019" i="2"/>
  <c r="E1018" i="2" a="1"/>
  <c r="E1018" i="2" s="1"/>
  <c r="G1018" i="2"/>
  <c r="B1014" i="1"/>
  <c r="E1013" i="1" a="1"/>
  <c r="E1013" i="1" s="1"/>
  <c r="G1013" i="1"/>
  <c r="H1018" i="2" l="1"/>
  <c r="B1021" i="4"/>
  <c r="H1021" i="4" s="1"/>
  <c r="G1020" i="4"/>
  <c r="E1020" i="4" a="1"/>
  <c r="E1020" i="4" s="1"/>
  <c r="I1020" i="4" s="1"/>
  <c r="B1021" i="3"/>
  <c r="G1020" i="3"/>
  <c r="E1020" i="3" a="1"/>
  <c r="E1020" i="3" s="1"/>
  <c r="H1020" i="3" s="1"/>
  <c r="B1020" i="2"/>
  <c r="G1019" i="2"/>
  <c r="E1019" i="2" a="1"/>
  <c r="E1019" i="2" s="1"/>
  <c r="H1019" i="2" s="1"/>
  <c r="B1015" i="1"/>
  <c r="G1014" i="1"/>
  <c r="E1014" i="1" a="1"/>
  <c r="E1014" i="1" s="1"/>
  <c r="E1021" i="4" l="1" a="1"/>
  <c r="E1021" i="4" s="1"/>
  <c r="I1021" i="4" s="1"/>
  <c r="G1021" i="4"/>
  <c r="B1022" i="4"/>
  <c r="H1022" i="4" s="1"/>
  <c r="B1022" i="3"/>
  <c r="G1021" i="3"/>
  <c r="E1021" i="3" a="1"/>
  <c r="E1021" i="3" s="1"/>
  <c r="H1021" i="3" s="1"/>
  <c r="G1020" i="2"/>
  <c r="E1020" i="2" a="1"/>
  <c r="E1020" i="2" s="1"/>
  <c r="H1020" i="2" s="1"/>
  <c r="B1021" i="2"/>
  <c r="B1016" i="1"/>
  <c r="E1015" i="1" a="1"/>
  <c r="E1015" i="1" s="1"/>
  <c r="G1015" i="1"/>
  <c r="B1023" i="4" l="1"/>
  <c r="H1023" i="4" s="1"/>
  <c r="E1022" i="4" a="1"/>
  <c r="E1022" i="4" s="1"/>
  <c r="G1022" i="4"/>
  <c r="B1023" i="3"/>
  <c r="E1022" i="3" a="1"/>
  <c r="E1022" i="3" s="1"/>
  <c r="H1022" i="3" s="1"/>
  <c r="G1022" i="3"/>
  <c r="B1022" i="2"/>
  <c r="G1021" i="2"/>
  <c r="E1021" i="2" a="1"/>
  <c r="E1021" i="2" s="1"/>
  <c r="H1021" i="2" s="1"/>
  <c r="B1017" i="1"/>
  <c r="E1016" i="1" a="1"/>
  <c r="E1016" i="1" s="1"/>
  <c r="G1016" i="1"/>
  <c r="I1022" i="4" l="1"/>
  <c r="G1023" i="4"/>
  <c r="E1023" i="4" a="1"/>
  <c r="E1023" i="4" s="1"/>
  <c r="I1023" i="4" s="1"/>
  <c r="B1024" i="4"/>
  <c r="H1024" i="4" s="1"/>
  <c r="G1023" i="3"/>
  <c r="B1024" i="3"/>
  <c r="E1023" i="3" a="1"/>
  <c r="E1023" i="3" s="1"/>
  <c r="H1023" i="3" s="1"/>
  <c r="B1023" i="2"/>
  <c r="E1022" i="2" a="1"/>
  <c r="E1022" i="2" s="1"/>
  <c r="G1022" i="2"/>
  <c r="B1018" i="1"/>
  <c r="E1017" i="1" a="1"/>
  <c r="E1017" i="1" s="1"/>
  <c r="G1017" i="1"/>
  <c r="H1022" i="2" l="1"/>
  <c r="E1024" i="4" a="1"/>
  <c r="E1024" i="4" s="1"/>
  <c r="B1025" i="4"/>
  <c r="H1025" i="4" s="1"/>
  <c r="G1024" i="4"/>
  <c r="B1025" i="3"/>
  <c r="G1024" i="3"/>
  <c r="E1024" i="3" a="1"/>
  <c r="E1024" i="3" s="1"/>
  <c r="H1024" i="3" s="1"/>
  <c r="G1023" i="2"/>
  <c r="B1024" i="2"/>
  <c r="E1023" i="2" a="1"/>
  <c r="E1023" i="2" s="1"/>
  <c r="H1023" i="2" s="1"/>
  <c r="B1019" i="1"/>
  <c r="E1018" i="1" a="1"/>
  <c r="E1018" i="1" s="1"/>
  <c r="G1018" i="1"/>
  <c r="I1024" i="4" l="1"/>
  <c r="B1026" i="4"/>
  <c r="H1026" i="4" s="1"/>
  <c r="G1025" i="4"/>
  <c r="E1025" i="4" a="1"/>
  <c r="E1025" i="4" s="1"/>
  <c r="I1025" i="4" s="1"/>
  <c r="B1026" i="3"/>
  <c r="E1025" i="3" a="1"/>
  <c r="E1025" i="3" s="1"/>
  <c r="H1025" i="3" s="1"/>
  <c r="G1025" i="3"/>
  <c r="B1025" i="2"/>
  <c r="E1024" i="2" a="1"/>
  <c r="E1024" i="2" s="1"/>
  <c r="G1024" i="2"/>
  <c r="B1020" i="1"/>
  <c r="E1019" i="1" a="1"/>
  <c r="E1019" i="1" s="1"/>
  <c r="G1019" i="1"/>
  <c r="H1024" i="2" l="1"/>
  <c r="G1026" i="4"/>
  <c r="E1026" i="4" a="1"/>
  <c r="E1026" i="4" s="1"/>
  <c r="I1026" i="4" s="1"/>
  <c r="B1027" i="4"/>
  <c r="H1027" i="4" s="1"/>
  <c r="B1027" i="3"/>
  <c r="G1026" i="3"/>
  <c r="E1026" i="3" a="1"/>
  <c r="E1026" i="3" s="1"/>
  <c r="H1026" i="3" s="1"/>
  <c r="B1026" i="2"/>
  <c r="G1025" i="2"/>
  <c r="E1025" i="2" a="1"/>
  <c r="E1025" i="2" s="1"/>
  <c r="H1025" i="2" s="1"/>
  <c r="B1021" i="1"/>
  <c r="E1020" i="1" a="1"/>
  <c r="E1020" i="1" s="1"/>
  <c r="G1020" i="1"/>
  <c r="B1028" i="4" l="1"/>
  <c r="H1028" i="4" s="1"/>
  <c r="G1027" i="4"/>
  <c r="E1027" i="4" a="1"/>
  <c r="E1027" i="4" s="1"/>
  <c r="I1027" i="4" s="1"/>
  <c r="B1028" i="3"/>
  <c r="G1027" i="3"/>
  <c r="E1027" i="3" a="1"/>
  <c r="E1027" i="3" s="1"/>
  <c r="H1027" i="3" s="1"/>
  <c r="E1026" i="2" a="1"/>
  <c r="E1026" i="2" s="1"/>
  <c r="G1026" i="2"/>
  <c r="B1027" i="2"/>
  <c r="B1022" i="1"/>
  <c r="E1021" i="1" a="1"/>
  <c r="E1021" i="1" s="1"/>
  <c r="G1021" i="1"/>
  <c r="H1026" i="2" l="1"/>
  <c r="B1029" i="4"/>
  <c r="H1029" i="4" s="1"/>
  <c r="G1028" i="4"/>
  <c r="E1028" i="4" a="1"/>
  <c r="E1028" i="4" s="1"/>
  <c r="I1028" i="4" s="1"/>
  <c r="B1029" i="3"/>
  <c r="E1028" i="3" a="1"/>
  <c r="E1028" i="3" s="1"/>
  <c r="G1028" i="3"/>
  <c r="G1027" i="2"/>
  <c r="B1028" i="2"/>
  <c r="E1027" i="2" a="1"/>
  <c r="E1027" i="2" s="1"/>
  <c r="H1027" i="2" s="1"/>
  <c r="B1023" i="1"/>
  <c r="E1022" i="1" a="1"/>
  <c r="E1022" i="1" s="1"/>
  <c r="G1022" i="1"/>
  <c r="H1028" i="3" l="1"/>
  <c r="B1030" i="4"/>
  <c r="H1030" i="4" s="1"/>
  <c r="G1029" i="4"/>
  <c r="E1029" i="4" a="1"/>
  <c r="E1029" i="4" s="1"/>
  <c r="I1029" i="4" s="1"/>
  <c r="G1029" i="3"/>
  <c r="B1030" i="3"/>
  <c r="E1029" i="3" a="1"/>
  <c r="E1029" i="3" s="1"/>
  <c r="H1029" i="3" s="1"/>
  <c r="B1029" i="2"/>
  <c r="G1028" i="2"/>
  <c r="E1028" i="2" a="1"/>
  <c r="E1028" i="2" s="1"/>
  <c r="H1028" i="2" s="1"/>
  <c r="B1024" i="1"/>
  <c r="E1023" i="1" a="1"/>
  <c r="E1023" i="1" s="1"/>
  <c r="G1023" i="1"/>
  <c r="B1031" i="4" l="1"/>
  <c r="H1031" i="4" s="1"/>
  <c r="G1030" i="4"/>
  <c r="E1030" i="4" a="1"/>
  <c r="E1030" i="4" s="1"/>
  <c r="B1031" i="3"/>
  <c r="G1030" i="3"/>
  <c r="E1030" i="3" a="1"/>
  <c r="E1030" i="3" s="1"/>
  <c r="B1030" i="2"/>
  <c r="G1029" i="2"/>
  <c r="E1029" i="2" a="1"/>
  <c r="E1029" i="2" s="1"/>
  <c r="H1029" i="2" s="1"/>
  <c r="B1025" i="1"/>
  <c r="E1024" i="1" a="1"/>
  <c r="E1024" i="1" s="1"/>
  <c r="G1024" i="1"/>
  <c r="H1030" i="3" l="1"/>
  <c r="I1030" i="4"/>
  <c r="E1031" i="4" a="1"/>
  <c r="E1031" i="4" s="1"/>
  <c r="I1031" i="4" s="1"/>
  <c r="G1031" i="4"/>
  <c r="B1032" i="4"/>
  <c r="H1032" i="4" s="1"/>
  <c r="B1032" i="3"/>
  <c r="E1031" i="3" a="1"/>
  <c r="E1031" i="3" s="1"/>
  <c r="H1031" i="3" s="1"/>
  <c r="G1031" i="3"/>
  <c r="B1031" i="2"/>
  <c r="E1030" i="2" a="1"/>
  <c r="E1030" i="2" s="1"/>
  <c r="G1030" i="2"/>
  <c r="B1026" i="1"/>
  <c r="E1025" i="1" a="1"/>
  <c r="E1025" i="1" s="1"/>
  <c r="G1025" i="1"/>
  <c r="H1030" i="2" l="1"/>
  <c r="B1033" i="4"/>
  <c r="H1033" i="4" s="1"/>
  <c r="G1032" i="4"/>
  <c r="E1032" i="4" a="1"/>
  <c r="E1032" i="4" s="1"/>
  <c r="I1032" i="4" s="1"/>
  <c r="B1033" i="3"/>
  <c r="G1032" i="3"/>
  <c r="E1032" i="3" a="1"/>
  <c r="E1032" i="3" s="1"/>
  <c r="H1032" i="3" s="1"/>
  <c r="G1031" i="2"/>
  <c r="B1032" i="2"/>
  <c r="E1031" i="2" a="1"/>
  <c r="E1031" i="2" s="1"/>
  <c r="H1031" i="2" s="1"/>
  <c r="B1027" i="1"/>
  <c r="E1026" i="1" a="1"/>
  <c r="E1026" i="1" s="1"/>
  <c r="G1026" i="1"/>
  <c r="E1033" i="4" l="1" a="1"/>
  <c r="E1033" i="4" s="1"/>
  <c r="I1033" i="4" s="1"/>
  <c r="B1034" i="4"/>
  <c r="H1034" i="4" s="1"/>
  <c r="G1033" i="4"/>
  <c r="B1034" i="3"/>
  <c r="G1033" i="3"/>
  <c r="E1033" i="3" a="1"/>
  <c r="E1033" i="3" s="1"/>
  <c r="H1033" i="3" s="1"/>
  <c r="E1032" i="2" a="1"/>
  <c r="E1032" i="2" s="1"/>
  <c r="G1032" i="2"/>
  <c r="B1033" i="2"/>
  <c r="B1028" i="1"/>
  <c r="E1027" i="1" a="1"/>
  <c r="E1027" i="1" s="1"/>
  <c r="G1027" i="1"/>
  <c r="H1032" i="2" l="1"/>
  <c r="B1035" i="4"/>
  <c r="H1035" i="4" s="1"/>
  <c r="G1034" i="4"/>
  <c r="E1034" i="4" a="1"/>
  <c r="E1034" i="4" s="1"/>
  <c r="I1034" i="4" s="1"/>
  <c r="B1035" i="3"/>
  <c r="E1034" i="3" a="1"/>
  <c r="E1034" i="3" s="1"/>
  <c r="H1034" i="3" s="1"/>
  <c r="G1034" i="3"/>
  <c r="B1034" i="2"/>
  <c r="E1033" i="2" a="1"/>
  <c r="E1033" i="2" s="1"/>
  <c r="G1033" i="2"/>
  <c r="B1029" i="1"/>
  <c r="E1028" i="1" a="1"/>
  <c r="E1028" i="1" s="1"/>
  <c r="G1028" i="1"/>
  <c r="H1033" i="2" l="1"/>
  <c r="G1035" i="4"/>
  <c r="E1035" i="4" a="1"/>
  <c r="E1035" i="4" s="1"/>
  <c r="B1036" i="4"/>
  <c r="H1036" i="4" s="1"/>
  <c r="G1035" i="3"/>
  <c r="B1036" i="3"/>
  <c r="E1035" i="3" a="1"/>
  <c r="E1035" i="3" s="1"/>
  <c r="H1035" i="3" s="1"/>
  <c r="B1035" i="2"/>
  <c r="E1034" i="2" a="1"/>
  <c r="E1034" i="2" s="1"/>
  <c r="G1034" i="2"/>
  <c r="B1030" i="1"/>
  <c r="G1029" i="1"/>
  <c r="E1029" i="1" a="1"/>
  <c r="E1029" i="1" s="1"/>
  <c r="H1034" i="2" l="1"/>
  <c r="I1035" i="4"/>
  <c r="E1036" i="4" a="1"/>
  <c r="E1036" i="4" s="1"/>
  <c r="B1037" i="4"/>
  <c r="H1037" i="4" s="1"/>
  <c r="G1036" i="4"/>
  <c r="B1037" i="3"/>
  <c r="G1036" i="3"/>
  <c r="E1036" i="3" a="1"/>
  <c r="E1036" i="3" s="1"/>
  <c r="H1036" i="3" s="1"/>
  <c r="E1035" i="2" a="1"/>
  <c r="E1035" i="2" s="1"/>
  <c r="G1035" i="2"/>
  <c r="B1036" i="2"/>
  <c r="B1031" i="1"/>
  <c r="E1030" i="1" a="1"/>
  <c r="E1030" i="1" s="1"/>
  <c r="G1030" i="1"/>
  <c r="H1035" i="2" l="1"/>
  <c r="I1036" i="4"/>
  <c r="B1038" i="4"/>
  <c r="H1038" i="4" s="1"/>
  <c r="G1037" i="4"/>
  <c r="E1037" i="4" a="1"/>
  <c r="E1037" i="4" s="1"/>
  <c r="I1037" i="4" s="1"/>
  <c r="B1038" i="3"/>
  <c r="E1037" i="3" a="1"/>
  <c r="E1037" i="3" s="1"/>
  <c r="H1037" i="3" s="1"/>
  <c r="G1037" i="3"/>
  <c r="B1037" i="2"/>
  <c r="E1036" i="2" a="1"/>
  <c r="E1036" i="2" s="1"/>
  <c r="G1036" i="2"/>
  <c r="B1032" i="1"/>
  <c r="E1031" i="1" a="1"/>
  <c r="E1031" i="1" s="1"/>
  <c r="G1031" i="1"/>
  <c r="H1036" i="2" l="1"/>
  <c r="G1038" i="4"/>
  <c r="E1038" i="4" a="1"/>
  <c r="E1038" i="4" s="1"/>
  <c r="I1038" i="4" s="1"/>
  <c r="B1039" i="4"/>
  <c r="H1039" i="4" s="1"/>
  <c r="B1039" i="3"/>
  <c r="G1038" i="3"/>
  <c r="E1038" i="3" a="1"/>
  <c r="E1038" i="3" s="1"/>
  <c r="H1038" i="3" s="1"/>
  <c r="B1038" i="2"/>
  <c r="G1037" i="2"/>
  <c r="E1037" i="2" a="1"/>
  <c r="E1037" i="2" s="1"/>
  <c r="B1033" i="1"/>
  <c r="E1032" i="1" a="1"/>
  <c r="E1032" i="1" s="1"/>
  <c r="G1032" i="1"/>
  <c r="H1037" i="2" l="1"/>
  <c r="B1040" i="4"/>
  <c r="H1040" i="4" s="1"/>
  <c r="G1039" i="4"/>
  <c r="E1039" i="4" a="1"/>
  <c r="E1039" i="4" s="1"/>
  <c r="I1039" i="4" s="1"/>
  <c r="B1040" i="3"/>
  <c r="G1039" i="3"/>
  <c r="E1039" i="3" a="1"/>
  <c r="E1039" i="3" s="1"/>
  <c r="H1039" i="3" s="1"/>
  <c r="G1038" i="2"/>
  <c r="E1038" i="2" a="1"/>
  <c r="E1038" i="2" s="1"/>
  <c r="H1038" i="2" s="1"/>
  <c r="B1039" i="2"/>
  <c r="B1034" i="1"/>
  <c r="E1033" i="1" a="1"/>
  <c r="E1033" i="1" s="1"/>
  <c r="G1033" i="1"/>
  <c r="B1041" i="4" l="1"/>
  <c r="H1041" i="4" s="1"/>
  <c r="G1040" i="4"/>
  <c r="E1040" i="4" a="1"/>
  <c r="E1040" i="4" s="1"/>
  <c r="B1041" i="3"/>
  <c r="E1040" i="3" a="1"/>
  <c r="E1040" i="3" s="1"/>
  <c r="H1040" i="3" s="1"/>
  <c r="G1040" i="3"/>
  <c r="B1040" i="2"/>
  <c r="G1039" i="2"/>
  <c r="E1039" i="2" a="1"/>
  <c r="E1039" i="2" s="1"/>
  <c r="H1039" i="2" s="1"/>
  <c r="B1035" i="1"/>
  <c r="E1034" i="1" a="1"/>
  <c r="E1034" i="1" s="1"/>
  <c r="G1034" i="1"/>
  <c r="I1040" i="4" l="1"/>
  <c r="E1041" i="4" a="1"/>
  <c r="E1041" i="4" s="1"/>
  <c r="I1041" i="4" s="1"/>
  <c r="G1041" i="4"/>
  <c r="B1042" i="4"/>
  <c r="H1042" i="4" s="1"/>
  <c r="G1041" i="3"/>
  <c r="B1042" i="3"/>
  <c r="E1041" i="3" a="1"/>
  <c r="E1041" i="3" s="1"/>
  <c r="H1041" i="3" s="1"/>
  <c r="G1040" i="2"/>
  <c r="E1040" i="2" a="1"/>
  <c r="E1040" i="2" s="1"/>
  <c r="H1040" i="2" s="1"/>
  <c r="B1041" i="2"/>
  <c r="B1036" i="1"/>
  <c r="E1035" i="1" a="1"/>
  <c r="E1035" i="1" s="1"/>
  <c r="G1035" i="1"/>
  <c r="B1043" i="4" l="1"/>
  <c r="H1043" i="4" s="1"/>
  <c r="G1042" i="4"/>
  <c r="E1042" i="4" a="1"/>
  <c r="E1042" i="4" s="1"/>
  <c r="I1042" i="4" s="1"/>
  <c r="B1043" i="3"/>
  <c r="G1042" i="3"/>
  <c r="E1042" i="3" a="1"/>
  <c r="E1042" i="3" s="1"/>
  <c r="H1042" i="3" s="1"/>
  <c r="G1041" i="2"/>
  <c r="E1041" i="2" a="1"/>
  <c r="E1041" i="2" s="1"/>
  <c r="H1041" i="2" s="1"/>
  <c r="B1042" i="2"/>
  <c r="B1037" i="1"/>
  <c r="E1036" i="1" a="1"/>
  <c r="E1036" i="1" s="1"/>
  <c r="G1036" i="1"/>
  <c r="B1044" i="4" l="1"/>
  <c r="H1044" i="4" s="1"/>
  <c r="G1043" i="4"/>
  <c r="E1043" i="4" a="1"/>
  <c r="E1043" i="4" s="1"/>
  <c r="I1043" i="4" s="1"/>
  <c r="B1044" i="3"/>
  <c r="E1043" i="3" a="1"/>
  <c r="E1043" i="3" s="1"/>
  <c r="H1043" i="3" s="1"/>
  <c r="G1043" i="3"/>
  <c r="B1043" i="2"/>
  <c r="E1042" i="2" a="1"/>
  <c r="E1042" i="2" s="1"/>
  <c r="G1042" i="2"/>
  <c r="B1038" i="1"/>
  <c r="G1037" i="1"/>
  <c r="E1037" i="1" a="1"/>
  <c r="E1037" i="1" s="1"/>
  <c r="H1042" i="2" l="1"/>
  <c r="B1045" i="4"/>
  <c r="H1045" i="4" s="1"/>
  <c r="G1044" i="4"/>
  <c r="E1044" i="4" a="1"/>
  <c r="E1044" i="4" s="1"/>
  <c r="B1045" i="3"/>
  <c r="G1044" i="3"/>
  <c r="E1044" i="3" a="1"/>
  <c r="E1044" i="3" s="1"/>
  <c r="H1044" i="3" s="1"/>
  <c r="E1043" i="2" a="1"/>
  <c r="E1043" i="2" s="1"/>
  <c r="G1043" i="2"/>
  <c r="B1044" i="2"/>
  <c r="B1039" i="1"/>
  <c r="E1038" i="1" a="1"/>
  <c r="E1038" i="1" s="1"/>
  <c r="G1038" i="1"/>
  <c r="I1044" i="4" l="1"/>
  <c r="H1043" i="2"/>
  <c r="E1045" i="4" a="1"/>
  <c r="E1045" i="4" s="1"/>
  <c r="G1045" i="4"/>
  <c r="B1046" i="4"/>
  <c r="H1046" i="4" s="1"/>
  <c r="B1046" i="3"/>
  <c r="G1045" i="3"/>
  <c r="E1045" i="3" a="1"/>
  <c r="E1045" i="3" s="1"/>
  <c r="H1045" i="3" s="1"/>
  <c r="G1044" i="2"/>
  <c r="E1044" i="2" a="1"/>
  <c r="E1044" i="2" s="1"/>
  <c r="H1044" i="2" s="1"/>
  <c r="B1045" i="2"/>
  <c r="B1040" i="1"/>
  <c r="E1039" i="1" a="1"/>
  <c r="E1039" i="1" s="1"/>
  <c r="G1039" i="1"/>
  <c r="I1045" i="4" l="1"/>
  <c r="B1047" i="4"/>
  <c r="H1047" i="4" s="1"/>
  <c r="G1046" i="4"/>
  <c r="E1046" i="4" a="1"/>
  <c r="E1046" i="4" s="1"/>
  <c r="I1046" i="4" s="1"/>
  <c r="B1047" i="3"/>
  <c r="E1046" i="3" a="1"/>
  <c r="E1046" i="3" s="1"/>
  <c r="H1046" i="3" s="1"/>
  <c r="G1046" i="3"/>
  <c r="B1046" i="2"/>
  <c r="G1045" i="2"/>
  <c r="E1045" i="2" a="1"/>
  <c r="E1045" i="2" s="1"/>
  <c r="H1045" i="2" s="1"/>
  <c r="B1041" i="1"/>
  <c r="E1040" i="1" a="1"/>
  <c r="E1040" i="1" s="1"/>
  <c r="G1040" i="1"/>
  <c r="G1047" i="4" l="1"/>
  <c r="E1047" i="4" a="1"/>
  <c r="E1047" i="4" s="1"/>
  <c r="B1048" i="4"/>
  <c r="H1048" i="4" s="1"/>
  <c r="G1047" i="3"/>
  <c r="B1048" i="3"/>
  <c r="E1047" i="3" a="1"/>
  <c r="E1047" i="3" s="1"/>
  <c r="B1047" i="2"/>
  <c r="G1046" i="2"/>
  <c r="E1046" i="2" a="1"/>
  <c r="E1046" i="2" s="1"/>
  <c r="H1046" i="2" s="1"/>
  <c r="B1042" i="1"/>
  <c r="E1041" i="1" a="1"/>
  <c r="E1041" i="1" s="1"/>
  <c r="G1041" i="1"/>
  <c r="H1047" i="3" l="1"/>
  <c r="I1047" i="4"/>
  <c r="E1048" i="4" a="1"/>
  <c r="E1048" i="4" s="1"/>
  <c r="I1048" i="4" s="1"/>
  <c r="B1049" i="4"/>
  <c r="H1049" i="4" s="1"/>
  <c r="G1048" i="4"/>
  <c r="B1049" i="3"/>
  <c r="G1048" i="3"/>
  <c r="E1048" i="3" a="1"/>
  <c r="E1048" i="3" s="1"/>
  <c r="H1048" i="3" s="1"/>
  <c r="G1047" i="2"/>
  <c r="B1048" i="2"/>
  <c r="E1047" i="2" a="1"/>
  <c r="E1047" i="2" s="1"/>
  <c r="B1043" i="1"/>
  <c r="E1042" i="1" a="1"/>
  <c r="E1042" i="1" s="1"/>
  <c r="G1042" i="1"/>
  <c r="H1047" i="2" l="1"/>
  <c r="B1050" i="4"/>
  <c r="H1050" i="4" s="1"/>
  <c r="G1049" i="4"/>
  <c r="E1049" i="4" a="1"/>
  <c r="E1049" i="4" s="1"/>
  <c r="I1049" i="4" s="1"/>
  <c r="B1050" i="3"/>
  <c r="E1049" i="3" a="1"/>
  <c r="E1049" i="3" s="1"/>
  <c r="H1049" i="3" s="1"/>
  <c r="G1049" i="3"/>
  <c r="B1049" i="2"/>
  <c r="G1048" i="2"/>
  <c r="E1048" i="2" a="1"/>
  <c r="E1048" i="2" s="1"/>
  <c r="H1048" i="2" s="1"/>
  <c r="B1044" i="1"/>
  <c r="E1043" i="1" a="1"/>
  <c r="E1043" i="1" s="1"/>
  <c r="G1043" i="1"/>
  <c r="G1050" i="4" l="1"/>
  <c r="E1050" i="4" a="1"/>
  <c r="E1050" i="4" s="1"/>
  <c r="I1050" i="4" s="1"/>
  <c r="B1051" i="4"/>
  <c r="H1051" i="4" s="1"/>
  <c r="B1051" i="3"/>
  <c r="G1050" i="3"/>
  <c r="E1050" i="3" a="1"/>
  <c r="E1050" i="3" s="1"/>
  <c r="H1050" i="3" s="1"/>
  <c r="B1050" i="2"/>
  <c r="G1049" i="2"/>
  <c r="E1049" i="2" a="1"/>
  <c r="E1049" i="2" s="1"/>
  <c r="H1049" i="2" s="1"/>
  <c r="B1045" i="1"/>
  <c r="E1044" i="1" a="1"/>
  <c r="E1044" i="1" s="1"/>
  <c r="G1044" i="1"/>
  <c r="B1052" i="4" l="1"/>
  <c r="H1052" i="4" s="1"/>
  <c r="G1051" i="4"/>
  <c r="E1051" i="4" a="1"/>
  <c r="E1051" i="4" s="1"/>
  <c r="I1051" i="4" s="1"/>
  <c r="B1052" i="3"/>
  <c r="G1051" i="3"/>
  <c r="E1051" i="3" a="1"/>
  <c r="E1051" i="3" s="1"/>
  <c r="H1051" i="3" s="1"/>
  <c r="G1050" i="2"/>
  <c r="E1050" i="2" a="1"/>
  <c r="E1050" i="2" s="1"/>
  <c r="H1050" i="2" s="1"/>
  <c r="B1051" i="2"/>
  <c r="B1046" i="1"/>
  <c r="G1045" i="1"/>
  <c r="E1045" i="1" a="1"/>
  <c r="E1045" i="1" s="1"/>
  <c r="B1053" i="4" l="1"/>
  <c r="H1053" i="4" s="1"/>
  <c r="G1052" i="4"/>
  <c r="E1052" i="4" a="1"/>
  <c r="E1052" i="4" s="1"/>
  <c r="I1052" i="4" s="1"/>
  <c r="B1053" i="3"/>
  <c r="E1052" i="3" a="1"/>
  <c r="E1052" i="3" s="1"/>
  <c r="H1052" i="3" s="1"/>
  <c r="G1052" i="3"/>
  <c r="B1052" i="2"/>
  <c r="G1051" i="2"/>
  <c r="E1051" i="2" a="1"/>
  <c r="E1051" i="2" s="1"/>
  <c r="H1051" i="2" s="1"/>
  <c r="B1047" i="1"/>
  <c r="E1046" i="1" a="1"/>
  <c r="E1046" i="1" s="1"/>
  <c r="G1046" i="1"/>
  <c r="B1054" i="4" l="1"/>
  <c r="H1054" i="4" s="1"/>
  <c r="G1053" i="4"/>
  <c r="E1053" i="4" a="1"/>
  <c r="E1053" i="4" s="1"/>
  <c r="I1053" i="4" s="1"/>
  <c r="G1053" i="3"/>
  <c r="B1054" i="3"/>
  <c r="E1053" i="3" a="1"/>
  <c r="E1053" i="3" s="1"/>
  <c r="H1053" i="3" s="1"/>
  <c r="B1053" i="2"/>
  <c r="E1052" i="2" a="1"/>
  <c r="E1052" i="2" s="1"/>
  <c r="G1052" i="2"/>
  <c r="B1048" i="1"/>
  <c r="E1047" i="1" a="1"/>
  <c r="E1047" i="1" s="1"/>
  <c r="G1047" i="1"/>
  <c r="H1052" i="2" l="1"/>
  <c r="B1055" i="4"/>
  <c r="H1055" i="4" s="1"/>
  <c r="G1054" i="4"/>
  <c r="E1054" i="4" a="1"/>
  <c r="E1054" i="4" s="1"/>
  <c r="I1054" i="4" s="1"/>
  <c r="B1055" i="3"/>
  <c r="G1054" i="3"/>
  <c r="E1054" i="3" a="1"/>
  <c r="E1054" i="3" s="1"/>
  <c r="H1054" i="3" s="1"/>
  <c r="G1053" i="2"/>
  <c r="E1053" i="2" a="1"/>
  <c r="E1053" i="2" s="1"/>
  <c r="H1053" i="2" s="1"/>
  <c r="B1054" i="2"/>
  <c r="B1049" i="1"/>
  <c r="E1048" i="1" a="1"/>
  <c r="E1048" i="1" s="1"/>
  <c r="G1048" i="1"/>
  <c r="E1055" i="4" l="1" a="1"/>
  <c r="E1055" i="4" s="1"/>
  <c r="B1056" i="4"/>
  <c r="H1056" i="4" s="1"/>
  <c r="G1055" i="4"/>
  <c r="B1056" i="3"/>
  <c r="E1055" i="3" a="1"/>
  <c r="E1055" i="3" s="1"/>
  <c r="H1055" i="3" s="1"/>
  <c r="G1055" i="3"/>
  <c r="B1055" i="2"/>
  <c r="G1054" i="2"/>
  <c r="E1054" i="2" a="1"/>
  <c r="E1054" i="2" s="1"/>
  <c r="H1054" i="2" s="1"/>
  <c r="B1050" i="1"/>
  <c r="E1049" i="1" a="1"/>
  <c r="E1049" i="1" s="1"/>
  <c r="G1049" i="1"/>
  <c r="I1055" i="4" l="1"/>
  <c r="B1057" i="4"/>
  <c r="H1057" i="4" s="1"/>
  <c r="G1056" i="4"/>
  <c r="E1056" i="4" a="1"/>
  <c r="E1056" i="4" s="1"/>
  <c r="I1056" i="4" s="1"/>
  <c r="B1057" i="3"/>
  <c r="G1056" i="3"/>
  <c r="E1056" i="3" a="1"/>
  <c r="E1056" i="3" s="1"/>
  <c r="H1056" i="3" s="1"/>
  <c r="G1055" i="2"/>
  <c r="B1056" i="2"/>
  <c r="E1055" i="2" a="1"/>
  <c r="E1055" i="2" s="1"/>
  <c r="H1055" i="2" s="1"/>
  <c r="B1051" i="1"/>
  <c r="E1050" i="1" a="1"/>
  <c r="E1050" i="1" s="1"/>
  <c r="G1050" i="1"/>
  <c r="E1057" i="4" l="1" a="1"/>
  <c r="E1057" i="4" s="1"/>
  <c r="B1058" i="4"/>
  <c r="H1058" i="4" s="1"/>
  <c r="G1057" i="4"/>
  <c r="B1058" i="3"/>
  <c r="G1057" i="3"/>
  <c r="E1057" i="3" a="1"/>
  <c r="E1057" i="3" s="1"/>
  <c r="H1057" i="3" s="1"/>
  <c r="E1056" i="2" a="1"/>
  <c r="E1056" i="2" s="1"/>
  <c r="B1057" i="2"/>
  <c r="G1056" i="2"/>
  <c r="B1052" i="1"/>
  <c r="E1051" i="1" a="1"/>
  <c r="E1051" i="1" s="1"/>
  <c r="G1051" i="1"/>
  <c r="I1057" i="4" l="1"/>
  <c r="H1056" i="2"/>
  <c r="B1059" i="4"/>
  <c r="H1059" i="4" s="1"/>
  <c r="G1058" i="4"/>
  <c r="E1058" i="4" a="1"/>
  <c r="E1058" i="4" s="1"/>
  <c r="I1058" i="4" s="1"/>
  <c r="B1059" i="3"/>
  <c r="E1058" i="3" a="1"/>
  <c r="E1058" i="3" s="1"/>
  <c r="G1058" i="3"/>
  <c r="G1057" i="2"/>
  <c r="B1058" i="2"/>
  <c r="E1057" i="2" a="1"/>
  <c r="E1057" i="2" s="1"/>
  <c r="H1057" i="2" s="1"/>
  <c r="B1053" i="1"/>
  <c r="E1052" i="1" a="1"/>
  <c r="E1052" i="1" s="1"/>
  <c r="G1052" i="1"/>
  <c r="H1058" i="3" l="1"/>
  <c r="G1059" i="4"/>
  <c r="E1059" i="4" a="1"/>
  <c r="E1059" i="4" s="1"/>
  <c r="I1059" i="4" s="1"/>
  <c r="B1060" i="4"/>
  <c r="H1060" i="4" s="1"/>
  <c r="G1059" i="3"/>
  <c r="B1060" i="3"/>
  <c r="E1059" i="3" a="1"/>
  <c r="E1059" i="3" s="1"/>
  <c r="H1059" i="3" s="1"/>
  <c r="B1059" i="2"/>
  <c r="G1058" i="2"/>
  <c r="E1058" i="2" a="1"/>
  <c r="E1058" i="2" s="1"/>
  <c r="H1058" i="2" s="1"/>
  <c r="B1054" i="1"/>
  <c r="G1053" i="1"/>
  <c r="E1053" i="1" a="1"/>
  <c r="E1053" i="1" s="1"/>
  <c r="E1060" i="4" l="1" a="1"/>
  <c r="E1060" i="4" s="1"/>
  <c r="I1060" i="4" s="1"/>
  <c r="G1060" i="4"/>
  <c r="B1061" i="4"/>
  <c r="H1061" i="4" s="1"/>
  <c r="B1061" i="3"/>
  <c r="G1060" i="3"/>
  <c r="E1060" i="3" a="1"/>
  <c r="E1060" i="3" s="1"/>
  <c r="H1060" i="3" s="1"/>
  <c r="G1059" i="2"/>
  <c r="E1059" i="2" a="1"/>
  <c r="E1059" i="2" s="1"/>
  <c r="H1059" i="2" s="1"/>
  <c r="B1060" i="2"/>
  <c r="B1055" i="1"/>
  <c r="E1054" i="1" a="1"/>
  <c r="E1054" i="1" s="1"/>
  <c r="G1054" i="1"/>
  <c r="B1062" i="4" l="1"/>
  <c r="H1062" i="4" s="1"/>
  <c r="G1061" i="4"/>
  <c r="E1061" i="4" a="1"/>
  <c r="E1061" i="4" s="1"/>
  <c r="I1061" i="4" s="1"/>
  <c r="B1062" i="3"/>
  <c r="E1061" i="3" a="1"/>
  <c r="E1061" i="3" s="1"/>
  <c r="G1061" i="3"/>
  <c r="B1061" i="2"/>
  <c r="E1060" i="2" a="1"/>
  <c r="E1060" i="2" s="1"/>
  <c r="G1060" i="2"/>
  <c r="B1056" i="1"/>
  <c r="E1055" i="1" a="1"/>
  <c r="E1055" i="1" s="1"/>
  <c r="G1055" i="1"/>
  <c r="H1060" i="2" l="1"/>
  <c r="H1061" i="3"/>
  <c r="G1062" i="4"/>
  <c r="E1062" i="4" a="1"/>
  <c r="E1062" i="4" s="1"/>
  <c r="I1062" i="4" s="1"/>
  <c r="B1063" i="4"/>
  <c r="H1063" i="4" s="1"/>
  <c r="B1063" i="3"/>
  <c r="G1062" i="3"/>
  <c r="E1062" i="3" a="1"/>
  <c r="E1062" i="3" s="1"/>
  <c r="H1062" i="3" s="1"/>
  <c r="B1062" i="2"/>
  <c r="E1061" i="2" a="1"/>
  <c r="E1061" i="2" s="1"/>
  <c r="G1061" i="2"/>
  <c r="B1057" i="1"/>
  <c r="E1056" i="1" a="1"/>
  <c r="E1056" i="1" s="1"/>
  <c r="G1056" i="1"/>
  <c r="H1061" i="2" l="1"/>
  <c r="B1064" i="4"/>
  <c r="H1064" i="4" s="1"/>
  <c r="G1063" i="4"/>
  <c r="E1063" i="4" a="1"/>
  <c r="E1063" i="4" s="1"/>
  <c r="I1063" i="4" s="1"/>
  <c r="B1064" i="3"/>
  <c r="G1063" i="3"/>
  <c r="E1063" i="3" a="1"/>
  <c r="E1063" i="3" s="1"/>
  <c r="H1063" i="3" s="1"/>
  <c r="E1062" i="2" a="1"/>
  <c r="E1062" i="2" s="1"/>
  <c r="G1062" i="2"/>
  <c r="B1063" i="2"/>
  <c r="B1058" i="1"/>
  <c r="E1057" i="1" a="1"/>
  <c r="E1057" i="1" s="1"/>
  <c r="G1057" i="1"/>
  <c r="H1062" i="2" l="1"/>
  <c r="B1065" i="4"/>
  <c r="H1065" i="4" s="1"/>
  <c r="G1064" i="4"/>
  <c r="E1064" i="4" a="1"/>
  <c r="E1064" i="4" s="1"/>
  <c r="I1064" i="4" s="1"/>
  <c r="B1065" i="3"/>
  <c r="E1064" i="3" a="1"/>
  <c r="E1064" i="3" s="1"/>
  <c r="H1064" i="3" s="1"/>
  <c r="G1064" i="3"/>
  <c r="B1064" i="2"/>
  <c r="E1063" i="2" a="1"/>
  <c r="E1063" i="2" s="1"/>
  <c r="G1063" i="2"/>
  <c r="B1059" i="1"/>
  <c r="E1058" i="1" a="1"/>
  <c r="E1058" i="1" s="1"/>
  <c r="G1058" i="1"/>
  <c r="H1063" i="2" l="1"/>
  <c r="B1066" i="4"/>
  <c r="H1066" i="4" s="1"/>
  <c r="G1065" i="4"/>
  <c r="E1065" i="4" a="1"/>
  <c r="E1065" i="4" s="1"/>
  <c r="I1065" i="4" s="1"/>
  <c r="G1065" i="3"/>
  <c r="B1066" i="3"/>
  <c r="E1065" i="3" a="1"/>
  <c r="E1065" i="3" s="1"/>
  <c r="H1065" i="3" s="1"/>
  <c r="B1065" i="2"/>
  <c r="G1064" i="2"/>
  <c r="E1064" i="2" a="1"/>
  <c r="E1064" i="2" s="1"/>
  <c r="H1064" i="2" s="1"/>
  <c r="B1060" i="1"/>
  <c r="E1059" i="1" a="1"/>
  <c r="E1059" i="1" s="1"/>
  <c r="G1059" i="1"/>
  <c r="B1067" i="4" l="1"/>
  <c r="H1067" i="4" s="1"/>
  <c r="G1066" i="4"/>
  <c r="E1066" i="4" a="1"/>
  <c r="E1066" i="4" s="1"/>
  <c r="I1066" i="4" s="1"/>
  <c r="B1067" i="3"/>
  <c r="G1066" i="3"/>
  <c r="E1066" i="3" a="1"/>
  <c r="E1066" i="3" s="1"/>
  <c r="H1066" i="3" s="1"/>
  <c r="E1065" i="2" a="1"/>
  <c r="E1065" i="2" s="1"/>
  <c r="G1065" i="2"/>
  <c r="B1066" i="2"/>
  <c r="B1061" i="1"/>
  <c r="E1060" i="1" a="1"/>
  <c r="E1060" i="1" s="1"/>
  <c r="G1060" i="1"/>
  <c r="H1065" i="2" l="1"/>
  <c r="B1068" i="4"/>
  <c r="H1068" i="4" s="1"/>
  <c r="G1067" i="4"/>
  <c r="E1067" i="4" a="1"/>
  <c r="E1067" i="4" s="1"/>
  <c r="I1067" i="4" s="1"/>
  <c r="B1068" i="3"/>
  <c r="E1067" i="3" a="1"/>
  <c r="E1067" i="3" s="1"/>
  <c r="H1067" i="3" s="1"/>
  <c r="G1067" i="3"/>
  <c r="G1066" i="2"/>
  <c r="B1067" i="2"/>
  <c r="E1066" i="2" a="1"/>
  <c r="E1066" i="2" s="1"/>
  <c r="H1066" i="2" s="1"/>
  <c r="B1062" i="1"/>
  <c r="E1061" i="1" a="1"/>
  <c r="E1061" i="1" s="1"/>
  <c r="G1061" i="1"/>
  <c r="B1069" i="4" l="1"/>
  <c r="H1069" i="4" s="1"/>
  <c r="G1068" i="4"/>
  <c r="E1068" i="4" a="1"/>
  <c r="E1068" i="4" s="1"/>
  <c r="I1068" i="4" s="1"/>
  <c r="B1069" i="3"/>
  <c r="G1068" i="3"/>
  <c r="E1068" i="3" a="1"/>
  <c r="E1068" i="3" s="1"/>
  <c r="H1068" i="3" s="1"/>
  <c r="B1068" i="2"/>
  <c r="E1067" i="2" a="1"/>
  <c r="E1067" i="2" s="1"/>
  <c r="G1067" i="2"/>
  <c r="B1063" i="1"/>
  <c r="E1062" i="1" a="1"/>
  <c r="E1062" i="1" s="1"/>
  <c r="G1062" i="1"/>
  <c r="H1067" i="2" l="1"/>
  <c r="E1069" i="4" a="1"/>
  <c r="E1069" i="4" s="1"/>
  <c r="I1069" i="4" s="1"/>
  <c r="G1069" i="4"/>
  <c r="B1070" i="4"/>
  <c r="H1070" i="4" s="1"/>
  <c r="B1070" i="3"/>
  <c r="G1069" i="3"/>
  <c r="E1069" i="3" a="1"/>
  <c r="E1069" i="3" s="1"/>
  <c r="H1069" i="3" s="1"/>
  <c r="G1068" i="2"/>
  <c r="E1068" i="2" a="1"/>
  <c r="E1068" i="2" s="1"/>
  <c r="H1068" i="2" s="1"/>
  <c r="B1069" i="2"/>
  <c r="B1064" i="1"/>
  <c r="E1063" i="1" a="1"/>
  <c r="E1063" i="1" s="1"/>
  <c r="G1063" i="1"/>
  <c r="B1071" i="4" l="1"/>
  <c r="H1071" i="4" s="1"/>
  <c r="E1070" i="4" a="1"/>
  <c r="E1070" i="4" s="1"/>
  <c r="G1070" i="4"/>
  <c r="B1071" i="3"/>
  <c r="E1070" i="3" a="1"/>
  <c r="E1070" i="3" s="1"/>
  <c r="H1070" i="3" s="1"/>
  <c r="G1070" i="3"/>
  <c r="B1070" i="2"/>
  <c r="G1069" i="2"/>
  <c r="E1069" i="2" a="1"/>
  <c r="E1069" i="2" s="1"/>
  <c r="H1069" i="2" s="1"/>
  <c r="B1065" i="1"/>
  <c r="E1064" i="1" a="1"/>
  <c r="E1064" i="1" s="1"/>
  <c r="G1064" i="1"/>
  <c r="I1070" i="4" l="1"/>
  <c r="G1071" i="4"/>
  <c r="E1071" i="4" a="1"/>
  <c r="E1071" i="4" s="1"/>
  <c r="I1071" i="4" s="1"/>
  <c r="B1072" i="4"/>
  <c r="H1072" i="4" s="1"/>
  <c r="G1071" i="3"/>
  <c r="B1072" i="3"/>
  <c r="E1071" i="3" a="1"/>
  <c r="E1071" i="3" s="1"/>
  <c r="H1071" i="3" s="1"/>
  <c r="B1071" i="2"/>
  <c r="E1070" i="2" a="1"/>
  <c r="E1070" i="2" s="1"/>
  <c r="G1070" i="2"/>
  <c r="B1066" i="1"/>
  <c r="E1065" i="1" a="1"/>
  <c r="E1065" i="1" s="1"/>
  <c r="G1065" i="1"/>
  <c r="H1070" i="2" l="1"/>
  <c r="E1072" i="4" a="1"/>
  <c r="E1072" i="4" s="1"/>
  <c r="I1072" i="4" s="1"/>
  <c r="B1073" i="4"/>
  <c r="H1073" i="4" s="1"/>
  <c r="G1072" i="4"/>
  <c r="B1073" i="3"/>
  <c r="G1072" i="3"/>
  <c r="E1072" i="3" a="1"/>
  <c r="E1072" i="3" s="1"/>
  <c r="H1072" i="3" s="1"/>
  <c r="G1071" i="2"/>
  <c r="B1072" i="2"/>
  <c r="E1071" i="2" a="1"/>
  <c r="E1071" i="2" s="1"/>
  <c r="H1071" i="2" s="1"/>
  <c r="B1067" i="1"/>
  <c r="E1066" i="1" a="1"/>
  <c r="E1066" i="1" s="1"/>
  <c r="G1066" i="1"/>
  <c r="B1074" i="4" l="1"/>
  <c r="H1074" i="4" s="1"/>
  <c r="G1073" i="4"/>
  <c r="E1073" i="4" a="1"/>
  <c r="E1073" i="4" s="1"/>
  <c r="I1073" i="4" s="1"/>
  <c r="B1074" i="3"/>
  <c r="E1073" i="3" a="1"/>
  <c r="E1073" i="3" s="1"/>
  <c r="H1073" i="3" s="1"/>
  <c r="G1073" i="3"/>
  <c r="G1072" i="2"/>
  <c r="B1073" i="2"/>
  <c r="E1072" i="2" a="1"/>
  <c r="E1072" i="2" s="1"/>
  <c r="H1072" i="2" s="1"/>
  <c r="B1068" i="1"/>
  <c r="E1067" i="1" a="1"/>
  <c r="E1067" i="1" s="1"/>
  <c r="G1067" i="1"/>
  <c r="G1074" i="4" l="1"/>
  <c r="E1074" i="4" a="1"/>
  <c r="E1074" i="4" s="1"/>
  <c r="I1074" i="4" s="1"/>
  <c r="B1075" i="4"/>
  <c r="H1075" i="4" s="1"/>
  <c r="B1075" i="3"/>
  <c r="G1074" i="3"/>
  <c r="E1074" i="3" a="1"/>
  <c r="E1074" i="3" s="1"/>
  <c r="H1074" i="3" s="1"/>
  <c r="G1073" i="2"/>
  <c r="B1074" i="2"/>
  <c r="E1073" i="2" a="1"/>
  <c r="E1073" i="2" s="1"/>
  <c r="H1073" i="2" s="1"/>
  <c r="B1069" i="1"/>
  <c r="E1068" i="1" a="1"/>
  <c r="E1068" i="1" s="1"/>
  <c r="G1068" i="1"/>
  <c r="B1076" i="4" l="1"/>
  <c r="H1076" i="4" s="1"/>
  <c r="G1075" i="4"/>
  <c r="E1075" i="4" a="1"/>
  <c r="E1075" i="4" s="1"/>
  <c r="I1075" i="4" s="1"/>
  <c r="B1076" i="3"/>
  <c r="G1075" i="3"/>
  <c r="E1075" i="3" a="1"/>
  <c r="E1075" i="3" s="1"/>
  <c r="H1075" i="3" s="1"/>
  <c r="E1074" i="2" a="1"/>
  <c r="E1074" i="2" s="1"/>
  <c r="G1074" i="2"/>
  <c r="B1075" i="2"/>
  <c r="B1070" i="1"/>
  <c r="E1069" i="1" a="1"/>
  <c r="E1069" i="1" s="1"/>
  <c r="G1069" i="1"/>
  <c r="H1074" i="2" l="1"/>
  <c r="B1077" i="4"/>
  <c r="H1077" i="4" s="1"/>
  <c r="G1076" i="4"/>
  <c r="E1076" i="4" a="1"/>
  <c r="E1076" i="4" s="1"/>
  <c r="I1076" i="4" s="1"/>
  <c r="B1077" i="3"/>
  <c r="E1076" i="3" a="1"/>
  <c r="E1076" i="3" s="1"/>
  <c r="H1076" i="3" s="1"/>
  <c r="G1076" i="3"/>
  <c r="G1075" i="2"/>
  <c r="B1076" i="2"/>
  <c r="E1075" i="2" a="1"/>
  <c r="E1075" i="2" s="1"/>
  <c r="B1071" i="1"/>
  <c r="E1070" i="1" a="1"/>
  <c r="E1070" i="1" s="1"/>
  <c r="G1070" i="1"/>
  <c r="H1075" i="2" l="1"/>
  <c r="B1078" i="4"/>
  <c r="H1078" i="4" s="1"/>
  <c r="G1077" i="4"/>
  <c r="E1077" i="4" a="1"/>
  <c r="E1077" i="4" s="1"/>
  <c r="I1077" i="4" s="1"/>
  <c r="G1077" i="3"/>
  <c r="B1078" i="3"/>
  <c r="E1077" i="3" a="1"/>
  <c r="E1077" i="3" s="1"/>
  <c r="G1076" i="2"/>
  <c r="B1077" i="2"/>
  <c r="E1076" i="2" a="1"/>
  <c r="E1076" i="2" s="1"/>
  <c r="H1076" i="2" s="1"/>
  <c r="B1072" i="1"/>
  <c r="E1071" i="1" a="1"/>
  <c r="E1071" i="1" s="1"/>
  <c r="G1071" i="1"/>
  <c r="H1077" i="3" l="1"/>
  <c r="B1079" i="4"/>
  <c r="H1079" i="4" s="1"/>
  <c r="G1078" i="4"/>
  <c r="E1078" i="4" a="1"/>
  <c r="E1078" i="4" s="1"/>
  <c r="B1079" i="3"/>
  <c r="G1078" i="3"/>
  <c r="E1078" i="3" a="1"/>
  <c r="E1078" i="3" s="1"/>
  <c r="H1078" i="3" s="1"/>
  <c r="G1077" i="2"/>
  <c r="E1077" i="2" a="1"/>
  <c r="E1077" i="2" s="1"/>
  <c r="H1077" i="2" s="1"/>
  <c r="B1078" i="2"/>
  <c r="B1073" i="1"/>
  <c r="E1072" i="1" a="1"/>
  <c r="E1072" i="1" s="1"/>
  <c r="G1072" i="1"/>
  <c r="I1078" i="4" l="1"/>
  <c r="E1079" i="4" a="1"/>
  <c r="E1079" i="4" s="1"/>
  <c r="G1079" i="4"/>
  <c r="B1080" i="4"/>
  <c r="H1080" i="4" s="1"/>
  <c r="B1080" i="3"/>
  <c r="E1079" i="3" a="1"/>
  <c r="E1079" i="3" s="1"/>
  <c r="G1079" i="3"/>
  <c r="B1079" i="2"/>
  <c r="G1078" i="2"/>
  <c r="E1078" i="2" a="1"/>
  <c r="E1078" i="2" s="1"/>
  <c r="H1078" i="2" s="1"/>
  <c r="B1074" i="1"/>
  <c r="E1073" i="1" a="1"/>
  <c r="E1073" i="1" s="1"/>
  <c r="G1073" i="1"/>
  <c r="H1079" i="3" l="1"/>
  <c r="I1079" i="4"/>
  <c r="B1081" i="4"/>
  <c r="H1081" i="4" s="1"/>
  <c r="G1080" i="4"/>
  <c r="E1080" i="4" a="1"/>
  <c r="E1080" i="4" s="1"/>
  <c r="I1080" i="4" s="1"/>
  <c r="B1081" i="3"/>
  <c r="G1080" i="3"/>
  <c r="E1080" i="3" a="1"/>
  <c r="E1080" i="3" s="1"/>
  <c r="B1080" i="2"/>
  <c r="E1079" i="2" a="1"/>
  <c r="E1079" i="2" s="1"/>
  <c r="G1079" i="2"/>
  <c r="B1075" i="1"/>
  <c r="E1074" i="1" a="1"/>
  <c r="E1074" i="1" s="1"/>
  <c r="G1074" i="1"/>
  <c r="H1079" i="2" l="1"/>
  <c r="H1080" i="3"/>
  <c r="E1081" i="4" a="1"/>
  <c r="E1081" i="4" s="1"/>
  <c r="I1081" i="4" s="1"/>
  <c r="B1082" i="4"/>
  <c r="H1082" i="4" s="1"/>
  <c r="G1081" i="4"/>
  <c r="B1082" i="3"/>
  <c r="G1081" i="3"/>
  <c r="E1081" i="3" a="1"/>
  <c r="E1081" i="3" s="1"/>
  <c r="H1081" i="3" s="1"/>
  <c r="G1080" i="2"/>
  <c r="E1080" i="2" a="1"/>
  <c r="E1080" i="2" s="1"/>
  <c r="H1080" i="2" s="1"/>
  <c r="B1081" i="2"/>
  <c r="B1076" i="1"/>
  <c r="E1075" i="1" a="1"/>
  <c r="E1075" i="1" s="1"/>
  <c r="G1075" i="1"/>
  <c r="B1083" i="4" l="1"/>
  <c r="H1083" i="4" s="1"/>
  <c r="G1082" i="4"/>
  <c r="E1082" i="4" a="1"/>
  <c r="E1082" i="4" s="1"/>
  <c r="I1082" i="4" s="1"/>
  <c r="B1083" i="3"/>
  <c r="E1082" i="3" a="1"/>
  <c r="E1082" i="3" s="1"/>
  <c r="H1082" i="3" s="1"/>
  <c r="G1082" i="3"/>
  <c r="B1082" i="2"/>
  <c r="E1081" i="2" a="1"/>
  <c r="E1081" i="2" s="1"/>
  <c r="G1081" i="2"/>
  <c r="B1077" i="1"/>
  <c r="E1076" i="1" a="1"/>
  <c r="E1076" i="1" s="1"/>
  <c r="G1076" i="1"/>
  <c r="H1081" i="2" l="1"/>
  <c r="G1083" i="4"/>
  <c r="E1083" i="4" a="1"/>
  <c r="E1083" i="4" s="1"/>
  <c r="I1083" i="4" s="1"/>
  <c r="B1084" i="4"/>
  <c r="H1084" i="4" s="1"/>
  <c r="G1083" i="3"/>
  <c r="B1084" i="3"/>
  <c r="E1083" i="3" a="1"/>
  <c r="E1083" i="3" s="1"/>
  <c r="H1083" i="3" s="1"/>
  <c r="B1083" i="2"/>
  <c r="E1082" i="2" a="1"/>
  <c r="E1082" i="2" s="1"/>
  <c r="G1082" i="2"/>
  <c r="B1078" i="1"/>
  <c r="G1077" i="1"/>
  <c r="E1077" i="1" a="1"/>
  <c r="E1077" i="1" s="1"/>
  <c r="H1082" i="2" l="1"/>
  <c r="E1084" i="4" a="1"/>
  <c r="E1084" i="4" s="1"/>
  <c r="B1085" i="4"/>
  <c r="H1085" i="4" s="1"/>
  <c r="G1084" i="4"/>
  <c r="B1085" i="3"/>
  <c r="G1084" i="3"/>
  <c r="E1084" i="3" a="1"/>
  <c r="E1084" i="3" s="1"/>
  <c r="H1084" i="3" s="1"/>
  <c r="G1083" i="2"/>
  <c r="B1084" i="2"/>
  <c r="E1083" i="2" a="1"/>
  <c r="E1083" i="2" s="1"/>
  <c r="H1083" i="2" s="1"/>
  <c r="B1079" i="1"/>
  <c r="G1078" i="1"/>
  <c r="E1078" i="1" a="1"/>
  <c r="E1078" i="1" s="1"/>
  <c r="I1084" i="4" l="1"/>
  <c r="B1086" i="4"/>
  <c r="H1086" i="4" s="1"/>
  <c r="G1085" i="4"/>
  <c r="E1085" i="4" a="1"/>
  <c r="E1085" i="4" s="1"/>
  <c r="I1085" i="4" s="1"/>
  <c r="B1086" i="3"/>
  <c r="E1085" i="3" a="1"/>
  <c r="E1085" i="3" s="1"/>
  <c r="G1085" i="3"/>
  <c r="E1084" i="2" a="1"/>
  <c r="E1084" i="2" s="1"/>
  <c r="B1085" i="2"/>
  <c r="G1084" i="2"/>
  <c r="B1080" i="1"/>
  <c r="E1079" i="1" a="1"/>
  <c r="E1079" i="1" s="1"/>
  <c r="G1079" i="1"/>
  <c r="H1084" i="2" l="1"/>
  <c r="H1085" i="3"/>
  <c r="G1086" i="4"/>
  <c r="E1086" i="4" a="1"/>
  <c r="E1086" i="4" s="1"/>
  <c r="B1087" i="4"/>
  <c r="H1087" i="4" s="1"/>
  <c r="B1087" i="3"/>
  <c r="G1086" i="3"/>
  <c r="E1086" i="3" a="1"/>
  <c r="E1086" i="3" s="1"/>
  <c r="H1086" i="3" s="1"/>
  <c r="G1085" i="2"/>
  <c r="B1086" i="2"/>
  <c r="E1085" i="2" a="1"/>
  <c r="E1085" i="2" s="1"/>
  <c r="H1085" i="2" s="1"/>
  <c r="B1081" i="1"/>
  <c r="E1080" i="1" a="1"/>
  <c r="E1080" i="1" s="1"/>
  <c r="G1080" i="1"/>
  <c r="I1086" i="4" l="1"/>
  <c r="B1088" i="4"/>
  <c r="H1088" i="4" s="1"/>
  <c r="G1087" i="4"/>
  <c r="E1087" i="4" a="1"/>
  <c r="E1087" i="4" s="1"/>
  <c r="I1087" i="4" s="1"/>
  <c r="B1088" i="3"/>
  <c r="G1087" i="3"/>
  <c r="E1087" i="3" a="1"/>
  <c r="E1087" i="3" s="1"/>
  <c r="H1087" i="3" s="1"/>
  <c r="E1086" i="2" a="1"/>
  <c r="E1086" i="2" s="1"/>
  <c r="G1086" i="2"/>
  <c r="B1087" i="2"/>
  <c r="B1082" i="1"/>
  <c r="E1081" i="1" a="1"/>
  <c r="E1081" i="1" s="1"/>
  <c r="G1081" i="1"/>
  <c r="H1086" i="2" l="1"/>
  <c r="B1089" i="4"/>
  <c r="H1089" i="4" s="1"/>
  <c r="G1088" i="4"/>
  <c r="E1088" i="4" a="1"/>
  <c r="E1088" i="4" s="1"/>
  <c r="I1088" i="4" s="1"/>
  <c r="B1089" i="3"/>
  <c r="E1088" i="3" a="1"/>
  <c r="E1088" i="3" s="1"/>
  <c r="G1088" i="3"/>
  <c r="B1088" i="2"/>
  <c r="E1087" i="2" a="1"/>
  <c r="E1087" i="2" s="1"/>
  <c r="G1087" i="2"/>
  <c r="B1083" i="1"/>
  <c r="E1082" i="1" a="1"/>
  <c r="E1082" i="1" s="1"/>
  <c r="G1082" i="1"/>
  <c r="H1088" i="3" l="1"/>
  <c r="H1087" i="2"/>
  <c r="G1089" i="4"/>
  <c r="E1089" i="4" a="1"/>
  <c r="E1089" i="4" s="1"/>
  <c r="I1089" i="4" s="1"/>
  <c r="B1090" i="4"/>
  <c r="H1090" i="4" s="1"/>
  <c r="G1089" i="3"/>
  <c r="B1090" i="3"/>
  <c r="E1089" i="3" a="1"/>
  <c r="E1089" i="3" s="1"/>
  <c r="H1089" i="3" s="1"/>
  <c r="B1089" i="2"/>
  <c r="G1088" i="2"/>
  <c r="E1088" i="2" a="1"/>
  <c r="E1088" i="2" s="1"/>
  <c r="H1088" i="2" s="1"/>
  <c r="B1084" i="1"/>
  <c r="E1083" i="1" a="1"/>
  <c r="E1083" i="1" s="1"/>
  <c r="G1083" i="1"/>
  <c r="B1091" i="4" l="1"/>
  <c r="H1091" i="4" s="1"/>
  <c r="G1090" i="4"/>
  <c r="E1090" i="4" a="1"/>
  <c r="E1090" i="4" s="1"/>
  <c r="B1091" i="3"/>
  <c r="G1090" i="3"/>
  <c r="E1090" i="3" a="1"/>
  <c r="E1090" i="3" s="1"/>
  <c r="H1090" i="3" s="1"/>
  <c r="E1089" i="2" a="1"/>
  <c r="E1089" i="2" s="1"/>
  <c r="B1090" i="2"/>
  <c r="G1089" i="2"/>
  <c r="B1085" i="1"/>
  <c r="E1084" i="1" a="1"/>
  <c r="E1084" i="1" s="1"/>
  <c r="G1084" i="1"/>
  <c r="H1089" i="2" l="1"/>
  <c r="I1090" i="4"/>
  <c r="B1092" i="4"/>
  <c r="H1092" i="4" s="1"/>
  <c r="G1091" i="4"/>
  <c r="E1091" i="4" a="1"/>
  <c r="E1091" i="4" s="1"/>
  <c r="I1091" i="4" s="1"/>
  <c r="B1092" i="3"/>
  <c r="E1091" i="3" a="1"/>
  <c r="E1091" i="3" s="1"/>
  <c r="G1091" i="3"/>
  <c r="B1091" i="2"/>
  <c r="G1090" i="2"/>
  <c r="E1090" i="2" a="1"/>
  <c r="E1090" i="2" s="1"/>
  <c r="H1090" i="2" s="1"/>
  <c r="B1086" i="1"/>
  <c r="G1085" i="1"/>
  <c r="E1085" i="1" a="1"/>
  <c r="E1085" i="1" s="1"/>
  <c r="H1091" i="3" l="1"/>
  <c r="B1093" i="4"/>
  <c r="H1093" i="4" s="1"/>
  <c r="G1092" i="4"/>
  <c r="E1092" i="4" a="1"/>
  <c r="E1092" i="4" s="1"/>
  <c r="I1092" i="4" s="1"/>
  <c r="B1093" i="3"/>
  <c r="G1092" i="3"/>
  <c r="E1092" i="3" a="1"/>
  <c r="E1092" i="3" s="1"/>
  <c r="H1092" i="3" s="1"/>
  <c r="B1092" i="2"/>
  <c r="G1091" i="2"/>
  <c r="E1091" i="2" a="1"/>
  <c r="E1091" i="2" s="1"/>
  <c r="H1091" i="2" s="1"/>
  <c r="B1087" i="1"/>
  <c r="E1086" i="1" a="1"/>
  <c r="E1086" i="1" s="1"/>
  <c r="G1086" i="1"/>
  <c r="E1093" i="4" l="1" a="1"/>
  <c r="E1093" i="4" s="1"/>
  <c r="G1093" i="4"/>
  <c r="B1094" i="4"/>
  <c r="H1094" i="4" s="1"/>
  <c r="B1094" i="3"/>
  <c r="G1093" i="3"/>
  <c r="E1093" i="3" a="1"/>
  <c r="E1093" i="3" s="1"/>
  <c r="H1093" i="3" s="1"/>
  <c r="E1092" i="2" a="1"/>
  <c r="E1092" i="2" s="1"/>
  <c r="G1092" i="2"/>
  <c r="B1093" i="2"/>
  <c r="B1088" i="1"/>
  <c r="E1087" i="1" a="1"/>
  <c r="E1087" i="1" s="1"/>
  <c r="G1087" i="1"/>
  <c r="I1093" i="4" l="1"/>
  <c r="H1092" i="2"/>
  <c r="B1095" i="4"/>
  <c r="H1095" i="4" s="1"/>
  <c r="G1094" i="4"/>
  <c r="E1094" i="4" a="1"/>
  <c r="E1094" i="4" s="1"/>
  <c r="I1094" i="4" s="1"/>
  <c r="B1095" i="3"/>
  <c r="E1094" i="3" a="1"/>
  <c r="E1094" i="3" s="1"/>
  <c r="H1094" i="3" s="1"/>
  <c r="G1094" i="3"/>
  <c r="E1093" i="2" a="1"/>
  <c r="E1093" i="2" s="1"/>
  <c r="H1093" i="2" s="1"/>
  <c r="B1094" i="2"/>
  <c r="G1093" i="2"/>
  <c r="B1089" i="1"/>
  <c r="E1088" i="1" a="1"/>
  <c r="E1088" i="1" s="1"/>
  <c r="G1088" i="1"/>
  <c r="G1095" i="4" l="1"/>
  <c r="E1095" i="4" a="1"/>
  <c r="E1095" i="4" s="1"/>
  <c r="I1095" i="4" s="1"/>
  <c r="B1096" i="4"/>
  <c r="H1096" i="4" s="1"/>
  <c r="G1095" i="3"/>
  <c r="B1096" i="3"/>
  <c r="E1095" i="3" a="1"/>
  <c r="E1095" i="3" s="1"/>
  <c r="H1095" i="3" s="1"/>
  <c r="B1095" i="2"/>
  <c r="G1094" i="2"/>
  <c r="E1094" i="2" a="1"/>
  <c r="E1094" i="2" s="1"/>
  <c r="H1094" i="2" s="1"/>
  <c r="B1090" i="1"/>
  <c r="E1089" i="1" a="1"/>
  <c r="E1089" i="1" s="1"/>
  <c r="G1089" i="1"/>
  <c r="E1096" i="4" l="1" a="1"/>
  <c r="E1096" i="4" s="1"/>
  <c r="I1096" i="4" s="1"/>
  <c r="B1097" i="4"/>
  <c r="H1097" i="4" s="1"/>
  <c r="G1096" i="4"/>
  <c r="B1097" i="3"/>
  <c r="G1096" i="3"/>
  <c r="E1096" i="3" a="1"/>
  <c r="E1096" i="3" s="1"/>
  <c r="H1096" i="3" s="1"/>
  <c r="G1095" i="2"/>
  <c r="B1096" i="2"/>
  <c r="E1095" i="2" a="1"/>
  <c r="E1095" i="2" s="1"/>
  <c r="H1095" i="2" s="1"/>
  <c r="B1091" i="1"/>
  <c r="E1090" i="1" a="1"/>
  <c r="E1090" i="1" s="1"/>
  <c r="G1090" i="1"/>
  <c r="B1098" i="4" l="1"/>
  <c r="H1098" i="4" s="1"/>
  <c r="G1097" i="4"/>
  <c r="E1097" i="4" a="1"/>
  <c r="E1097" i="4" s="1"/>
  <c r="I1097" i="4" s="1"/>
  <c r="B1098" i="3"/>
  <c r="E1097" i="3" a="1"/>
  <c r="E1097" i="3" s="1"/>
  <c r="H1097" i="3" s="1"/>
  <c r="G1097" i="3"/>
  <c r="B1097" i="2"/>
  <c r="G1096" i="2"/>
  <c r="E1096" i="2" a="1"/>
  <c r="E1096" i="2" s="1"/>
  <c r="H1096" i="2" s="1"/>
  <c r="B1092" i="1"/>
  <c r="E1091" i="1" a="1"/>
  <c r="E1091" i="1" s="1"/>
  <c r="G1091" i="1"/>
  <c r="G1098" i="4" l="1"/>
  <c r="E1098" i="4" a="1"/>
  <c r="E1098" i="4" s="1"/>
  <c r="I1098" i="4" s="1"/>
  <c r="B1099" i="4"/>
  <c r="H1099" i="4" s="1"/>
  <c r="B1099" i="3"/>
  <c r="G1098" i="3"/>
  <c r="E1098" i="3" a="1"/>
  <c r="E1098" i="3" s="1"/>
  <c r="H1098" i="3" s="1"/>
  <c r="G1097" i="2"/>
  <c r="B1098" i="2"/>
  <c r="E1097" i="2" a="1"/>
  <c r="E1097" i="2" s="1"/>
  <c r="B1093" i="1"/>
  <c r="E1092" i="1" a="1"/>
  <c r="E1092" i="1" s="1"/>
  <c r="G1092" i="1"/>
  <c r="H1097" i="2" l="1"/>
  <c r="B1100" i="4"/>
  <c r="H1100" i="4" s="1"/>
  <c r="G1099" i="4"/>
  <c r="E1099" i="4" a="1"/>
  <c r="E1099" i="4" s="1"/>
  <c r="I1099" i="4" s="1"/>
  <c r="B1100" i="3"/>
  <c r="G1099" i="3"/>
  <c r="E1099" i="3" a="1"/>
  <c r="E1099" i="3" s="1"/>
  <c r="H1099" i="3" s="1"/>
  <c r="B1099" i="2"/>
  <c r="G1098" i="2"/>
  <c r="E1098" i="2" a="1"/>
  <c r="E1098" i="2" s="1"/>
  <c r="H1098" i="2" s="1"/>
  <c r="B1094" i="1"/>
  <c r="G1093" i="1"/>
  <c r="E1093" i="1" a="1"/>
  <c r="E1093" i="1" s="1"/>
  <c r="B1101" i="4" l="1"/>
  <c r="H1101" i="4" s="1"/>
  <c r="G1100" i="4"/>
  <c r="E1100" i="4" a="1"/>
  <c r="E1100" i="4" s="1"/>
  <c r="I1100" i="4" s="1"/>
  <c r="B1101" i="3"/>
  <c r="E1100" i="3" a="1"/>
  <c r="E1100" i="3" s="1"/>
  <c r="H1100" i="3" s="1"/>
  <c r="G1100" i="3"/>
  <c r="G1099" i="2"/>
  <c r="B1100" i="2"/>
  <c r="E1099" i="2" a="1"/>
  <c r="E1099" i="2" s="1"/>
  <c r="B1095" i="1"/>
  <c r="E1094" i="1" a="1"/>
  <c r="E1094" i="1" s="1"/>
  <c r="G1094" i="1"/>
  <c r="H1099" i="2" l="1"/>
  <c r="G1101" i="4"/>
  <c r="E1101" i="4" a="1"/>
  <c r="E1101" i="4" s="1"/>
  <c r="I1101" i="4" s="1"/>
  <c r="G1101" i="3"/>
  <c r="E1101" i="3" a="1"/>
  <c r="E1101" i="3" s="1"/>
  <c r="H1101" i="3" s="1"/>
  <c r="B1101" i="2"/>
  <c r="G1100" i="2"/>
  <c r="E1100" i="2" a="1"/>
  <c r="E1100" i="2" s="1"/>
  <c r="H1100" i="2" s="1"/>
  <c r="B1096" i="1"/>
  <c r="E1095" i="1" a="1"/>
  <c r="E1095" i="1" s="1"/>
  <c r="G1095" i="1"/>
  <c r="G1101" i="2" l="1"/>
  <c r="E1101" i="2" a="1"/>
  <c r="E1101" i="2" s="1"/>
  <c r="B1097" i="1"/>
  <c r="E1096" i="1" a="1"/>
  <c r="E1096" i="1" s="1"/>
  <c r="G1096" i="1"/>
  <c r="H1101" i="2" l="1"/>
  <c r="B1098" i="1"/>
  <c r="E1097" i="1" a="1"/>
  <c r="E1097" i="1" s="1"/>
  <c r="G1097" i="1"/>
  <c r="B1099" i="1" l="1"/>
  <c r="E1098" i="1" a="1"/>
  <c r="E1098" i="1" s="1"/>
  <c r="G1098" i="1"/>
  <c r="B1100" i="1" l="1"/>
  <c r="E1099" i="1" a="1"/>
  <c r="E1099" i="1" s="1"/>
  <c r="G1099" i="1"/>
  <c r="B1101" i="1" l="1"/>
  <c r="E1100" i="1" a="1"/>
  <c r="E1100" i="1" s="1"/>
  <c r="G1100" i="1"/>
  <c r="G1101" i="1" l="1"/>
  <c r="E1101" i="1" a="1"/>
  <c r="E11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<sst xmlns="http://schemas.openxmlformats.org/spreadsheetml/2006/main" count="195" uniqueCount="56">
  <si>
    <t>Date</t>
  </si>
  <si>
    <t>Sales</t>
  </si>
  <si>
    <t>Temp</t>
  </si>
  <si>
    <t>IsWeekend</t>
  </si>
  <si>
    <t>ADSpend</t>
  </si>
  <si>
    <t>(1000+(8.5*([@Temp]-60))+(5.25*[@ADSpend])+(500*[@IsWeekend])+(500*[@R1]))*[@Growth]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</si>
  <si>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</si>
  <si>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</si>
  <si>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</si>
  <si>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</si>
  <si>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</si>
  <si>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</si>
  <si>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</si>
  <si>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</si>
  <si>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</si>
  <si>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</si>
  <si>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</si>
  <si>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</si>
  <si>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</si>
  <si>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</si>
  <si>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</si>
  <si>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</si>
  <si>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</si>
  <si>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</si>
  <si>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</si>
  <si>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</si>
  <si>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</si>
  <si>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</si>
  <si>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</si>
  <si>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</si>
  <si>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</si>
  <si>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</si>
  <si>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Sales</t>
  </si>
  <si>
    <t>Residuals</t>
  </si>
  <si>
    <t>TapsActive</t>
  </si>
  <si>
    <t>Fitted</t>
  </si>
  <si>
    <t>RollChange</t>
  </si>
  <si>
    <t>Assumed Growth</t>
  </si>
  <si>
    <t>Absolute Value of the Correlation (0-1) of the predicted versus actual</t>
  </si>
  <si>
    <t>Variance (0-1) explained by your predictor variables; stays same or increases as predictors are added</t>
  </si>
  <si>
    <t>R Squared but adjusted for goodness of fit; may decrease if a uncorelladed predictor is added</t>
  </si>
  <si>
    <t>The Predicted (AKA Fitted) value for a given day (observation) - the actual value</t>
  </si>
  <si>
    <t>The standard error of the residuals SQRT(SUM(Residuals^2)/n-(# Predictors + 1))</t>
  </si>
  <si>
    <t>Also known as n</t>
  </si>
  <si>
    <t>What is it?</t>
  </si>
  <si>
    <t>The Coefficients define your fitted linear equation</t>
  </si>
  <si>
    <t>How do I use it?</t>
  </si>
  <si>
    <t>Use this as the metric that best explains how well your model explains / predicts sales (y)</t>
  </si>
  <si>
    <t>Along with Adj R Squared it explains how good your model fits</t>
  </si>
  <si>
    <t>If you add a predictor to your model and R Square increases but adjusted R Square decreases, that new predictor is not valuable</t>
  </si>
  <si>
    <t>Standard error of each coefficent</t>
  </si>
  <si>
    <t>Mean change in each x that results in the change in 1 unit of y</t>
  </si>
  <si>
    <t>Coefficient / Std Error</t>
  </si>
  <si>
    <t>% area under the curve of the standard distribution to the right of the t Stat</t>
  </si>
  <si>
    <t>This is the effect size of x, bigger = more impact, use it in your linear equation</t>
  </si>
  <si>
    <t>Generally &lt; 0.05 is considered "significant" meaning that you have a 95%+ probability that the Coefficient of this predictor is 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</si>
</sst>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quotePrefix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43" fontId="0" fillId="0" borderId="0" xfId="1" applyNumberFormat="1" applyFont="1"/>
    <xf numFmtId="0" fontId="4" fillId="0" borderId="2" xfId="0" applyFont="1" applyFill="1" applyBorder="1" applyAlignment="1">
      <alignment horizontal="center"/>
    </xf>
    <xf numFmtId="164" fontId="0" fillId="0" borderId="0" xfId="1" applyNumberFormat="1" applyFont="1"/>
    <xf numFmtId="0" fontId="0" fillId="0" borderId="0" xfId="0" applyBorder="1"/>
    <xf numFmtId="0" fontId="4" fillId="0" borderId="0" xfId="0" applyFont="1" applyFill="1" applyBorder="1" applyAlignment="1">
      <alignment horizontal="center"/>
    </xf>
    <xf numFmtId="9" fontId="0" fillId="0" borderId="0" xfId="0" applyNumberFormat="1" applyFont="1" applyAlignment="1">
      <alignment horizontal="left"/>
    </xf>
    <xf numFmtId="0" fontId="2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28">
    <dxf>
      <numFmt numFmtId="35" formatCode="_(* #,##0.00_);_(* \(#,##0.00\);_(* &quot;-&quot;??_);_(@_)"/>
    </dxf>
    <dxf>
      <numFmt numFmtId="164" formatCode="_(* #,##0.000_);_(* \(#,##0.00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19" formatCode="m/d/yyyy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19" formatCode="m/d/yyyy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Dockside Cafe 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'Cafe'!$C$6</c:f>
              <c:strCache>
                <c:ptCount val="1"/>
                <c:pt idx="0">
                  <c:v> Sales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'Cafe'!$B$7:$B$1101</c:f>
              <c:numCache>
                <c:formatCode>m/d/yyyy</c:formatCode>
                <c:ptCount val="1095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  <c:pt idx="365">
                  <c:v>43101</c:v>
                </c:pt>
                <c:pt idx="366">
                  <c:v>43102</c:v>
                </c:pt>
                <c:pt idx="367">
                  <c:v>43103</c:v>
                </c:pt>
                <c:pt idx="368">
                  <c:v>43104</c:v>
                </c:pt>
                <c:pt idx="369">
                  <c:v>43105</c:v>
                </c:pt>
                <c:pt idx="370">
                  <c:v>43106</c:v>
                </c:pt>
                <c:pt idx="371">
                  <c:v>43107</c:v>
                </c:pt>
                <c:pt idx="372">
                  <c:v>43108</c:v>
                </c:pt>
                <c:pt idx="373">
                  <c:v>43109</c:v>
                </c:pt>
                <c:pt idx="374">
                  <c:v>43110</c:v>
                </c:pt>
                <c:pt idx="375">
                  <c:v>43111</c:v>
                </c:pt>
                <c:pt idx="376">
                  <c:v>43112</c:v>
                </c:pt>
                <c:pt idx="377">
                  <c:v>43113</c:v>
                </c:pt>
                <c:pt idx="378">
                  <c:v>43114</c:v>
                </c:pt>
                <c:pt idx="379">
                  <c:v>43115</c:v>
                </c:pt>
                <c:pt idx="380">
                  <c:v>43116</c:v>
                </c:pt>
                <c:pt idx="381">
                  <c:v>43117</c:v>
                </c:pt>
                <c:pt idx="382">
                  <c:v>43118</c:v>
                </c:pt>
                <c:pt idx="383">
                  <c:v>43119</c:v>
                </c:pt>
                <c:pt idx="384">
                  <c:v>43120</c:v>
                </c:pt>
                <c:pt idx="385">
                  <c:v>43121</c:v>
                </c:pt>
                <c:pt idx="386">
                  <c:v>43122</c:v>
                </c:pt>
                <c:pt idx="387">
                  <c:v>43123</c:v>
                </c:pt>
                <c:pt idx="388">
                  <c:v>43124</c:v>
                </c:pt>
                <c:pt idx="389">
                  <c:v>43125</c:v>
                </c:pt>
                <c:pt idx="390">
                  <c:v>43126</c:v>
                </c:pt>
                <c:pt idx="391">
                  <c:v>43127</c:v>
                </c:pt>
                <c:pt idx="392">
                  <c:v>43128</c:v>
                </c:pt>
                <c:pt idx="393">
                  <c:v>43129</c:v>
                </c:pt>
                <c:pt idx="394">
                  <c:v>43130</c:v>
                </c:pt>
                <c:pt idx="395">
                  <c:v>43131</c:v>
                </c:pt>
                <c:pt idx="396">
                  <c:v>43132</c:v>
                </c:pt>
                <c:pt idx="397">
                  <c:v>43133</c:v>
                </c:pt>
                <c:pt idx="398">
                  <c:v>43134</c:v>
                </c:pt>
                <c:pt idx="399">
                  <c:v>43135</c:v>
                </c:pt>
                <c:pt idx="400">
                  <c:v>43136</c:v>
                </c:pt>
                <c:pt idx="401">
                  <c:v>43137</c:v>
                </c:pt>
                <c:pt idx="402">
                  <c:v>43138</c:v>
                </c:pt>
                <c:pt idx="403">
                  <c:v>43139</c:v>
                </c:pt>
                <c:pt idx="404">
                  <c:v>43140</c:v>
                </c:pt>
                <c:pt idx="405">
                  <c:v>43141</c:v>
                </c:pt>
                <c:pt idx="406">
                  <c:v>43142</c:v>
                </c:pt>
                <c:pt idx="407">
                  <c:v>43143</c:v>
                </c:pt>
                <c:pt idx="408">
                  <c:v>43144</c:v>
                </c:pt>
                <c:pt idx="409">
                  <c:v>43145</c:v>
                </c:pt>
                <c:pt idx="410">
                  <c:v>43146</c:v>
                </c:pt>
                <c:pt idx="411">
                  <c:v>43147</c:v>
                </c:pt>
                <c:pt idx="412">
                  <c:v>43148</c:v>
                </c:pt>
                <c:pt idx="413">
                  <c:v>43149</c:v>
                </c:pt>
                <c:pt idx="414">
                  <c:v>43150</c:v>
                </c:pt>
                <c:pt idx="415">
                  <c:v>43151</c:v>
                </c:pt>
                <c:pt idx="416">
                  <c:v>43152</c:v>
                </c:pt>
                <c:pt idx="417">
                  <c:v>43153</c:v>
                </c:pt>
                <c:pt idx="418">
                  <c:v>43154</c:v>
                </c:pt>
                <c:pt idx="419">
                  <c:v>43155</c:v>
                </c:pt>
                <c:pt idx="420">
                  <c:v>43156</c:v>
                </c:pt>
                <c:pt idx="421">
                  <c:v>43157</c:v>
                </c:pt>
                <c:pt idx="422">
                  <c:v>43158</c:v>
                </c:pt>
                <c:pt idx="423">
                  <c:v>43159</c:v>
                </c:pt>
                <c:pt idx="424">
                  <c:v>43160</c:v>
                </c:pt>
                <c:pt idx="425">
                  <c:v>43161</c:v>
                </c:pt>
                <c:pt idx="426">
                  <c:v>43162</c:v>
                </c:pt>
                <c:pt idx="427">
                  <c:v>43163</c:v>
                </c:pt>
                <c:pt idx="428">
                  <c:v>43164</c:v>
                </c:pt>
                <c:pt idx="429">
                  <c:v>43165</c:v>
                </c:pt>
                <c:pt idx="430">
                  <c:v>43166</c:v>
                </c:pt>
                <c:pt idx="431">
                  <c:v>43167</c:v>
                </c:pt>
                <c:pt idx="432">
                  <c:v>43168</c:v>
                </c:pt>
                <c:pt idx="433">
                  <c:v>43169</c:v>
                </c:pt>
                <c:pt idx="434">
                  <c:v>43170</c:v>
                </c:pt>
                <c:pt idx="435">
                  <c:v>43171</c:v>
                </c:pt>
                <c:pt idx="436">
                  <c:v>43172</c:v>
                </c:pt>
                <c:pt idx="437">
                  <c:v>43173</c:v>
                </c:pt>
                <c:pt idx="438">
                  <c:v>43174</c:v>
                </c:pt>
                <c:pt idx="439">
                  <c:v>43175</c:v>
                </c:pt>
                <c:pt idx="440">
                  <c:v>43176</c:v>
                </c:pt>
                <c:pt idx="441">
                  <c:v>43177</c:v>
                </c:pt>
                <c:pt idx="442">
                  <c:v>43178</c:v>
                </c:pt>
                <c:pt idx="443">
                  <c:v>43179</c:v>
                </c:pt>
                <c:pt idx="444">
                  <c:v>43180</c:v>
                </c:pt>
                <c:pt idx="445">
                  <c:v>43181</c:v>
                </c:pt>
                <c:pt idx="446">
                  <c:v>43182</c:v>
                </c:pt>
                <c:pt idx="447">
                  <c:v>43183</c:v>
                </c:pt>
                <c:pt idx="448">
                  <c:v>43184</c:v>
                </c:pt>
                <c:pt idx="449">
                  <c:v>43185</c:v>
                </c:pt>
                <c:pt idx="450">
                  <c:v>43186</c:v>
                </c:pt>
                <c:pt idx="451">
                  <c:v>43187</c:v>
                </c:pt>
                <c:pt idx="452">
                  <c:v>43188</c:v>
                </c:pt>
                <c:pt idx="453">
                  <c:v>43189</c:v>
                </c:pt>
                <c:pt idx="454">
                  <c:v>43190</c:v>
                </c:pt>
                <c:pt idx="455">
                  <c:v>43191</c:v>
                </c:pt>
                <c:pt idx="456">
                  <c:v>43192</c:v>
                </c:pt>
                <c:pt idx="457">
                  <c:v>43193</c:v>
                </c:pt>
                <c:pt idx="458">
                  <c:v>43194</c:v>
                </c:pt>
                <c:pt idx="459">
                  <c:v>43195</c:v>
                </c:pt>
                <c:pt idx="460">
                  <c:v>43196</c:v>
                </c:pt>
                <c:pt idx="461">
                  <c:v>43197</c:v>
                </c:pt>
                <c:pt idx="462">
                  <c:v>43198</c:v>
                </c:pt>
                <c:pt idx="463">
                  <c:v>43199</c:v>
                </c:pt>
                <c:pt idx="464">
                  <c:v>43200</c:v>
                </c:pt>
                <c:pt idx="465">
                  <c:v>43201</c:v>
                </c:pt>
                <c:pt idx="466">
                  <c:v>43202</c:v>
                </c:pt>
                <c:pt idx="467">
                  <c:v>43203</c:v>
                </c:pt>
                <c:pt idx="468">
                  <c:v>43204</c:v>
                </c:pt>
                <c:pt idx="469">
                  <c:v>43205</c:v>
                </c:pt>
                <c:pt idx="470">
                  <c:v>43206</c:v>
                </c:pt>
                <c:pt idx="471">
                  <c:v>43207</c:v>
                </c:pt>
                <c:pt idx="472">
                  <c:v>43208</c:v>
                </c:pt>
                <c:pt idx="473">
                  <c:v>43209</c:v>
                </c:pt>
                <c:pt idx="474">
                  <c:v>43210</c:v>
                </c:pt>
                <c:pt idx="475">
                  <c:v>43211</c:v>
                </c:pt>
                <c:pt idx="476">
                  <c:v>43212</c:v>
                </c:pt>
                <c:pt idx="477">
                  <c:v>43213</c:v>
                </c:pt>
                <c:pt idx="478">
                  <c:v>43214</c:v>
                </c:pt>
                <c:pt idx="479">
                  <c:v>43215</c:v>
                </c:pt>
                <c:pt idx="480">
                  <c:v>43216</c:v>
                </c:pt>
                <c:pt idx="481">
                  <c:v>43217</c:v>
                </c:pt>
                <c:pt idx="482">
                  <c:v>43218</c:v>
                </c:pt>
                <c:pt idx="483">
                  <c:v>43219</c:v>
                </c:pt>
                <c:pt idx="484">
                  <c:v>43220</c:v>
                </c:pt>
                <c:pt idx="485">
                  <c:v>43221</c:v>
                </c:pt>
                <c:pt idx="486">
                  <c:v>43222</c:v>
                </c:pt>
                <c:pt idx="487">
                  <c:v>43223</c:v>
                </c:pt>
                <c:pt idx="488">
                  <c:v>43224</c:v>
                </c:pt>
                <c:pt idx="489">
                  <c:v>43225</c:v>
                </c:pt>
                <c:pt idx="490">
                  <c:v>43226</c:v>
                </c:pt>
                <c:pt idx="491">
                  <c:v>43227</c:v>
                </c:pt>
                <c:pt idx="492">
                  <c:v>43228</c:v>
                </c:pt>
                <c:pt idx="493">
                  <c:v>43229</c:v>
                </c:pt>
                <c:pt idx="494">
                  <c:v>43230</c:v>
                </c:pt>
                <c:pt idx="495">
                  <c:v>43231</c:v>
                </c:pt>
                <c:pt idx="496">
                  <c:v>43232</c:v>
                </c:pt>
                <c:pt idx="497">
                  <c:v>43233</c:v>
                </c:pt>
                <c:pt idx="498">
                  <c:v>43234</c:v>
                </c:pt>
                <c:pt idx="499">
                  <c:v>43235</c:v>
                </c:pt>
                <c:pt idx="500">
                  <c:v>43236</c:v>
                </c:pt>
                <c:pt idx="501">
                  <c:v>43237</c:v>
                </c:pt>
                <c:pt idx="502">
                  <c:v>43238</c:v>
                </c:pt>
                <c:pt idx="503">
                  <c:v>43239</c:v>
                </c:pt>
                <c:pt idx="504">
                  <c:v>43240</c:v>
                </c:pt>
                <c:pt idx="505">
                  <c:v>43241</c:v>
                </c:pt>
                <c:pt idx="506">
                  <c:v>43242</c:v>
                </c:pt>
                <c:pt idx="507">
                  <c:v>43243</c:v>
                </c:pt>
                <c:pt idx="508">
                  <c:v>43244</c:v>
                </c:pt>
                <c:pt idx="509">
                  <c:v>43245</c:v>
                </c:pt>
                <c:pt idx="510">
                  <c:v>43246</c:v>
                </c:pt>
                <c:pt idx="511">
                  <c:v>43247</c:v>
                </c:pt>
                <c:pt idx="512">
                  <c:v>43248</c:v>
                </c:pt>
                <c:pt idx="513">
                  <c:v>43249</c:v>
                </c:pt>
                <c:pt idx="514">
                  <c:v>43250</c:v>
                </c:pt>
                <c:pt idx="515">
                  <c:v>43251</c:v>
                </c:pt>
                <c:pt idx="516">
                  <c:v>43252</c:v>
                </c:pt>
                <c:pt idx="517">
                  <c:v>43253</c:v>
                </c:pt>
                <c:pt idx="518">
                  <c:v>43254</c:v>
                </c:pt>
                <c:pt idx="519">
                  <c:v>43255</c:v>
                </c:pt>
                <c:pt idx="520">
                  <c:v>43256</c:v>
                </c:pt>
                <c:pt idx="521">
                  <c:v>43257</c:v>
                </c:pt>
                <c:pt idx="522">
                  <c:v>43258</c:v>
                </c:pt>
                <c:pt idx="523">
                  <c:v>43259</c:v>
                </c:pt>
                <c:pt idx="524">
                  <c:v>43260</c:v>
                </c:pt>
                <c:pt idx="525">
                  <c:v>43261</c:v>
                </c:pt>
                <c:pt idx="526">
                  <c:v>43262</c:v>
                </c:pt>
                <c:pt idx="527">
                  <c:v>43263</c:v>
                </c:pt>
                <c:pt idx="528">
                  <c:v>43264</c:v>
                </c:pt>
                <c:pt idx="529">
                  <c:v>43265</c:v>
                </c:pt>
                <c:pt idx="530">
                  <c:v>43266</c:v>
                </c:pt>
                <c:pt idx="531">
                  <c:v>43267</c:v>
                </c:pt>
                <c:pt idx="532">
                  <c:v>43268</c:v>
                </c:pt>
                <c:pt idx="533">
                  <c:v>43269</c:v>
                </c:pt>
                <c:pt idx="534">
                  <c:v>43270</c:v>
                </c:pt>
                <c:pt idx="535">
                  <c:v>43271</c:v>
                </c:pt>
                <c:pt idx="536">
                  <c:v>43272</c:v>
                </c:pt>
                <c:pt idx="537">
                  <c:v>43273</c:v>
                </c:pt>
                <c:pt idx="538">
                  <c:v>43274</c:v>
                </c:pt>
                <c:pt idx="539">
                  <c:v>43275</c:v>
                </c:pt>
                <c:pt idx="540">
                  <c:v>43276</c:v>
                </c:pt>
                <c:pt idx="541">
                  <c:v>43277</c:v>
                </c:pt>
                <c:pt idx="542">
                  <c:v>43278</c:v>
                </c:pt>
                <c:pt idx="543">
                  <c:v>43279</c:v>
                </c:pt>
                <c:pt idx="544">
                  <c:v>43280</c:v>
                </c:pt>
                <c:pt idx="545">
                  <c:v>43281</c:v>
                </c:pt>
                <c:pt idx="546">
                  <c:v>43282</c:v>
                </c:pt>
                <c:pt idx="547">
                  <c:v>43283</c:v>
                </c:pt>
                <c:pt idx="548">
                  <c:v>43284</c:v>
                </c:pt>
                <c:pt idx="549">
                  <c:v>43285</c:v>
                </c:pt>
                <c:pt idx="550">
                  <c:v>43286</c:v>
                </c:pt>
                <c:pt idx="551">
                  <c:v>43287</c:v>
                </c:pt>
                <c:pt idx="552">
                  <c:v>43288</c:v>
                </c:pt>
                <c:pt idx="553">
                  <c:v>43289</c:v>
                </c:pt>
                <c:pt idx="554">
                  <c:v>43290</c:v>
                </c:pt>
                <c:pt idx="555">
                  <c:v>43291</c:v>
                </c:pt>
                <c:pt idx="556">
                  <c:v>43292</c:v>
                </c:pt>
                <c:pt idx="557">
                  <c:v>43293</c:v>
                </c:pt>
                <c:pt idx="558">
                  <c:v>43294</c:v>
                </c:pt>
                <c:pt idx="559">
                  <c:v>43295</c:v>
                </c:pt>
                <c:pt idx="560">
                  <c:v>43296</c:v>
                </c:pt>
                <c:pt idx="561">
                  <c:v>43297</c:v>
                </c:pt>
                <c:pt idx="562">
                  <c:v>43298</c:v>
                </c:pt>
                <c:pt idx="563">
                  <c:v>43299</c:v>
                </c:pt>
                <c:pt idx="564">
                  <c:v>43300</c:v>
                </c:pt>
                <c:pt idx="565">
                  <c:v>43301</c:v>
                </c:pt>
                <c:pt idx="566">
                  <c:v>43302</c:v>
                </c:pt>
                <c:pt idx="567">
                  <c:v>43303</c:v>
                </c:pt>
                <c:pt idx="568">
                  <c:v>43304</c:v>
                </c:pt>
                <c:pt idx="569">
                  <c:v>43305</c:v>
                </c:pt>
                <c:pt idx="570">
                  <c:v>43306</c:v>
                </c:pt>
                <c:pt idx="571">
                  <c:v>43307</c:v>
                </c:pt>
                <c:pt idx="572">
                  <c:v>43308</c:v>
                </c:pt>
                <c:pt idx="573">
                  <c:v>43309</c:v>
                </c:pt>
                <c:pt idx="574">
                  <c:v>43310</c:v>
                </c:pt>
                <c:pt idx="575">
                  <c:v>43311</c:v>
                </c:pt>
                <c:pt idx="576">
                  <c:v>43312</c:v>
                </c:pt>
                <c:pt idx="577">
                  <c:v>43313</c:v>
                </c:pt>
                <c:pt idx="578">
                  <c:v>43314</c:v>
                </c:pt>
                <c:pt idx="579">
                  <c:v>43315</c:v>
                </c:pt>
                <c:pt idx="580">
                  <c:v>43316</c:v>
                </c:pt>
                <c:pt idx="581">
                  <c:v>43317</c:v>
                </c:pt>
                <c:pt idx="582">
                  <c:v>43318</c:v>
                </c:pt>
                <c:pt idx="583">
                  <c:v>43319</c:v>
                </c:pt>
                <c:pt idx="584">
                  <c:v>43320</c:v>
                </c:pt>
                <c:pt idx="585">
                  <c:v>43321</c:v>
                </c:pt>
                <c:pt idx="586">
                  <c:v>43322</c:v>
                </c:pt>
                <c:pt idx="587">
                  <c:v>43323</c:v>
                </c:pt>
                <c:pt idx="588">
                  <c:v>43324</c:v>
                </c:pt>
                <c:pt idx="589">
                  <c:v>43325</c:v>
                </c:pt>
                <c:pt idx="590">
                  <c:v>43326</c:v>
                </c:pt>
                <c:pt idx="591">
                  <c:v>43327</c:v>
                </c:pt>
                <c:pt idx="592">
                  <c:v>43328</c:v>
                </c:pt>
                <c:pt idx="593">
                  <c:v>43329</c:v>
                </c:pt>
                <c:pt idx="594">
                  <c:v>43330</c:v>
                </c:pt>
                <c:pt idx="595">
                  <c:v>43331</c:v>
                </c:pt>
                <c:pt idx="596">
                  <c:v>43332</c:v>
                </c:pt>
                <c:pt idx="597">
                  <c:v>43333</c:v>
                </c:pt>
                <c:pt idx="598">
                  <c:v>43334</c:v>
                </c:pt>
                <c:pt idx="599">
                  <c:v>43335</c:v>
                </c:pt>
                <c:pt idx="600">
                  <c:v>43336</c:v>
                </c:pt>
                <c:pt idx="601">
                  <c:v>43337</c:v>
                </c:pt>
                <c:pt idx="602">
                  <c:v>43338</c:v>
                </c:pt>
                <c:pt idx="603">
                  <c:v>43339</c:v>
                </c:pt>
                <c:pt idx="604">
                  <c:v>43340</c:v>
                </c:pt>
                <c:pt idx="605">
                  <c:v>43341</c:v>
                </c:pt>
                <c:pt idx="606">
                  <c:v>43342</c:v>
                </c:pt>
                <c:pt idx="607">
                  <c:v>43343</c:v>
                </c:pt>
                <c:pt idx="608">
                  <c:v>43344</c:v>
                </c:pt>
                <c:pt idx="609">
                  <c:v>43345</c:v>
                </c:pt>
                <c:pt idx="610">
                  <c:v>43346</c:v>
                </c:pt>
                <c:pt idx="611">
                  <c:v>43347</c:v>
                </c:pt>
                <c:pt idx="612">
                  <c:v>43348</c:v>
                </c:pt>
                <c:pt idx="613">
                  <c:v>43349</c:v>
                </c:pt>
                <c:pt idx="614">
                  <c:v>43350</c:v>
                </c:pt>
                <c:pt idx="615">
                  <c:v>43351</c:v>
                </c:pt>
                <c:pt idx="616">
                  <c:v>43352</c:v>
                </c:pt>
                <c:pt idx="617">
                  <c:v>43353</c:v>
                </c:pt>
                <c:pt idx="618">
                  <c:v>43354</c:v>
                </c:pt>
                <c:pt idx="619">
                  <c:v>43355</c:v>
                </c:pt>
                <c:pt idx="620">
                  <c:v>43356</c:v>
                </c:pt>
                <c:pt idx="621">
                  <c:v>43357</c:v>
                </c:pt>
                <c:pt idx="622">
                  <c:v>43358</c:v>
                </c:pt>
                <c:pt idx="623">
                  <c:v>43359</c:v>
                </c:pt>
                <c:pt idx="624">
                  <c:v>43360</c:v>
                </c:pt>
                <c:pt idx="625">
                  <c:v>43361</c:v>
                </c:pt>
                <c:pt idx="626">
                  <c:v>43362</c:v>
                </c:pt>
                <c:pt idx="627">
                  <c:v>43363</c:v>
                </c:pt>
                <c:pt idx="628">
                  <c:v>43364</c:v>
                </c:pt>
                <c:pt idx="629">
                  <c:v>43365</c:v>
                </c:pt>
                <c:pt idx="630">
                  <c:v>43366</c:v>
                </c:pt>
                <c:pt idx="631">
                  <c:v>43367</c:v>
                </c:pt>
                <c:pt idx="632">
                  <c:v>43368</c:v>
                </c:pt>
                <c:pt idx="633">
                  <c:v>43369</c:v>
                </c:pt>
                <c:pt idx="634">
                  <c:v>43370</c:v>
                </c:pt>
                <c:pt idx="635">
                  <c:v>43371</c:v>
                </c:pt>
                <c:pt idx="636">
                  <c:v>43372</c:v>
                </c:pt>
                <c:pt idx="637">
                  <c:v>43373</c:v>
                </c:pt>
                <c:pt idx="638">
                  <c:v>43374</c:v>
                </c:pt>
                <c:pt idx="639">
                  <c:v>43375</c:v>
                </c:pt>
                <c:pt idx="640">
                  <c:v>43376</c:v>
                </c:pt>
                <c:pt idx="641">
                  <c:v>43377</c:v>
                </c:pt>
                <c:pt idx="642">
                  <c:v>43378</c:v>
                </c:pt>
                <c:pt idx="643">
                  <c:v>43379</c:v>
                </c:pt>
                <c:pt idx="644">
                  <c:v>43380</c:v>
                </c:pt>
                <c:pt idx="645">
                  <c:v>43381</c:v>
                </c:pt>
                <c:pt idx="646">
                  <c:v>43382</c:v>
                </c:pt>
                <c:pt idx="647">
                  <c:v>43383</c:v>
                </c:pt>
                <c:pt idx="648">
                  <c:v>43384</c:v>
                </c:pt>
                <c:pt idx="649">
                  <c:v>43385</c:v>
                </c:pt>
                <c:pt idx="650">
                  <c:v>43386</c:v>
                </c:pt>
                <c:pt idx="651">
                  <c:v>43387</c:v>
                </c:pt>
                <c:pt idx="652">
                  <c:v>43388</c:v>
                </c:pt>
                <c:pt idx="653">
                  <c:v>43389</c:v>
                </c:pt>
                <c:pt idx="654">
                  <c:v>43390</c:v>
                </c:pt>
                <c:pt idx="655">
                  <c:v>43391</c:v>
                </c:pt>
                <c:pt idx="656">
                  <c:v>43392</c:v>
                </c:pt>
                <c:pt idx="657">
                  <c:v>43393</c:v>
                </c:pt>
                <c:pt idx="658">
                  <c:v>43394</c:v>
                </c:pt>
                <c:pt idx="659">
                  <c:v>43395</c:v>
                </c:pt>
                <c:pt idx="660">
                  <c:v>43396</c:v>
                </c:pt>
                <c:pt idx="661">
                  <c:v>43397</c:v>
                </c:pt>
                <c:pt idx="662">
                  <c:v>43398</c:v>
                </c:pt>
                <c:pt idx="663">
                  <c:v>43399</c:v>
                </c:pt>
                <c:pt idx="664">
                  <c:v>43400</c:v>
                </c:pt>
                <c:pt idx="665">
                  <c:v>43401</c:v>
                </c:pt>
                <c:pt idx="666">
                  <c:v>43402</c:v>
                </c:pt>
                <c:pt idx="667">
                  <c:v>43403</c:v>
                </c:pt>
                <c:pt idx="668">
                  <c:v>43404</c:v>
                </c:pt>
                <c:pt idx="669">
                  <c:v>43405</c:v>
                </c:pt>
                <c:pt idx="670">
                  <c:v>43406</c:v>
                </c:pt>
                <c:pt idx="671">
                  <c:v>43407</c:v>
                </c:pt>
                <c:pt idx="672">
                  <c:v>43408</c:v>
                </c:pt>
                <c:pt idx="673">
                  <c:v>43409</c:v>
                </c:pt>
                <c:pt idx="674">
                  <c:v>43410</c:v>
                </c:pt>
                <c:pt idx="675">
                  <c:v>43411</c:v>
                </c:pt>
                <c:pt idx="676">
                  <c:v>43412</c:v>
                </c:pt>
                <c:pt idx="677">
                  <c:v>43413</c:v>
                </c:pt>
                <c:pt idx="678">
                  <c:v>43414</c:v>
                </c:pt>
                <c:pt idx="679">
                  <c:v>43415</c:v>
                </c:pt>
                <c:pt idx="680">
                  <c:v>43416</c:v>
                </c:pt>
                <c:pt idx="681">
                  <c:v>43417</c:v>
                </c:pt>
                <c:pt idx="682">
                  <c:v>43418</c:v>
                </c:pt>
                <c:pt idx="683">
                  <c:v>43419</c:v>
                </c:pt>
                <c:pt idx="684">
                  <c:v>43420</c:v>
                </c:pt>
                <c:pt idx="685">
                  <c:v>43421</c:v>
                </c:pt>
                <c:pt idx="686">
                  <c:v>43422</c:v>
                </c:pt>
                <c:pt idx="687">
                  <c:v>43423</c:v>
                </c:pt>
                <c:pt idx="688">
                  <c:v>43424</c:v>
                </c:pt>
                <c:pt idx="689">
                  <c:v>43425</c:v>
                </c:pt>
                <c:pt idx="690">
                  <c:v>43426</c:v>
                </c:pt>
                <c:pt idx="691">
                  <c:v>43427</c:v>
                </c:pt>
                <c:pt idx="692">
                  <c:v>43428</c:v>
                </c:pt>
                <c:pt idx="693">
                  <c:v>43429</c:v>
                </c:pt>
                <c:pt idx="694">
                  <c:v>43430</c:v>
                </c:pt>
                <c:pt idx="695">
                  <c:v>43431</c:v>
                </c:pt>
                <c:pt idx="696">
                  <c:v>43432</c:v>
                </c:pt>
                <c:pt idx="697">
                  <c:v>43433</c:v>
                </c:pt>
                <c:pt idx="698">
                  <c:v>43434</c:v>
                </c:pt>
                <c:pt idx="699">
                  <c:v>43435</c:v>
                </c:pt>
                <c:pt idx="700">
                  <c:v>43436</c:v>
                </c:pt>
                <c:pt idx="701">
                  <c:v>43437</c:v>
                </c:pt>
                <c:pt idx="702">
                  <c:v>43438</c:v>
                </c:pt>
                <c:pt idx="703">
                  <c:v>43439</c:v>
                </c:pt>
                <c:pt idx="704">
                  <c:v>43440</c:v>
                </c:pt>
                <c:pt idx="705">
                  <c:v>43441</c:v>
                </c:pt>
                <c:pt idx="706">
                  <c:v>43442</c:v>
                </c:pt>
                <c:pt idx="707">
                  <c:v>43443</c:v>
                </c:pt>
                <c:pt idx="708">
                  <c:v>43444</c:v>
                </c:pt>
                <c:pt idx="709">
                  <c:v>43445</c:v>
                </c:pt>
                <c:pt idx="710">
                  <c:v>43446</c:v>
                </c:pt>
                <c:pt idx="711">
                  <c:v>43447</c:v>
                </c:pt>
                <c:pt idx="712">
                  <c:v>43448</c:v>
                </c:pt>
                <c:pt idx="713">
                  <c:v>43449</c:v>
                </c:pt>
                <c:pt idx="714">
                  <c:v>43450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43456</c:v>
                </c:pt>
                <c:pt idx="721">
                  <c:v>43457</c:v>
                </c:pt>
                <c:pt idx="722">
                  <c:v>43458</c:v>
                </c:pt>
                <c:pt idx="723">
                  <c:v>43459</c:v>
                </c:pt>
                <c:pt idx="724">
                  <c:v>43460</c:v>
                </c:pt>
                <c:pt idx="725">
                  <c:v>43461</c:v>
                </c:pt>
                <c:pt idx="726">
                  <c:v>43462</c:v>
                </c:pt>
                <c:pt idx="727">
                  <c:v>43463</c:v>
                </c:pt>
                <c:pt idx="728">
                  <c:v>43464</c:v>
                </c:pt>
                <c:pt idx="729">
                  <c:v>43465</c:v>
                </c:pt>
                <c:pt idx="730">
                  <c:v>43466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43470</c:v>
                </c:pt>
                <c:pt idx="735">
                  <c:v>43471</c:v>
                </c:pt>
                <c:pt idx="736">
                  <c:v>43472</c:v>
                </c:pt>
                <c:pt idx="737">
                  <c:v>43473</c:v>
                </c:pt>
                <c:pt idx="738">
                  <c:v>43474</c:v>
                </c:pt>
                <c:pt idx="739">
                  <c:v>43475</c:v>
                </c:pt>
                <c:pt idx="740">
                  <c:v>43476</c:v>
                </c:pt>
                <c:pt idx="741">
                  <c:v>43477</c:v>
                </c:pt>
                <c:pt idx="742">
                  <c:v>43478</c:v>
                </c:pt>
                <c:pt idx="743">
                  <c:v>43479</c:v>
                </c:pt>
                <c:pt idx="744">
                  <c:v>43480</c:v>
                </c:pt>
                <c:pt idx="745">
                  <c:v>43481</c:v>
                </c:pt>
                <c:pt idx="746">
                  <c:v>43482</c:v>
                </c:pt>
                <c:pt idx="747">
                  <c:v>43483</c:v>
                </c:pt>
                <c:pt idx="748">
                  <c:v>43484</c:v>
                </c:pt>
                <c:pt idx="749">
                  <c:v>43485</c:v>
                </c:pt>
                <c:pt idx="750">
                  <c:v>43486</c:v>
                </c:pt>
                <c:pt idx="751">
                  <c:v>43487</c:v>
                </c:pt>
                <c:pt idx="752">
                  <c:v>43488</c:v>
                </c:pt>
                <c:pt idx="753">
                  <c:v>43489</c:v>
                </c:pt>
                <c:pt idx="754">
                  <c:v>43490</c:v>
                </c:pt>
                <c:pt idx="755">
                  <c:v>43491</c:v>
                </c:pt>
                <c:pt idx="756">
                  <c:v>43492</c:v>
                </c:pt>
                <c:pt idx="757">
                  <c:v>43493</c:v>
                </c:pt>
                <c:pt idx="758">
                  <c:v>43494</c:v>
                </c:pt>
                <c:pt idx="759">
                  <c:v>43495</c:v>
                </c:pt>
                <c:pt idx="760">
                  <c:v>43496</c:v>
                </c:pt>
                <c:pt idx="761">
                  <c:v>43497</c:v>
                </c:pt>
                <c:pt idx="762">
                  <c:v>43498</c:v>
                </c:pt>
                <c:pt idx="763">
                  <c:v>43499</c:v>
                </c:pt>
                <c:pt idx="764">
                  <c:v>43500</c:v>
                </c:pt>
                <c:pt idx="765">
                  <c:v>43501</c:v>
                </c:pt>
                <c:pt idx="766">
                  <c:v>43502</c:v>
                </c:pt>
                <c:pt idx="767">
                  <c:v>43503</c:v>
                </c:pt>
                <c:pt idx="768">
                  <c:v>43504</c:v>
                </c:pt>
                <c:pt idx="769">
                  <c:v>43505</c:v>
                </c:pt>
                <c:pt idx="770">
                  <c:v>43506</c:v>
                </c:pt>
                <c:pt idx="771">
                  <c:v>43507</c:v>
                </c:pt>
                <c:pt idx="772">
                  <c:v>43508</c:v>
                </c:pt>
                <c:pt idx="773">
                  <c:v>43509</c:v>
                </c:pt>
                <c:pt idx="774">
                  <c:v>43510</c:v>
                </c:pt>
                <c:pt idx="775">
                  <c:v>43511</c:v>
                </c:pt>
                <c:pt idx="776">
                  <c:v>43512</c:v>
                </c:pt>
                <c:pt idx="777">
                  <c:v>43513</c:v>
                </c:pt>
                <c:pt idx="778">
                  <c:v>43514</c:v>
                </c:pt>
                <c:pt idx="779">
                  <c:v>43515</c:v>
                </c:pt>
                <c:pt idx="780">
                  <c:v>43516</c:v>
                </c:pt>
                <c:pt idx="781">
                  <c:v>43517</c:v>
                </c:pt>
                <c:pt idx="782">
                  <c:v>43518</c:v>
                </c:pt>
                <c:pt idx="783">
                  <c:v>43519</c:v>
                </c:pt>
                <c:pt idx="784">
                  <c:v>43520</c:v>
                </c:pt>
                <c:pt idx="785">
                  <c:v>43521</c:v>
                </c:pt>
                <c:pt idx="786">
                  <c:v>43522</c:v>
                </c:pt>
                <c:pt idx="787">
                  <c:v>43523</c:v>
                </c:pt>
                <c:pt idx="788">
                  <c:v>43524</c:v>
                </c:pt>
                <c:pt idx="789">
                  <c:v>43525</c:v>
                </c:pt>
                <c:pt idx="790">
                  <c:v>43526</c:v>
                </c:pt>
                <c:pt idx="791">
                  <c:v>43527</c:v>
                </c:pt>
                <c:pt idx="792">
                  <c:v>43528</c:v>
                </c:pt>
                <c:pt idx="793">
                  <c:v>43529</c:v>
                </c:pt>
                <c:pt idx="794">
                  <c:v>43530</c:v>
                </c:pt>
                <c:pt idx="795">
                  <c:v>43531</c:v>
                </c:pt>
                <c:pt idx="796">
                  <c:v>43532</c:v>
                </c:pt>
                <c:pt idx="797">
                  <c:v>43533</c:v>
                </c:pt>
                <c:pt idx="798">
                  <c:v>43534</c:v>
                </c:pt>
                <c:pt idx="799">
                  <c:v>43535</c:v>
                </c:pt>
                <c:pt idx="800">
                  <c:v>43536</c:v>
                </c:pt>
                <c:pt idx="801">
                  <c:v>43537</c:v>
                </c:pt>
                <c:pt idx="802">
                  <c:v>43538</c:v>
                </c:pt>
                <c:pt idx="803">
                  <c:v>43539</c:v>
                </c:pt>
                <c:pt idx="804">
                  <c:v>43540</c:v>
                </c:pt>
                <c:pt idx="805">
                  <c:v>43541</c:v>
                </c:pt>
                <c:pt idx="806">
                  <c:v>43542</c:v>
                </c:pt>
                <c:pt idx="807">
                  <c:v>43543</c:v>
                </c:pt>
                <c:pt idx="808">
                  <c:v>43544</c:v>
                </c:pt>
                <c:pt idx="809">
                  <c:v>43545</c:v>
                </c:pt>
                <c:pt idx="810">
                  <c:v>43546</c:v>
                </c:pt>
                <c:pt idx="811">
                  <c:v>43547</c:v>
                </c:pt>
                <c:pt idx="812">
                  <c:v>43548</c:v>
                </c:pt>
                <c:pt idx="813">
                  <c:v>43549</c:v>
                </c:pt>
                <c:pt idx="814">
                  <c:v>43550</c:v>
                </c:pt>
                <c:pt idx="815">
                  <c:v>43551</c:v>
                </c:pt>
                <c:pt idx="816">
                  <c:v>43552</c:v>
                </c:pt>
                <c:pt idx="817">
                  <c:v>43553</c:v>
                </c:pt>
                <c:pt idx="818">
                  <c:v>43554</c:v>
                </c:pt>
                <c:pt idx="819">
                  <c:v>43555</c:v>
                </c:pt>
                <c:pt idx="820">
                  <c:v>43556</c:v>
                </c:pt>
                <c:pt idx="821">
                  <c:v>43557</c:v>
                </c:pt>
                <c:pt idx="822">
                  <c:v>43558</c:v>
                </c:pt>
                <c:pt idx="823">
                  <c:v>43559</c:v>
                </c:pt>
                <c:pt idx="824">
                  <c:v>43560</c:v>
                </c:pt>
                <c:pt idx="825">
                  <c:v>43561</c:v>
                </c:pt>
                <c:pt idx="826">
                  <c:v>43562</c:v>
                </c:pt>
                <c:pt idx="827">
                  <c:v>43563</c:v>
                </c:pt>
                <c:pt idx="828">
                  <c:v>43564</c:v>
                </c:pt>
                <c:pt idx="829">
                  <c:v>43565</c:v>
                </c:pt>
                <c:pt idx="830">
                  <c:v>43566</c:v>
                </c:pt>
                <c:pt idx="831">
                  <c:v>43567</c:v>
                </c:pt>
                <c:pt idx="832">
                  <c:v>43568</c:v>
                </c:pt>
                <c:pt idx="833">
                  <c:v>43569</c:v>
                </c:pt>
                <c:pt idx="834">
                  <c:v>43570</c:v>
                </c:pt>
                <c:pt idx="835">
                  <c:v>43571</c:v>
                </c:pt>
                <c:pt idx="836">
                  <c:v>43572</c:v>
                </c:pt>
                <c:pt idx="837">
                  <c:v>43573</c:v>
                </c:pt>
                <c:pt idx="838">
                  <c:v>43574</c:v>
                </c:pt>
                <c:pt idx="839">
                  <c:v>43575</c:v>
                </c:pt>
                <c:pt idx="840">
                  <c:v>43576</c:v>
                </c:pt>
                <c:pt idx="841">
                  <c:v>43577</c:v>
                </c:pt>
                <c:pt idx="842">
                  <c:v>43578</c:v>
                </c:pt>
                <c:pt idx="843">
                  <c:v>43579</c:v>
                </c:pt>
                <c:pt idx="844">
                  <c:v>43580</c:v>
                </c:pt>
                <c:pt idx="845">
                  <c:v>43581</c:v>
                </c:pt>
                <c:pt idx="846">
                  <c:v>43582</c:v>
                </c:pt>
                <c:pt idx="847">
                  <c:v>43583</c:v>
                </c:pt>
                <c:pt idx="848">
                  <c:v>43584</c:v>
                </c:pt>
                <c:pt idx="849">
                  <c:v>43585</c:v>
                </c:pt>
                <c:pt idx="850">
                  <c:v>43586</c:v>
                </c:pt>
                <c:pt idx="851">
                  <c:v>43587</c:v>
                </c:pt>
                <c:pt idx="852">
                  <c:v>43588</c:v>
                </c:pt>
                <c:pt idx="853">
                  <c:v>43589</c:v>
                </c:pt>
                <c:pt idx="854">
                  <c:v>43590</c:v>
                </c:pt>
                <c:pt idx="855">
                  <c:v>43591</c:v>
                </c:pt>
                <c:pt idx="856">
                  <c:v>43592</c:v>
                </c:pt>
                <c:pt idx="857">
                  <c:v>43593</c:v>
                </c:pt>
                <c:pt idx="858">
                  <c:v>43594</c:v>
                </c:pt>
                <c:pt idx="859">
                  <c:v>43595</c:v>
                </c:pt>
                <c:pt idx="860">
                  <c:v>43596</c:v>
                </c:pt>
                <c:pt idx="861">
                  <c:v>43597</c:v>
                </c:pt>
                <c:pt idx="862">
                  <c:v>43598</c:v>
                </c:pt>
                <c:pt idx="863">
                  <c:v>43599</c:v>
                </c:pt>
                <c:pt idx="864">
                  <c:v>43600</c:v>
                </c:pt>
                <c:pt idx="865">
                  <c:v>43601</c:v>
                </c:pt>
                <c:pt idx="866">
                  <c:v>43602</c:v>
                </c:pt>
                <c:pt idx="867">
                  <c:v>43603</c:v>
                </c:pt>
                <c:pt idx="868">
                  <c:v>43604</c:v>
                </c:pt>
                <c:pt idx="869">
                  <c:v>43605</c:v>
                </c:pt>
                <c:pt idx="870">
                  <c:v>43606</c:v>
                </c:pt>
                <c:pt idx="871">
                  <c:v>43607</c:v>
                </c:pt>
                <c:pt idx="872">
                  <c:v>43608</c:v>
                </c:pt>
                <c:pt idx="873">
                  <c:v>43609</c:v>
                </c:pt>
                <c:pt idx="874">
                  <c:v>43610</c:v>
                </c:pt>
                <c:pt idx="875">
                  <c:v>43611</c:v>
                </c:pt>
                <c:pt idx="876">
                  <c:v>43612</c:v>
                </c:pt>
                <c:pt idx="877">
                  <c:v>43613</c:v>
                </c:pt>
                <c:pt idx="878">
                  <c:v>43614</c:v>
                </c:pt>
                <c:pt idx="879">
                  <c:v>43615</c:v>
                </c:pt>
                <c:pt idx="880">
                  <c:v>43616</c:v>
                </c:pt>
                <c:pt idx="881">
                  <c:v>43617</c:v>
                </c:pt>
                <c:pt idx="882">
                  <c:v>43618</c:v>
                </c:pt>
                <c:pt idx="883">
                  <c:v>43619</c:v>
                </c:pt>
                <c:pt idx="884">
                  <c:v>43620</c:v>
                </c:pt>
                <c:pt idx="885">
                  <c:v>43621</c:v>
                </c:pt>
                <c:pt idx="886">
                  <c:v>43622</c:v>
                </c:pt>
                <c:pt idx="887">
                  <c:v>43623</c:v>
                </c:pt>
                <c:pt idx="888">
                  <c:v>43624</c:v>
                </c:pt>
                <c:pt idx="889">
                  <c:v>43625</c:v>
                </c:pt>
                <c:pt idx="890">
                  <c:v>43626</c:v>
                </c:pt>
                <c:pt idx="891">
                  <c:v>43627</c:v>
                </c:pt>
                <c:pt idx="892">
                  <c:v>43628</c:v>
                </c:pt>
                <c:pt idx="893">
                  <c:v>43629</c:v>
                </c:pt>
                <c:pt idx="894">
                  <c:v>43630</c:v>
                </c:pt>
                <c:pt idx="895">
                  <c:v>43631</c:v>
                </c:pt>
                <c:pt idx="896">
                  <c:v>43632</c:v>
                </c:pt>
                <c:pt idx="897">
                  <c:v>43633</c:v>
                </c:pt>
                <c:pt idx="898">
                  <c:v>43634</c:v>
                </c:pt>
                <c:pt idx="899">
                  <c:v>43635</c:v>
                </c:pt>
                <c:pt idx="900">
                  <c:v>43636</c:v>
                </c:pt>
                <c:pt idx="901">
                  <c:v>43637</c:v>
                </c:pt>
                <c:pt idx="902">
                  <c:v>43638</c:v>
                </c:pt>
                <c:pt idx="903">
                  <c:v>43639</c:v>
                </c:pt>
                <c:pt idx="904">
                  <c:v>43640</c:v>
                </c:pt>
                <c:pt idx="905">
                  <c:v>43641</c:v>
                </c:pt>
                <c:pt idx="906">
                  <c:v>43642</c:v>
                </c:pt>
                <c:pt idx="907">
                  <c:v>43643</c:v>
                </c:pt>
                <c:pt idx="908">
                  <c:v>43644</c:v>
                </c:pt>
                <c:pt idx="909">
                  <c:v>43645</c:v>
                </c:pt>
                <c:pt idx="910">
                  <c:v>43646</c:v>
                </c:pt>
                <c:pt idx="911">
                  <c:v>43647</c:v>
                </c:pt>
                <c:pt idx="912">
                  <c:v>43648</c:v>
                </c:pt>
                <c:pt idx="913">
                  <c:v>43649</c:v>
                </c:pt>
                <c:pt idx="914">
                  <c:v>43650</c:v>
                </c:pt>
                <c:pt idx="915">
                  <c:v>43651</c:v>
                </c:pt>
                <c:pt idx="916">
                  <c:v>43652</c:v>
                </c:pt>
                <c:pt idx="917">
                  <c:v>43653</c:v>
                </c:pt>
                <c:pt idx="918">
                  <c:v>43654</c:v>
                </c:pt>
                <c:pt idx="919">
                  <c:v>43655</c:v>
                </c:pt>
                <c:pt idx="920">
                  <c:v>43656</c:v>
                </c:pt>
                <c:pt idx="921">
                  <c:v>43657</c:v>
                </c:pt>
                <c:pt idx="922">
                  <c:v>43658</c:v>
                </c:pt>
                <c:pt idx="923">
                  <c:v>43659</c:v>
                </c:pt>
                <c:pt idx="924">
                  <c:v>43660</c:v>
                </c:pt>
                <c:pt idx="925">
                  <c:v>43661</c:v>
                </c:pt>
                <c:pt idx="926">
                  <c:v>43662</c:v>
                </c:pt>
                <c:pt idx="927">
                  <c:v>43663</c:v>
                </c:pt>
                <c:pt idx="928">
                  <c:v>43664</c:v>
                </c:pt>
                <c:pt idx="929">
                  <c:v>43665</c:v>
                </c:pt>
                <c:pt idx="930">
                  <c:v>43666</c:v>
                </c:pt>
                <c:pt idx="931">
                  <c:v>43667</c:v>
                </c:pt>
                <c:pt idx="932">
                  <c:v>43668</c:v>
                </c:pt>
                <c:pt idx="933">
                  <c:v>43669</c:v>
                </c:pt>
                <c:pt idx="934">
                  <c:v>43670</c:v>
                </c:pt>
                <c:pt idx="935">
                  <c:v>43671</c:v>
                </c:pt>
                <c:pt idx="936">
                  <c:v>43672</c:v>
                </c:pt>
                <c:pt idx="937">
                  <c:v>43673</c:v>
                </c:pt>
                <c:pt idx="938">
                  <c:v>43674</c:v>
                </c:pt>
                <c:pt idx="939">
                  <c:v>43675</c:v>
                </c:pt>
                <c:pt idx="940">
                  <c:v>43676</c:v>
                </c:pt>
                <c:pt idx="941">
                  <c:v>43677</c:v>
                </c:pt>
                <c:pt idx="942">
                  <c:v>43678</c:v>
                </c:pt>
                <c:pt idx="943">
                  <c:v>43679</c:v>
                </c:pt>
                <c:pt idx="944">
                  <c:v>43680</c:v>
                </c:pt>
                <c:pt idx="945">
                  <c:v>43681</c:v>
                </c:pt>
                <c:pt idx="946">
                  <c:v>43682</c:v>
                </c:pt>
                <c:pt idx="947">
                  <c:v>43683</c:v>
                </c:pt>
                <c:pt idx="948">
                  <c:v>43684</c:v>
                </c:pt>
                <c:pt idx="949">
                  <c:v>43685</c:v>
                </c:pt>
                <c:pt idx="950">
                  <c:v>43686</c:v>
                </c:pt>
                <c:pt idx="951">
                  <c:v>43687</c:v>
                </c:pt>
                <c:pt idx="952">
                  <c:v>43688</c:v>
                </c:pt>
                <c:pt idx="953">
                  <c:v>43689</c:v>
                </c:pt>
                <c:pt idx="954">
                  <c:v>43690</c:v>
                </c:pt>
                <c:pt idx="955">
                  <c:v>43691</c:v>
                </c:pt>
                <c:pt idx="956">
                  <c:v>43692</c:v>
                </c:pt>
                <c:pt idx="957">
                  <c:v>43693</c:v>
                </c:pt>
                <c:pt idx="958">
                  <c:v>43694</c:v>
                </c:pt>
                <c:pt idx="959">
                  <c:v>43695</c:v>
                </c:pt>
                <c:pt idx="960">
                  <c:v>43696</c:v>
                </c:pt>
                <c:pt idx="961">
                  <c:v>43697</c:v>
                </c:pt>
                <c:pt idx="962">
                  <c:v>43698</c:v>
                </c:pt>
                <c:pt idx="963">
                  <c:v>43699</c:v>
                </c:pt>
                <c:pt idx="964">
                  <c:v>43700</c:v>
                </c:pt>
                <c:pt idx="965">
                  <c:v>43701</c:v>
                </c:pt>
                <c:pt idx="966">
                  <c:v>43702</c:v>
                </c:pt>
                <c:pt idx="967">
                  <c:v>43703</c:v>
                </c:pt>
                <c:pt idx="968">
                  <c:v>43704</c:v>
                </c:pt>
                <c:pt idx="969">
                  <c:v>43705</c:v>
                </c:pt>
                <c:pt idx="970">
                  <c:v>43706</c:v>
                </c:pt>
                <c:pt idx="971">
                  <c:v>43707</c:v>
                </c:pt>
                <c:pt idx="972">
                  <c:v>43708</c:v>
                </c:pt>
                <c:pt idx="973">
                  <c:v>43709</c:v>
                </c:pt>
                <c:pt idx="974">
                  <c:v>43710</c:v>
                </c:pt>
                <c:pt idx="975">
                  <c:v>43711</c:v>
                </c:pt>
                <c:pt idx="976">
                  <c:v>43712</c:v>
                </c:pt>
                <c:pt idx="977">
                  <c:v>43713</c:v>
                </c:pt>
                <c:pt idx="978">
                  <c:v>43714</c:v>
                </c:pt>
                <c:pt idx="979">
                  <c:v>43715</c:v>
                </c:pt>
                <c:pt idx="980">
                  <c:v>43716</c:v>
                </c:pt>
                <c:pt idx="981">
                  <c:v>43717</c:v>
                </c:pt>
                <c:pt idx="982">
                  <c:v>43718</c:v>
                </c:pt>
                <c:pt idx="983">
                  <c:v>43719</c:v>
                </c:pt>
                <c:pt idx="984">
                  <c:v>43720</c:v>
                </c:pt>
                <c:pt idx="985">
                  <c:v>43721</c:v>
                </c:pt>
                <c:pt idx="986">
                  <c:v>43722</c:v>
                </c:pt>
                <c:pt idx="987">
                  <c:v>43723</c:v>
                </c:pt>
                <c:pt idx="988">
                  <c:v>43724</c:v>
                </c:pt>
                <c:pt idx="989">
                  <c:v>43725</c:v>
                </c:pt>
                <c:pt idx="990">
                  <c:v>43726</c:v>
                </c:pt>
                <c:pt idx="991">
                  <c:v>43727</c:v>
                </c:pt>
                <c:pt idx="992">
                  <c:v>43728</c:v>
                </c:pt>
                <c:pt idx="993">
                  <c:v>43729</c:v>
                </c:pt>
                <c:pt idx="994">
                  <c:v>43730</c:v>
                </c:pt>
                <c:pt idx="995">
                  <c:v>43731</c:v>
                </c:pt>
                <c:pt idx="996">
                  <c:v>43732</c:v>
                </c:pt>
                <c:pt idx="997">
                  <c:v>43733</c:v>
                </c:pt>
                <c:pt idx="998">
                  <c:v>43734</c:v>
                </c:pt>
                <c:pt idx="999">
                  <c:v>43735</c:v>
                </c:pt>
                <c:pt idx="1000">
                  <c:v>43736</c:v>
                </c:pt>
                <c:pt idx="1001">
                  <c:v>43737</c:v>
                </c:pt>
                <c:pt idx="1002">
                  <c:v>43738</c:v>
                </c:pt>
                <c:pt idx="1003">
                  <c:v>43739</c:v>
                </c:pt>
                <c:pt idx="1004">
                  <c:v>43740</c:v>
                </c:pt>
                <c:pt idx="1005">
                  <c:v>43741</c:v>
                </c:pt>
                <c:pt idx="1006">
                  <c:v>43742</c:v>
                </c:pt>
                <c:pt idx="1007">
                  <c:v>43743</c:v>
                </c:pt>
                <c:pt idx="1008">
                  <c:v>43744</c:v>
                </c:pt>
                <c:pt idx="1009">
                  <c:v>43745</c:v>
                </c:pt>
                <c:pt idx="1010">
                  <c:v>43746</c:v>
                </c:pt>
                <c:pt idx="1011">
                  <c:v>43747</c:v>
                </c:pt>
                <c:pt idx="1012">
                  <c:v>43748</c:v>
                </c:pt>
                <c:pt idx="1013">
                  <c:v>43749</c:v>
                </c:pt>
                <c:pt idx="1014">
                  <c:v>43750</c:v>
                </c:pt>
                <c:pt idx="1015">
                  <c:v>43751</c:v>
                </c:pt>
                <c:pt idx="1016">
                  <c:v>43752</c:v>
                </c:pt>
                <c:pt idx="1017">
                  <c:v>43753</c:v>
                </c:pt>
                <c:pt idx="1018">
                  <c:v>43754</c:v>
                </c:pt>
                <c:pt idx="1019">
                  <c:v>43755</c:v>
                </c:pt>
                <c:pt idx="1020">
                  <c:v>43756</c:v>
                </c:pt>
                <c:pt idx="1021">
                  <c:v>43757</c:v>
                </c:pt>
                <c:pt idx="1022">
                  <c:v>43758</c:v>
                </c:pt>
                <c:pt idx="1023">
                  <c:v>43759</c:v>
                </c:pt>
                <c:pt idx="1024">
                  <c:v>43760</c:v>
                </c:pt>
                <c:pt idx="1025">
                  <c:v>43761</c:v>
                </c:pt>
                <c:pt idx="1026">
                  <c:v>43762</c:v>
                </c:pt>
                <c:pt idx="1027">
                  <c:v>43763</c:v>
                </c:pt>
                <c:pt idx="1028">
                  <c:v>43764</c:v>
                </c:pt>
                <c:pt idx="1029">
                  <c:v>43765</c:v>
                </c:pt>
                <c:pt idx="1030">
                  <c:v>43766</c:v>
                </c:pt>
                <c:pt idx="1031">
                  <c:v>43767</c:v>
                </c:pt>
                <c:pt idx="1032">
                  <c:v>43768</c:v>
                </c:pt>
                <c:pt idx="1033">
                  <c:v>43769</c:v>
                </c:pt>
                <c:pt idx="1034">
                  <c:v>43770</c:v>
                </c:pt>
                <c:pt idx="1035">
                  <c:v>43771</c:v>
                </c:pt>
                <c:pt idx="1036">
                  <c:v>43772</c:v>
                </c:pt>
                <c:pt idx="1037">
                  <c:v>43773</c:v>
                </c:pt>
                <c:pt idx="1038">
                  <c:v>43774</c:v>
                </c:pt>
                <c:pt idx="1039">
                  <c:v>43775</c:v>
                </c:pt>
                <c:pt idx="1040">
                  <c:v>43776</c:v>
                </c:pt>
                <c:pt idx="1041">
                  <c:v>43777</c:v>
                </c:pt>
                <c:pt idx="1042">
                  <c:v>43778</c:v>
                </c:pt>
                <c:pt idx="1043">
                  <c:v>43779</c:v>
                </c:pt>
                <c:pt idx="1044">
                  <c:v>43780</c:v>
                </c:pt>
                <c:pt idx="1045">
                  <c:v>43781</c:v>
                </c:pt>
                <c:pt idx="1046">
                  <c:v>43782</c:v>
                </c:pt>
                <c:pt idx="1047">
                  <c:v>43783</c:v>
                </c:pt>
                <c:pt idx="1048">
                  <c:v>43784</c:v>
                </c:pt>
                <c:pt idx="1049">
                  <c:v>43785</c:v>
                </c:pt>
                <c:pt idx="1050">
                  <c:v>43786</c:v>
                </c:pt>
                <c:pt idx="1051">
                  <c:v>43787</c:v>
                </c:pt>
                <c:pt idx="1052">
                  <c:v>43788</c:v>
                </c:pt>
                <c:pt idx="1053">
                  <c:v>43789</c:v>
                </c:pt>
                <c:pt idx="1054">
                  <c:v>43790</c:v>
                </c:pt>
                <c:pt idx="1055">
                  <c:v>43791</c:v>
                </c:pt>
                <c:pt idx="1056">
                  <c:v>43792</c:v>
                </c:pt>
                <c:pt idx="1057">
                  <c:v>43793</c:v>
                </c:pt>
                <c:pt idx="1058">
                  <c:v>43794</c:v>
                </c:pt>
                <c:pt idx="1059">
                  <c:v>43795</c:v>
                </c:pt>
                <c:pt idx="1060">
                  <c:v>43796</c:v>
                </c:pt>
                <c:pt idx="1061">
                  <c:v>43797</c:v>
                </c:pt>
                <c:pt idx="1062">
                  <c:v>43798</c:v>
                </c:pt>
                <c:pt idx="1063">
                  <c:v>43799</c:v>
                </c:pt>
                <c:pt idx="1064">
                  <c:v>43800</c:v>
                </c:pt>
                <c:pt idx="1065">
                  <c:v>43801</c:v>
                </c:pt>
                <c:pt idx="1066">
                  <c:v>43802</c:v>
                </c:pt>
                <c:pt idx="1067">
                  <c:v>43803</c:v>
                </c:pt>
                <c:pt idx="1068">
                  <c:v>43804</c:v>
                </c:pt>
                <c:pt idx="1069">
                  <c:v>43805</c:v>
                </c:pt>
                <c:pt idx="1070">
                  <c:v>43806</c:v>
                </c:pt>
                <c:pt idx="1071">
                  <c:v>43807</c:v>
                </c:pt>
                <c:pt idx="1072">
                  <c:v>43808</c:v>
                </c:pt>
                <c:pt idx="1073">
                  <c:v>43809</c:v>
                </c:pt>
                <c:pt idx="1074">
                  <c:v>43810</c:v>
                </c:pt>
                <c:pt idx="1075">
                  <c:v>43811</c:v>
                </c:pt>
                <c:pt idx="1076">
                  <c:v>43812</c:v>
                </c:pt>
                <c:pt idx="1077">
                  <c:v>43813</c:v>
                </c:pt>
                <c:pt idx="1078">
                  <c:v>43814</c:v>
                </c:pt>
                <c:pt idx="1079">
                  <c:v>43815</c:v>
                </c:pt>
                <c:pt idx="1080">
                  <c:v>43816</c:v>
                </c:pt>
                <c:pt idx="1081">
                  <c:v>43817</c:v>
                </c:pt>
                <c:pt idx="1082">
                  <c:v>43818</c:v>
                </c:pt>
                <c:pt idx="1083">
                  <c:v>43819</c:v>
                </c:pt>
                <c:pt idx="1084">
                  <c:v>43820</c:v>
                </c:pt>
                <c:pt idx="1085">
                  <c:v>43821</c:v>
                </c:pt>
                <c:pt idx="1086">
                  <c:v>43822</c:v>
                </c:pt>
                <c:pt idx="1087">
                  <c:v>43823</c:v>
                </c:pt>
                <c:pt idx="1088">
                  <c:v>43824</c:v>
                </c:pt>
                <c:pt idx="1089">
                  <c:v>43825</c:v>
                </c:pt>
                <c:pt idx="1090">
                  <c:v>43826</c:v>
                </c:pt>
                <c:pt idx="1091">
                  <c:v>43827</c:v>
                </c:pt>
                <c:pt idx="1092">
                  <c:v>43828</c:v>
                </c:pt>
                <c:pt idx="1093">
                  <c:v>43829</c:v>
                </c:pt>
                <c:pt idx="1094">
                  <c:v>43830</c:v>
                </c:pt>
              </c:numCache>
            </c:numRef>
          </c:cat>
          <c:val>
            <c:numRef>
              <c:f>'Cafe'!$C$7:$C$1101</c:f>
              <c:numCache>
                <c:formatCode>_(* #,##0.00_);_(* \(#,##0.00\);_(* "-"??_);_(@_)</c:formatCode>
                <c:ptCount val="1095"/>
                <c:pt idx="0">
                  <c:v>9590.2364723278079</c:v>
                </c:pt>
                <c:pt idx="1">
                  <c:v>7370.2586242571833</c:v>
                </c:pt>
                <c:pt idx="2">
                  <c:v>9648.3805276978001</c:v>
                </c:pt>
                <c:pt idx="3">
                  <c:v>7605.0598010151516</c:v>
                </c:pt>
                <c:pt idx="4">
                  <c:v>7028.9708487552034</c:v>
                </c:pt>
                <c:pt idx="5">
                  <c:v>7234.1971025508483</c:v>
                </c:pt>
                <c:pt idx="6">
                  <c:v>10431.591969381645</c:v>
                </c:pt>
                <c:pt idx="7">
                  <c:v>9771.6132199900094</c:v>
                </c:pt>
                <c:pt idx="8">
                  <c:v>8963.7962826592757</c:v>
                </c:pt>
                <c:pt idx="9">
                  <c:v>7534.885589803348</c:v>
                </c:pt>
                <c:pt idx="10">
                  <c:v>7644.205588938149</c:v>
                </c:pt>
                <c:pt idx="11">
                  <c:v>9628.4006581638114</c:v>
                </c:pt>
                <c:pt idx="12">
                  <c:v>9885.5610296899758</c:v>
                </c:pt>
                <c:pt idx="13">
                  <c:v>10412.372414995738</c:v>
                </c:pt>
                <c:pt idx="14">
                  <c:v>11212.855100972001</c:v>
                </c:pt>
                <c:pt idx="15">
                  <c:v>7849.5406755659078</c:v>
                </c:pt>
                <c:pt idx="16">
                  <c:v>9233.1407390912427</c:v>
                </c:pt>
                <c:pt idx="17">
                  <c:v>9866.4483087236113</c:v>
                </c:pt>
                <c:pt idx="18">
                  <c:v>8001.733427257549</c:v>
                </c:pt>
                <c:pt idx="19">
                  <c:v>9950.5377090824531</c:v>
                </c:pt>
                <c:pt idx="20">
                  <c:v>11510.371331283222</c:v>
                </c:pt>
                <c:pt idx="21">
                  <c:v>10170.2408467554</c:v>
                </c:pt>
                <c:pt idx="22">
                  <c:v>9233.2664186831898</c:v>
                </c:pt>
                <c:pt idx="23">
                  <c:v>8002.4188128102469</c:v>
                </c:pt>
                <c:pt idx="24">
                  <c:v>8858.7090797685833</c:v>
                </c:pt>
                <c:pt idx="25">
                  <c:v>8193.9648244513755</c:v>
                </c:pt>
                <c:pt idx="26">
                  <c:v>8598.029787596699</c:v>
                </c:pt>
                <c:pt idx="27">
                  <c:v>11225.538373367735</c:v>
                </c:pt>
                <c:pt idx="28">
                  <c:v>11607.175295506717</c:v>
                </c:pt>
                <c:pt idx="29">
                  <c:v>7966.9390890788191</c:v>
                </c:pt>
                <c:pt idx="30">
                  <c:v>8951.7090802618677</c:v>
                </c:pt>
                <c:pt idx="31">
                  <c:v>8741.5222475777064</c:v>
                </c:pt>
                <c:pt idx="32">
                  <c:v>9041.0253919619772</c:v>
                </c:pt>
                <c:pt idx="33">
                  <c:v>8032.9981543602516</c:v>
                </c:pt>
                <c:pt idx="34">
                  <c:v>10663.283362987837</c:v>
                </c:pt>
                <c:pt idx="35">
                  <c:v>11568.199035128644</c:v>
                </c:pt>
                <c:pt idx="36">
                  <c:v>9268.0317894006712</c:v>
                </c:pt>
                <c:pt idx="37">
                  <c:v>8438.482817494285</c:v>
                </c:pt>
                <c:pt idx="38">
                  <c:v>8225.6988885206865</c:v>
                </c:pt>
                <c:pt idx="39">
                  <c:v>7430.5042058056279</c:v>
                </c:pt>
                <c:pt idx="40">
                  <c:v>7200.4116218769932</c:v>
                </c:pt>
                <c:pt idx="41">
                  <c:v>11882.302451322106</c:v>
                </c:pt>
                <c:pt idx="42">
                  <c:v>12594.791046021532</c:v>
                </c:pt>
                <c:pt idx="43">
                  <c:v>9306.8426763631396</c:v>
                </c:pt>
                <c:pt idx="44">
                  <c:v>8754.7222491481098</c:v>
                </c:pt>
                <c:pt idx="45">
                  <c:v>7881.6190639511342</c:v>
                </c:pt>
                <c:pt idx="46">
                  <c:v>8962.0104811634501</c:v>
                </c:pt>
                <c:pt idx="47">
                  <c:v>7917.0550052660146</c:v>
                </c:pt>
                <c:pt idx="48">
                  <c:v>10151.771508803118</c:v>
                </c:pt>
                <c:pt idx="49">
                  <c:v>10674.037021529502</c:v>
                </c:pt>
                <c:pt idx="50">
                  <c:v>7762.1807221698609</c:v>
                </c:pt>
                <c:pt idx="51">
                  <c:v>8443.6699534440377</c:v>
                </c:pt>
                <c:pt idx="52">
                  <c:v>10108.193878535832</c:v>
                </c:pt>
                <c:pt idx="53">
                  <c:v>9479.4838856416645</c:v>
                </c:pt>
                <c:pt idx="54">
                  <c:v>7969.9568329357417</c:v>
                </c:pt>
                <c:pt idx="55">
                  <c:v>12310.465300435482</c:v>
                </c:pt>
                <c:pt idx="56">
                  <c:v>11282.421939591815</c:v>
                </c:pt>
                <c:pt idx="57">
                  <c:v>8240.8261251629956</c:v>
                </c:pt>
                <c:pt idx="58">
                  <c:v>9346.5829343441128</c:v>
                </c:pt>
                <c:pt idx="59">
                  <c:v>9197.4314425290922</c:v>
                </c:pt>
                <c:pt idx="60">
                  <c:v>9252.2590754122029</c:v>
                </c:pt>
                <c:pt idx="61">
                  <c:v>7226.2630702310416</c:v>
                </c:pt>
                <c:pt idx="62">
                  <c:v>10451.139924567058</c:v>
                </c:pt>
                <c:pt idx="63">
                  <c:v>11642.844586452866</c:v>
                </c:pt>
                <c:pt idx="64">
                  <c:v>8668.3560713776933</c:v>
                </c:pt>
                <c:pt idx="65">
                  <c:v>9398.0485745322803</c:v>
                </c:pt>
                <c:pt idx="66">
                  <c:v>8016.7307537028846</c:v>
                </c:pt>
                <c:pt idx="67">
                  <c:v>10230.904425521607</c:v>
                </c:pt>
                <c:pt idx="68">
                  <c:v>8704.5462922277784</c:v>
                </c:pt>
                <c:pt idx="69">
                  <c:v>12282.154320248199</c:v>
                </c:pt>
                <c:pt idx="70">
                  <c:v>11692.153744557889</c:v>
                </c:pt>
                <c:pt idx="71">
                  <c:v>7301.5755880555434</c:v>
                </c:pt>
                <c:pt idx="72">
                  <c:v>7291.5243177532757</c:v>
                </c:pt>
                <c:pt idx="73">
                  <c:v>8489.1700542301442</c:v>
                </c:pt>
                <c:pt idx="74">
                  <c:v>6844.1304101548076</c:v>
                </c:pt>
                <c:pt idx="75">
                  <c:v>9173.6474822106993</c:v>
                </c:pt>
                <c:pt idx="76">
                  <c:v>11271.6125987419</c:v>
                </c:pt>
                <c:pt idx="77">
                  <c:v>11017.426127056373</c:v>
                </c:pt>
                <c:pt idx="78">
                  <c:v>8878.9813493017264</c:v>
                </c:pt>
                <c:pt idx="79">
                  <c:v>10175.233961331278</c:v>
                </c:pt>
                <c:pt idx="80">
                  <c:v>8792.5075296340146</c:v>
                </c:pt>
                <c:pt idx="81">
                  <c:v>8753.7055650291732</c:v>
                </c:pt>
                <c:pt idx="82">
                  <c:v>9321.2748164897384</c:v>
                </c:pt>
                <c:pt idx="83">
                  <c:v>10634.489540588766</c:v>
                </c:pt>
                <c:pt idx="84">
                  <c:v>11351.195402391633</c:v>
                </c:pt>
                <c:pt idx="85">
                  <c:v>8447.7766389692697</c:v>
                </c:pt>
                <c:pt idx="86">
                  <c:v>9763.1839944056046</c:v>
                </c:pt>
                <c:pt idx="87">
                  <c:v>10012.640312120055</c:v>
                </c:pt>
                <c:pt idx="88">
                  <c:v>9921.56201438477</c:v>
                </c:pt>
                <c:pt idx="89">
                  <c:v>9403.1476168032477</c:v>
                </c:pt>
                <c:pt idx="90">
                  <c:v>12316.375065838085</c:v>
                </c:pt>
                <c:pt idx="91">
                  <c:v>14183.249418279664</c:v>
                </c:pt>
                <c:pt idx="92">
                  <c:v>11785.840862482701</c:v>
                </c:pt>
                <c:pt idx="93">
                  <c:v>11226.236279560144</c:v>
                </c:pt>
                <c:pt idx="94">
                  <c:v>10138.431326405364</c:v>
                </c:pt>
                <c:pt idx="95">
                  <c:v>10797.274847021608</c:v>
                </c:pt>
                <c:pt idx="96">
                  <c:v>10520.986336361429</c:v>
                </c:pt>
                <c:pt idx="97">
                  <c:v>13422.230660767254</c:v>
                </c:pt>
                <c:pt idx="98">
                  <c:v>12248.610376705077</c:v>
                </c:pt>
                <c:pt idx="99">
                  <c:v>10520.119257440358</c:v>
                </c:pt>
                <c:pt idx="100">
                  <c:v>12105.258222611412</c:v>
                </c:pt>
                <c:pt idx="101">
                  <c:v>12051.644071911356</c:v>
                </c:pt>
                <c:pt idx="102">
                  <c:v>12159.257096969632</c:v>
                </c:pt>
                <c:pt idx="103">
                  <c:v>11618.321713925705</c:v>
                </c:pt>
                <c:pt idx="104">
                  <c:v>14199.527537276888</c:v>
                </c:pt>
                <c:pt idx="105">
                  <c:v>13381.410385872741</c:v>
                </c:pt>
                <c:pt idx="106">
                  <c:v>12088.85003057054</c:v>
                </c:pt>
                <c:pt idx="107">
                  <c:v>11328.607947481487</c:v>
                </c:pt>
                <c:pt idx="108">
                  <c:v>10746.592598665036</c:v>
                </c:pt>
                <c:pt idx="109">
                  <c:v>10360.722221816937</c:v>
                </c:pt>
                <c:pt idx="110">
                  <c:v>10912.418827763115</c:v>
                </c:pt>
                <c:pt idx="111">
                  <c:v>12802.604006994821</c:v>
                </c:pt>
                <c:pt idx="112">
                  <c:v>13212.091654473039</c:v>
                </c:pt>
                <c:pt idx="113">
                  <c:v>9826.2961722831769</c:v>
                </c:pt>
                <c:pt idx="114">
                  <c:v>9872.486363516462</c:v>
                </c:pt>
                <c:pt idx="115">
                  <c:v>10876.160493300373</c:v>
                </c:pt>
                <c:pt idx="116">
                  <c:v>10311.745273836852</c:v>
                </c:pt>
                <c:pt idx="117">
                  <c:v>11902.848063000365</c:v>
                </c:pt>
                <c:pt idx="118">
                  <c:v>13818.222602591017</c:v>
                </c:pt>
                <c:pt idx="119">
                  <c:v>14389.075422305228</c:v>
                </c:pt>
                <c:pt idx="120">
                  <c:v>10044.785268514552</c:v>
                </c:pt>
                <c:pt idx="121">
                  <c:v>11933.161098972658</c:v>
                </c:pt>
                <c:pt idx="122">
                  <c:v>10247.850405130392</c:v>
                </c:pt>
                <c:pt idx="123">
                  <c:v>9604.4159750523177</c:v>
                </c:pt>
                <c:pt idx="124">
                  <c:v>10479.162620714162</c:v>
                </c:pt>
                <c:pt idx="125">
                  <c:v>13388.612411041526</c:v>
                </c:pt>
                <c:pt idx="126">
                  <c:v>13122.233906863901</c:v>
                </c:pt>
                <c:pt idx="127">
                  <c:v>9535.3071498118552</c:v>
                </c:pt>
                <c:pt idx="128">
                  <c:v>10600.201383219868</c:v>
                </c:pt>
                <c:pt idx="129">
                  <c:v>12063.025209032659</c:v>
                </c:pt>
                <c:pt idx="130">
                  <c:v>10413.988498550081</c:v>
                </c:pt>
                <c:pt idx="131">
                  <c:v>10996.85500036644</c:v>
                </c:pt>
                <c:pt idx="132">
                  <c:v>13157.857077850605</c:v>
                </c:pt>
                <c:pt idx="133">
                  <c:v>14379.448614781661</c:v>
                </c:pt>
                <c:pt idx="134">
                  <c:v>10671.010205583829</c:v>
                </c:pt>
                <c:pt idx="135">
                  <c:v>10632.951915806152</c:v>
                </c:pt>
                <c:pt idx="136">
                  <c:v>12201.390167404281</c:v>
                </c:pt>
                <c:pt idx="137">
                  <c:v>11451.438562617597</c:v>
                </c:pt>
                <c:pt idx="138">
                  <c:v>12512.048172733284</c:v>
                </c:pt>
                <c:pt idx="139">
                  <c:v>14676.763328998473</c:v>
                </c:pt>
                <c:pt idx="140">
                  <c:v>14135.449597489633</c:v>
                </c:pt>
                <c:pt idx="141">
                  <c:v>10801.541105505594</c:v>
                </c:pt>
                <c:pt idx="142">
                  <c:v>9985.4976715759403</c:v>
                </c:pt>
                <c:pt idx="143">
                  <c:v>9901.9994775951836</c:v>
                </c:pt>
                <c:pt idx="144">
                  <c:v>11185.955037127307</c:v>
                </c:pt>
                <c:pt idx="145">
                  <c:v>11450.031692624892</c:v>
                </c:pt>
                <c:pt idx="146">
                  <c:v>13678.801956643754</c:v>
                </c:pt>
                <c:pt idx="147">
                  <c:v>13161.1335767541</c:v>
                </c:pt>
                <c:pt idx="148">
                  <c:v>12102.390417797753</c:v>
                </c:pt>
                <c:pt idx="149">
                  <c:v>11225.790531112791</c:v>
                </c:pt>
                <c:pt idx="150">
                  <c:v>9856.0921568933118</c:v>
                </c:pt>
                <c:pt idx="151">
                  <c:v>12125.550851367771</c:v>
                </c:pt>
                <c:pt idx="152">
                  <c:v>10804.762192834007</c:v>
                </c:pt>
                <c:pt idx="153">
                  <c:v>12975.626655475433</c:v>
                </c:pt>
                <c:pt idx="154">
                  <c:v>14284.654510657736</c:v>
                </c:pt>
                <c:pt idx="155">
                  <c:v>10175.957699857134</c:v>
                </c:pt>
                <c:pt idx="156">
                  <c:v>10464.035128660678</c:v>
                </c:pt>
                <c:pt idx="157">
                  <c:v>10089.923941729154</c:v>
                </c:pt>
                <c:pt idx="158">
                  <c:v>11394.07888888536</c:v>
                </c:pt>
                <c:pt idx="159">
                  <c:v>11590.806186510919</c:v>
                </c:pt>
                <c:pt idx="160">
                  <c:v>14376.513429252904</c:v>
                </c:pt>
                <c:pt idx="161">
                  <c:v>14252.594578158249</c:v>
                </c:pt>
                <c:pt idx="162">
                  <c:v>10224.33411233621</c:v>
                </c:pt>
                <c:pt idx="163">
                  <c:v>11704.481294451405</c:v>
                </c:pt>
                <c:pt idx="164">
                  <c:v>11963.298215775842</c:v>
                </c:pt>
                <c:pt idx="165">
                  <c:v>11906.867376657594</c:v>
                </c:pt>
                <c:pt idx="166">
                  <c:v>10002.927563245683</c:v>
                </c:pt>
                <c:pt idx="167">
                  <c:v>12815.549996656371</c:v>
                </c:pt>
                <c:pt idx="168">
                  <c:v>13376.883378015016</c:v>
                </c:pt>
                <c:pt idx="169">
                  <c:v>12430.790873589358</c:v>
                </c:pt>
                <c:pt idx="170">
                  <c:v>10466.23272711613</c:v>
                </c:pt>
                <c:pt idx="171">
                  <c:v>12339.740713495434</c:v>
                </c:pt>
                <c:pt idx="172">
                  <c:v>11846.66165625804</c:v>
                </c:pt>
                <c:pt idx="173">
                  <c:v>12253.548726190556</c:v>
                </c:pt>
                <c:pt idx="174">
                  <c:v>14331.695664493092</c:v>
                </c:pt>
                <c:pt idx="175">
                  <c:v>13996.672131636828</c:v>
                </c:pt>
                <c:pt idx="176">
                  <c:v>10467.162163955698</c:v>
                </c:pt>
                <c:pt idx="177">
                  <c:v>10284.444644808922</c:v>
                </c:pt>
                <c:pt idx="178">
                  <c:v>11587.561947822473</c:v>
                </c:pt>
                <c:pt idx="179">
                  <c:v>12293.586753010079</c:v>
                </c:pt>
                <c:pt idx="180">
                  <c:v>11175.572072525341</c:v>
                </c:pt>
                <c:pt idx="181">
                  <c:v>15074.932480242023</c:v>
                </c:pt>
                <c:pt idx="182">
                  <c:v>15217.087404843613</c:v>
                </c:pt>
                <c:pt idx="183">
                  <c:v>10634.083263377328</c:v>
                </c:pt>
                <c:pt idx="184">
                  <c:v>11425.266361490834</c:v>
                </c:pt>
                <c:pt idx="185">
                  <c:v>10624.528331261459</c:v>
                </c:pt>
                <c:pt idx="186">
                  <c:v>12549.195356261023</c:v>
                </c:pt>
                <c:pt idx="187">
                  <c:v>12583.378365515071</c:v>
                </c:pt>
                <c:pt idx="188">
                  <c:v>15124.358507316232</c:v>
                </c:pt>
                <c:pt idx="189">
                  <c:v>13887.045865454913</c:v>
                </c:pt>
                <c:pt idx="190">
                  <c:v>10833.460210389418</c:v>
                </c:pt>
                <c:pt idx="191">
                  <c:v>10460.507663212291</c:v>
                </c:pt>
                <c:pt idx="192">
                  <c:v>10396.973598074139</c:v>
                </c:pt>
                <c:pt idx="193">
                  <c:v>11050.106214766021</c:v>
                </c:pt>
                <c:pt idx="194">
                  <c:v>10499.312980453367</c:v>
                </c:pt>
                <c:pt idx="195">
                  <c:v>15479.817996435562</c:v>
                </c:pt>
                <c:pt idx="196">
                  <c:v>13889.10694343306</c:v>
                </c:pt>
                <c:pt idx="197">
                  <c:v>11778.802661017562</c:v>
                </c:pt>
                <c:pt idx="198">
                  <c:v>10412.382476621544</c:v>
                </c:pt>
                <c:pt idx="199">
                  <c:v>12988.066229543238</c:v>
                </c:pt>
                <c:pt idx="200">
                  <c:v>11740.230144311017</c:v>
                </c:pt>
                <c:pt idx="201">
                  <c:v>12443.472644573003</c:v>
                </c:pt>
                <c:pt idx="202">
                  <c:v>13003.782850737716</c:v>
                </c:pt>
                <c:pt idx="203">
                  <c:v>14916.66333285486</c:v>
                </c:pt>
                <c:pt idx="204">
                  <c:v>12715.298923683966</c:v>
                </c:pt>
                <c:pt idx="205">
                  <c:v>10890.177430738007</c:v>
                </c:pt>
                <c:pt idx="206">
                  <c:v>10730.115801858301</c:v>
                </c:pt>
                <c:pt idx="207">
                  <c:v>12083.952947298751</c:v>
                </c:pt>
                <c:pt idx="208">
                  <c:v>11413.331328398128</c:v>
                </c:pt>
                <c:pt idx="209">
                  <c:v>14626.520337032372</c:v>
                </c:pt>
                <c:pt idx="210">
                  <c:v>13217.723758171345</c:v>
                </c:pt>
                <c:pt idx="211">
                  <c:v>12218.032642909786</c:v>
                </c:pt>
                <c:pt idx="212">
                  <c:v>13519.81912159537</c:v>
                </c:pt>
                <c:pt idx="213">
                  <c:v>12667.634295272615</c:v>
                </c:pt>
                <c:pt idx="214">
                  <c:v>13042.064359302805</c:v>
                </c:pt>
                <c:pt idx="215">
                  <c:v>13676.861056080856</c:v>
                </c:pt>
                <c:pt idx="216">
                  <c:v>15004.411971114185</c:v>
                </c:pt>
                <c:pt idx="217">
                  <c:v>15844.772251044635</c:v>
                </c:pt>
                <c:pt idx="218">
                  <c:v>13778.386096145947</c:v>
                </c:pt>
                <c:pt idx="219">
                  <c:v>13007.469074151082</c:v>
                </c:pt>
                <c:pt idx="220">
                  <c:v>12508.492966151724</c:v>
                </c:pt>
                <c:pt idx="221">
                  <c:v>13014.169919281578</c:v>
                </c:pt>
                <c:pt idx="222">
                  <c:v>13685.916398433119</c:v>
                </c:pt>
                <c:pt idx="223">
                  <c:v>16304.496564816563</c:v>
                </c:pt>
                <c:pt idx="224">
                  <c:v>16003.760394708062</c:v>
                </c:pt>
                <c:pt idx="225">
                  <c:v>14075.580624605376</c:v>
                </c:pt>
                <c:pt idx="226">
                  <c:v>13372.252273398137</c:v>
                </c:pt>
                <c:pt idx="227">
                  <c:v>12420.375782706004</c:v>
                </c:pt>
                <c:pt idx="228">
                  <c:v>12773.002090403168</c:v>
                </c:pt>
                <c:pt idx="229">
                  <c:v>13314.689444977004</c:v>
                </c:pt>
                <c:pt idx="230">
                  <c:v>16405.180331968688</c:v>
                </c:pt>
                <c:pt idx="231">
                  <c:v>16789.829937331273</c:v>
                </c:pt>
                <c:pt idx="232">
                  <c:v>13525.276638620617</c:v>
                </c:pt>
                <c:pt idx="233">
                  <c:v>14157.693091502153</c:v>
                </c:pt>
                <c:pt idx="234">
                  <c:v>13926.794582480989</c:v>
                </c:pt>
                <c:pt idx="235">
                  <c:v>14002.738983572897</c:v>
                </c:pt>
                <c:pt idx="236">
                  <c:v>11956.613125552634</c:v>
                </c:pt>
                <c:pt idx="237">
                  <c:v>14595.233006767518</c:v>
                </c:pt>
                <c:pt idx="238">
                  <c:v>15168.503860037601</c:v>
                </c:pt>
                <c:pt idx="239">
                  <c:v>12189.963965354154</c:v>
                </c:pt>
                <c:pt idx="240">
                  <c:v>12262.605291012524</c:v>
                </c:pt>
                <c:pt idx="241">
                  <c:v>12162.998963667702</c:v>
                </c:pt>
                <c:pt idx="242">
                  <c:v>13547.3007467142</c:v>
                </c:pt>
                <c:pt idx="243">
                  <c:v>11697.598824533072</c:v>
                </c:pt>
                <c:pt idx="244">
                  <c:v>15006.097864181065</c:v>
                </c:pt>
                <c:pt idx="245">
                  <c:v>15051.946267942323</c:v>
                </c:pt>
                <c:pt idx="246">
                  <c:v>12110.919199420843</c:v>
                </c:pt>
                <c:pt idx="247">
                  <c:v>10887.888200447091</c:v>
                </c:pt>
                <c:pt idx="248">
                  <c:v>11280.974094648805</c:v>
                </c:pt>
                <c:pt idx="249">
                  <c:v>11047.028417830099</c:v>
                </c:pt>
                <c:pt idx="250">
                  <c:v>11504.972842008445</c:v>
                </c:pt>
                <c:pt idx="251">
                  <c:v>14638.564615326937</c:v>
                </c:pt>
                <c:pt idx="252">
                  <c:v>14973.533809320801</c:v>
                </c:pt>
                <c:pt idx="253">
                  <c:v>10032.464852030442</c:v>
                </c:pt>
                <c:pt idx="254">
                  <c:v>9918.5759118674032</c:v>
                </c:pt>
                <c:pt idx="255">
                  <c:v>11779.360472004642</c:v>
                </c:pt>
                <c:pt idx="256">
                  <c:v>10859.622671597059</c:v>
                </c:pt>
                <c:pt idx="257">
                  <c:v>11543.102752044782</c:v>
                </c:pt>
                <c:pt idx="258">
                  <c:v>13408.576421471476</c:v>
                </c:pt>
                <c:pt idx="259">
                  <c:v>14637.560227855485</c:v>
                </c:pt>
                <c:pt idx="260">
                  <c:v>11402.386582102861</c:v>
                </c:pt>
                <c:pt idx="261">
                  <c:v>12213.311050998858</c:v>
                </c:pt>
                <c:pt idx="262">
                  <c:v>10538.895093625728</c:v>
                </c:pt>
                <c:pt idx="263">
                  <c:v>11671.735672329618</c:v>
                </c:pt>
                <c:pt idx="264">
                  <c:v>12164.454239707029</c:v>
                </c:pt>
                <c:pt idx="265">
                  <c:v>15035.635517081553</c:v>
                </c:pt>
                <c:pt idx="266">
                  <c:v>13439.202744331815</c:v>
                </c:pt>
                <c:pt idx="267">
                  <c:v>10715.967651379291</c:v>
                </c:pt>
                <c:pt idx="268">
                  <c:v>11302.783556856912</c:v>
                </c:pt>
                <c:pt idx="269">
                  <c:v>11601.402753940823</c:v>
                </c:pt>
                <c:pt idx="270">
                  <c:v>10626.384621342229</c:v>
                </c:pt>
                <c:pt idx="271">
                  <c:v>11238.659789592308</c:v>
                </c:pt>
                <c:pt idx="272">
                  <c:v>13838.460818821834</c:v>
                </c:pt>
                <c:pt idx="273">
                  <c:v>14199.004562611955</c:v>
                </c:pt>
                <c:pt idx="274">
                  <c:v>10811.576778734117</c:v>
                </c:pt>
                <c:pt idx="275">
                  <c:v>12568.594729681168</c:v>
                </c:pt>
                <c:pt idx="276">
                  <c:v>10834.263126477512</c:v>
                </c:pt>
                <c:pt idx="277">
                  <c:v>10941.483405069408</c:v>
                </c:pt>
                <c:pt idx="278">
                  <c:v>10817.863111025354</c:v>
                </c:pt>
                <c:pt idx="279">
                  <c:v>13651.171739929141</c:v>
                </c:pt>
                <c:pt idx="280">
                  <c:v>13531.454244051889</c:v>
                </c:pt>
                <c:pt idx="281">
                  <c:v>12665.140581031517</c:v>
                </c:pt>
                <c:pt idx="282">
                  <c:v>12409.617339912218</c:v>
                </c:pt>
                <c:pt idx="283">
                  <c:v>10458.421012708008</c:v>
                </c:pt>
                <c:pt idx="284">
                  <c:v>10693.057384273372</c:v>
                </c:pt>
                <c:pt idx="285">
                  <c:v>12933.151865686834</c:v>
                </c:pt>
                <c:pt idx="286">
                  <c:v>13826.725296748366</c:v>
                </c:pt>
                <c:pt idx="287">
                  <c:v>13404.440610529475</c:v>
                </c:pt>
                <c:pt idx="288">
                  <c:v>10558.990606335718</c:v>
                </c:pt>
                <c:pt idx="289">
                  <c:v>10093.192137694987</c:v>
                </c:pt>
                <c:pt idx="290">
                  <c:v>11707.315173127352</c:v>
                </c:pt>
                <c:pt idx="291">
                  <c:v>11966.270485806217</c:v>
                </c:pt>
                <c:pt idx="292">
                  <c:v>11598.510457325758</c:v>
                </c:pt>
                <c:pt idx="293">
                  <c:v>14598.490259286169</c:v>
                </c:pt>
                <c:pt idx="294">
                  <c:v>12729.563450427751</c:v>
                </c:pt>
                <c:pt idx="295">
                  <c:v>11221.851475016729</c:v>
                </c:pt>
                <c:pt idx="296">
                  <c:v>9848.010462207938</c:v>
                </c:pt>
                <c:pt idx="297">
                  <c:v>11644.335898561605</c:v>
                </c:pt>
                <c:pt idx="298">
                  <c:v>10976.329062596087</c:v>
                </c:pt>
                <c:pt idx="299">
                  <c:v>10251.345859502346</c:v>
                </c:pt>
                <c:pt idx="300">
                  <c:v>13340.939170865038</c:v>
                </c:pt>
                <c:pt idx="301">
                  <c:v>13349.013216321209</c:v>
                </c:pt>
                <c:pt idx="302">
                  <c:v>9656.4071567959272</c:v>
                </c:pt>
                <c:pt idx="303">
                  <c:v>11619.050376288858</c:v>
                </c:pt>
                <c:pt idx="304">
                  <c:v>12004.123680648663</c:v>
                </c:pt>
                <c:pt idx="305">
                  <c:v>10205.645185235946</c:v>
                </c:pt>
                <c:pt idx="306">
                  <c:v>11101.261149248119</c:v>
                </c:pt>
                <c:pt idx="307">
                  <c:v>13412.432537485445</c:v>
                </c:pt>
                <c:pt idx="308">
                  <c:v>14886.828481627461</c:v>
                </c:pt>
                <c:pt idx="309">
                  <c:v>11170.178908346799</c:v>
                </c:pt>
                <c:pt idx="310">
                  <c:v>10865.205608974458</c:v>
                </c:pt>
                <c:pt idx="311">
                  <c:v>11507.992198630338</c:v>
                </c:pt>
                <c:pt idx="312">
                  <c:v>9744.2887203135451</c:v>
                </c:pt>
                <c:pt idx="313">
                  <c:v>11790.5649441447</c:v>
                </c:pt>
                <c:pt idx="314">
                  <c:v>12822.66044544465</c:v>
                </c:pt>
                <c:pt idx="315">
                  <c:v>13697.908954488961</c:v>
                </c:pt>
                <c:pt idx="316">
                  <c:v>11099.971678319562</c:v>
                </c:pt>
                <c:pt idx="317">
                  <c:v>10126.289325321202</c:v>
                </c:pt>
                <c:pt idx="318">
                  <c:v>11271.588431468135</c:v>
                </c:pt>
                <c:pt idx="319">
                  <c:v>10146.158844534812</c:v>
                </c:pt>
                <c:pt idx="320">
                  <c:v>11818.171986562036</c:v>
                </c:pt>
                <c:pt idx="321">
                  <c:v>12503.484854826313</c:v>
                </c:pt>
                <c:pt idx="322">
                  <c:v>14240.087121828556</c:v>
                </c:pt>
                <c:pt idx="323">
                  <c:v>10636.922383958783</c:v>
                </c:pt>
                <c:pt idx="324">
                  <c:v>10195.477545391057</c:v>
                </c:pt>
                <c:pt idx="325">
                  <c:v>11038.434228397027</c:v>
                </c:pt>
                <c:pt idx="326">
                  <c:v>11252.112860482866</c:v>
                </c:pt>
                <c:pt idx="327">
                  <c:v>11275.732554201713</c:v>
                </c:pt>
                <c:pt idx="328">
                  <c:v>14308.977193185156</c:v>
                </c:pt>
                <c:pt idx="329">
                  <c:v>13863.6931433114</c:v>
                </c:pt>
                <c:pt idx="330">
                  <c:v>9295.4431073161832</c:v>
                </c:pt>
                <c:pt idx="331">
                  <c:v>9878.9642019569474</c:v>
                </c:pt>
                <c:pt idx="332">
                  <c:v>11854.877214630334</c:v>
                </c:pt>
                <c:pt idx="333">
                  <c:v>10981.164344819408</c:v>
                </c:pt>
                <c:pt idx="334">
                  <c:v>11966.645026662609</c:v>
                </c:pt>
                <c:pt idx="335">
                  <c:v>12449.680120966299</c:v>
                </c:pt>
                <c:pt idx="336">
                  <c:v>12875.314771744866</c:v>
                </c:pt>
                <c:pt idx="337">
                  <c:v>10037.255444573195</c:v>
                </c:pt>
                <c:pt idx="338">
                  <c:v>12270.104350967616</c:v>
                </c:pt>
                <c:pt idx="339">
                  <c:v>11573.923580673762</c:v>
                </c:pt>
                <c:pt idx="340">
                  <c:v>11448.276559424101</c:v>
                </c:pt>
                <c:pt idx="341">
                  <c:v>10712.346291690352</c:v>
                </c:pt>
                <c:pt idx="342">
                  <c:v>13830.69750259946</c:v>
                </c:pt>
                <c:pt idx="343">
                  <c:v>13205.76020754156</c:v>
                </c:pt>
                <c:pt idx="344">
                  <c:v>10327.51118360295</c:v>
                </c:pt>
                <c:pt idx="345">
                  <c:v>9465.8240879277928</c:v>
                </c:pt>
                <c:pt idx="346">
                  <c:v>8860.0964736580045</c:v>
                </c:pt>
                <c:pt idx="347">
                  <c:v>9440.4763395548507</c:v>
                </c:pt>
                <c:pt idx="348">
                  <c:v>10166.516946394702</c:v>
                </c:pt>
                <c:pt idx="349">
                  <c:v>11645.22411121098</c:v>
                </c:pt>
                <c:pt idx="350">
                  <c:v>12322.59846223889</c:v>
                </c:pt>
                <c:pt idx="351">
                  <c:v>10112.824240136008</c:v>
                </c:pt>
                <c:pt idx="352">
                  <c:v>11242.211632514751</c:v>
                </c:pt>
                <c:pt idx="353">
                  <c:v>9980.7787346569567</c:v>
                </c:pt>
                <c:pt idx="354">
                  <c:v>10441.223356719303</c:v>
                </c:pt>
                <c:pt idx="355">
                  <c:v>10372.374362662777</c:v>
                </c:pt>
                <c:pt idx="356">
                  <c:v>13973.124009227431</c:v>
                </c:pt>
                <c:pt idx="357">
                  <c:v>13661.958615635405</c:v>
                </c:pt>
                <c:pt idx="358">
                  <c:v>9090.7455249217037</c:v>
                </c:pt>
                <c:pt idx="359">
                  <c:v>9546.2305720796667</c:v>
                </c:pt>
                <c:pt idx="360">
                  <c:v>10157.43997077636</c:v>
                </c:pt>
                <c:pt idx="361">
                  <c:v>10933.779552395245</c:v>
                </c:pt>
                <c:pt idx="362">
                  <c:v>10092.893413328988</c:v>
                </c:pt>
                <c:pt idx="363">
                  <c:v>13132.777519882629</c:v>
                </c:pt>
                <c:pt idx="364">
                  <c:v>13863.715690607805</c:v>
                </c:pt>
                <c:pt idx="365">
                  <c:v>8282.9189585846379</c:v>
                </c:pt>
                <c:pt idx="366">
                  <c:v>8873.523052409957</c:v>
                </c:pt>
                <c:pt idx="367">
                  <c:v>9482.6709528585961</c:v>
                </c:pt>
                <c:pt idx="368">
                  <c:v>8405.3771452251021</c:v>
                </c:pt>
                <c:pt idx="369">
                  <c:v>8262.1053647020217</c:v>
                </c:pt>
                <c:pt idx="370">
                  <c:v>11943.152535531131</c:v>
                </c:pt>
                <c:pt idx="371">
                  <c:v>11267.915441045518</c:v>
                </c:pt>
                <c:pt idx="372">
                  <c:v>7856.0173979231386</c:v>
                </c:pt>
                <c:pt idx="373">
                  <c:v>8751.1915087462185</c:v>
                </c:pt>
                <c:pt idx="374">
                  <c:v>8886.3456451044458</c:v>
                </c:pt>
                <c:pt idx="375">
                  <c:v>10722.653060697219</c:v>
                </c:pt>
                <c:pt idx="376">
                  <c:v>11017.172068885415</c:v>
                </c:pt>
                <c:pt idx="377">
                  <c:v>11374.403622445645</c:v>
                </c:pt>
                <c:pt idx="378">
                  <c:v>10725.01436095037</c:v>
                </c:pt>
                <c:pt idx="379">
                  <c:v>9276.0276282406357</c:v>
                </c:pt>
                <c:pt idx="380">
                  <c:v>8884.9432157538795</c:v>
                </c:pt>
                <c:pt idx="381">
                  <c:v>8092.2678013332461</c:v>
                </c:pt>
                <c:pt idx="382">
                  <c:v>7499.0982792870318</c:v>
                </c:pt>
                <c:pt idx="383">
                  <c:v>7317.7785437533748</c:v>
                </c:pt>
                <c:pt idx="384">
                  <c:v>10995.364305660696</c:v>
                </c:pt>
                <c:pt idx="385">
                  <c:v>11379.166133061974</c:v>
                </c:pt>
                <c:pt idx="386">
                  <c:v>10208.90334045386</c:v>
                </c:pt>
                <c:pt idx="387">
                  <c:v>9686.3058788668222</c:v>
                </c:pt>
                <c:pt idx="388">
                  <c:v>9948.7946158220366</c:v>
                </c:pt>
                <c:pt idx="389">
                  <c:v>8716.1337051202863</c:v>
                </c:pt>
                <c:pt idx="390">
                  <c:v>8258.831721346136</c:v>
                </c:pt>
                <c:pt idx="391">
                  <c:v>11024.713885792569</c:v>
                </c:pt>
                <c:pt idx="392">
                  <c:v>11534.954156988319</c:v>
                </c:pt>
                <c:pt idx="393">
                  <c:v>8435.1660210231385</c:v>
                </c:pt>
                <c:pt idx="394">
                  <c:v>8102.1402115441997</c:v>
                </c:pt>
                <c:pt idx="395">
                  <c:v>8319.1892724975132</c:v>
                </c:pt>
                <c:pt idx="396">
                  <c:v>10568.805321281048</c:v>
                </c:pt>
                <c:pt idx="397">
                  <c:v>8523.8579068488034</c:v>
                </c:pt>
                <c:pt idx="398">
                  <c:v>11136.57686877469</c:v>
                </c:pt>
                <c:pt idx="399">
                  <c:v>12263.152363160403</c:v>
                </c:pt>
                <c:pt idx="400">
                  <c:v>10116.047201056268</c:v>
                </c:pt>
                <c:pt idx="401">
                  <c:v>8185.1533228682447</c:v>
                </c:pt>
                <c:pt idx="402">
                  <c:v>9489.7381592159072</c:v>
                </c:pt>
                <c:pt idx="403">
                  <c:v>9002.5970969779173</c:v>
                </c:pt>
                <c:pt idx="404">
                  <c:v>10491.555385886504</c:v>
                </c:pt>
                <c:pt idx="405">
                  <c:v>13569.623233619213</c:v>
                </c:pt>
                <c:pt idx="406">
                  <c:v>11889.597123739402</c:v>
                </c:pt>
                <c:pt idx="407">
                  <c:v>11078.364909970926</c:v>
                </c:pt>
                <c:pt idx="408">
                  <c:v>8346.124582655726</c:v>
                </c:pt>
                <c:pt idx="409">
                  <c:v>9097.672370692655</c:v>
                </c:pt>
                <c:pt idx="410">
                  <c:v>8925.4308463328362</c:v>
                </c:pt>
                <c:pt idx="411">
                  <c:v>11230.872277668594</c:v>
                </c:pt>
                <c:pt idx="412">
                  <c:v>11938.480997192682</c:v>
                </c:pt>
                <c:pt idx="413">
                  <c:v>12547.285334664815</c:v>
                </c:pt>
                <c:pt idx="414">
                  <c:v>9182.384162637969</c:v>
                </c:pt>
                <c:pt idx="415">
                  <c:v>11233.139288447084</c:v>
                </c:pt>
                <c:pt idx="416">
                  <c:v>10142.68828657013</c:v>
                </c:pt>
                <c:pt idx="417">
                  <c:v>10376.380367703805</c:v>
                </c:pt>
                <c:pt idx="418">
                  <c:v>8986.2158105890594</c:v>
                </c:pt>
                <c:pt idx="419">
                  <c:v>13155.117075989761</c:v>
                </c:pt>
                <c:pt idx="420">
                  <c:v>12551.340805799242</c:v>
                </c:pt>
                <c:pt idx="421">
                  <c:v>10180.98652250224</c:v>
                </c:pt>
                <c:pt idx="422">
                  <c:v>8295.4406833198973</c:v>
                </c:pt>
                <c:pt idx="423">
                  <c:v>8501.9049563327426</c:v>
                </c:pt>
                <c:pt idx="424">
                  <c:v>10864.054563257549</c:v>
                </c:pt>
                <c:pt idx="425">
                  <c:v>8165.552144517279</c:v>
                </c:pt>
                <c:pt idx="426">
                  <c:v>12648.937604775852</c:v>
                </c:pt>
                <c:pt idx="427">
                  <c:v>12326.245673966801</c:v>
                </c:pt>
                <c:pt idx="428">
                  <c:v>10000.511560544988</c:v>
                </c:pt>
                <c:pt idx="429">
                  <c:v>9638.7931766585971</c:v>
                </c:pt>
                <c:pt idx="430">
                  <c:v>8735.1675460951155</c:v>
                </c:pt>
                <c:pt idx="431">
                  <c:v>9532.6282591678246</c:v>
                </c:pt>
                <c:pt idx="432">
                  <c:v>9810.4006867281805</c:v>
                </c:pt>
                <c:pt idx="433">
                  <c:v>12400.662225203712</c:v>
                </c:pt>
                <c:pt idx="434">
                  <c:v>13048.221136394039</c:v>
                </c:pt>
                <c:pt idx="435">
                  <c:v>10111.391516920972</c:v>
                </c:pt>
                <c:pt idx="436">
                  <c:v>9054.0360036423172</c:v>
                </c:pt>
                <c:pt idx="437">
                  <c:v>9162.0531746018441</c:v>
                </c:pt>
                <c:pt idx="438">
                  <c:v>8708.2086915001164</c:v>
                </c:pt>
                <c:pt idx="439">
                  <c:v>10626.760039235805</c:v>
                </c:pt>
                <c:pt idx="440">
                  <c:v>12731.264933424834</c:v>
                </c:pt>
                <c:pt idx="441">
                  <c:v>13064.945410728567</c:v>
                </c:pt>
                <c:pt idx="442">
                  <c:v>10676.174148149437</c:v>
                </c:pt>
                <c:pt idx="443">
                  <c:v>9205.6803383911265</c:v>
                </c:pt>
                <c:pt idx="444">
                  <c:v>8218.5531010015347</c:v>
                </c:pt>
                <c:pt idx="445">
                  <c:v>8217.637324537056</c:v>
                </c:pt>
                <c:pt idx="446">
                  <c:v>10733.311647537361</c:v>
                </c:pt>
                <c:pt idx="447">
                  <c:v>12785.007649186187</c:v>
                </c:pt>
                <c:pt idx="448">
                  <c:v>11800.413115575317</c:v>
                </c:pt>
                <c:pt idx="449">
                  <c:v>9667.3174949171043</c:v>
                </c:pt>
                <c:pt idx="450">
                  <c:v>10562.209616389264</c:v>
                </c:pt>
                <c:pt idx="451">
                  <c:v>9096.489664398996</c:v>
                </c:pt>
                <c:pt idx="452">
                  <c:v>9993.2630892472862</c:v>
                </c:pt>
                <c:pt idx="453">
                  <c:v>8935.8661396953285</c:v>
                </c:pt>
                <c:pt idx="454">
                  <c:v>11919.53023831171</c:v>
                </c:pt>
                <c:pt idx="455">
                  <c:v>13198.278758586483</c:v>
                </c:pt>
                <c:pt idx="456">
                  <c:v>12179.238618326392</c:v>
                </c:pt>
                <c:pt idx="457">
                  <c:v>12252.404155727894</c:v>
                </c:pt>
                <c:pt idx="458">
                  <c:v>10330.610024912618</c:v>
                </c:pt>
                <c:pt idx="459">
                  <c:v>11195.330398327045</c:v>
                </c:pt>
                <c:pt idx="460">
                  <c:v>10301.273593232318</c:v>
                </c:pt>
                <c:pt idx="461">
                  <c:v>14226.898236796056</c:v>
                </c:pt>
                <c:pt idx="462">
                  <c:v>13449.744408186109</c:v>
                </c:pt>
                <c:pt idx="463">
                  <c:v>10497.816584236525</c:v>
                </c:pt>
                <c:pt idx="464">
                  <c:v>10444.105973823673</c:v>
                </c:pt>
                <c:pt idx="465">
                  <c:v>9924.4178695246064</c:v>
                </c:pt>
                <c:pt idx="466">
                  <c:v>10990.599902461965</c:v>
                </c:pt>
                <c:pt idx="467">
                  <c:v>10802.74699537589</c:v>
                </c:pt>
                <c:pt idx="468">
                  <c:v>15625.047372574843</c:v>
                </c:pt>
                <c:pt idx="469">
                  <c:v>15011.760047028398</c:v>
                </c:pt>
                <c:pt idx="470">
                  <c:v>11202.071080467194</c:v>
                </c:pt>
                <c:pt idx="471">
                  <c:v>10933.941022729519</c:v>
                </c:pt>
                <c:pt idx="472">
                  <c:v>10640.361514540342</c:v>
                </c:pt>
                <c:pt idx="473">
                  <c:v>11691.447419419019</c:v>
                </c:pt>
                <c:pt idx="474">
                  <c:v>11262.621167988471</c:v>
                </c:pt>
                <c:pt idx="475">
                  <c:v>14181.766412805104</c:v>
                </c:pt>
                <c:pt idx="476">
                  <c:v>14056.564845475476</c:v>
                </c:pt>
                <c:pt idx="477">
                  <c:v>10865.443515248237</c:v>
                </c:pt>
                <c:pt idx="478">
                  <c:v>11650.517442037491</c:v>
                </c:pt>
                <c:pt idx="479">
                  <c:v>11732.497005719815</c:v>
                </c:pt>
                <c:pt idx="480">
                  <c:v>12313.545066928382</c:v>
                </c:pt>
                <c:pt idx="481">
                  <c:v>10408.21067178924</c:v>
                </c:pt>
                <c:pt idx="482">
                  <c:v>15494.236624922774</c:v>
                </c:pt>
                <c:pt idx="483">
                  <c:v>14658.605635732039</c:v>
                </c:pt>
                <c:pt idx="484">
                  <c:v>11178.234244858932</c:v>
                </c:pt>
                <c:pt idx="485">
                  <c:v>10473.821881794629</c:v>
                </c:pt>
                <c:pt idx="486">
                  <c:v>10888.743846230151</c:v>
                </c:pt>
                <c:pt idx="487">
                  <c:v>12975.372317402285</c:v>
                </c:pt>
                <c:pt idx="488">
                  <c:v>12293.23770950711</c:v>
                </c:pt>
                <c:pt idx="489">
                  <c:v>14332.673351464573</c:v>
                </c:pt>
                <c:pt idx="490">
                  <c:v>13605.791107354706</c:v>
                </c:pt>
                <c:pt idx="491">
                  <c:v>11601.425936524265</c:v>
                </c:pt>
                <c:pt idx="492">
                  <c:v>12376.088705888498</c:v>
                </c:pt>
                <c:pt idx="493">
                  <c:v>12629.483882720488</c:v>
                </c:pt>
                <c:pt idx="494">
                  <c:v>11992.109436373032</c:v>
                </c:pt>
                <c:pt idx="495">
                  <c:v>11773.951710336589</c:v>
                </c:pt>
                <c:pt idx="496">
                  <c:v>15867.28849551472</c:v>
                </c:pt>
                <c:pt idx="497">
                  <c:v>15664.209305859338</c:v>
                </c:pt>
                <c:pt idx="498">
                  <c:v>11556.480001323707</c:v>
                </c:pt>
                <c:pt idx="499">
                  <c:v>12481.272695906266</c:v>
                </c:pt>
                <c:pt idx="500">
                  <c:v>10745.671533733494</c:v>
                </c:pt>
                <c:pt idx="501">
                  <c:v>11908.84638720582</c:v>
                </c:pt>
                <c:pt idx="502">
                  <c:v>12251.168754755414</c:v>
                </c:pt>
                <c:pt idx="503">
                  <c:v>14738.507810250285</c:v>
                </c:pt>
                <c:pt idx="504">
                  <c:v>16181.359726820394</c:v>
                </c:pt>
                <c:pt idx="505">
                  <c:v>11564.247369420202</c:v>
                </c:pt>
                <c:pt idx="506">
                  <c:v>13365.665656799119</c:v>
                </c:pt>
                <c:pt idx="507">
                  <c:v>12546.784847449853</c:v>
                </c:pt>
                <c:pt idx="508">
                  <c:v>11786.588067017472</c:v>
                </c:pt>
                <c:pt idx="509">
                  <c:v>12409.761805259757</c:v>
                </c:pt>
                <c:pt idx="510">
                  <c:v>16112.511079581152</c:v>
                </c:pt>
                <c:pt idx="511">
                  <c:v>16105.297250878062</c:v>
                </c:pt>
                <c:pt idx="512">
                  <c:v>13300.277721605382</c:v>
                </c:pt>
                <c:pt idx="513">
                  <c:v>11790.429737828063</c:v>
                </c:pt>
                <c:pt idx="514">
                  <c:v>12498.297680325744</c:v>
                </c:pt>
                <c:pt idx="515">
                  <c:v>12472.899603934622</c:v>
                </c:pt>
                <c:pt idx="516">
                  <c:v>13142.134849221209</c:v>
                </c:pt>
                <c:pt idx="517">
                  <c:v>14351.707070885335</c:v>
                </c:pt>
                <c:pt idx="518">
                  <c:v>15453.684118679688</c:v>
                </c:pt>
                <c:pt idx="519">
                  <c:v>12341.207435292245</c:v>
                </c:pt>
                <c:pt idx="520">
                  <c:v>11978.650150686895</c:v>
                </c:pt>
                <c:pt idx="521">
                  <c:v>12419.251255780266</c:v>
                </c:pt>
                <c:pt idx="522">
                  <c:v>13262.634586708182</c:v>
                </c:pt>
                <c:pt idx="523">
                  <c:v>12042.677846563491</c:v>
                </c:pt>
                <c:pt idx="524">
                  <c:v>15156.678335464392</c:v>
                </c:pt>
                <c:pt idx="525">
                  <c:v>14237.185850491087</c:v>
                </c:pt>
                <c:pt idx="526">
                  <c:v>10976.927199447415</c:v>
                </c:pt>
                <c:pt idx="527">
                  <c:v>10977.97243405582</c:v>
                </c:pt>
                <c:pt idx="528">
                  <c:v>13475.4381328649</c:v>
                </c:pt>
                <c:pt idx="529">
                  <c:v>13031.992591203469</c:v>
                </c:pt>
                <c:pt idx="530">
                  <c:v>13454.344213179498</c:v>
                </c:pt>
                <c:pt idx="531">
                  <c:v>14757.704604888313</c:v>
                </c:pt>
                <c:pt idx="532">
                  <c:v>16520.872948318414</c:v>
                </c:pt>
                <c:pt idx="533">
                  <c:v>12401.784588999488</c:v>
                </c:pt>
                <c:pt idx="534">
                  <c:v>13095.75192618905</c:v>
                </c:pt>
                <c:pt idx="535">
                  <c:v>12841.554634612359</c:v>
                </c:pt>
                <c:pt idx="536">
                  <c:v>11351.404692334396</c:v>
                </c:pt>
                <c:pt idx="537">
                  <c:v>13061.154302949857</c:v>
                </c:pt>
                <c:pt idx="538">
                  <c:v>15385.527184370279</c:v>
                </c:pt>
                <c:pt idx="539">
                  <c:v>14115.153614226709</c:v>
                </c:pt>
                <c:pt idx="540">
                  <c:v>12427.439586532657</c:v>
                </c:pt>
                <c:pt idx="541">
                  <c:v>11945.188919538787</c:v>
                </c:pt>
                <c:pt idx="542">
                  <c:v>12575.789049760104</c:v>
                </c:pt>
                <c:pt idx="543">
                  <c:v>12772.699094338332</c:v>
                </c:pt>
                <c:pt idx="544">
                  <c:v>12073.881857832053</c:v>
                </c:pt>
                <c:pt idx="545">
                  <c:v>15328.546109495246</c:v>
                </c:pt>
                <c:pt idx="546">
                  <c:v>15857.595558015893</c:v>
                </c:pt>
                <c:pt idx="547">
                  <c:v>13765.116221241306</c:v>
                </c:pt>
                <c:pt idx="548">
                  <c:v>11571.609574770335</c:v>
                </c:pt>
                <c:pt idx="549">
                  <c:v>13778.164376026056</c:v>
                </c:pt>
                <c:pt idx="550">
                  <c:v>13327.535475822922</c:v>
                </c:pt>
                <c:pt idx="551">
                  <c:v>13269.896805814706</c:v>
                </c:pt>
                <c:pt idx="552">
                  <c:v>16066.363748148304</c:v>
                </c:pt>
                <c:pt idx="553">
                  <c:v>15680.789359172257</c:v>
                </c:pt>
                <c:pt idx="554">
                  <c:v>12495.677197334551</c:v>
                </c:pt>
                <c:pt idx="555">
                  <c:v>11511.079609625975</c:v>
                </c:pt>
                <c:pt idx="556">
                  <c:v>13105.88127106249</c:v>
                </c:pt>
                <c:pt idx="557">
                  <c:v>12548.807520115104</c:v>
                </c:pt>
                <c:pt idx="558">
                  <c:v>13652.843286814506</c:v>
                </c:pt>
                <c:pt idx="559">
                  <c:v>15149.783472079342</c:v>
                </c:pt>
                <c:pt idx="560">
                  <c:v>16139.999295735195</c:v>
                </c:pt>
                <c:pt idx="561">
                  <c:v>11889.446405500388</c:v>
                </c:pt>
                <c:pt idx="562">
                  <c:v>12866.668990798713</c:v>
                </c:pt>
                <c:pt idx="563">
                  <c:v>12630.994710133082</c:v>
                </c:pt>
                <c:pt idx="564">
                  <c:v>12662.500335740126</c:v>
                </c:pt>
                <c:pt idx="565">
                  <c:v>12602.413608874616</c:v>
                </c:pt>
                <c:pt idx="566">
                  <c:v>14149.445190408234</c:v>
                </c:pt>
                <c:pt idx="567">
                  <c:v>16819.030853241158</c:v>
                </c:pt>
                <c:pt idx="568">
                  <c:v>13777.722235101055</c:v>
                </c:pt>
                <c:pt idx="569">
                  <c:v>12667.794023062113</c:v>
                </c:pt>
                <c:pt idx="570">
                  <c:v>11272.921771635425</c:v>
                </c:pt>
                <c:pt idx="571">
                  <c:v>13098.960651547115</c:v>
                </c:pt>
                <c:pt idx="572">
                  <c:v>11801.663736193892</c:v>
                </c:pt>
                <c:pt idx="573">
                  <c:v>17024.321605899135</c:v>
                </c:pt>
                <c:pt idx="574">
                  <c:v>16893.480617860852</c:v>
                </c:pt>
                <c:pt idx="575">
                  <c:v>11891.413903816285</c:v>
                </c:pt>
                <c:pt idx="576">
                  <c:v>12999.506622663313</c:v>
                </c:pt>
                <c:pt idx="577">
                  <c:v>13177.256032147643</c:v>
                </c:pt>
                <c:pt idx="578">
                  <c:v>14749.749914567683</c:v>
                </c:pt>
                <c:pt idx="579">
                  <c:v>14242.076853424305</c:v>
                </c:pt>
                <c:pt idx="580">
                  <c:v>16026.226763182352</c:v>
                </c:pt>
                <c:pt idx="581">
                  <c:v>16704.376409562443</c:v>
                </c:pt>
                <c:pt idx="582">
                  <c:v>15638.191833322589</c:v>
                </c:pt>
                <c:pt idx="583">
                  <c:v>13476.131112522478</c:v>
                </c:pt>
                <c:pt idx="584">
                  <c:v>13364.340644752236</c:v>
                </c:pt>
                <c:pt idx="585">
                  <c:v>12851.4045944014</c:v>
                </c:pt>
                <c:pt idx="586">
                  <c:v>14667.215264783663</c:v>
                </c:pt>
                <c:pt idx="587">
                  <c:v>16116.125830084104</c:v>
                </c:pt>
                <c:pt idx="588">
                  <c:v>17493.898205004811</c:v>
                </c:pt>
                <c:pt idx="589">
                  <c:v>14645.251612099903</c:v>
                </c:pt>
                <c:pt idx="590">
                  <c:v>14714.54829628806</c:v>
                </c:pt>
                <c:pt idx="591">
                  <c:v>14256.36384127927</c:v>
                </c:pt>
                <c:pt idx="592">
                  <c:v>13353.468099499274</c:v>
                </c:pt>
                <c:pt idx="593">
                  <c:v>15677.765369701414</c:v>
                </c:pt>
                <c:pt idx="594">
                  <c:v>15989.183261694667</c:v>
                </c:pt>
                <c:pt idx="595">
                  <c:v>16744.951746120969</c:v>
                </c:pt>
                <c:pt idx="596">
                  <c:v>14615.35534390248</c:v>
                </c:pt>
                <c:pt idx="597">
                  <c:v>13463.388413591674</c:v>
                </c:pt>
                <c:pt idx="598">
                  <c:v>12847.581538606169</c:v>
                </c:pt>
                <c:pt idx="599">
                  <c:v>15117.239095106708</c:v>
                </c:pt>
                <c:pt idx="600">
                  <c:v>13043.480778591793</c:v>
                </c:pt>
                <c:pt idx="601">
                  <c:v>17589.542452858557</c:v>
                </c:pt>
                <c:pt idx="602">
                  <c:v>17940.476902320323</c:v>
                </c:pt>
                <c:pt idx="603">
                  <c:v>13934.397695852522</c:v>
                </c:pt>
                <c:pt idx="604">
                  <c:v>13399.669349434229</c:v>
                </c:pt>
                <c:pt idx="605">
                  <c:v>14834.63994724031</c:v>
                </c:pt>
                <c:pt idx="606">
                  <c:v>14018.147287045482</c:v>
                </c:pt>
                <c:pt idx="607">
                  <c:v>14002.882307571428</c:v>
                </c:pt>
                <c:pt idx="608">
                  <c:v>16748.380140718458</c:v>
                </c:pt>
                <c:pt idx="609">
                  <c:v>16875.501638347563</c:v>
                </c:pt>
                <c:pt idx="610">
                  <c:v>13494.948430459708</c:v>
                </c:pt>
                <c:pt idx="611">
                  <c:v>13450.523742711868</c:v>
                </c:pt>
                <c:pt idx="612">
                  <c:v>11749.567972551507</c:v>
                </c:pt>
                <c:pt idx="613">
                  <c:v>12837.259957840863</c:v>
                </c:pt>
                <c:pt idx="614">
                  <c:v>12322.099090911661</c:v>
                </c:pt>
                <c:pt idx="615">
                  <c:v>16668.542017732248</c:v>
                </c:pt>
                <c:pt idx="616">
                  <c:v>16384.452952799125</c:v>
                </c:pt>
                <c:pt idx="617">
                  <c:v>12738.470493083412</c:v>
                </c:pt>
                <c:pt idx="618">
                  <c:v>13785.091844957233</c:v>
                </c:pt>
                <c:pt idx="619">
                  <c:v>13941.751208629785</c:v>
                </c:pt>
                <c:pt idx="620">
                  <c:v>13968.126191955162</c:v>
                </c:pt>
                <c:pt idx="621">
                  <c:v>12016.901975138058</c:v>
                </c:pt>
                <c:pt idx="622">
                  <c:v>17276.572252590609</c:v>
                </c:pt>
                <c:pt idx="623">
                  <c:v>16379.762117312825</c:v>
                </c:pt>
                <c:pt idx="624">
                  <c:v>11953.099625503566</c:v>
                </c:pt>
                <c:pt idx="625">
                  <c:v>13171.791299058135</c:v>
                </c:pt>
                <c:pt idx="626">
                  <c:v>12494.100836402167</c:v>
                </c:pt>
                <c:pt idx="627">
                  <c:v>12390.135364895097</c:v>
                </c:pt>
                <c:pt idx="628">
                  <c:v>12262.073083429494</c:v>
                </c:pt>
                <c:pt idx="629">
                  <c:v>15990.118066589968</c:v>
                </c:pt>
                <c:pt idx="630">
                  <c:v>15433.18447435358</c:v>
                </c:pt>
                <c:pt idx="631">
                  <c:v>13321.155880927501</c:v>
                </c:pt>
                <c:pt idx="632">
                  <c:v>14039.114607463654</c:v>
                </c:pt>
                <c:pt idx="633">
                  <c:v>11463.513956852141</c:v>
                </c:pt>
                <c:pt idx="634">
                  <c:v>11446.583548704486</c:v>
                </c:pt>
                <c:pt idx="635">
                  <c:v>11428.752044905867</c:v>
                </c:pt>
                <c:pt idx="636">
                  <c:v>14827.684487254432</c:v>
                </c:pt>
                <c:pt idx="637">
                  <c:v>15078.080421836601</c:v>
                </c:pt>
                <c:pt idx="638">
                  <c:v>13501.746937300832</c:v>
                </c:pt>
                <c:pt idx="639">
                  <c:v>13882.561677231281</c:v>
                </c:pt>
                <c:pt idx="640">
                  <c:v>12305.642960039997</c:v>
                </c:pt>
                <c:pt idx="641">
                  <c:v>12035.650736423308</c:v>
                </c:pt>
                <c:pt idx="642">
                  <c:v>13912.947495811299</c:v>
                </c:pt>
                <c:pt idx="643">
                  <c:v>15458.941955747221</c:v>
                </c:pt>
                <c:pt idx="644">
                  <c:v>14568.4224478041</c:v>
                </c:pt>
                <c:pt idx="645">
                  <c:v>12863.359478930852</c:v>
                </c:pt>
                <c:pt idx="646">
                  <c:v>13193.548488320099</c:v>
                </c:pt>
                <c:pt idx="647">
                  <c:v>12979.059896574388</c:v>
                </c:pt>
                <c:pt idx="648">
                  <c:v>13353.632933310448</c:v>
                </c:pt>
                <c:pt idx="649">
                  <c:v>13246.007886834612</c:v>
                </c:pt>
                <c:pt idx="650">
                  <c:v>15223.762260975671</c:v>
                </c:pt>
                <c:pt idx="651">
                  <c:v>15651.836453614826</c:v>
                </c:pt>
                <c:pt idx="652">
                  <c:v>12116.234500577839</c:v>
                </c:pt>
                <c:pt idx="653">
                  <c:v>11558.467991876038</c:v>
                </c:pt>
                <c:pt idx="654">
                  <c:v>13054.475878092475</c:v>
                </c:pt>
                <c:pt idx="655">
                  <c:v>10891.616844757893</c:v>
                </c:pt>
                <c:pt idx="656">
                  <c:v>12036.688399846242</c:v>
                </c:pt>
                <c:pt idx="657">
                  <c:v>14361.173875259547</c:v>
                </c:pt>
                <c:pt idx="658">
                  <c:v>15563.134448602548</c:v>
                </c:pt>
                <c:pt idx="659">
                  <c:v>12537.621083968972</c:v>
                </c:pt>
                <c:pt idx="660">
                  <c:v>11019.107181263318</c:v>
                </c:pt>
                <c:pt idx="661">
                  <c:v>12588.033931213386</c:v>
                </c:pt>
                <c:pt idx="662">
                  <c:v>13062.161673326244</c:v>
                </c:pt>
                <c:pt idx="663">
                  <c:v>12497.464883230317</c:v>
                </c:pt>
                <c:pt idx="664">
                  <c:v>14120.919993700025</c:v>
                </c:pt>
                <c:pt idx="665">
                  <c:v>14308.784635424003</c:v>
                </c:pt>
                <c:pt idx="666">
                  <c:v>11768.081366415829</c:v>
                </c:pt>
                <c:pt idx="667">
                  <c:v>10671.040795913126</c:v>
                </c:pt>
                <c:pt idx="668">
                  <c:v>11860.860350286981</c:v>
                </c:pt>
                <c:pt idx="669">
                  <c:v>13427.127633636055</c:v>
                </c:pt>
                <c:pt idx="670">
                  <c:v>11058.843450500794</c:v>
                </c:pt>
                <c:pt idx="671">
                  <c:v>12955.090718281132</c:v>
                </c:pt>
                <c:pt idx="672">
                  <c:v>13198.845412837227</c:v>
                </c:pt>
                <c:pt idx="673">
                  <c:v>11533.957430784611</c:v>
                </c:pt>
                <c:pt idx="674">
                  <c:v>11724.651603494665</c:v>
                </c:pt>
                <c:pt idx="675">
                  <c:v>12983.844494332045</c:v>
                </c:pt>
                <c:pt idx="676">
                  <c:v>13300.433180037631</c:v>
                </c:pt>
                <c:pt idx="677">
                  <c:v>12786.359810409374</c:v>
                </c:pt>
                <c:pt idx="678">
                  <c:v>15540.090597178196</c:v>
                </c:pt>
                <c:pt idx="679">
                  <c:v>15532.191583591204</c:v>
                </c:pt>
                <c:pt idx="680">
                  <c:v>11265.120928991082</c:v>
                </c:pt>
                <c:pt idx="681">
                  <c:v>10789.72661369048</c:v>
                </c:pt>
                <c:pt idx="682">
                  <c:v>10193.303440732743</c:v>
                </c:pt>
                <c:pt idx="683">
                  <c:v>9861.3479018379658</c:v>
                </c:pt>
                <c:pt idx="684">
                  <c:v>11714.681663839827</c:v>
                </c:pt>
                <c:pt idx="685">
                  <c:v>13770.958082825198</c:v>
                </c:pt>
                <c:pt idx="686">
                  <c:v>15067.91621216561</c:v>
                </c:pt>
                <c:pt idx="687">
                  <c:v>11276.051069182466</c:v>
                </c:pt>
                <c:pt idx="688">
                  <c:v>10863.86122417872</c:v>
                </c:pt>
                <c:pt idx="689">
                  <c:v>10563.863323254756</c:v>
                </c:pt>
                <c:pt idx="690">
                  <c:v>11863.191298768463</c:v>
                </c:pt>
                <c:pt idx="691">
                  <c:v>10645.264188978406</c:v>
                </c:pt>
                <c:pt idx="692">
                  <c:v>15355.285868355873</c:v>
                </c:pt>
                <c:pt idx="693">
                  <c:v>14229.804548259099</c:v>
                </c:pt>
                <c:pt idx="694">
                  <c:v>12821.397083013286</c:v>
                </c:pt>
                <c:pt idx="695">
                  <c:v>10731.567862146157</c:v>
                </c:pt>
                <c:pt idx="696">
                  <c:v>9307.7644286990417</c:v>
                </c:pt>
                <c:pt idx="697">
                  <c:v>9778.6395670369056</c:v>
                </c:pt>
                <c:pt idx="698">
                  <c:v>10783.295079085488</c:v>
                </c:pt>
                <c:pt idx="699">
                  <c:v>14976.772406438413</c:v>
                </c:pt>
                <c:pt idx="700">
                  <c:v>15326.341522368581</c:v>
                </c:pt>
                <c:pt idx="701">
                  <c:v>10546.39313402096</c:v>
                </c:pt>
                <c:pt idx="702">
                  <c:v>12754.07985331776</c:v>
                </c:pt>
                <c:pt idx="703">
                  <c:v>11459.725718866259</c:v>
                </c:pt>
                <c:pt idx="704">
                  <c:v>9954.7464863316272</c:v>
                </c:pt>
                <c:pt idx="705">
                  <c:v>10242.034226949665</c:v>
                </c:pt>
                <c:pt idx="706">
                  <c:v>13420.935899617049</c:v>
                </c:pt>
                <c:pt idx="707">
                  <c:v>13301.090090100141</c:v>
                </c:pt>
                <c:pt idx="708">
                  <c:v>11773.298153577818</c:v>
                </c:pt>
                <c:pt idx="709">
                  <c:v>11187.127539171854</c:v>
                </c:pt>
                <c:pt idx="710">
                  <c:v>12262.97002843679</c:v>
                </c:pt>
                <c:pt idx="711">
                  <c:v>10675.027974010181</c:v>
                </c:pt>
                <c:pt idx="712">
                  <c:v>11889.025375398211</c:v>
                </c:pt>
                <c:pt idx="713">
                  <c:v>15830.063060695622</c:v>
                </c:pt>
                <c:pt idx="714">
                  <c:v>15936.79604306156</c:v>
                </c:pt>
                <c:pt idx="715">
                  <c:v>11328.728549550207</c:v>
                </c:pt>
                <c:pt idx="716">
                  <c:v>13078.425915067965</c:v>
                </c:pt>
                <c:pt idx="717">
                  <c:v>12217.262498854081</c:v>
                </c:pt>
                <c:pt idx="718">
                  <c:v>10358.516472519925</c:v>
                </c:pt>
                <c:pt idx="719">
                  <c:v>12999.175892406227</c:v>
                </c:pt>
                <c:pt idx="720">
                  <c:v>14305.595623523317</c:v>
                </c:pt>
                <c:pt idx="721">
                  <c:v>14591.573193335811</c:v>
                </c:pt>
                <c:pt idx="722">
                  <c:v>10310.047698287854</c:v>
                </c:pt>
                <c:pt idx="723">
                  <c:v>10254.431122117412</c:v>
                </c:pt>
                <c:pt idx="724">
                  <c:v>10333.740501778047</c:v>
                </c:pt>
                <c:pt idx="725">
                  <c:v>12849.049066462687</c:v>
                </c:pt>
                <c:pt idx="726">
                  <c:v>10525.505204488134</c:v>
                </c:pt>
                <c:pt idx="727">
                  <c:v>15387.434693365858</c:v>
                </c:pt>
                <c:pt idx="728">
                  <c:v>14705.335972678369</c:v>
                </c:pt>
                <c:pt idx="729">
                  <c:v>12489.198824061627</c:v>
                </c:pt>
                <c:pt idx="730">
                  <c:v>12139.047335231973</c:v>
                </c:pt>
                <c:pt idx="731">
                  <c:v>11164.372239722326</c:v>
                </c:pt>
                <c:pt idx="732">
                  <c:v>9724.6718670069713</c:v>
                </c:pt>
                <c:pt idx="733">
                  <c:v>8902.2555487930003</c:v>
                </c:pt>
                <c:pt idx="734">
                  <c:v>11919.323184782726</c:v>
                </c:pt>
                <c:pt idx="735">
                  <c:v>12628.932194097215</c:v>
                </c:pt>
                <c:pt idx="736">
                  <c:v>9667.576413725732</c:v>
                </c:pt>
                <c:pt idx="737">
                  <c:v>11304.399314633811</c:v>
                </c:pt>
                <c:pt idx="738">
                  <c:v>10794.473897301345</c:v>
                </c:pt>
                <c:pt idx="739">
                  <c:v>9737.6102763781309</c:v>
                </c:pt>
                <c:pt idx="740">
                  <c:v>9426.3555271237892</c:v>
                </c:pt>
                <c:pt idx="741">
                  <c:v>13062.448170075388</c:v>
                </c:pt>
                <c:pt idx="742">
                  <c:v>11684.595714163033</c:v>
                </c:pt>
                <c:pt idx="743">
                  <c:v>8835.4609661185332</c:v>
                </c:pt>
                <c:pt idx="744">
                  <c:v>8677.5001663890162</c:v>
                </c:pt>
                <c:pt idx="745">
                  <c:v>10557.561120718094</c:v>
                </c:pt>
                <c:pt idx="746">
                  <c:v>8926.7292276516509</c:v>
                </c:pt>
                <c:pt idx="747">
                  <c:v>10154.105962631602</c:v>
                </c:pt>
                <c:pt idx="748">
                  <c:v>12256.086850438849</c:v>
                </c:pt>
                <c:pt idx="749">
                  <c:v>13071.957712111705</c:v>
                </c:pt>
                <c:pt idx="750">
                  <c:v>9047.3399631530538</c:v>
                </c:pt>
                <c:pt idx="751">
                  <c:v>8002.7325161001991</c:v>
                </c:pt>
                <c:pt idx="752">
                  <c:v>9111.0490524023135</c:v>
                </c:pt>
                <c:pt idx="753">
                  <c:v>10031.474593661271</c:v>
                </c:pt>
                <c:pt idx="754">
                  <c:v>8678.7587689818647</c:v>
                </c:pt>
                <c:pt idx="755">
                  <c:v>11789.01379773008</c:v>
                </c:pt>
                <c:pt idx="756">
                  <c:v>12897.759041427016</c:v>
                </c:pt>
                <c:pt idx="757">
                  <c:v>10435.235936481458</c:v>
                </c:pt>
                <c:pt idx="758">
                  <c:v>8943.6437186029234</c:v>
                </c:pt>
                <c:pt idx="759">
                  <c:v>9979.7883545963869</c:v>
                </c:pt>
                <c:pt idx="760">
                  <c:v>8422.6657531253823</c:v>
                </c:pt>
                <c:pt idx="761">
                  <c:v>10391.47181418712</c:v>
                </c:pt>
                <c:pt idx="762">
                  <c:v>14591.224341429868</c:v>
                </c:pt>
                <c:pt idx="763">
                  <c:v>13115.855494175845</c:v>
                </c:pt>
                <c:pt idx="764">
                  <c:v>10751.242771307861</c:v>
                </c:pt>
                <c:pt idx="765">
                  <c:v>12113.397022153418</c:v>
                </c:pt>
                <c:pt idx="766">
                  <c:v>12193.864884720544</c:v>
                </c:pt>
                <c:pt idx="767">
                  <c:v>11301.279176784012</c:v>
                </c:pt>
                <c:pt idx="768">
                  <c:v>9164.6879680620168</c:v>
                </c:pt>
                <c:pt idx="769">
                  <c:v>12975.921188625558</c:v>
                </c:pt>
                <c:pt idx="770">
                  <c:v>11415.036182978685</c:v>
                </c:pt>
                <c:pt idx="771">
                  <c:v>8441.2023658886792</c:v>
                </c:pt>
                <c:pt idx="772">
                  <c:v>11390.931715363748</c:v>
                </c:pt>
                <c:pt idx="773">
                  <c:v>10248.813741038737</c:v>
                </c:pt>
                <c:pt idx="774">
                  <c:v>10581.99894395129</c:v>
                </c:pt>
                <c:pt idx="775">
                  <c:v>9598.0489825125987</c:v>
                </c:pt>
                <c:pt idx="776">
                  <c:v>14470.250318121742</c:v>
                </c:pt>
                <c:pt idx="777">
                  <c:v>12634.174401380396</c:v>
                </c:pt>
                <c:pt idx="778">
                  <c:v>8799.7960230933204</c:v>
                </c:pt>
                <c:pt idx="779">
                  <c:v>8541.9693418701063</c:v>
                </c:pt>
                <c:pt idx="780">
                  <c:v>8726.3690690646763</c:v>
                </c:pt>
                <c:pt idx="781">
                  <c:v>10626.660151838099</c:v>
                </c:pt>
                <c:pt idx="782">
                  <c:v>9604.0084956345909</c:v>
                </c:pt>
                <c:pt idx="783">
                  <c:v>13953.263657294845</c:v>
                </c:pt>
                <c:pt idx="784">
                  <c:v>12796.384809819267</c:v>
                </c:pt>
                <c:pt idx="785">
                  <c:v>8720.6950025644364</c:v>
                </c:pt>
                <c:pt idx="786">
                  <c:v>10638.577995725158</c:v>
                </c:pt>
                <c:pt idx="787">
                  <c:v>10205.630213334869</c:v>
                </c:pt>
                <c:pt idx="788">
                  <c:v>11010.733273138523</c:v>
                </c:pt>
                <c:pt idx="789">
                  <c:v>9912.0505251139566</c:v>
                </c:pt>
                <c:pt idx="790">
                  <c:v>14297.104327752366</c:v>
                </c:pt>
                <c:pt idx="791">
                  <c:v>12408.749338923664</c:v>
                </c:pt>
                <c:pt idx="792">
                  <c:v>11050.511979510075</c:v>
                </c:pt>
                <c:pt idx="793">
                  <c:v>9888.5455316412736</c:v>
                </c:pt>
                <c:pt idx="794">
                  <c:v>10246.648458241831</c:v>
                </c:pt>
                <c:pt idx="795">
                  <c:v>9750.7491929298176</c:v>
                </c:pt>
                <c:pt idx="796">
                  <c:v>10997.852509288467</c:v>
                </c:pt>
                <c:pt idx="797">
                  <c:v>12756.835422547392</c:v>
                </c:pt>
                <c:pt idx="798">
                  <c:v>15061.185782449846</c:v>
                </c:pt>
                <c:pt idx="799">
                  <c:v>10039.747391465591</c:v>
                </c:pt>
                <c:pt idx="800">
                  <c:v>9980.8988431329526</c:v>
                </c:pt>
                <c:pt idx="801">
                  <c:v>11546.558358810518</c:v>
                </c:pt>
                <c:pt idx="802">
                  <c:v>11771.546286217907</c:v>
                </c:pt>
                <c:pt idx="803">
                  <c:v>11814.111843258852</c:v>
                </c:pt>
                <c:pt idx="804">
                  <c:v>13027.301243387956</c:v>
                </c:pt>
                <c:pt idx="805">
                  <c:v>14497.738684399146</c:v>
                </c:pt>
                <c:pt idx="806">
                  <c:v>9918.0719021293971</c:v>
                </c:pt>
                <c:pt idx="807">
                  <c:v>11082.75070959422</c:v>
                </c:pt>
                <c:pt idx="808">
                  <c:v>9137.454213842122</c:v>
                </c:pt>
                <c:pt idx="809">
                  <c:v>10796.71169863805</c:v>
                </c:pt>
                <c:pt idx="810">
                  <c:v>9174.2103629507947</c:v>
                </c:pt>
                <c:pt idx="811">
                  <c:v>13478.973299876607</c:v>
                </c:pt>
                <c:pt idx="812">
                  <c:v>12888.281497183452</c:v>
                </c:pt>
                <c:pt idx="813">
                  <c:v>10882.913584902508</c:v>
                </c:pt>
                <c:pt idx="814">
                  <c:v>10748.607697316585</c:v>
                </c:pt>
                <c:pt idx="815">
                  <c:v>10710.311533892356</c:v>
                </c:pt>
                <c:pt idx="816">
                  <c:v>9476.3801211177361</c:v>
                </c:pt>
                <c:pt idx="817">
                  <c:v>10809.674943955715</c:v>
                </c:pt>
                <c:pt idx="818">
                  <c:v>15011.961909719954</c:v>
                </c:pt>
                <c:pt idx="819">
                  <c:v>13059.878837781565</c:v>
                </c:pt>
                <c:pt idx="820">
                  <c:v>11735.78439273715</c:v>
                </c:pt>
                <c:pt idx="821">
                  <c:v>11965.615558630194</c:v>
                </c:pt>
                <c:pt idx="822">
                  <c:v>12026.253626357211</c:v>
                </c:pt>
                <c:pt idx="823">
                  <c:v>11888.60616883223</c:v>
                </c:pt>
                <c:pt idx="824">
                  <c:v>13696.500645106116</c:v>
                </c:pt>
                <c:pt idx="825">
                  <c:v>16213.554954626514</c:v>
                </c:pt>
                <c:pt idx="826">
                  <c:v>17128.226384738256</c:v>
                </c:pt>
                <c:pt idx="827">
                  <c:v>12984.221598791279</c:v>
                </c:pt>
                <c:pt idx="828">
                  <c:v>13718.289458228164</c:v>
                </c:pt>
                <c:pt idx="829">
                  <c:v>12326.125720088243</c:v>
                </c:pt>
                <c:pt idx="830">
                  <c:v>14204.870464808093</c:v>
                </c:pt>
                <c:pt idx="831">
                  <c:v>12575.839512731924</c:v>
                </c:pt>
                <c:pt idx="832">
                  <c:v>17466.305835732539</c:v>
                </c:pt>
                <c:pt idx="833">
                  <c:v>14943.49994504272</c:v>
                </c:pt>
                <c:pt idx="834">
                  <c:v>12209.805624664741</c:v>
                </c:pt>
                <c:pt idx="835">
                  <c:v>12907.499478516926</c:v>
                </c:pt>
                <c:pt idx="836">
                  <c:v>12519.602063533883</c:v>
                </c:pt>
                <c:pt idx="837">
                  <c:v>14120.482099408226</c:v>
                </c:pt>
                <c:pt idx="838">
                  <c:v>13349.630375786834</c:v>
                </c:pt>
                <c:pt idx="839">
                  <c:v>13839.21209584397</c:v>
                </c:pt>
                <c:pt idx="840">
                  <c:v>14516.508919654745</c:v>
                </c:pt>
                <c:pt idx="841">
                  <c:v>13239.935499615569</c:v>
                </c:pt>
                <c:pt idx="842">
                  <c:v>13266.017142873581</c:v>
                </c:pt>
                <c:pt idx="843">
                  <c:v>12640.925003378961</c:v>
                </c:pt>
                <c:pt idx="844">
                  <c:v>13350.514898020272</c:v>
                </c:pt>
                <c:pt idx="845">
                  <c:v>13564.552112153546</c:v>
                </c:pt>
                <c:pt idx="846">
                  <c:v>15180.344259891735</c:v>
                </c:pt>
                <c:pt idx="847">
                  <c:v>15895.721083200355</c:v>
                </c:pt>
                <c:pt idx="848">
                  <c:v>13217.4441175752</c:v>
                </c:pt>
                <c:pt idx="849">
                  <c:v>13303.459145358829</c:v>
                </c:pt>
                <c:pt idx="850">
                  <c:v>14283.281866786603</c:v>
                </c:pt>
                <c:pt idx="851">
                  <c:v>14459.056107085675</c:v>
                </c:pt>
                <c:pt idx="852">
                  <c:v>13848.894384166168</c:v>
                </c:pt>
                <c:pt idx="853">
                  <c:v>16701.502183543111</c:v>
                </c:pt>
                <c:pt idx="854">
                  <c:v>15307.10657335074</c:v>
                </c:pt>
                <c:pt idx="855">
                  <c:v>12212.76611499401</c:v>
                </c:pt>
                <c:pt idx="856">
                  <c:v>14721.711974678337</c:v>
                </c:pt>
                <c:pt idx="857">
                  <c:v>13736.800075461104</c:v>
                </c:pt>
                <c:pt idx="858">
                  <c:v>13823.091553843185</c:v>
                </c:pt>
                <c:pt idx="859">
                  <c:v>11847.397708530967</c:v>
                </c:pt>
                <c:pt idx="860">
                  <c:v>16564.528874016247</c:v>
                </c:pt>
                <c:pt idx="861">
                  <c:v>16930.17910884352</c:v>
                </c:pt>
                <c:pt idx="862">
                  <c:v>14170.39656292769</c:v>
                </c:pt>
                <c:pt idx="863">
                  <c:v>12777.599042421891</c:v>
                </c:pt>
                <c:pt idx="864">
                  <c:v>12162.506167280095</c:v>
                </c:pt>
                <c:pt idx="865">
                  <c:v>12579.136223359419</c:v>
                </c:pt>
                <c:pt idx="866">
                  <c:v>13481.07169346969</c:v>
                </c:pt>
                <c:pt idx="867">
                  <c:v>16514.924196003365</c:v>
                </c:pt>
                <c:pt idx="868">
                  <c:v>15155.857210550403</c:v>
                </c:pt>
                <c:pt idx="869">
                  <c:v>13905.820860211068</c:v>
                </c:pt>
                <c:pt idx="870">
                  <c:v>12376.697717319323</c:v>
                </c:pt>
                <c:pt idx="871">
                  <c:v>13495.489314542425</c:v>
                </c:pt>
                <c:pt idx="872">
                  <c:v>12958.285938151541</c:v>
                </c:pt>
                <c:pt idx="873">
                  <c:v>13368.11883817576</c:v>
                </c:pt>
                <c:pt idx="874">
                  <c:v>16386.584585878856</c:v>
                </c:pt>
                <c:pt idx="875">
                  <c:v>16554.593168308213</c:v>
                </c:pt>
                <c:pt idx="876">
                  <c:v>14358.091085036129</c:v>
                </c:pt>
                <c:pt idx="877">
                  <c:v>12959.562907443069</c:v>
                </c:pt>
                <c:pt idx="878">
                  <c:v>12403.361445718761</c:v>
                </c:pt>
                <c:pt idx="879">
                  <c:v>14372.642874150533</c:v>
                </c:pt>
                <c:pt idx="880">
                  <c:v>14150.744027224522</c:v>
                </c:pt>
                <c:pt idx="881">
                  <c:v>15886.875899601891</c:v>
                </c:pt>
                <c:pt idx="882">
                  <c:v>15712.567038490874</c:v>
                </c:pt>
                <c:pt idx="883">
                  <c:v>13446.011829728512</c:v>
                </c:pt>
                <c:pt idx="884">
                  <c:v>13419.124792835017</c:v>
                </c:pt>
                <c:pt idx="885">
                  <c:v>13712.73048354329</c:v>
                </c:pt>
                <c:pt idx="886">
                  <c:v>12837.521923886696</c:v>
                </c:pt>
                <c:pt idx="887">
                  <c:v>12917.111438317572</c:v>
                </c:pt>
                <c:pt idx="888">
                  <c:v>17451.199922934789</c:v>
                </c:pt>
                <c:pt idx="889">
                  <c:v>17509.749088037701</c:v>
                </c:pt>
                <c:pt idx="890">
                  <c:v>13202.039035252714</c:v>
                </c:pt>
                <c:pt idx="891">
                  <c:v>14782.355620416423</c:v>
                </c:pt>
                <c:pt idx="892">
                  <c:v>12601.567740713906</c:v>
                </c:pt>
                <c:pt idx="893">
                  <c:v>12007.832070544444</c:v>
                </c:pt>
                <c:pt idx="894">
                  <c:v>12679.106627694919</c:v>
                </c:pt>
                <c:pt idx="895">
                  <c:v>14969.691744005047</c:v>
                </c:pt>
                <c:pt idx="896">
                  <c:v>15272.533093065174</c:v>
                </c:pt>
                <c:pt idx="897">
                  <c:v>13032.903437778328</c:v>
                </c:pt>
                <c:pt idx="898">
                  <c:v>12672.974967791115</c:v>
                </c:pt>
                <c:pt idx="899">
                  <c:v>14371.119627656652</c:v>
                </c:pt>
                <c:pt idx="900">
                  <c:v>13636.699392442042</c:v>
                </c:pt>
                <c:pt idx="901">
                  <c:v>14213.985360466817</c:v>
                </c:pt>
                <c:pt idx="902">
                  <c:v>16761.097163286853</c:v>
                </c:pt>
                <c:pt idx="903">
                  <c:v>17005.383126778983</c:v>
                </c:pt>
                <c:pt idx="904">
                  <c:v>14497.587920635273</c:v>
                </c:pt>
                <c:pt idx="905">
                  <c:v>12271.007085244637</c:v>
                </c:pt>
                <c:pt idx="906">
                  <c:v>14320.60486812419</c:v>
                </c:pt>
                <c:pt idx="907">
                  <c:v>14140.906073276865</c:v>
                </c:pt>
                <c:pt idx="908">
                  <c:v>14856.605285839885</c:v>
                </c:pt>
                <c:pt idx="909">
                  <c:v>16341.833478522498</c:v>
                </c:pt>
                <c:pt idx="910">
                  <c:v>15842.182180065081</c:v>
                </c:pt>
                <c:pt idx="911">
                  <c:v>14471.254977739516</c:v>
                </c:pt>
                <c:pt idx="912">
                  <c:v>12914.308659131539</c:v>
                </c:pt>
                <c:pt idx="913">
                  <c:v>14501.646699160237</c:v>
                </c:pt>
                <c:pt idx="914">
                  <c:v>13488.353658412641</c:v>
                </c:pt>
                <c:pt idx="915">
                  <c:v>15266.820389256678</c:v>
                </c:pt>
                <c:pt idx="916">
                  <c:v>15536.165274165496</c:v>
                </c:pt>
                <c:pt idx="917">
                  <c:v>16952.348372934644</c:v>
                </c:pt>
                <c:pt idx="918">
                  <c:v>14631.309062228949</c:v>
                </c:pt>
                <c:pt idx="919">
                  <c:v>13621.380671709387</c:v>
                </c:pt>
                <c:pt idx="920">
                  <c:v>15303.939403929773</c:v>
                </c:pt>
                <c:pt idx="921">
                  <c:v>12948.835123682096</c:v>
                </c:pt>
                <c:pt idx="922">
                  <c:v>15014.371687008716</c:v>
                </c:pt>
                <c:pt idx="923">
                  <c:v>15977.190025308722</c:v>
                </c:pt>
                <c:pt idx="924">
                  <c:v>18097.458952092809</c:v>
                </c:pt>
                <c:pt idx="925">
                  <c:v>12858.820215170668</c:v>
                </c:pt>
                <c:pt idx="926">
                  <c:v>13102.876292805482</c:v>
                </c:pt>
                <c:pt idx="927">
                  <c:v>13471.323081222137</c:v>
                </c:pt>
                <c:pt idx="928">
                  <c:v>14957.976058437103</c:v>
                </c:pt>
                <c:pt idx="929">
                  <c:v>13557.715251466467</c:v>
                </c:pt>
                <c:pt idx="930">
                  <c:v>18170.197455430163</c:v>
                </c:pt>
                <c:pt idx="931">
                  <c:v>16413.122729095368</c:v>
                </c:pt>
                <c:pt idx="932">
                  <c:v>12852.824514814727</c:v>
                </c:pt>
                <c:pt idx="933">
                  <c:v>14793.684308285885</c:v>
                </c:pt>
                <c:pt idx="934">
                  <c:v>13572.230504346193</c:v>
                </c:pt>
                <c:pt idx="935">
                  <c:v>14901.266089746458</c:v>
                </c:pt>
                <c:pt idx="936">
                  <c:v>14613.499542845715</c:v>
                </c:pt>
                <c:pt idx="937">
                  <c:v>17809.538933252159</c:v>
                </c:pt>
                <c:pt idx="938">
                  <c:v>17073.867814823145</c:v>
                </c:pt>
                <c:pt idx="939">
                  <c:v>13781.629704714367</c:v>
                </c:pt>
                <c:pt idx="940">
                  <c:v>13449.364665906753</c:v>
                </c:pt>
                <c:pt idx="941">
                  <c:v>13937.725588849391</c:v>
                </c:pt>
                <c:pt idx="942">
                  <c:v>14305.36530442786</c:v>
                </c:pt>
                <c:pt idx="943">
                  <c:v>14200.070590243284</c:v>
                </c:pt>
                <c:pt idx="944">
                  <c:v>19445.699979833011</c:v>
                </c:pt>
                <c:pt idx="945">
                  <c:v>19954.896183881454</c:v>
                </c:pt>
                <c:pt idx="946">
                  <c:v>14914.766219609201</c:v>
                </c:pt>
                <c:pt idx="947">
                  <c:v>15970.931614123572</c:v>
                </c:pt>
                <c:pt idx="948">
                  <c:v>16419.179388988548</c:v>
                </c:pt>
                <c:pt idx="949">
                  <c:v>16525.984042849239</c:v>
                </c:pt>
                <c:pt idx="950">
                  <c:v>15842.470478746258</c:v>
                </c:pt>
                <c:pt idx="951">
                  <c:v>18878.740584962958</c:v>
                </c:pt>
                <c:pt idx="952">
                  <c:v>18525.601521078654</c:v>
                </c:pt>
                <c:pt idx="953">
                  <c:v>16705.004916731585</c:v>
                </c:pt>
                <c:pt idx="954">
                  <c:v>16469.406190480153</c:v>
                </c:pt>
                <c:pt idx="955">
                  <c:v>15175.229049024083</c:v>
                </c:pt>
                <c:pt idx="956">
                  <c:v>16666.866229776737</c:v>
                </c:pt>
                <c:pt idx="957">
                  <c:v>16909.201377356912</c:v>
                </c:pt>
                <c:pt idx="958">
                  <c:v>17859.088476988894</c:v>
                </c:pt>
                <c:pt idx="959">
                  <c:v>20087.182441414621</c:v>
                </c:pt>
                <c:pt idx="960">
                  <c:v>16448.856817970838</c:v>
                </c:pt>
                <c:pt idx="961">
                  <c:v>16785.518791332281</c:v>
                </c:pt>
                <c:pt idx="962">
                  <c:v>14761.407133631696</c:v>
                </c:pt>
                <c:pt idx="963">
                  <c:v>15140.589733263398</c:v>
                </c:pt>
                <c:pt idx="964">
                  <c:v>14481.490709801121</c:v>
                </c:pt>
                <c:pt idx="965">
                  <c:v>18635.814821994361</c:v>
                </c:pt>
                <c:pt idx="966">
                  <c:v>19402.277347089126</c:v>
                </c:pt>
                <c:pt idx="967">
                  <c:v>13633.699604377711</c:v>
                </c:pt>
                <c:pt idx="968">
                  <c:v>15176.352399874897</c:v>
                </c:pt>
                <c:pt idx="969">
                  <c:v>16352.922939512857</c:v>
                </c:pt>
                <c:pt idx="970">
                  <c:v>14212.403055182111</c:v>
                </c:pt>
                <c:pt idx="971">
                  <c:v>13934.16551613276</c:v>
                </c:pt>
                <c:pt idx="972">
                  <c:v>18947.967003272166</c:v>
                </c:pt>
                <c:pt idx="973">
                  <c:v>16800.750187191708</c:v>
                </c:pt>
                <c:pt idx="974">
                  <c:v>13604.507030276973</c:v>
                </c:pt>
                <c:pt idx="975">
                  <c:v>13671.170925729302</c:v>
                </c:pt>
                <c:pt idx="976">
                  <c:v>14627.023286311169</c:v>
                </c:pt>
                <c:pt idx="977">
                  <c:v>13718.958640083492</c:v>
                </c:pt>
                <c:pt idx="978">
                  <c:v>13891.930006565006</c:v>
                </c:pt>
                <c:pt idx="979">
                  <c:v>17708.48822468194</c:v>
                </c:pt>
                <c:pt idx="980">
                  <c:v>17349.300782380771</c:v>
                </c:pt>
                <c:pt idx="981">
                  <c:v>15441.873457027343</c:v>
                </c:pt>
                <c:pt idx="982">
                  <c:v>12918.928111884081</c:v>
                </c:pt>
                <c:pt idx="983">
                  <c:v>15344.687042615566</c:v>
                </c:pt>
                <c:pt idx="984">
                  <c:v>15556.588650327074</c:v>
                </c:pt>
                <c:pt idx="985">
                  <c:v>14653.641228502369</c:v>
                </c:pt>
                <c:pt idx="986">
                  <c:v>16400.99971366418</c:v>
                </c:pt>
                <c:pt idx="987">
                  <c:v>18588.768882634693</c:v>
                </c:pt>
                <c:pt idx="988">
                  <c:v>15226.571553798765</c:v>
                </c:pt>
                <c:pt idx="989">
                  <c:v>13314.640128624478</c:v>
                </c:pt>
                <c:pt idx="990">
                  <c:v>12544.282415888945</c:v>
                </c:pt>
                <c:pt idx="991">
                  <c:v>14608.458863097076</c:v>
                </c:pt>
                <c:pt idx="992">
                  <c:v>15064.306410080482</c:v>
                </c:pt>
                <c:pt idx="993">
                  <c:v>17120.783377261439</c:v>
                </c:pt>
                <c:pt idx="994">
                  <c:v>16289.593015243063</c:v>
                </c:pt>
                <c:pt idx="995">
                  <c:v>12784.530185211686</c:v>
                </c:pt>
                <c:pt idx="996">
                  <c:v>13052.75310908659</c:v>
                </c:pt>
                <c:pt idx="997">
                  <c:v>14060.120366361354</c:v>
                </c:pt>
                <c:pt idx="998">
                  <c:v>13273.187837150197</c:v>
                </c:pt>
                <c:pt idx="999">
                  <c:v>13198.409525494091</c:v>
                </c:pt>
                <c:pt idx="1000">
                  <c:v>18635.459823281086</c:v>
                </c:pt>
                <c:pt idx="1001">
                  <c:v>16418.298551171851</c:v>
                </c:pt>
                <c:pt idx="1002">
                  <c:v>14491.835315444645</c:v>
                </c:pt>
                <c:pt idx="1003">
                  <c:v>15670.922623528875</c:v>
                </c:pt>
                <c:pt idx="1004">
                  <c:v>15451.903390901936</c:v>
                </c:pt>
                <c:pt idx="1005">
                  <c:v>12967.090640111153</c:v>
                </c:pt>
                <c:pt idx="1006">
                  <c:v>15569.069851616885</c:v>
                </c:pt>
                <c:pt idx="1007">
                  <c:v>18545.626555990595</c:v>
                </c:pt>
                <c:pt idx="1008">
                  <c:v>15407.029928735148</c:v>
                </c:pt>
                <c:pt idx="1009">
                  <c:v>12396.816775715688</c:v>
                </c:pt>
                <c:pt idx="1010">
                  <c:v>13158.786177509115</c:v>
                </c:pt>
                <c:pt idx="1011">
                  <c:v>14972.483407398355</c:v>
                </c:pt>
                <c:pt idx="1012">
                  <c:v>14930.126495469878</c:v>
                </c:pt>
                <c:pt idx="1013">
                  <c:v>12454.019887090852</c:v>
                </c:pt>
                <c:pt idx="1014">
                  <c:v>15802.344105270869</c:v>
                </c:pt>
                <c:pt idx="1015">
                  <c:v>16629.553011867189</c:v>
                </c:pt>
                <c:pt idx="1016">
                  <c:v>14667.563585228883</c:v>
                </c:pt>
                <c:pt idx="1017">
                  <c:v>14160.579665272671</c:v>
                </c:pt>
                <c:pt idx="1018">
                  <c:v>14105.708963279301</c:v>
                </c:pt>
                <c:pt idx="1019">
                  <c:v>12407.406689727952</c:v>
                </c:pt>
                <c:pt idx="1020">
                  <c:v>11477.390464365999</c:v>
                </c:pt>
                <c:pt idx="1021">
                  <c:v>15381.055600601088</c:v>
                </c:pt>
                <c:pt idx="1022">
                  <c:v>16604.667007428816</c:v>
                </c:pt>
                <c:pt idx="1023">
                  <c:v>12348.741569004862</c:v>
                </c:pt>
                <c:pt idx="1024">
                  <c:v>13237.035942916138</c:v>
                </c:pt>
                <c:pt idx="1025">
                  <c:v>11299.8169625833</c:v>
                </c:pt>
                <c:pt idx="1026">
                  <c:v>12869.357963270706</c:v>
                </c:pt>
                <c:pt idx="1027">
                  <c:v>11949.946751008974</c:v>
                </c:pt>
                <c:pt idx="1028">
                  <c:v>18072.42455719717</c:v>
                </c:pt>
                <c:pt idx="1029">
                  <c:v>16737.833478527748</c:v>
                </c:pt>
                <c:pt idx="1030">
                  <c:v>11834.167605829791</c:v>
                </c:pt>
                <c:pt idx="1031">
                  <c:v>13269.908028190883</c:v>
                </c:pt>
                <c:pt idx="1032">
                  <c:v>13452.224759475623</c:v>
                </c:pt>
                <c:pt idx="1033">
                  <c:v>14502.528906117785</c:v>
                </c:pt>
                <c:pt idx="1034">
                  <c:v>11459.45581594053</c:v>
                </c:pt>
                <c:pt idx="1035">
                  <c:v>15675.162526850572</c:v>
                </c:pt>
                <c:pt idx="1036">
                  <c:v>14746.771802257088</c:v>
                </c:pt>
                <c:pt idx="1037">
                  <c:v>13510.837689686879</c:v>
                </c:pt>
                <c:pt idx="1038">
                  <c:v>12139.638566081081</c:v>
                </c:pt>
                <c:pt idx="1039">
                  <c:v>11761.102923682583</c:v>
                </c:pt>
                <c:pt idx="1040">
                  <c:v>11997.909336740289</c:v>
                </c:pt>
                <c:pt idx="1041">
                  <c:v>11319.565590540498</c:v>
                </c:pt>
                <c:pt idx="1042">
                  <c:v>15901.365184162407</c:v>
                </c:pt>
                <c:pt idx="1043">
                  <c:v>14462.899775660182</c:v>
                </c:pt>
                <c:pt idx="1044">
                  <c:v>13723.511551403682</c:v>
                </c:pt>
                <c:pt idx="1045">
                  <c:v>13670.353146665289</c:v>
                </c:pt>
                <c:pt idx="1046">
                  <c:v>9967.3751393055245</c:v>
                </c:pt>
                <c:pt idx="1047">
                  <c:v>11867.928794930736</c:v>
                </c:pt>
                <c:pt idx="1048">
                  <c:v>10815.557241194139</c:v>
                </c:pt>
                <c:pt idx="1049">
                  <c:v>15039.523605223922</c:v>
                </c:pt>
                <c:pt idx="1050">
                  <c:v>16939.766232636313</c:v>
                </c:pt>
                <c:pt idx="1051">
                  <c:v>13518.807025060345</c:v>
                </c:pt>
                <c:pt idx="1052">
                  <c:v>12171.294707737117</c:v>
                </c:pt>
                <c:pt idx="1053">
                  <c:v>11576.422394846832</c:v>
                </c:pt>
                <c:pt idx="1054">
                  <c:v>12574.261733437634</c:v>
                </c:pt>
                <c:pt idx="1055">
                  <c:v>14436.721381311505</c:v>
                </c:pt>
                <c:pt idx="1056">
                  <c:v>15583.758506850198</c:v>
                </c:pt>
                <c:pt idx="1057">
                  <c:v>15655.863329265923</c:v>
                </c:pt>
                <c:pt idx="1058">
                  <c:v>11550.892323048018</c:v>
                </c:pt>
                <c:pt idx="1059">
                  <c:v>11027.99728568518</c:v>
                </c:pt>
                <c:pt idx="1060">
                  <c:v>11896.215377813878</c:v>
                </c:pt>
                <c:pt idx="1061">
                  <c:v>14205.149421271046</c:v>
                </c:pt>
                <c:pt idx="1062">
                  <c:v>11263.757650805077</c:v>
                </c:pt>
                <c:pt idx="1063">
                  <c:v>15306.99799519312</c:v>
                </c:pt>
                <c:pt idx="1064">
                  <c:v>15600.562950759724</c:v>
                </c:pt>
                <c:pt idx="1065">
                  <c:v>13407.332251411579</c:v>
                </c:pt>
                <c:pt idx="1066">
                  <c:v>12812.363306708794</c:v>
                </c:pt>
                <c:pt idx="1067">
                  <c:v>10892.57034159212</c:v>
                </c:pt>
                <c:pt idx="1068">
                  <c:v>13919.434108831903</c:v>
                </c:pt>
                <c:pt idx="1069">
                  <c:v>12229.391188179226</c:v>
                </c:pt>
                <c:pt idx="1070">
                  <c:v>16311.801202380093</c:v>
                </c:pt>
                <c:pt idx="1071">
                  <c:v>15468.261991291478</c:v>
                </c:pt>
                <c:pt idx="1072">
                  <c:v>14058.92208041573</c:v>
                </c:pt>
                <c:pt idx="1073">
                  <c:v>11542.765037458432</c:v>
                </c:pt>
                <c:pt idx="1074">
                  <c:v>12463.720041316501</c:v>
                </c:pt>
                <c:pt idx="1075">
                  <c:v>11296.467708269345</c:v>
                </c:pt>
                <c:pt idx="1076">
                  <c:v>11790.321435136058</c:v>
                </c:pt>
                <c:pt idx="1077">
                  <c:v>14508.479147547368</c:v>
                </c:pt>
                <c:pt idx="1078">
                  <c:v>16238.271511466875</c:v>
                </c:pt>
                <c:pt idx="1079">
                  <c:v>11837.52096056918</c:v>
                </c:pt>
                <c:pt idx="1080">
                  <c:v>11828.77402704309</c:v>
                </c:pt>
                <c:pt idx="1081">
                  <c:v>11959.369612825722</c:v>
                </c:pt>
                <c:pt idx="1082">
                  <c:v>11524.866171552942</c:v>
                </c:pt>
                <c:pt idx="1083">
                  <c:v>11196.739506149348</c:v>
                </c:pt>
                <c:pt idx="1084">
                  <c:v>17163.340056316607</c:v>
                </c:pt>
                <c:pt idx="1085">
                  <c:v>16127.753981785445</c:v>
                </c:pt>
                <c:pt idx="1086">
                  <c:v>12993.214549287733</c:v>
                </c:pt>
                <c:pt idx="1087">
                  <c:v>14371.43727428037</c:v>
                </c:pt>
                <c:pt idx="1088">
                  <c:v>14325.335488487099</c:v>
                </c:pt>
                <c:pt idx="1089">
                  <c:v>13266.196741812102</c:v>
                </c:pt>
                <c:pt idx="1090">
                  <c:v>13038.704060029331</c:v>
                </c:pt>
                <c:pt idx="1091">
                  <c:v>15098.91067922267</c:v>
                </c:pt>
                <c:pt idx="1092">
                  <c:v>17410.857536971802</c:v>
                </c:pt>
                <c:pt idx="1093">
                  <c:v>12913.391180451954</c:v>
                </c:pt>
                <c:pt idx="1094">
                  <c:v>13398.89234699267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EE-4E6F-AC9E-567331DE5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904144"/>
        <c:axId val="1718902896"/>
      </c:lineChart>
      <c:dateAx>
        <c:axId val="17189041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902896"/>
        <c:crosses val="autoZero"/>
        <c:auto val="1"/>
        <c:lblOffset val="100"/>
        <c:baseTimeUnit val="days"/>
      </c:dateAx>
      <c:valAx>
        <c:axId val="171890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90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Dockside Cafe 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'Cafe_Fit'!$C$6</c:f>
              <c:strCache>
                <c:ptCount val="1"/>
                <c:pt idx="0">
                  <c:v> Sales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'Cafe_Fit'!$B$7:$B$1101</c:f>
              <c:numCache>
                <c:formatCode>m/d/yyyy</c:formatCode>
                <c:ptCount val="1095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  <c:pt idx="365">
                  <c:v>43101</c:v>
                </c:pt>
                <c:pt idx="366">
                  <c:v>43102</c:v>
                </c:pt>
                <c:pt idx="367">
                  <c:v>43103</c:v>
                </c:pt>
                <c:pt idx="368">
                  <c:v>43104</c:v>
                </c:pt>
                <c:pt idx="369">
                  <c:v>43105</c:v>
                </c:pt>
                <c:pt idx="370">
                  <c:v>43106</c:v>
                </c:pt>
                <c:pt idx="371">
                  <c:v>43107</c:v>
                </c:pt>
                <c:pt idx="372">
                  <c:v>43108</c:v>
                </c:pt>
                <c:pt idx="373">
                  <c:v>43109</c:v>
                </c:pt>
                <c:pt idx="374">
                  <c:v>43110</c:v>
                </c:pt>
                <c:pt idx="375">
                  <c:v>43111</c:v>
                </c:pt>
                <c:pt idx="376">
                  <c:v>43112</c:v>
                </c:pt>
                <c:pt idx="377">
                  <c:v>43113</c:v>
                </c:pt>
                <c:pt idx="378">
                  <c:v>43114</c:v>
                </c:pt>
                <c:pt idx="379">
                  <c:v>43115</c:v>
                </c:pt>
                <c:pt idx="380">
                  <c:v>43116</c:v>
                </c:pt>
                <c:pt idx="381">
                  <c:v>43117</c:v>
                </c:pt>
                <c:pt idx="382">
                  <c:v>43118</c:v>
                </c:pt>
                <c:pt idx="383">
                  <c:v>43119</c:v>
                </c:pt>
                <c:pt idx="384">
                  <c:v>43120</c:v>
                </c:pt>
                <c:pt idx="385">
                  <c:v>43121</c:v>
                </c:pt>
                <c:pt idx="386">
                  <c:v>43122</c:v>
                </c:pt>
                <c:pt idx="387">
                  <c:v>43123</c:v>
                </c:pt>
                <c:pt idx="388">
                  <c:v>43124</c:v>
                </c:pt>
                <c:pt idx="389">
                  <c:v>43125</c:v>
                </c:pt>
                <c:pt idx="390">
                  <c:v>43126</c:v>
                </c:pt>
                <c:pt idx="391">
                  <c:v>43127</c:v>
                </c:pt>
                <c:pt idx="392">
                  <c:v>43128</c:v>
                </c:pt>
                <c:pt idx="393">
                  <c:v>43129</c:v>
                </c:pt>
                <c:pt idx="394">
                  <c:v>43130</c:v>
                </c:pt>
                <c:pt idx="395">
                  <c:v>43131</c:v>
                </c:pt>
                <c:pt idx="396">
                  <c:v>43132</c:v>
                </c:pt>
                <c:pt idx="397">
                  <c:v>43133</c:v>
                </c:pt>
                <c:pt idx="398">
                  <c:v>43134</c:v>
                </c:pt>
                <c:pt idx="399">
                  <c:v>43135</c:v>
                </c:pt>
                <c:pt idx="400">
                  <c:v>43136</c:v>
                </c:pt>
                <c:pt idx="401">
                  <c:v>43137</c:v>
                </c:pt>
                <c:pt idx="402">
                  <c:v>43138</c:v>
                </c:pt>
                <c:pt idx="403">
                  <c:v>43139</c:v>
                </c:pt>
                <c:pt idx="404">
                  <c:v>43140</c:v>
                </c:pt>
                <c:pt idx="405">
                  <c:v>43141</c:v>
                </c:pt>
                <c:pt idx="406">
                  <c:v>43142</c:v>
                </c:pt>
                <c:pt idx="407">
                  <c:v>43143</c:v>
                </c:pt>
                <c:pt idx="408">
                  <c:v>43144</c:v>
                </c:pt>
                <c:pt idx="409">
                  <c:v>43145</c:v>
                </c:pt>
                <c:pt idx="410">
                  <c:v>43146</c:v>
                </c:pt>
                <c:pt idx="411">
                  <c:v>43147</c:v>
                </c:pt>
                <c:pt idx="412">
                  <c:v>43148</c:v>
                </c:pt>
                <c:pt idx="413">
                  <c:v>43149</c:v>
                </c:pt>
                <c:pt idx="414">
                  <c:v>43150</c:v>
                </c:pt>
                <c:pt idx="415">
                  <c:v>43151</c:v>
                </c:pt>
                <c:pt idx="416">
                  <c:v>43152</c:v>
                </c:pt>
                <c:pt idx="417">
                  <c:v>43153</c:v>
                </c:pt>
                <c:pt idx="418">
                  <c:v>43154</c:v>
                </c:pt>
                <c:pt idx="419">
                  <c:v>43155</c:v>
                </c:pt>
                <c:pt idx="420">
                  <c:v>43156</c:v>
                </c:pt>
                <c:pt idx="421">
                  <c:v>43157</c:v>
                </c:pt>
                <c:pt idx="422">
                  <c:v>43158</c:v>
                </c:pt>
                <c:pt idx="423">
                  <c:v>43159</c:v>
                </c:pt>
                <c:pt idx="424">
                  <c:v>43160</c:v>
                </c:pt>
                <c:pt idx="425">
                  <c:v>43161</c:v>
                </c:pt>
                <c:pt idx="426">
                  <c:v>43162</c:v>
                </c:pt>
                <c:pt idx="427">
                  <c:v>43163</c:v>
                </c:pt>
                <c:pt idx="428">
                  <c:v>43164</c:v>
                </c:pt>
                <c:pt idx="429">
                  <c:v>43165</c:v>
                </c:pt>
                <c:pt idx="430">
                  <c:v>43166</c:v>
                </c:pt>
                <c:pt idx="431">
                  <c:v>43167</c:v>
                </c:pt>
                <c:pt idx="432">
                  <c:v>43168</c:v>
                </c:pt>
                <c:pt idx="433">
                  <c:v>43169</c:v>
                </c:pt>
                <c:pt idx="434">
                  <c:v>43170</c:v>
                </c:pt>
                <c:pt idx="435">
                  <c:v>43171</c:v>
                </c:pt>
                <c:pt idx="436">
                  <c:v>43172</c:v>
                </c:pt>
                <c:pt idx="437">
                  <c:v>43173</c:v>
                </c:pt>
                <c:pt idx="438">
                  <c:v>43174</c:v>
                </c:pt>
                <c:pt idx="439">
                  <c:v>43175</c:v>
                </c:pt>
                <c:pt idx="440">
                  <c:v>43176</c:v>
                </c:pt>
                <c:pt idx="441">
                  <c:v>43177</c:v>
                </c:pt>
                <c:pt idx="442">
                  <c:v>43178</c:v>
                </c:pt>
                <c:pt idx="443">
                  <c:v>43179</c:v>
                </c:pt>
                <c:pt idx="444">
                  <c:v>43180</c:v>
                </c:pt>
                <c:pt idx="445">
                  <c:v>43181</c:v>
                </c:pt>
                <c:pt idx="446">
                  <c:v>43182</c:v>
                </c:pt>
                <c:pt idx="447">
                  <c:v>43183</c:v>
                </c:pt>
                <c:pt idx="448">
                  <c:v>43184</c:v>
                </c:pt>
                <c:pt idx="449">
                  <c:v>43185</c:v>
                </c:pt>
                <c:pt idx="450">
                  <c:v>43186</c:v>
                </c:pt>
                <c:pt idx="451">
                  <c:v>43187</c:v>
                </c:pt>
                <c:pt idx="452">
                  <c:v>43188</c:v>
                </c:pt>
                <c:pt idx="453">
                  <c:v>43189</c:v>
                </c:pt>
                <c:pt idx="454">
                  <c:v>43190</c:v>
                </c:pt>
                <c:pt idx="455">
                  <c:v>43191</c:v>
                </c:pt>
                <c:pt idx="456">
                  <c:v>43192</c:v>
                </c:pt>
                <c:pt idx="457">
                  <c:v>43193</c:v>
                </c:pt>
                <c:pt idx="458">
                  <c:v>43194</c:v>
                </c:pt>
                <c:pt idx="459">
                  <c:v>43195</c:v>
                </c:pt>
                <c:pt idx="460">
                  <c:v>43196</c:v>
                </c:pt>
                <c:pt idx="461">
                  <c:v>43197</c:v>
                </c:pt>
                <c:pt idx="462">
                  <c:v>43198</c:v>
                </c:pt>
                <c:pt idx="463">
                  <c:v>43199</c:v>
                </c:pt>
                <c:pt idx="464">
                  <c:v>43200</c:v>
                </c:pt>
                <c:pt idx="465">
                  <c:v>43201</c:v>
                </c:pt>
                <c:pt idx="466">
                  <c:v>43202</c:v>
                </c:pt>
                <c:pt idx="467">
                  <c:v>43203</c:v>
                </c:pt>
                <c:pt idx="468">
                  <c:v>43204</c:v>
                </c:pt>
                <c:pt idx="469">
                  <c:v>43205</c:v>
                </c:pt>
                <c:pt idx="470">
                  <c:v>43206</c:v>
                </c:pt>
                <c:pt idx="471">
                  <c:v>43207</c:v>
                </c:pt>
                <c:pt idx="472">
                  <c:v>43208</c:v>
                </c:pt>
                <c:pt idx="473">
                  <c:v>43209</c:v>
                </c:pt>
                <c:pt idx="474">
                  <c:v>43210</c:v>
                </c:pt>
                <c:pt idx="475">
                  <c:v>43211</c:v>
                </c:pt>
                <c:pt idx="476">
                  <c:v>43212</c:v>
                </c:pt>
                <c:pt idx="477">
                  <c:v>43213</c:v>
                </c:pt>
                <c:pt idx="478">
                  <c:v>43214</c:v>
                </c:pt>
                <c:pt idx="479">
                  <c:v>43215</c:v>
                </c:pt>
                <c:pt idx="480">
                  <c:v>43216</c:v>
                </c:pt>
                <c:pt idx="481">
                  <c:v>43217</c:v>
                </c:pt>
                <c:pt idx="482">
                  <c:v>43218</c:v>
                </c:pt>
                <c:pt idx="483">
                  <c:v>43219</c:v>
                </c:pt>
                <c:pt idx="484">
                  <c:v>43220</c:v>
                </c:pt>
                <c:pt idx="485">
                  <c:v>43221</c:v>
                </c:pt>
                <c:pt idx="486">
                  <c:v>43222</c:v>
                </c:pt>
                <c:pt idx="487">
                  <c:v>43223</c:v>
                </c:pt>
                <c:pt idx="488">
                  <c:v>43224</c:v>
                </c:pt>
                <c:pt idx="489">
                  <c:v>43225</c:v>
                </c:pt>
                <c:pt idx="490">
                  <c:v>43226</c:v>
                </c:pt>
                <c:pt idx="491">
                  <c:v>43227</c:v>
                </c:pt>
                <c:pt idx="492">
                  <c:v>43228</c:v>
                </c:pt>
                <c:pt idx="493">
                  <c:v>43229</c:v>
                </c:pt>
                <c:pt idx="494">
                  <c:v>43230</c:v>
                </c:pt>
                <c:pt idx="495">
                  <c:v>43231</c:v>
                </c:pt>
                <c:pt idx="496">
                  <c:v>43232</c:v>
                </c:pt>
                <c:pt idx="497">
                  <c:v>43233</c:v>
                </c:pt>
                <c:pt idx="498">
                  <c:v>43234</c:v>
                </c:pt>
                <c:pt idx="499">
                  <c:v>43235</c:v>
                </c:pt>
                <c:pt idx="500">
                  <c:v>43236</c:v>
                </c:pt>
                <c:pt idx="501">
                  <c:v>43237</c:v>
                </c:pt>
                <c:pt idx="502">
                  <c:v>43238</c:v>
                </c:pt>
                <c:pt idx="503">
                  <c:v>43239</c:v>
                </c:pt>
                <c:pt idx="504">
                  <c:v>43240</c:v>
                </c:pt>
                <c:pt idx="505">
                  <c:v>43241</c:v>
                </c:pt>
                <c:pt idx="506">
                  <c:v>43242</c:v>
                </c:pt>
                <c:pt idx="507">
                  <c:v>43243</c:v>
                </c:pt>
                <c:pt idx="508">
                  <c:v>43244</c:v>
                </c:pt>
                <c:pt idx="509">
                  <c:v>43245</c:v>
                </c:pt>
                <c:pt idx="510">
                  <c:v>43246</c:v>
                </c:pt>
                <c:pt idx="511">
                  <c:v>43247</c:v>
                </c:pt>
                <c:pt idx="512">
                  <c:v>43248</c:v>
                </c:pt>
                <c:pt idx="513">
                  <c:v>43249</c:v>
                </c:pt>
                <c:pt idx="514">
                  <c:v>43250</c:v>
                </c:pt>
                <c:pt idx="515">
                  <c:v>43251</c:v>
                </c:pt>
                <c:pt idx="516">
                  <c:v>43252</c:v>
                </c:pt>
                <c:pt idx="517">
                  <c:v>43253</c:v>
                </c:pt>
                <c:pt idx="518">
                  <c:v>43254</c:v>
                </c:pt>
                <c:pt idx="519">
                  <c:v>43255</c:v>
                </c:pt>
                <c:pt idx="520">
                  <c:v>43256</c:v>
                </c:pt>
                <c:pt idx="521">
                  <c:v>43257</c:v>
                </c:pt>
                <c:pt idx="522">
                  <c:v>43258</c:v>
                </c:pt>
                <c:pt idx="523">
                  <c:v>43259</c:v>
                </c:pt>
                <c:pt idx="524">
                  <c:v>43260</c:v>
                </c:pt>
                <c:pt idx="525">
                  <c:v>43261</c:v>
                </c:pt>
                <c:pt idx="526">
                  <c:v>43262</c:v>
                </c:pt>
                <c:pt idx="527">
                  <c:v>43263</c:v>
                </c:pt>
                <c:pt idx="528">
                  <c:v>43264</c:v>
                </c:pt>
                <c:pt idx="529">
                  <c:v>43265</c:v>
                </c:pt>
                <c:pt idx="530">
                  <c:v>43266</c:v>
                </c:pt>
                <c:pt idx="531">
                  <c:v>43267</c:v>
                </c:pt>
                <c:pt idx="532">
                  <c:v>43268</c:v>
                </c:pt>
                <c:pt idx="533">
                  <c:v>43269</c:v>
                </c:pt>
                <c:pt idx="534">
                  <c:v>43270</c:v>
                </c:pt>
                <c:pt idx="535">
                  <c:v>43271</c:v>
                </c:pt>
                <c:pt idx="536">
                  <c:v>43272</c:v>
                </c:pt>
                <c:pt idx="537">
                  <c:v>43273</c:v>
                </c:pt>
                <c:pt idx="538">
                  <c:v>43274</c:v>
                </c:pt>
                <c:pt idx="539">
                  <c:v>43275</c:v>
                </c:pt>
                <c:pt idx="540">
                  <c:v>43276</c:v>
                </c:pt>
                <c:pt idx="541">
                  <c:v>43277</c:v>
                </c:pt>
                <c:pt idx="542">
                  <c:v>43278</c:v>
                </c:pt>
                <c:pt idx="543">
                  <c:v>43279</c:v>
                </c:pt>
                <c:pt idx="544">
                  <c:v>43280</c:v>
                </c:pt>
                <c:pt idx="545">
                  <c:v>43281</c:v>
                </c:pt>
                <c:pt idx="546">
                  <c:v>43282</c:v>
                </c:pt>
                <c:pt idx="547">
                  <c:v>43283</c:v>
                </c:pt>
                <c:pt idx="548">
                  <c:v>43284</c:v>
                </c:pt>
                <c:pt idx="549">
                  <c:v>43285</c:v>
                </c:pt>
                <c:pt idx="550">
                  <c:v>43286</c:v>
                </c:pt>
                <c:pt idx="551">
                  <c:v>43287</c:v>
                </c:pt>
                <c:pt idx="552">
                  <c:v>43288</c:v>
                </c:pt>
                <c:pt idx="553">
                  <c:v>43289</c:v>
                </c:pt>
                <c:pt idx="554">
                  <c:v>43290</c:v>
                </c:pt>
                <c:pt idx="555">
                  <c:v>43291</c:v>
                </c:pt>
                <c:pt idx="556">
                  <c:v>43292</c:v>
                </c:pt>
                <c:pt idx="557">
                  <c:v>43293</c:v>
                </c:pt>
                <c:pt idx="558">
                  <c:v>43294</c:v>
                </c:pt>
                <c:pt idx="559">
                  <c:v>43295</c:v>
                </c:pt>
                <c:pt idx="560">
                  <c:v>43296</c:v>
                </c:pt>
                <c:pt idx="561">
                  <c:v>43297</c:v>
                </c:pt>
                <c:pt idx="562">
                  <c:v>43298</c:v>
                </c:pt>
                <c:pt idx="563">
                  <c:v>43299</c:v>
                </c:pt>
                <c:pt idx="564">
                  <c:v>43300</c:v>
                </c:pt>
                <c:pt idx="565">
                  <c:v>43301</c:v>
                </c:pt>
                <c:pt idx="566">
                  <c:v>43302</c:v>
                </c:pt>
                <c:pt idx="567">
                  <c:v>43303</c:v>
                </c:pt>
                <c:pt idx="568">
                  <c:v>43304</c:v>
                </c:pt>
                <c:pt idx="569">
                  <c:v>43305</c:v>
                </c:pt>
                <c:pt idx="570">
                  <c:v>43306</c:v>
                </c:pt>
                <c:pt idx="571">
                  <c:v>43307</c:v>
                </c:pt>
                <c:pt idx="572">
                  <c:v>43308</c:v>
                </c:pt>
                <c:pt idx="573">
                  <c:v>43309</c:v>
                </c:pt>
                <c:pt idx="574">
                  <c:v>43310</c:v>
                </c:pt>
                <c:pt idx="575">
                  <c:v>43311</c:v>
                </c:pt>
                <c:pt idx="576">
                  <c:v>43312</c:v>
                </c:pt>
                <c:pt idx="577">
                  <c:v>43313</c:v>
                </c:pt>
                <c:pt idx="578">
                  <c:v>43314</c:v>
                </c:pt>
                <c:pt idx="579">
                  <c:v>43315</c:v>
                </c:pt>
                <c:pt idx="580">
                  <c:v>43316</c:v>
                </c:pt>
                <c:pt idx="581">
                  <c:v>43317</c:v>
                </c:pt>
                <c:pt idx="582">
                  <c:v>43318</c:v>
                </c:pt>
                <c:pt idx="583">
                  <c:v>43319</c:v>
                </c:pt>
                <c:pt idx="584">
                  <c:v>43320</c:v>
                </c:pt>
                <c:pt idx="585">
                  <c:v>43321</c:v>
                </c:pt>
                <c:pt idx="586">
                  <c:v>43322</c:v>
                </c:pt>
                <c:pt idx="587">
                  <c:v>43323</c:v>
                </c:pt>
                <c:pt idx="588">
                  <c:v>43324</c:v>
                </c:pt>
                <c:pt idx="589">
                  <c:v>43325</c:v>
                </c:pt>
                <c:pt idx="590">
                  <c:v>43326</c:v>
                </c:pt>
                <c:pt idx="591">
                  <c:v>43327</c:v>
                </c:pt>
                <c:pt idx="592">
                  <c:v>43328</c:v>
                </c:pt>
                <c:pt idx="593">
                  <c:v>43329</c:v>
                </c:pt>
                <c:pt idx="594">
                  <c:v>43330</c:v>
                </c:pt>
                <c:pt idx="595">
                  <c:v>43331</c:v>
                </c:pt>
                <c:pt idx="596">
                  <c:v>43332</c:v>
                </c:pt>
                <c:pt idx="597">
                  <c:v>43333</c:v>
                </c:pt>
                <c:pt idx="598">
                  <c:v>43334</c:v>
                </c:pt>
                <c:pt idx="599">
                  <c:v>43335</c:v>
                </c:pt>
                <c:pt idx="600">
                  <c:v>43336</c:v>
                </c:pt>
                <c:pt idx="601">
                  <c:v>43337</c:v>
                </c:pt>
                <c:pt idx="602">
                  <c:v>43338</c:v>
                </c:pt>
                <c:pt idx="603">
                  <c:v>43339</c:v>
                </c:pt>
                <c:pt idx="604">
                  <c:v>43340</c:v>
                </c:pt>
                <c:pt idx="605">
                  <c:v>43341</c:v>
                </c:pt>
                <c:pt idx="606">
                  <c:v>43342</c:v>
                </c:pt>
                <c:pt idx="607">
                  <c:v>43343</c:v>
                </c:pt>
                <c:pt idx="608">
                  <c:v>43344</c:v>
                </c:pt>
                <c:pt idx="609">
                  <c:v>43345</c:v>
                </c:pt>
                <c:pt idx="610">
                  <c:v>43346</c:v>
                </c:pt>
                <c:pt idx="611">
                  <c:v>43347</c:v>
                </c:pt>
                <c:pt idx="612">
                  <c:v>43348</c:v>
                </c:pt>
                <c:pt idx="613">
                  <c:v>43349</c:v>
                </c:pt>
                <c:pt idx="614">
                  <c:v>43350</c:v>
                </c:pt>
                <c:pt idx="615">
                  <c:v>43351</c:v>
                </c:pt>
                <c:pt idx="616">
                  <c:v>43352</c:v>
                </c:pt>
                <c:pt idx="617">
                  <c:v>43353</c:v>
                </c:pt>
                <c:pt idx="618">
                  <c:v>43354</c:v>
                </c:pt>
                <c:pt idx="619">
                  <c:v>43355</c:v>
                </c:pt>
                <c:pt idx="620">
                  <c:v>43356</c:v>
                </c:pt>
                <c:pt idx="621">
                  <c:v>43357</c:v>
                </c:pt>
                <c:pt idx="622">
                  <c:v>43358</c:v>
                </c:pt>
                <c:pt idx="623">
                  <c:v>43359</c:v>
                </c:pt>
                <c:pt idx="624">
                  <c:v>43360</c:v>
                </c:pt>
                <c:pt idx="625">
                  <c:v>43361</c:v>
                </c:pt>
                <c:pt idx="626">
                  <c:v>43362</c:v>
                </c:pt>
                <c:pt idx="627">
                  <c:v>43363</c:v>
                </c:pt>
                <c:pt idx="628">
                  <c:v>43364</c:v>
                </c:pt>
                <c:pt idx="629">
                  <c:v>43365</c:v>
                </c:pt>
                <c:pt idx="630">
                  <c:v>43366</c:v>
                </c:pt>
                <c:pt idx="631">
                  <c:v>43367</c:v>
                </c:pt>
                <c:pt idx="632">
                  <c:v>43368</c:v>
                </c:pt>
                <c:pt idx="633">
                  <c:v>43369</c:v>
                </c:pt>
                <c:pt idx="634">
                  <c:v>43370</c:v>
                </c:pt>
                <c:pt idx="635">
                  <c:v>43371</c:v>
                </c:pt>
                <c:pt idx="636">
                  <c:v>43372</c:v>
                </c:pt>
                <c:pt idx="637">
                  <c:v>43373</c:v>
                </c:pt>
                <c:pt idx="638">
                  <c:v>43374</c:v>
                </c:pt>
                <c:pt idx="639">
                  <c:v>43375</c:v>
                </c:pt>
                <c:pt idx="640">
                  <c:v>43376</c:v>
                </c:pt>
                <c:pt idx="641">
                  <c:v>43377</c:v>
                </c:pt>
                <c:pt idx="642">
                  <c:v>43378</c:v>
                </c:pt>
                <c:pt idx="643">
                  <c:v>43379</c:v>
                </c:pt>
                <c:pt idx="644">
                  <c:v>43380</c:v>
                </c:pt>
                <c:pt idx="645">
                  <c:v>43381</c:v>
                </c:pt>
                <c:pt idx="646">
                  <c:v>43382</c:v>
                </c:pt>
                <c:pt idx="647">
                  <c:v>43383</c:v>
                </c:pt>
                <c:pt idx="648">
                  <c:v>43384</c:v>
                </c:pt>
                <c:pt idx="649">
                  <c:v>43385</c:v>
                </c:pt>
                <c:pt idx="650">
                  <c:v>43386</c:v>
                </c:pt>
                <c:pt idx="651">
                  <c:v>43387</c:v>
                </c:pt>
                <c:pt idx="652">
                  <c:v>43388</c:v>
                </c:pt>
                <c:pt idx="653">
                  <c:v>43389</c:v>
                </c:pt>
                <c:pt idx="654">
                  <c:v>43390</c:v>
                </c:pt>
                <c:pt idx="655">
                  <c:v>43391</c:v>
                </c:pt>
                <c:pt idx="656">
                  <c:v>43392</c:v>
                </c:pt>
                <c:pt idx="657">
                  <c:v>43393</c:v>
                </c:pt>
                <c:pt idx="658">
                  <c:v>43394</c:v>
                </c:pt>
                <c:pt idx="659">
                  <c:v>43395</c:v>
                </c:pt>
                <c:pt idx="660">
                  <c:v>43396</c:v>
                </c:pt>
                <c:pt idx="661">
                  <c:v>43397</c:v>
                </c:pt>
                <c:pt idx="662">
                  <c:v>43398</c:v>
                </c:pt>
                <c:pt idx="663">
                  <c:v>43399</c:v>
                </c:pt>
                <c:pt idx="664">
                  <c:v>43400</c:v>
                </c:pt>
                <c:pt idx="665">
                  <c:v>43401</c:v>
                </c:pt>
                <c:pt idx="666">
                  <c:v>43402</c:v>
                </c:pt>
                <c:pt idx="667">
                  <c:v>43403</c:v>
                </c:pt>
                <c:pt idx="668">
                  <c:v>43404</c:v>
                </c:pt>
                <c:pt idx="669">
                  <c:v>43405</c:v>
                </c:pt>
                <c:pt idx="670">
                  <c:v>43406</c:v>
                </c:pt>
                <c:pt idx="671">
                  <c:v>43407</c:v>
                </c:pt>
                <c:pt idx="672">
                  <c:v>43408</c:v>
                </c:pt>
                <c:pt idx="673">
                  <c:v>43409</c:v>
                </c:pt>
                <c:pt idx="674">
                  <c:v>43410</c:v>
                </c:pt>
                <c:pt idx="675">
                  <c:v>43411</c:v>
                </c:pt>
                <c:pt idx="676">
                  <c:v>43412</c:v>
                </c:pt>
                <c:pt idx="677">
                  <c:v>43413</c:v>
                </c:pt>
                <c:pt idx="678">
                  <c:v>43414</c:v>
                </c:pt>
                <c:pt idx="679">
                  <c:v>43415</c:v>
                </c:pt>
                <c:pt idx="680">
                  <c:v>43416</c:v>
                </c:pt>
                <c:pt idx="681">
                  <c:v>43417</c:v>
                </c:pt>
                <c:pt idx="682">
                  <c:v>43418</c:v>
                </c:pt>
                <c:pt idx="683">
                  <c:v>43419</c:v>
                </c:pt>
                <c:pt idx="684">
                  <c:v>43420</c:v>
                </c:pt>
                <c:pt idx="685">
                  <c:v>43421</c:v>
                </c:pt>
                <c:pt idx="686">
                  <c:v>43422</c:v>
                </c:pt>
                <c:pt idx="687">
                  <c:v>43423</c:v>
                </c:pt>
                <c:pt idx="688">
                  <c:v>43424</c:v>
                </c:pt>
                <c:pt idx="689">
                  <c:v>43425</c:v>
                </c:pt>
                <c:pt idx="690">
                  <c:v>43426</c:v>
                </c:pt>
                <c:pt idx="691">
                  <c:v>43427</c:v>
                </c:pt>
                <c:pt idx="692">
                  <c:v>43428</c:v>
                </c:pt>
                <c:pt idx="693">
                  <c:v>43429</c:v>
                </c:pt>
                <c:pt idx="694">
                  <c:v>43430</c:v>
                </c:pt>
                <c:pt idx="695">
                  <c:v>43431</c:v>
                </c:pt>
                <c:pt idx="696">
                  <c:v>43432</c:v>
                </c:pt>
                <c:pt idx="697">
                  <c:v>43433</c:v>
                </c:pt>
                <c:pt idx="698">
                  <c:v>43434</c:v>
                </c:pt>
                <c:pt idx="699">
                  <c:v>43435</c:v>
                </c:pt>
                <c:pt idx="700">
                  <c:v>43436</c:v>
                </c:pt>
                <c:pt idx="701">
                  <c:v>43437</c:v>
                </c:pt>
                <c:pt idx="702">
                  <c:v>43438</c:v>
                </c:pt>
                <c:pt idx="703">
                  <c:v>43439</c:v>
                </c:pt>
                <c:pt idx="704">
                  <c:v>43440</c:v>
                </c:pt>
                <c:pt idx="705">
                  <c:v>43441</c:v>
                </c:pt>
                <c:pt idx="706">
                  <c:v>43442</c:v>
                </c:pt>
                <c:pt idx="707">
                  <c:v>43443</c:v>
                </c:pt>
                <c:pt idx="708">
                  <c:v>43444</c:v>
                </c:pt>
                <c:pt idx="709">
                  <c:v>43445</c:v>
                </c:pt>
                <c:pt idx="710">
                  <c:v>43446</c:v>
                </c:pt>
                <c:pt idx="711">
                  <c:v>43447</c:v>
                </c:pt>
                <c:pt idx="712">
                  <c:v>43448</c:v>
                </c:pt>
                <c:pt idx="713">
                  <c:v>43449</c:v>
                </c:pt>
                <c:pt idx="714">
                  <c:v>43450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43456</c:v>
                </c:pt>
                <c:pt idx="721">
                  <c:v>43457</c:v>
                </c:pt>
                <c:pt idx="722">
                  <c:v>43458</c:v>
                </c:pt>
                <c:pt idx="723">
                  <c:v>43459</c:v>
                </c:pt>
                <c:pt idx="724">
                  <c:v>43460</c:v>
                </c:pt>
                <c:pt idx="725">
                  <c:v>43461</c:v>
                </c:pt>
                <c:pt idx="726">
                  <c:v>43462</c:v>
                </c:pt>
                <c:pt idx="727">
                  <c:v>43463</c:v>
                </c:pt>
                <c:pt idx="728">
                  <c:v>43464</c:v>
                </c:pt>
                <c:pt idx="729">
                  <c:v>43465</c:v>
                </c:pt>
                <c:pt idx="730">
                  <c:v>43466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43470</c:v>
                </c:pt>
                <c:pt idx="735">
                  <c:v>43471</c:v>
                </c:pt>
                <c:pt idx="736">
                  <c:v>43472</c:v>
                </c:pt>
                <c:pt idx="737">
                  <c:v>43473</c:v>
                </c:pt>
                <c:pt idx="738">
                  <c:v>43474</c:v>
                </c:pt>
                <c:pt idx="739">
                  <c:v>43475</c:v>
                </c:pt>
                <c:pt idx="740">
                  <c:v>43476</c:v>
                </c:pt>
                <c:pt idx="741">
                  <c:v>43477</c:v>
                </c:pt>
                <c:pt idx="742">
                  <c:v>43478</c:v>
                </c:pt>
                <c:pt idx="743">
                  <c:v>43479</c:v>
                </c:pt>
                <c:pt idx="744">
                  <c:v>43480</c:v>
                </c:pt>
                <c:pt idx="745">
                  <c:v>43481</c:v>
                </c:pt>
                <c:pt idx="746">
                  <c:v>43482</c:v>
                </c:pt>
                <c:pt idx="747">
                  <c:v>43483</c:v>
                </c:pt>
                <c:pt idx="748">
                  <c:v>43484</c:v>
                </c:pt>
                <c:pt idx="749">
                  <c:v>43485</c:v>
                </c:pt>
                <c:pt idx="750">
                  <c:v>43486</c:v>
                </c:pt>
                <c:pt idx="751">
                  <c:v>43487</c:v>
                </c:pt>
                <c:pt idx="752">
                  <c:v>43488</c:v>
                </c:pt>
                <c:pt idx="753">
                  <c:v>43489</c:v>
                </c:pt>
                <c:pt idx="754">
                  <c:v>43490</c:v>
                </c:pt>
                <c:pt idx="755">
                  <c:v>43491</c:v>
                </c:pt>
                <c:pt idx="756">
                  <c:v>43492</c:v>
                </c:pt>
                <c:pt idx="757">
                  <c:v>43493</c:v>
                </c:pt>
                <c:pt idx="758">
                  <c:v>43494</c:v>
                </c:pt>
                <c:pt idx="759">
                  <c:v>43495</c:v>
                </c:pt>
                <c:pt idx="760">
                  <c:v>43496</c:v>
                </c:pt>
                <c:pt idx="761">
                  <c:v>43497</c:v>
                </c:pt>
                <c:pt idx="762">
                  <c:v>43498</c:v>
                </c:pt>
                <c:pt idx="763">
                  <c:v>43499</c:v>
                </c:pt>
                <c:pt idx="764">
                  <c:v>43500</c:v>
                </c:pt>
                <c:pt idx="765">
                  <c:v>43501</c:v>
                </c:pt>
                <c:pt idx="766">
                  <c:v>43502</c:v>
                </c:pt>
                <c:pt idx="767">
                  <c:v>43503</c:v>
                </c:pt>
                <c:pt idx="768">
                  <c:v>43504</c:v>
                </c:pt>
                <c:pt idx="769">
                  <c:v>43505</c:v>
                </c:pt>
                <c:pt idx="770">
                  <c:v>43506</c:v>
                </c:pt>
                <c:pt idx="771">
                  <c:v>43507</c:v>
                </c:pt>
                <c:pt idx="772">
                  <c:v>43508</c:v>
                </c:pt>
                <c:pt idx="773">
                  <c:v>43509</c:v>
                </c:pt>
                <c:pt idx="774">
                  <c:v>43510</c:v>
                </c:pt>
                <c:pt idx="775">
                  <c:v>43511</c:v>
                </c:pt>
                <c:pt idx="776">
                  <c:v>43512</c:v>
                </c:pt>
                <c:pt idx="777">
                  <c:v>43513</c:v>
                </c:pt>
                <c:pt idx="778">
                  <c:v>43514</c:v>
                </c:pt>
                <c:pt idx="779">
                  <c:v>43515</c:v>
                </c:pt>
                <c:pt idx="780">
                  <c:v>43516</c:v>
                </c:pt>
                <c:pt idx="781">
                  <c:v>43517</c:v>
                </c:pt>
                <c:pt idx="782">
                  <c:v>43518</c:v>
                </c:pt>
                <c:pt idx="783">
                  <c:v>43519</c:v>
                </c:pt>
                <c:pt idx="784">
                  <c:v>43520</c:v>
                </c:pt>
                <c:pt idx="785">
                  <c:v>43521</c:v>
                </c:pt>
                <c:pt idx="786">
                  <c:v>43522</c:v>
                </c:pt>
                <c:pt idx="787">
                  <c:v>43523</c:v>
                </c:pt>
                <c:pt idx="788">
                  <c:v>43524</c:v>
                </c:pt>
                <c:pt idx="789">
                  <c:v>43525</c:v>
                </c:pt>
                <c:pt idx="790">
                  <c:v>43526</c:v>
                </c:pt>
                <c:pt idx="791">
                  <c:v>43527</c:v>
                </c:pt>
                <c:pt idx="792">
                  <c:v>43528</c:v>
                </c:pt>
                <c:pt idx="793">
                  <c:v>43529</c:v>
                </c:pt>
                <c:pt idx="794">
                  <c:v>43530</c:v>
                </c:pt>
                <c:pt idx="795">
                  <c:v>43531</c:v>
                </c:pt>
                <c:pt idx="796">
                  <c:v>43532</c:v>
                </c:pt>
                <c:pt idx="797">
                  <c:v>43533</c:v>
                </c:pt>
                <c:pt idx="798">
                  <c:v>43534</c:v>
                </c:pt>
                <c:pt idx="799">
                  <c:v>43535</c:v>
                </c:pt>
                <c:pt idx="800">
                  <c:v>43536</c:v>
                </c:pt>
                <c:pt idx="801">
                  <c:v>43537</c:v>
                </c:pt>
                <c:pt idx="802">
                  <c:v>43538</c:v>
                </c:pt>
                <c:pt idx="803">
                  <c:v>43539</c:v>
                </c:pt>
                <c:pt idx="804">
                  <c:v>43540</c:v>
                </c:pt>
                <c:pt idx="805">
                  <c:v>43541</c:v>
                </c:pt>
                <c:pt idx="806">
                  <c:v>43542</c:v>
                </c:pt>
                <c:pt idx="807">
                  <c:v>43543</c:v>
                </c:pt>
                <c:pt idx="808">
                  <c:v>43544</c:v>
                </c:pt>
                <c:pt idx="809">
                  <c:v>43545</c:v>
                </c:pt>
                <c:pt idx="810">
                  <c:v>43546</c:v>
                </c:pt>
                <c:pt idx="811">
                  <c:v>43547</c:v>
                </c:pt>
                <c:pt idx="812">
                  <c:v>43548</c:v>
                </c:pt>
                <c:pt idx="813">
                  <c:v>43549</c:v>
                </c:pt>
                <c:pt idx="814">
                  <c:v>43550</c:v>
                </c:pt>
                <c:pt idx="815">
                  <c:v>43551</c:v>
                </c:pt>
                <c:pt idx="816">
                  <c:v>43552</c:v>
                </c:pt>
                <c:pt idx="817">
                  <c:v>43553</c:v>
                </c:pt>
                <c:pt idx="818">
                  <c:v>43554</c:v>
                </c:pt>
                <c:pt idx="819">
                  <c:v>43555</c:v>
                </c:pt>
                <c:pt idx="820">
                  <c:v>43556</c:v>
                </c:pt>
                <c:pt idx="821">
                  <c:v>43557</c:v>
                </c:pt>
                <c:pt idx="822">
                  <c:v>43558</c:v>
                </c:pt>
                <c:pt idx="823">
                  <c:v>43559</c:v>
                </c:pt>
                <c:pt idx="824">
                  <c:v>43560</c:v>
                </c:pt>
                <c:pt idx="825">
                  <c:v>43561</c:v>
                </c:pt>
                <c:pt idx="826">
                  <c:v>43562</c:v>
                </c:pt>
                <c:pt idx="827">
                  <c:v>43563</c:v>
                </c:pt>
                <c:pt idx="828">
                  <c:v>43564</c:v>
                </c:pt>
                <c:pt idx="829">
                  <c:v>43565</c:v>
                </c:pt>
                <c:pt idx="830">
                  <c:v>43566</c:v>
                </c:pt>
                <c:pt idx="831">
                  <c:v>43567</c:v>
                </c:pt>
                <c:pt idx="832">
                  <c:v>43568</c:v>
                </c:pt>
                <c:pt idx="833">
                  <c:v>43569</c:v>
                </c:pt>
                <c:pt idx="834">
                  <c:v>43570</c:v>
                </c:pt>
                <c:pt idx="835">
                  <c:v>43571</c:v>
                </c:pt>
                <c:pt idx="836">
                  <c:v>43572</c:v>
                </c:pt>
                <c:pt idx="837">
                  <c:v>43573</c:v>
                </c:pt>
                <c:pt idx="838">
                  <c:v>43574</c:v>
                </c:pt>
                <c:pt idx="839">
                  <c:v>43575</c:v>
                </c:pt>
                <c:pt idx="840">
                  <c:v>43576</c:v>
                </c:pt>
                <c:pt idx="841">
                  <c:v>43577</c:v>
                </c:pt>
                <c:pt idx="842">
                  <c:v>43578</c:v>
                </c:pt>
                <c:pt idx="843">
                  <c:v>43579</c:v>
                </c:pt>
                <c:pt idx="844">
                  <c:v>43580</c:v>
                </c:pt>
                <c:pt idx="845">
                  <c:v>43581</c:v>
                </c:pt>
                <c:pt idx="846">
                  <c:v>43582</c:v>
                </c:pt>
                <c:pt idx="847">
                  <c:v>43583</c:v>
                </c:pt>
                <c:pt idx="848">
                  <c:v>43584</c:v>
                </c:pt>
                <c:pt idx="849">
                  <c:v>43585</c:v>
                </c:pt>
                <c:pt idx="850">
                  <c:v>43586</c:v>
                </c:pt>
                <c:pt idx="851">
                  <c:v>43587</c:v>
                </c:pt>
                <c:pt idx="852">
                  <c:v>43588</c:v>
                </c:pt>
                <c:pt idx="853">
                  <c:v>43589</c:v>
                </c:pt>
                <c:pt idx="854">
                  <c:v>43590</c:v>
                </c:pt>
                <c:pt idx="855">
                  <c:v>43591</c:v>
                </c:pt>
                <c:pt idx="856">
                  <c:v>43592</c:v>
                </c:pt>
                <c:pt idx="857">
                  <c:v>43593</c:v>
                </c:pt>
                <c:pt idx="858">
                  <c:v>43594</c:v>
                </c:pt>
                <c:pt idx="859">
                  <c:v>43595</c:v>
                </c:pt>
                <c:pt idx="860">
                  <c:v>43596</c:v>
                </c:pt>
                <c:pt idx="861">
                  <c:v>43597</c:v>
                </c:pt>
                <c:pt idx="862">
                  <c:v>43598</c:v>
                </c:pt>
                <c:pt idx="863">
                  <c:v>43599</c:v>
                </c:pt>
                <c:pt idx="864">
                  <c:v>43600</c:v>
                </c:pt>
                <c:pt idx="865">
                  <c:v>43601</c:v>
                </c:pt>
                <c:pt idx="866">
                  <c:v>43602</c:v>
                </c:pt>
                <c:pt idx="867">
                  <c:v>43603</c:v>
                </c:pt>
                <c:pt idx="868">
                  <c:v>43604</c:v>
                </c:pt>
                <c:pt idx="869">
                  <c:v>43605</c:v>
                </c:pt>
                <c:pt idx="870">
                  <c:v>43606</c:v>
                </c:pt>
                <c:pt idx="871">
                  <c:v>43607</c:v>
                </c:pt>
                <c:pt idx="872">
                  <c:v>43608</c:v>
                </c:pt>
                <c:pt idx="873">
                  <c:v>43609</c:v>
                </c:pt>
                <c:pt idx="874">
                  <c:v>43610</c:v>
                </c:pt>
                <c:pt idx="875">
                  <c:v>43611</c:v>
                </c:pt>
                <c:pt idx="876">
                  <c:v>43612</c:v>
                </c:pt>
                <c:pt idx="877">
                  <c:v>43613</c:v>
                </c:pt>
                <c:pt idx="878">
                  <c:v>43614</c:v>
                </c:pt>
                <c:pt idx="879">
                  <c:v>43615</c:v>
                </c:pt>
                <c:pt idx="880">
                  <c:v>43616</c:v>
                </c:pt>
                <c:pt idx="881">
                  <c:v>43617</c:v>
                </c:pt>
                <c:pt idx="882">
                  <c:v>43618</c:v>
                </c:pt>
                <c:pt idx="883">
                  <c:v>43619</c:v>
                </c:pt>
                <c:pt idx="884">
                  <c:v>43620</c:v>
                </c:pt>
                <c:pt idx="885">
                  <c:v>43621</c:v>
                </c:pt>
                <c:pt idx="886">
                  <c:v>43622</c:v>
                </c:pt>
                <c:pt idx="887">
                  <c:v>43623</c:v>
                </c:pt>
                <c:pt idx="888">
                  <c:v>43624</c:v>
                </c:pt>
                <c:pt idx="889">
                  <c:v>43625</c:v>
                </c:pt>
                <c:pt idx="890">
                  <c:v>43626</c:v>
                </c:pt>
                <c:pt idx="891">
                  <c:v>43627</c:v>
                </c:pt>
                <c:pt idx="892">
                  <c:v>43628</c:v>
                </c:pt>
                <c:pt idx="893">
                  <c:v>43629</c:v>
                </c:pt>
                <c:pt idx="894">
                  <c:v>43630</c:v>
                </c:pt>
                <c:pt idx="895">
                  <c:v>43631</c:v>
                </c:pt>
                <c:pt idx="896">
                  <c:v>43632</c:v>
                </c:pt>
                <c:pt idx="897">
                  <c:v>43633</c:v>
                </c:pt>
                <c:pt idx="898">
                  <c:v>43634</c:v>
                </c:pt>
                <c:pt idx="899">
                  <c:v>43635</c:v>
                </c:pt>
                <c:pt idx="900">
                  <c:v>43636</c:v>
                </c:pt>
                <c:pt idx="901">
                  <c:v>43637</c:v>
                </c:pt>
                <c:pt idx="902">
                  <c:v>43638</c:v>
                </c:pt>
                <c:pt idx="903">
                  <c:v>43639</c:v>
                </c:pt>
                <c:pt idx="904">
                  <c:v>43640</c:v>
                </c:pt>
                <c:pt idx="905">
                  <c:v>43641</c:v>
                </c:pt>
                <c:pt idx="906">
                  <c:v>43642</c:v>
                </c:pt>
                <c:pt idx="907">
                  <c:v>43643</c:v>
                </c:pt>
                <c:pt idx="908">
                  <c:v>43644</c:v>
                </c:pt>
                <c:pt idx="909">
                  <c:v>43645</c:v>
                </c:pt>
                <c:pt idx="910">
                  <c:v>43646</c:v>
                </c:pt>
                <c:pt idx="911">
                  <c:v>43647</c:v>
                </c:pt>
                <c:pt idx="912">
                  <c:v>43648</c:v>
                </c:pt>
                <c:pt idx="913">
                  <c:v>43649</c:v>
                </c:pt>
                <c:pt idx="914">
                  <c:v>43650</c:v>
                </c:pt>
                <c:pt idx="915">
                  <c:v>43651</c:v>
                </c:pt>
                <c:pt idx="916">
                  <c:v>43652</c:v>
                </c:pt>
                <c:pt idx="917">
                  <c:v>43653</c:v>
                </c:pt>
                <c:pt idx="918">
                  <c:v>43654</c:v>
                </c:pt>
                <c:pt idx="919">
                  <c:v>43655</c:v>
                </c:pt>
                <c:pt idx="920">
                  <c:v>43656</c:v>
                </c:pt>
                <c:pt idx="921">
                  <c:v>43657</c:v>
                </c:pt>
                <c:pt idx="922">
                  <c:v>43658</c:v>
                </c:pt>
                <c:pt idx="923">
                  <c:v>43659</c:v>
                </c:pt>
                <c:pt idx="924">
                  <c:v>43660</c:v>
                </c:pt>
                <c:pt idx="925">
                  <c:v>43661</c:v>
                </c:pt>
                <c:pt idx="926">
                  <c:v>43662</c:v>
                </c:pt>
                <c:pt idx="927">
                  <c:v>43663</c:v>
                </c:pt>
                <c:pt idx="928">
                  <c:v>43664</c:v>
                </c:pt>
                <c:pt idx="929">
                  <c:v>43665</c:v>
                </c:pt>
                <c:pt idx="930">
                  <c:v>43666</c:v>
                </c:pt>
                <c:pt idx="931">
                  <c:v>43667</c:v>
                </c:pt>
                <c:pt idx="932">
                  <c:v>43668</c:v>
                </c:pt>
                <c:pt idx="933">
                  <c:v>43669</c:v>
                </c:pt>
                <c:pt idx="934">
                  <c:v>43670</c:v>
                </c:pt>
                <c:pt idx="935">
                  <c:v>43671</c:v>
                </c:pt>
                <c:pt idx="936">
                  <c:v>43672</c:v>
                </c:pt>
                <c:pt idx="937">
                  <c:v>43673</c:v>
                </c:pt>
                <c:pt idx="938">
                  <c:v>43674</c:v>
                </c:pt>
                <c:pt idx="939">
                  <c:v>43675</c:v>
                </c:pt>
                <c:pt idx="940">
                  <c:v>43676</c:v>
                </c:pt>
                <c:pt idx="941">
                  <c:v>43677</c:v>
                </c:pt>
                <c:pt idx="942">
                  <c:v>43678</c:v>
                </c:pt>
                <c:pt idx="943">
                  <c:v>43679</c:v>
                </c:pt>
                <c:pt idx="944">
                  <c:v>43680</c:v>
                </c:pt>
                <c:pt idx="945">
                  <c:v>43681</c:v>
                </c:pt>
                <c:pt idx="946">
                  <c:v>43682</c:v>
                </c:pt>
                <c:pt idx="947">
                  <c:v>43683</c:v>
                </c:pt>
                <c:pt idx="948">
                  <c:v>43684</c:v>
                </c:pt>
                <c:pt idx="949">
                  <c:v>43685</c:v>
                </c:pt>
                <c:pt idx="950">
                  <c:v>43686</c:v>
                </c:pt>
                <c:pt idx="951">
                  <c:v>43687</c:v>
                </c:pt>
                <c:pt idx="952">
                  <c:v>43688</c:v>
                </c:pt>
                <c:pt idx="953">
                  <c:v>43689</c:v>
                </c:pt>
                <c:pt idx="954">
                  <c:v>43690</c:v>
                </c:pt>
                <c:pt idx="955">
                  <c:v>43691</c:v>
                </c:pt>
                <c:pt idx="956">
                  <c:v>43692</c:v>
                </c:pt>
                <c:pt idx="957">
                  <c:v>43693</c:v>
                </c:pt>
                <c:pt idx="958">
                  <c:v>43694</c:v>
                </c:pt>
                <c:pt idx="959">
                  <c:v>43695</c:v>
                </c:pt>
                <c:pt idx="960">
                  <c:v>43696</c:v>
                </c:pt>
                <c:pt idx="961">
                  <c:v>43697</c:v>
                </c:pt>
                <c:pt idx="962">
                  <c:v>43698</c:v>
                </c:pt>
                <c:pt idx="963">
                  <c:v>43699</c:v>
                </c:pt>
                <c:pt idx="964">
                  <c:v>43700</c:v>
                </c:pt>
                <c:pt idx="965">
                  <c:v>43701</c:v>
                </c:pt>
                <c:pt idx="966">
                  <c:v>43702</c:v>
                </c:pt>
                <c:pt idx="967">
                  <c:v>43703</c:v>
                </c:pt>
                <c:pt idx="968">
                  <c:v>43704</c:v>
                </c:pt>
                <c:pt idx="969">
                  <c:v>43705</c:v>
                </c:pt>
                <c:pt idx="970">
                  <c:v>43706</c:v>
                </c:pt>
                <c:pt idx="971">
                  <c:v>43707</c:v>
                </c:pt>
                <c:pt idx="972">
                  <c:v>43708</c:v>
                </c:pt>
                <c:pt idx="973">
                  <c:v>43709</c:v>
                </c:pt>
                <c:pt idx="974">
                  <c:v>43710</c:v>
                </c:pt>
                <c:pt idx="975">
                  <c:v>43711</c:v>
                </c:pt>
                <c:pt idx="976">
                  <c:v>43712</c:v>
                </c:pt>
                <c:pt idx="977">
                  <c:v>43713</c:v>
                </c:pt>
                <c:pt idx="978">
                  <c:v>43714</c:v>
                </c:pt>
                <c:pt idx="979">
                  <c:v>43715</c:v>
                </c:pt>
                <c:pt idx="980">
                  <c:v>43716</c:v>
                </c:pt>
                <c:pt idx="981">
                  <c:v>43717</c:v>
                </c:pt>
                <c:pt idx="982">
                  <c:v>43718</c:v>
                </c:pt>
                <c:pt idx="983">
                  <c:v>43719</c:v>
                </c:pt>
                <c:pt idx="984">
                  <c:v>43720</c:v>
                </c:pt>
                <c:pt idx="985">
                  <c:v>43721</c:v>
                </c:pt>
                <c:pt idx="986">
                  <c:v>43722</c:v>
                </c:pt>
                <c:pt idx="987">
                  <c:v>43723</c:v>
                </c:pt>
                <c:pt idx="988">
                  <c:v>43724</c:v>
                </c:pt>
                <c:pt idx="989">
                  <c:v>43725</c:v>
                </c:pt>
                <c:pt idx="990">
                  <c:v>43726</c:v>
                </c:pt>
                <c:pt idx="991">
                  <c:v>43727</c:v>
                </c:pt>
                <c:pt idx="992">
                  <c:v>43728</c:v>
                </c:pt>
                <c:pt idx="993">
                  <c:v>43729</c:v>
                </c:pt>
                <c:pt idx="994">
                  <c:v>43730</c:v>
                </c:pt>
                <c:pt idx="995">
                  <c:v>43731</c:v>
                </c:pt>
                <c:pt idx="996">
                  <c:v>43732</c:v>
                </c:pt>
                <c:pt idx="997">
                  <c:v>43733</c:v>
                </c:pt>
                <c:pt idx="998">
                  <c:v>43734</c:v>
                </c:pt>
                <c:pt idx="999">
                  <c:v>43735</c:v>
                </c:pt>
                <c:pt idx="1000">
                  <c:v>43736</c:v>
                </c:pt>
                <c:pt idx="1001">
                  <c:v>43737</c:v>
                </c:pt>
                <c:pt idx="1002">
                  <c:v>43738</c:v>
                </c:pt>
                <c:pt idx="1003">
                  <c:v>43739</c:v>
                </c:pt>
                <c:pt idx="1004">
                  <c:v>43740</c:v>
                </c:pt>
                <c:pt idx="1005">
                  <c:v>43741</c:v>
                </c:pt>
                <c:pt idx="1006">
                  <c:v>43742</c:v>
                </c:pt>
                <c:pt idx="1007">
                  <c:v>43743</c:v>
                </c:pt>
                <c:pt idx="1008">
                  <c:v>43744</c:v>
                </c:pt>
                <c:pt idx="1009">
                  <c:v>43745</c:v>
                </c:pt>
                <c:pt idx="1010">
                  <c:v>43746</c:v>
                </c:pt>
                <c:pt idx="1011">
                  <c:v>43747</c:v>
                </c:pt>
                <c:pt idx="1012">
                  <c:v>43748</c:v>
                </c:pt>
                <c:pt idx="1013">
                  <c:v>43749</c:v>
                </c:pt>
                <c:pt idx="1014">
                  <c:v>43750</c:v>
                </c:pt>
                <c:pt idx="1015">
                  <c:v>43751</c:v>
                </c:pt>
                <c:pt idx="1016">
                  <c:v>43752</c:v>
                </c:pt>
                <c:pt idx="1017">
                  <c:v>43753</c:v>
                </c:pt>
                <c:pt idx="1018">
                  <c:v>43754</c:v>
                </c:pt>
                <c:pt idx="1019">
                  <c:v>43755</c:v>
                </c:pt>
                <c:pt idx="1020">
                  <c:v>43756</c:v>
                </c:pt>
                <c:pt idx="1021">
                  <c:v>43757</c:v>
                </c:pt>
                <c:pt idx="1022">
                  <c:v>43758</c:v>
                </c:pt>
                <c:pt idx="1023">
                  <c:v>43759</c:v>
                </c:pt>
                <c:pt idx="1024">
                  <c:v>43760</c:v>
                </c:pt>
                <c:pt idx="1025">
                  <c:v>43761</c:v>
                </c:pt>
                <c:pt idx="1026">
                  <c:v>43762</c:v>
                </c:pt>
                <c:pt idx="1027">
                  <c:v>43763</c:v>
                </c:pt>
                <c:pt idx="1028">
                  <c:v>43764</c:v>
                </c:pt>
                <c:pt idx="1029">
                  <c:v>43765</c:v>
                </c:pt>
                <c:pt idx="1030">
                  <c:v>43766</c:v>
                </c:pt>
                <c:pt idx="1031">
                  <c:v>43767</c:v>
                </c:pt>
                <c:pt idx="1032">
                  <c:v>43768</c:v>
                </c:pt>
                <c:pt idx="1033">
                  <c:v>43769</c:v>
                </c:pt>
                <c:pt idx="1034">
                  <c:v>43770</c:v>
                </c:pt>
                <c:pt idx="1035">
                  <c:v>43771</c:v>
                </c:pt>
                <c:pt idx="1036">
                  <c:v>43772</c:v>
                </c:pt>
                <c:pt idx="1037">
                  <c:v>43773</c:v>
                </c:pt>
                <c:pt idx="1038">
                  <c:v>43774</c:v>
                </c:pt>
                <c:pt idx="1039">
                  <c:v>43775</c:v>
                </c:pt>
                <c:pt idx="1040">
                  <c:v>43776</c:v>
                </c:pt>
                <c:pt idx="1041">
                  <c:v>43777</c:v>
                </c:pt>
                <c:pt idx="1042">
                  <c:v>43778</c:v>
                </c:pt>
                <c:pt idx="1043">
                  <c:v>43779</c:v>
                </c:pt>
                <c:pt idx="1044">
                  <c:v>43780</c:v>
                </c:pt>
                <c:pt idx="1045">
                  <c:v>43781</c:v>
                </c:pt>
                <c:pt idx="1046">
                  <c:v>43782</c:v>
                </c:pt>
                <c:pt idx="1047">
                  <c:v>43783</c:v>
                </c:pt>
                <c:pt idx="1048">
                  <c:v>43784</c:v>
                </c:pt>
                <c:pt idx="1049">
                  <c:v>43785</c:v>
                </c:pt>
                <c:pt idx="1050">
                  <c:v>43786</c:v>
                </c:pt>
                <c:pt idx="1051">
                  <c:v>43787</c:v>
                </c:pt>
                <c:pt idx="1052">
                  <c:v>43788</c:v>
                </c:pt>
                <c:pt idx="1053">
                  <c:v>43789</c:v>
                </c:pt>
                <c:pt idx="1054">
                  <c:v>43790</c:v>
                </c:pt>
                <c:pt idx="1055">
                  <c:v>43791</c:v>
                </c:pt>
                <c:pt idx="1056">
                  <c:v>43792</c:v>
                </c:pt>
                <c:pt idx="1057">
                  <c:v>43793</c:v>
                </c:pt>
                <c:pt idx="1058">
                  <c:v>43794</c:v>
                </c:pt>
                <c:pt idx="1059">
                  <c:v>43795</c:v>
                </c:pt>
                <c:pt idx="1060">
                  <c:v>43796</c:v>
                </c:pt>
                <c:pt idx="1061">
                  <c:v>43797</c:v>
                </c:pt>
                <c:pt idx="1062">
                  <c:v>43798</c:v>
                </c:pt>
                <c:pt idx="1063">
                  <c:v>43799</c:v>
                </c:pt>
                <c:pt idx="1064">
                  <c:v>43800</c:v>
                </c:pt>
                <c:pt idx="1065">
                  <c:v>43801</c:v>
                </c:pt>
                <c:pt idx="1066">
                  <c:v>43802</c:v>
                </c:pt>
                <c:pt idx="1067">
                  <c:v>43803</c:v>
                </c:pt>
                <c:pt idx="1068">
                  <c:v>43804</c:v>
                </c:pt>
                <c:pt idx="1069">
                  <c:v>43805</c:v>
                </c:pt>
                <c:pt idx="1070">
                  <c:v>43806</c:v>
                </c:pt>
                <c:pt idx="1071">
                  <c:v>43807</c:v>
                </c:pt>
                <c:pt idx="1072">
                  <c:v>43808</c:v>
                </c:pt>
                <c:pt idx="1073">
                  <c:v>43809</c:v>
                </c:pt>
                <c:pt idx="1074">
                  <c:v>43810</c:v>
                </c:pt>
                <c:pt idx="1075">
                  <c:v>43811</c:v>
                </c:pt>
                <c:pt idx="1076">
                  <c:v>43812</c:v>
                </c:pt>
                <c:pt idx="1077">
                  <c:v>43813</c:v>
                </c:pt>
                <c:pt idx="1078">
                  <c:v>43814</c:v>
                </c:pt>
                <c:pt idx="1079">
                  <c:v>43815</c:v>
                </c:pt>
                <c:pt idx="1080">
                  <c:v>43816</c:v>
                </c:pt>
                <c:pt idx="1081">
                  <c:v>43817</c:v>
                </c:pt>
                <c:pt idx="1082">
                  <c:v>43818</c:v>
                </c:pt>
                <c:pt idx="1083">
                  <c:v>43819</c:v>
                </c:pt>
                <c:pt idx="1084">
                  <c:v>43820</c:v>
                </c:pt>
                <c:pt idx="1085">
                  <c:v>43821</c:v>
                </c:pt>
                <c:pt idx="1086">
                  <c:v>43822</c:v>
                </c:pt>
                <c:pt idx="1087">
                  <c:v>43823</c:v>
                </c:pt>
                <c:pt idx="1088">
                  <c:v>43824</c:v>
                </c:pt>
                <c:pt idx="1089">
                  <c:v>43825</c:v>
                </c:pt>
                <c:pt idx="1090">
                  <c:v>43826</c:v>
                </c:pt>
                <c:pt idx="1091">
                  <c:v>43827</c:v>
                </c:pt>
                <c:pt idx="1092">
                  <c:v>43828</c:v>
                </c:pt>
                <c:pt idx="1093">
                  <c:v>43829</c:v>
                </c:pt>
                <c:pt idx="1094">
                  <c:v>43830</c:v>
                </c:pt>
              </c:numCache>
            </c:numRef>
          </c:cat>
          <c:val>
            <c:numRef>
              <c:f>'Cafe_Fit'!$C$7:$C$1101</c:f>
              <c:numCache>
                <c:formatCode>_(* #,##0.00_);_(* \(#,##0.00\);_(* "-"??_);_(@_)</c:formatCode>
                <c:ptCount val="1095"/>
                <c:pt idx="0">
                  <c:v>9590.2364723278079</c:v>
                </c:pt>
                <c:pt idx="1">
                  <c:v>7370.2586242571833</c:v>
                </c:pt>
                <c:pt idx="2">
                  <c:v>9648.3805276978001</c:v>
                </c:pt>
                <c:pt idx="3">
                  <c:v>7605.0598010151516</c:v>
                </c:pt>
                <c:pt idx="4">
                  <c:v>7028.9708487552034</c:v>
                </c:pt>
                <c:pt idx="5">
                  <c:v>7234.1971025508483</c:v>
                </c:pt>
                <c:pt idx="6">
                  <c:v>10431.591969381645</c:v>
                </c:pt>
                <c:pt idx="7">
                  <c:v>9771.6132199900094</c:v>
                </c:pt>
                <c:pt idx="8">
                  <c:v>8963.7962826592757</c:v>
                </c:pt>
                <c:pt idx="9">
                  <c:v>7534.885589803348</c:v>
                </c:pt>
                <c:pt idx="10">
                  <c:v>7644.205588938149</c:v>
                </c:pt>
                <c:pt idx="11">
                  <c:v>9628.4006581638114</c:v>
                </c:pt>
                <c:pt idx="12">
                  <c:v>9885.5610296899758</c:v>
                </c:pt>
                <c:pt idx="13">
                  <c:v>10412.372414995738</c:v>
                </c:pt>
                <c:pt idx="14">
                  <c:v>11212.855100972001</c:v>
                </c:pt>
                <c:pt idx="15">
                  <c:v>7849.5406755659078</c:v>
                </c:pt>
                <c:pt idx="16">
                  <c:v>9233.1407390912427</c:v>
                </c:pt>
                <c:pt idx="17">
                  <c:v>9866.4483087236113</c:v>
                </c:pt>
                <c:pt idx="18">
                  <c:v>8001.733427257549</c:v>
                </c:pt>
                <c:pt idx="19">
                  <c:v>9950.5377090824531</c:v>
                </c:pt>
                <c:pt idx="20">
                  <c:v>11510.371331283222</c:v>
                </c:pt>
                <c:pt idx="21">
                  <c:v>10170.2408467554</c:v>
                </c:pt>
                <c:pt idx="22">
                  <c:v>9233.2664186831898</c:v>
                </c:pt>
                <c:pt idx="23">
                  <c:v>8002.4188128102469</c:v>
                </c:pt>
                <c:pt idx="24">
                  <c:v>8858.7090797685833</c:v>
                </c:pt>
                <c:pt idx="25">
                  <c:v>8193.9648244513755</c:v>
                </c:pt>
                <c:pt idx="26">
                  <c:v>8598.029787596699</c:v>
                </c:pt>
                <c:pt idx="27">
                  <c:v>11225.538373367735</c:v>
                </c:pt>
                <c:pt idx="28">
                  <c:v>11607.175295506717</c:v>
                </c:pt>
                <c:pt idx="29">
                  <c:v>7966.9390890788191</c:v>
                </c:pt>
                <c:pt idx="30">
                  <c:v>8951.7090802618677</c:v>
                </c:pt>
                <c:pt idx="31">
                  <c:v>8741.5222475777064</c:v>
                </c:pt>
                <c:pt idx="32">
                  <c:v>9041.0253919619772</c:v>
                </c:pt>
                <c:pt idx="33">
                  <c:v>8032.9981543602516</c:v>
                </c:pt>
                <c:pt idx="34">
                  <c:v>10663.283362987837</c:v>
                </c:pt>
                <c:pt idx="35">
                  <c:v>11568.199035128644</c:v>
                </c:pt>
                <c:pt idx="36">
                  <c:v>9268.0317894006712</c:v>
                </c:pt>
                <c:pt idx="37">
                  <c:v>8438.482817494285</c:v>
                </c:pt>
                <c:pt idx="38">
                  <c:v>8225.6988885206865</c:v>
                </c:pt>
                <c:pt idx="39">
                  <c:v>7430.5042058056279</c:v>
                </c:pt>
                <c:pt idx="40">
                  <c:v>7200.4116218769932</c:v>
                </c:pt>
                <c:pt idx="41">
                  <c:v>11882.302451322106</c:v>
                </c:pt>
                <c:pt idx="42">
                  <c:v>12594.791046021532</c:v>
                </c:pt>
                <c:pt idx="43">
                  <c:v>9306.8426763631396</c:v>
                </c:pt>
                <c:pt idx="44">
                  <c:v>8754.7222491481098</c:v>
                </c:pt>
                <c:pt idx="45">
                  <c:v>7881.6190639511342</c:v>
                </c:pt>
                <c:pt idx="46">
                  <c:v>8962.0104811634501</c:v>
                </c:pt>
                <c:pt idx="47">
                  <c:v>7917.0550052660146</c:v>
                </c:pt>
                <c:pt idx="48">
                  <c:v>10151.771508803118</c:v>
                </c:pt>
                <c:pt idx="49">
                  <c:v>10674.037021529502</c:v>
                </c:pt>
                <c:pt idx="50">
                  <c:v>7762.1807221698609</c:v>
                </c:pt>
                <c:pt idx="51">
                  <c:v>8443.6699534440377</c:v>
                </c:pt>
                <c:pt idx="52">
                  <c:v>10108.193878535832</c:v>
                </c:pt>
                <c:pt idx="53">
                  <c:v>9479.4838856416645</c:v>
                </c:pt>
                <c:pt idx="54">
                  <c:v>7969.9568329357417</c:v>
                </c:pt>
                <c:pt idx="55">
                  <c:v>12310.465300435482</c:v>
                </c:pt>
                <c:pt idx="56">
                  <c:v>11282.421939591815</c:v>
                </c:pt>
                <c:pt idx="57">
                  <c:v>8240.8261251629956</c:v>
                </c:pt>
                <c:pt idx="58">
                  <c:v>9346.5829343441128</c:v>
                </c:pt>
                <c:pt idx="59">
                  <c:v>9197.4314425290922</c:v>
                </c:pt>
                <c:pt idx="60">
                  <c:v>9252.2590754122029</c:v>
                </c:pt>
                <c:pt idx="61">
                  <c:v>7226.2630702310416</c:v>
                </c:pt>
                <c:pt idx="62">
                  <c:v>10451.139924567058</c:v>
                </c:pt>
                <c:pt idx="63">
                  <c:v>11642.844586452866</c:v>
                </c:pt>
                <c:pt idx="64">
                  <c:v>8668.3560713776933</c:v>
                </c:pt>
                <c:pt idx="65">
                  <c:v>9398.0485745322803</c:v>
                </c:pt>
                <c:pt idx="66">
                  <c:v>8016.7307537028846</c:v>
                </c:pt>
                <c:pt idx="67">
                  <c:v>10230.904425521607</c:v>
                </c:pt>
                <c:pt idx="68">
                  <c:v>8704.5462922277784</c:v>
                </c:pt>
                <c:pt idx="69">
                  <c:v>12282.154320248199</c:v>
                </c:pt>
                <c:pt idx="70">
                  <c:v>11692.153744557889</c:v>
                </c:pt>
                <c:pt idx="71">
                  <c:v>7301.5755880555434</c:v>
                </c:pt>
                <c:pt idx="72">
                  <c:v>7291.5243177532757</c:v>
                </c:pt>
                <c:pt idx="73">
                  <c:v>8489.1700542301442</c:v>
                </c:pt>
                <c:pt idx="74">
                  <c:v>6844.1304101548076</c:v>
                </c:pt>
                <c:pt idx="75">
                  <c:v>9173.6474822106993</c:v>
                </c:pt>
                <c:pt idx="76">
                  <c:v>11271.6125987419</c:v>
                </c:pt>
                <c:pt idx="77">
                  <c:v>11017.426127056373</c:v>
                </c:pt>
                <c:pt idx="78">
                  <c:v>8878.9813493017264</c:v>
                </c:pt>
                <c:pt idx="79">
                  <c:v>10175.233961331278</c:v>
                </c:pt>
                <c:pt idx="80">
                  <c:v>8792.5075296340146</c:v>
                </c:pt>
                <c:pt idx="81">
                  <c:v>8753.7055650291732</c:v>
                </c:pt>
                <c:pt idx="82">
                  <c:v>9321.2748164897384</c:v>
                </c:pt>
                <c:pt idx="83">
                  <c:v>10634.489540588766</c:v>
                </c:pt>
                <c:pt idx="84">
                  <c:v>11351.195402391633</c:v>
                </c:pt>
                <c:pt idx="85">
                  <c:v>8447.7766389692697</c:v>
                </c:pt>
                <c:pt idx="86">
                  <c:v>9763.1839944056046</c:v>
                </c:pt>
                <c:pt idx="87">
                  <c:v>10012.640312120055</c:v>
                </c:pt>
                <c:pt idx="88">
                  <c:v>9921.56201438477</c:v>
                </c:pt>
                <c:pt idx="89">
                  <c:v>9403.1476168032477</c:v>
                </c:pt>
                <c:pt idx="90">
                  <c:v>12316.375065838085</c:v>
                </c:pt>
                <c:pt idx="91">
                  <c:v>14183.249418279664</c:v>
                </c:pt>
                <c:pt idx="92">
                  <c:v>11785.840862482701</c:v>
                </c:pt>
                <c:pt idx="93">
                  <c:v>11226.236279560144</c:v>
                </c:pt>
                <c:pt idx="94">
                  <c:v>10138.431326405364</c:v>
                </c:pt>
                <c:pt idx="95">
                  <c:v>10797.274847021608</c:v>
                </c:pt>
                <c:pt idx="96">
                  <c:v>10520.986336361429</c:v>
                </c:pt>
                <c:pt idx="97">
                  <c:v>13422.230660767254</c:v>
                </c:pt>
                <c:pt idx="98">
                  <c:v>12248.610376705077</c:v>
                </c:pt>
                <c:pt idx="99">
                  <c:v>10520.119257440358</c:v>
                </c:pt>
                <c:pt idx="100">
                  <c:v>12105.258222611412</c:v>
                </c:pt>
                <c:pt idx="101">
                  <c:v>12051.644071911356</c:v>
                </c:pt>
                <c:pt idx="102">
                  <c:v>12159.257096969632</c:v>
                </c:pt>
                <c:pt idx="103">
                  <c:v>11618.321713925705</c:v>
                </c:pt>
                <c:pt idx="104">
                  <c:v>14199.527537276888</c:v>
                </c:pt>
                <c:pt idx="105">
                  <c:v>13381.410385872741</c:v>
                </c:pt>
                <c:pt idx="106">
                  <c:v>12088.85003057054</c:v>
                </c:pt>
                <c:pt idx="107">
                  <c:v>11328.607947481487</c:v>
                </c:pt>
                <c:pt idx="108">
                  <c:v>10746.592598665036</c:v>
                </c:pt>
                <c:pt idx="109">
                  <c:v>10360.722221816937</c:v>
                </c:pt>
                <c:pt idx="110">
                  <c:v>10912.418827763115</c:v>
                </c:pt>
                <c:pt idx="111">
                  <c:v>12802.604006994821</c:v>
                </c:pt>
                <c:pt idx="112">
                  <c:v>13212.091654473039</c:v>
                </c:pt>
                <c:pt idx="113">
                  <c:v>9826.2961722831769</c:v>
                </c:pt>
                <c:pt idx="114">
                  <c:v>9872.486363516462</c:v>
                </c:pt>
                <c:pt idx="115">
                  <c:v>10876.160493300373</c:v>
                </c:pt>
                <c:pt idx="116">
                  <c:v>10311.745273836852</c:v>
                </c:pt>
                <c:pt idx="117">
                  <c:v>11902.848063000365</c:v>
                </c:pt>
                <c:pt idx="118">
                  <c:v>13818.222602591017</c:v>
                </c:pt>
                <c:pt idx="119">
                  <c:v>14389.075422305228</c:v>
                </c:pt>
                <c:pt idx="120">
                  <c:v>10044.785268514552</c:v>
                </c:pt>
                <c:pt idx="121">
                  <c:v>11933.161098972658</c:v>
                </c:pt>
                <c:pt idx="122">
                  <c:v>10247.850405130392</c:v>
                </c:pt>
                <c:pt idx="123">
                  <c:v>9604.4159750523177</c:v>
                </c:pt>
                <c:pt idx="124">
                  <c:v>10479.162620714162</c:v>
                </c:pt>
                <c:pt idx="125">
                  <c:v>13388.612411041526</c:v>
                </c:pt>
                <c:pt idx="126">
                  <c:v>13122.233906863901</c:v>
                </c:pt>
                <c:pt idx="127">
                  <c:v>9535.3071498118552</c:v>
                </c:pt>
                <c:pt idx="128">
                  <c:v>10600.201383219868</c:v>
                </c:pt>
                <c:pt idx="129">
                  <c:v>12063.025209032659</c:v>
                </c:pt>
                <c:pt idx="130">
                  <c:v>10413.988498550081</c:v>
                </c:pt>
                <c:pt idx="131">
                  <c:v>10996.85500036644</c:v>
                </c:pt>
                <c:pt idx="132">
                  <c:v>13157.857077850605</c:v>
                </c:pt>
                <c:pt idx="133">
                  <c:v>14379.448614781661</c:v>
                </c:pt>
                <c:pt idx="134">
                  <c:v>10671.010205583829</c:v>
                </c:pt>
                <c:pt idx="135">
                  <c:v>10632.951915806152</c:v>
                </c:pt>
                <c:pt idx="136">
                  <c:v>12201.390167404281</c:v>
                </c:pt>
                <c:pt idx="137">
                  <c:v>11451.438562617597</c:v>
                </c:pt>
                <c:pt idx="138">
                  <c:v>12512.048172733284</c:v>
                </c:pt>
                <c:pt idx="139">
                  <c:v>14676.763328998473</c:v>
                </c:pt>
                <c:pt idx="140">
                  <c:v>14135.449597489633</c:v>
                </c:pt>
                <c:pt idx="141">
                  <c:v>10801.541105505594</c:v>
                </c:pt>
                <c:pt idx="142">
                  <c:v>9985.4976715759403</c:v>
                </c:pt>
                <c:pt idx="143">
                  <c:v>9901.9994775951836</c:v>
                </c:pt>
                <c:pt idx="144">
                  <c:v>11185.955037127307</c:v>
                </c:pt>
                <c:pt idx="145">
                  <c:v>11450.031692624892</c:v>
                </c:pt>
                <c:pt idx="146">
                  <c:v>13678.801956643754</c:v>
                </c:pt>
                <c:pt idx="147">
                  <c:v>13161.1335767541</c:v>
                </c:pt>
                <c:pt idx="148">
                  <c:v>12102.390417797753</c:v>
                </c:pt>
                <c:pt idx="149">
                  <c:v>11225.790531112791</c:v>
                </c:pt>
                <c:pt idx="150">
                  <c:v>9856.0921568933118</c:v>
                </c:pt>
                <c:pt idx="151">
                  <c:v>12125.550851367771</c:v>
                </c:pt>
                <c:pt idx="152">
                  <c:v>10804.762192834007</c:v>
                </c:pt>
                <c:pt idx="153">
                  <c:v>12975.626655475433</c:v>
                </c:pt>
                <c:pt idx="154">
                  <c:v>14284.654510657736</c:v>
                </c:pt>
                <c:pt idx="155">
                  <c:v>10175.957699857134</c:v>
                </c:pt>
                <c:pt idx="156">
                  <c:v>10464.035128660678</c:v>
                </c:pt>
                <c:pt idx="157">
                  <c:v>10089.923941729154</c:v>
                </c:pt>
                <c:pt idx="158">
                  <c:v>11394.07888888536</c:v>
                </c:pt>
                <c:pt idx="159">
                  <c:v>11590.806186510919</c:v>
                </c:pt>
                <c:pt idx="160">
                  <c:v>14376.513429252904</c:v>
                </c:pt>
                <c:pt idx="161">
                  <c:v>14252.594578158249</c:v>
                </c:pt>
                <c:pt idx="162">
                  <c:v>10224.33411233621</c:v>
                </c:pt>
                <c:pt idx="163">
                  <c:v>11704.481294451405</c:v>
                </c:pt>
                <c:pt idx="164">
                  <c:v>11963.298215775842</c:v>
                </c:pt>
                <c:pt idx="165">
                  <c:v>11906.867376657594</c:v>
                </c:pt>
                <c:pt idx="166">
                  <c:v>10002.927563245683</c:v>
                </c:pt>
                <c:pt idx="167">
                  <c:v>12815.549996656371</c:v>
                </c:pt>
                <c:pt idx="168">
                  <c:v>13376.883378015016</c:v>
                </c:pt>
                <c:pt idx="169">
                  <c:v>12430.790873589358</c:v>
                </c:pt>
                <c:pt idx="170">
                  <c:v>10466.23272711613</c:v>
                </c:pt>
                <c:pt idx="171">
                  <c:v>12339.740713495434</c:v>
                </c:pt>
                <c:pt idx="172">
                  <c:v>11846.66165625804</c:v>
                </c:pt>
                <c:pt idx="173">
                  <c:v>12253.548726190556</c:v>
                </c:pt>
                <c:pt idx="174">
                  <c:v>14331.695664493092</c:v>
                </c:pt>
                <c:pt idx="175">
                  <c:v>13996.672131636828</c:v>
                </c:pt>
                <c:pt idx="176">
                  <c:v>10467.162163955698</c:v>
                </c:pt>
                <c:pt idx="177">
                  <c:v>10284.444644808922</c:v>
                </c:pt>
                <c:pt idx="178">
                  <c:v>11587.561947822473</c:v>
                </c:pt>
                <c:pt idx="179">
                  <c:v>12293.586753010079</c:v>
                </c:pt>
                <c:pt idx="180">
                  <c:v>11175.572072525341</c:v>
                </c:pt>
                <c:pt idx="181">
                  <c:v>15074.932480242023</c:v>
                </c:pt>
                <c:pt idx="182">
                  <c:v>15217.087404843613</c:v>
                </c:pt>
                <c:pt idx="183">
                  <c:v>10634.083263377328</c:v>
                </c:pt>
                <c:pt idx="184">
                  <c:v>11425.266361490834</c:v>
                </c:pt>
                <c:pt idx="185">
                  <c:v>10624.528331261459</c:v>
                </c:pt>
                <c:pt idx="186">
                  <c:v>12549.195356261023</c:v>
                </c:pt>
                <c:pt idx="187">
                  <c:v>12583.378365515071</c:v>
                </c:pt>
                <c:pt idx="188">
                  <c:v>15124.358507316232</c:v>
                </c:pt>
                <c:pt idx="189">
                  <c:v>13887.045865454913</c:v>
                </c:pt>
                <c:pt idx="190">
                  <c:v>10833.460210389418</c:v>
                </c:pt>
                <c:pt idx="191">
                  <c:v>10460.507663212291</c:v>
                </c:pt>
                <c:pt idx="192">
                  <c:v>10396.973598074139</c:v>
                </c:pt>
                <c:pt idx="193">
                  <c:v>11050.106214766021</c:v>
                </c:pt>
                <c:pt idx="194">
                  <c:v>10499.312980453367</c:v>
                </c:pt>
                <c:pt idx="195">
                  <c:v>15479.817996435562</c:v>
                </c:pt>
                <c:pt idx="196">
                  <c:v>13889.10694343306</c:v>
                </c:pt>
                <c:pt idx="197">
                  <c:v>11778.802661017562</c:v>
                </c:pt>
                <c:pt idx="198">
                  <c:v>10412.382476621544</c:v>
                </c:pt>
                <c:pt idx="199">
                  <c:v>12988.066229543238</c:v>
                </c:pt>
                <c:pt idx="200">
                  <c:v>11740.230144311017</c:v>
                </c:pt>
                <c:pt idx="201">
                  <c:v>12443.472644573003</c:v>
                </c:pt>
                <c:pt idx="202">
                  <c:v>13003.782850737716</c:v>
                </c:pt>
                <c:pt idx="203">
                  <c:v>14916.66333285486</c:v>
                </c:pt>
                <c:pt idx="204">
                  <c:v>12715.298923683966</c:v>
                </c:pt>
                <c:pt idx="205">
                  <c:v>10890.177430738007</c:v>
                </c:pt>
                <c:pt idx="206">
                  <c:v>10730.115801858301</c:v>
                </c:pt>
                <c:pt idx="207">
                  <c:v>12083.952947298751</c:v>
                </c:pt>
                <c:pt idx="208">
                  <c:v>11413.331328398128</c:v>
                </c:pt>
                <c:pt idx="209">
                  <c:v>14626.520337032372</c:v>
                </c:pt>
                <c:pt idx="210">
                  <c:v>13217.723758171345</c:v>
                </c:pt>
                <c:pt idx="211">
                  <c:v>12218.032642909786</c:v>
                </c:pt>
                <c:pt idx="212">
                  <c:v>13519.81912159537</c:v>
                </c:pt>
                <c:pt idx="213">
                  <c:v>12667.634295272615</c:v>
                </c:pt>
                <c:pt idx="214">
                  <c:v>13042.064359302805</c:v>
                </c:pt>
                <c:pt idx="215">
                  <c:v>13676.861056080856</c:v>
                </c:pt>
                <c:pt idx="216">
                  <c:v>15004.411971114185</c:v>
                </c:pt>
                <c:pt idx="217">
                  <c:v>15844.772251044635</c:v>
                </c:pt>
                <c:pt idx="218">
                  <c:v>13778.386096145947</c:v>
                </c:pt>
                <c:pt idx="219">
                  <c:v>13007.469074151082</c:v>
                </c:pt>
                <c:pt idx="220">
                  <c:v>12508.492966151724</c:v>
                </c:pt>
                <c:pt idx="221">
                  <c:v>13014.169919281578</c:v>
                </c:pt>
                <c:pt idx="222">
                  <c:v>13685.916398433119</c:v>
                </c:pt>
                <c:pt idx="223">
                  <c:v>16304.496564816563</c:v>
                </c:pt>
                <c:pt idx="224">
                  <c:v>16003.760394708062</c:v>
                </c:pt>
                <c:pt idx="225">
                  <c:v>14075.580624605376</c:v>
                </c:pt>
                <c:pt idx="226">
                  <c:v>13372.252273398137</c:v>
                </c:pt>
                <c:pt idx="227">
                  <c:v>12420.375782706004</c:v>
                </c:pt>
                <c:pt idx="228">
                  <c:v>12773.002090403168</c:v>
                </c:pt>
                <c:pt idx="229">
                  <c:v>13314.689444977004</c:v>
                </c:pt>
                <c:pt idx="230">
                  <c:v>16405.180331968688</c:v>
                </c:pt>
                <c:pt idx="231">
                  <c:v>16789.829937331273</c:v>
                </c:pt>
                <c:pt idx="232">
                  <c:v>13525.276638620617</c:v>
                </c:pt>
                <c:pt idx="233">
                  <c:v>14157.693091502153</c:v>
                </c:pt>
                <c:pt idx="234">
                  <c:v>13926.794582480989</c:v>
                </c:pt>
                <c:pt idx="235">
                  <c:v>14002.738983572897</c:v>
                </c:pt>
                <c:pt idx="236">
                  <c:v>11956.613125552634</c:v>
                </c:pt>
                <c:pt idx="237">
                  <c:v>14595.233006767518</c:v>
                </c:pt>
                <c:pt idx="238">
                  <c:v>15168.503860037601</c:v>
                </c:pt>
                <c:pt idx="239">
                  <c:v>12189.963965354154</c:v>
                </c:pt>
                <c:pt idx="240">
                  <c:v>12262.605291012524</c:v>
                </c:pt>
                <c:pt idx="241">
                  <c:v>12162.998963667702</c:v>
                </c:pt>
                <c:pt idx="242">
                  <c:v>13547.3007467142</c:v>
                </c:pt>
                <c:pt idx="243">
                  <c:v>11697.598824533072</c:v>
                </c:pt>
                <c:pt idx="244">
                  <c:v>15006.097864181065</c:v>
                </c:pt>
                <c:pt idx="245">
                  <c:v>15051.946267942323</c:v>
                </c:pt>
                <c:pt idx="246">
                  <c:v>12110.919199420843</c:v>
                </c:pt>
                <c:pt idx="247">
                  <c:v>10887.888200447091</c:v>
                </c:pt>
                <c:pt idx="248">
                  <c:v>11280.974094648805</c:v>
                </c:pt>
                <c:pt idx="249">
                  <c:v>11047.028417830099</c:v>
                </c:pt>
                <c:pt idx="250">
                  <c:v>11504.972842008445</c:v>
                </c:pt>
                <c:pt idx="251">
                  <c:v>14638.564615326937</c:v>
                </c:pt>
                <c:pt idx="252">
                  <c:v>14973.533809320801</c:v>
                </c:pt>
                <c:pt idx="253">
                  <c:v>10032.464852030442</c:v>
                </c:pt>
                <c:pt idx="254">
                  <c:v>9918.5759118674032</c:v>
                </c:pt>
                <c:pt idx="255">
                  <c:v>11779.360472004642</c:v>
                </c:pt>
                <c:pt idx="256">
                  <c:v>10859.622671597059</c:v>
                </c:pt>
                <c:pt idx="257">
                  <c:v>11543.102752044782</c:v>
                </c:pt>
                <c:pt idx="258">
                  <c:v>13408.576421471476</c:v>
                </c:pt>
                <c:pt idx="259">
                  <c:v>14637.560227855485</c:v>
                </c:pt>
                <c:pt idx="260">
                  <c:v>11402.386582102861</c:v>
                </c:pt>
                <c:pt idx="261">
                  <c:v>12213.311050998858</c:v>
                </c:pt>
                <c:pt idx="262">
                  <c:v>10538.895093625728</c:v>
                </c:pt>
                <c:pt idx="263">
                  <c:v>11671.735672329618</c:v>
                </c:pt>
                <c:pt idx="264">
                  <c:v>12164.454239707029</c:v>
                </c:pt>
                <c:pt idx="265">
                  <c:v>15035.635517081553</c:v>
                </c:pt>
                <c:pt idx="266">
                  <c:v>13439.202744331815</c:v>
                </c:pt>
                <c:pt idx="267">
                  <c:v>10715.967651379291</c:v>
                </c:pt>
                <c:pt idx="268">
                  <c:v>11302.783556856912</c:v>
                </c:pt>
                <c:pt idx="269">
                  <c:v>11601.402753940823</c:v>
                </c:pt>
                <c:pt idx="270">
                  <c:v>10626.384621342229</c:v>
                </c:pt>
                <c:pt idx="271">
                  <c:v>11238.659789592308</c:v>
                </c:pt>
                <c:pt idx="272">
                  <c:v>13838.460818821834</c:v>
                </c:pt>
                <c:pt idx="273">
                  <c:v>14199.004562611955</c:v>
                </c:pt>
                <c:pt idx="274">
                  <c:v>10811.576778734117</c:v>
                </c:pt>
                <c:pt idx="275">
                  <c:v>12568.594729681168</c:v>
                </c:pt>
                <c:pt idx="276">
                  <c:v>10834.263126477512</c:v>
                </c:pt>
                <c:pt idx="277">
                  <c:v>10941.483405069408</c:v>
                </c:pt>
                <c:pt idx="278">
                  <c:v>10817.863111025354</c:v>
                </c:pt>
                <c:pt idx="279">
                  <c:v>13651.171739929141</c:v>
                </c:pt>
                <c:pt idx="280">
                  <c:v>13531.454244051889</c:v>
                </c:pt>
                <c:pt idx="281">
                  <c:v>12665.140581031517</c:v>
                </c:pt>
                <c:pt idx="282">
                  <c:v>12409.617339912218</c:v>
                </c:pt>
                <c:pt idx="283">
                  <c:v>10458.421012708008</c:v>
                </c:pt>
                <c:pt idx="284">
                  <c:v>10693.057384273372</c:v>
                </c:pt>
                <c:pt idx="285">
                  <c:v>12933.151865686834</c:v>
                </c:pt>
                <c:pt idx="286">
                  <c:v>13826.725296748366</c:v>
                </c:pt>
                <c:pt idx="287">
                  <c:v>13404.440610529475</c:v>
                </c:pt>
                <c:pt idx="288">
                  <c:v>10558.990606335718</c:v>
                </c:pt>
                <c:pt idx="289">
                  <c:v>10093.192137694987</c:v>
                </c:pt>
                <c:pt idx="290">
                  <c:v>11707.315173127352</c:v>
                </c:pt>
                <c:pt idx="291">
                  <c:v>11966.270485806217</c:v>
                </c:pt>
                <c:pt idx="292">
                  <c:v>11598.510457325758</c:v>
                </c:pt>
                <c:pt idx="293">
                  <c:v>14598.490259286169</c:v>
                </c:pt>
                <c:pt idx="294">
                  <c:v>12729.563450427751</c:v>
                </c:pt>
                <c:pt idx="295">
                  <c:v>11221.851475016729</c:v>
                </c:pt>
                <c:pt idx="296">
                  <c:v>9848.010462207938</c:v>
                </c:pt>
                <c:pt idx="297">
                  <c:v>11644.335898561605</c:v>
                </c:pt>
                <c:pt idx="298">
                  <c:v>10976.329062596087</c:v>
                </c:pt>
                <c:pt idx="299">
                  <c:v>10251.345859502346</c:v>
                </c:pt>
                <c:pt idx="300">
                  <c:v>13340.939170865038</c:v>
                </c:pt>
                <c:pt idx="301">
                  <c:v>13349.013216321209</c:v>
                </c:pt>
                <c:pt idx="302">
                  <c:v>9656.4071567959272</c:v>
                </c:pt>
                <c:pt idx="303">
                  <c:v>11619.050376288858</c:v>
                </c:pt>
                <c:pt idx="304">
                  <c:v>12004.123680648663</c:v>
                </c:pt>
                <c:pt idx="305">
                  <c:v>10205.645185235946</c:v>
                </c:pt>
                <c:pt idx="306">
                  <c:v>11101.261149248119</c:v>
                </c:pt>
                <c:pt idx="307">
                  <c:v>13412.432537485445</c:v>
                </c:pt>
                <c:pt idx="308">
                  <c:v>14886.828481627461</c:v>
                </c:pt>
                <c:pt idx="309">
                  <c:v>11170.178908346799</c:v>
                </c:pt>
                <c:pt idx="310">
                  <c:v>10865.205608974458</c:v>
                </c:pt>
                <c:pt idx="311">
                  <c:v>11507.992198630338</c:v>
                </c:pt>
                <c:pt idx="312">
                  <c:v>9744.2887203135451</c:v>
                </c:pt>
                <c:pt idx="313">
                  <c:v>11790.5649441447</c:v>
                </c:pt>
                <c:pt idx="314">
                  <c:v>12822.66044544465</c:v>
                </c:pt>
                <c:pt idx="315">
                  <c:v>13697.908954488961</c:v>
                </c:pt>
                <c:pt idx="316">
                  <c:v>11099.971678319562</c:v>
                </c:pt>
                <c:pt idx="317">
                  <c:v>10126.289325321202</c:v>
                </c:pt>
                <c:pt idx="318">
                  <c:v>11271.588431468135</c:v>
                </c:pt>
                <c:pt idx="319">
                  <c:v>10146.158844534812</c:v>
                </c:pt>
                <c:pt idx="320">
                  <c:v>11818.171986562036</c:v>
                </c:pt>
                <c:pt idx="321">
                  <c:v>12503.484854826313</c:v>
                </c:pt>
                <c:pt idx="322">
                  <c:v>14240.087121828556</c:v>
                </c:pt>
                <c:pt idx="323">
                  <c:v>10636.922383958783</c:v>
                </c:pt>
                <c:pt idx="324">
                  <c:v>10195.477545391057</c:v>
                </c:pt>
                <c:pt idx="325">
                  <c:v>11038.434228397027</c:v>
                </c:pt>
                <c:pt idx="326">
                  <c:v>11252.112860482866</c:v>
                </c:pt>
                <c:pt idx="327">
                  <c:v>11275.732554201713</c:v>
                </c:pt>
                <c:pt idx="328">
                  <c:v>14308.977193185156</c:v>
                </c:pt>
                <c:pt idx="329">
                  <c:v>13863.6931433114</c:v>
                </c:pt>
                <c:pt idx="330">
                  <c:v>9295.4431073161832</c:v>
                </c:pt>
                <c:pt idx="331">
                  <c:v>9878.9642019569474</c:v>
                </c:pt>
                <c:pt idx="332">
                  <c:v>11854.877214630334</c:v>
                </c:pt>
                <c:pt idx="333">
                  <c:v>10981.164344819408</c:v>
                </c:pt>
                <c:pt idx="334">
                  <c:v>11966.645026662609</c:v>
                </c:pt>
                <c:pt idx="335">
                  <c:v>12449.680120966299</c:v>
                </c:pt>
                <c:pt idx="336">
                  <c:v>12875.314771744866</c:v>
                </c:pt>
                <c:pt idx="337">
                  <c:v>10037.255444573195</c:v>
                </c:pt>
                <c:pt idx="338">
                  <c:v>12270.104350967616</c:v>
                </c:pt>
                <c:pt idx="339">
                  <c:v>11573.923580673762</c:v>
                </c:pt>
                <c:pt idx="340">
                  <c:v>11448.276559424101</c:v>
                </c:pt>
                <c:pt idx="341">
                  <c:v>10712.346291690352</c:v>
                </c:pt>
                <c:pt idx="342">
                  <c:v>13830.69750259946</c:v>
                </c:pt>
                <c:pt idx="343">
                  <c:v>13205.76020754156</c:v>
                </c:pt>
                <c:pt idx="344">
                  <c:v>10327.51118360295</c:v>
                </c:pt>
                <c:pt idx="345">
                  <c:v>9465.8240879277928</c:v>
                </c:pt>
                <c:pt idx="346">
                  <c:v>8860.0964736580045</c:v>
                </c:pt>
                <c:pt idx="347">
                  <c:v>9440.4763395548507</c:v>
                </c:pt>
                <c:pt idx="348">
                  <c:v>10166.516946394702</c:v>
                </c:pt>
                <c:pt idx="349">
                  <c:v>11645.22411121098</c:v>
                </c:pt>
                <c:pt idx="350">
                  <c:v>12322.59846223889</c:v>
                </c:pt>
                <c:pt idx="351">
                  <c:v>10112.824240136008</c:v>
                </c:pt>
                <c:pt idx="352">
                  <c:v>11242.211632514751</c:v>
                </c:pt>
                <c:pt idx="353">
                  <c:v>9980.7787346569567</c:v>
                </c:pt>
                <c:pt idx="354">
                  <c:v>10441.223356719303</c:v>
                </c:pt>
                <c:pt idx="355">
                  <c:v>10372.374362662777</c:v>
                </c:pt>
                <c:pt idx="356">
                  <c:v>13973.124009227431</c:v>
                </c:pt>
                <c:pt idx="357">
                  <c:v>13661.958615635405</c:v>
                </c:pt>
                <c:pt idx="358">
                  <c:v>9090.7455249217037</c:v>
                </c:pt>
                <c:pt idx="359">
                  <c:v>9546.2305720796667</c:v>
                </c:pt>
                <c:pt idx="360">
                  <c:v>10157.43997077636</c:v>
                </c:pt>
                <c:pt idx="361">
                  <c:v>10933.779552395245</c:v>
                </c:pt>
                <c:pt idx="362">
                  <c:v>10092.893413328988</c:v>
                </c:pt>
                <c:pt idx="363">
                  <c:v>13132.777519882629</c:v>
                </c:pt>
                <c:pt idx="364">
                  <c:v>13863.715690607805</c:v>
                </c:pt>
                <c:pt idx="365">
                  <c:v>8282.9189585846379</c:v>
                </c:pt>
                <c:pt idx="366">
                  <c:v>8873.523052409957</c:v>
                </c:pt>
                <c:pt idx="367">
                  <c:v>9482.6709528585961</c:v>
                </c:pt>
                <c:pt idx="368">
                  <c:v>8405.3771452251021</c:v>
                </c:pt>
                <c:pt idx="369">
                  <c:v>8262.1053647020217</c:v>
                </c:pt>
                <c:pt idx="370">
                  <c:v>11943.152535531131</c:v>
                </c:pt>
                <c:pt idx="371">
                  <c:v>11267.915441045518</c:v>
                </c:pt>
                <c:pt idx="372">
                  <c:v>7856.0173979231386</c:v>
                </c:pt>
                <c:pt idx="373">
                  <c:v>8751.1915087462185</c:v>
                </c:pt>
                <c:pt idx="374">
                  <c:v>8886.3456451044458</c:v>
                </c:pt>
                <c:pt idx="375">
                  <c:v>10722.653060697219</c:v>
                </c:pt>
                <c:pt idx="376">
                  <c:v>11017.172068885415</c:v>
                </c:pt>
                <c:pt idx="377">
                  <c:v>11374.403622445645</c:v>
                </c:pt>
                <c:pt idx="378">
                  <c:v>10725.01436095037</c:v>
                </c:pt>
                <c:pt idx="379">
                  <c:v>9276.0276282406357</c:v>
                </c:pt>
                <c:pt idx="380">
                  <c:v>8884.9432157538795</c:v>
                </c:pt>
                <c:pt idx="381">
                  <c:v>8092.2678013332461</c:v>
                </c:pt>
                <c:pt idx="382">
                  <c:v>7499.0982792870318</c:v>
                </c:pt>
                <c:pt idx="383">
                  <c:v>7317.7785437533748</c:v>
                </c:pt>
                <c:pt idx="384">
                  <c:v>10995.364305660696</c:v>
                </c:pt>
                <c:pt idx="385">
                  <c:v>11379.166133061974</c:v>
                </c:pt>
                <c:pt idx="386">
                  <c:v>10208.90334045386</c:v>
                </c:pt>
                <c:pt idx="387">
                  <c:v>9686.3058788668222</c:v>
                </c:pt>
                <c:pt idx="388">
                  <c:v>9948.7946158220366</c:v>
                </c:pt>
                <c:pt idx="389">
                  <c:v>8716.1337051202863</c:v>
                </c:pt>
                <c:pt idx="390">
                  <c:v>8258.831721346136</c:v>
                </c:pt>
                <c:pt idx="391">
                  <c:v>11024.713885792569</c:v>
                </c:pt>
                <c:pt idx="392">
                  <c:v>11534.954156988319</c:v>
                </c:pt>
                <c:pt idx="393">
                  <c:v>8435.1660210231385</c:v>
                </c:pt>
                <c:pt idx="394">
                  <c:v>8102.1402115441997</c:v>
                </c:pt>
                <c:pt idx="395">
                  <c:v>8319.1892724975132</c:v>
                </c:pt>
                <c:pt idx="396">
                  <c:v>10568.805321281048</c:v>
                </c:pt>
                <c:pt idx="397">
                  <c:v>8523.8579068488034</c:v>
                </c:pt>
                <c:pt idx="398">
                  <c:v>11136.57686877469</c:v>
                </c:pt>
                <c:pt idx="399">
                  <c:v>12263.152363160403</c:v>
                </c:pt>
                <c:pt idx="400">
                  <c:v>10116.047201056268</c:v>
                </c:pt>
                <c:pt idx="401">
                  <c:v>8185.1533228682447</c:v>
                </c:pt>
                <c:pt idx="402">
                  <c:v>9489.7381592159072</c:v>
                </c:pt>
                <c:pt idx="403">
                  <c:v>9002.5970969779173</c:v>
                </c:pt>
                <c:pt idx="404">
                  <c:v>10491.555385886504</c:v>
                </c:pt>
                <c:pt idx="405">
                  <c:v>13569.623233619213</c:v>
                </c:pt>
                <c:pt idx="406">
                  <c:v>11889.597123739402</c:v>
                </c:pt>
                <c:pt idx="407">
                  <c:v>11078.364909970926</c:v>
                </c:pt>
                <c:pt idx="408">
                  <c:v>8346.124582655726</c:v>
                </c:pt>
                <c:pt idx="409">
                  <c:v>9097.672370692655</c:v>
                </c:pt>
                <c:pt idx="410">
                  <c:v>8925.4308463328362</c:v>
                </c:pt>
                <c:pt idx="411">
                  <c:v>11230.872277668594</c:v>
                </c:pt>
                <c:pt idx="412">
                  <c:v>11938.480997192682</c:v>
                </c:pt>
                <c:pt idx="413">
                  <c:v>12547.285334664815</c:v>
                </c:pt>
                <c:pt idx="414">
                  <c:v>9182.384162637969</c:v>
                </c:pt>
                <c:pt idx="415">
                  <c:v>11233.139288447084</c:v>
                </c:pt>
                <c:pt idx="416">
                  <c:v>10142.68828657013</c:v>
                </c:pt>
                <c:pt idx="417">
                  <c:v>10376.380367703805</c:v>
                </c:pt>
                <c:pt idx="418">
                  <c:v>8986.2158105890594</c:v>
                </c:pt>
                <c:pt idx="419">
                  <c:v>13155.117075989761</c:v>
                </c:pt>
                <c:pt idx="420">
                  <c:v>12551.340805799242</c:v>
                </c:pt>
                <c:pt idx="421">
                  <c:v>10180.98652250224</c:v>
                </c:pt>
                <c:pt idx="422">
                  <c:v>8295.4406833198973</c:v>
                </c:pt>
                <c:pt idx="423">
                  <c:v>8501.9049563327426</c:v>
                </c:pt>
                <c:pt idx="424">
                  <c:v>10864.054563257549</c:v>
                </c:pt>
                <c:pt idx="425">
                  <c:v>8165.552144517279</c:v>
                </c:pt>
                <c:pt idx="426">
                  <c:v>12648.937604775852</c:v>
                </c:pt>
                <c:pt idx="427">
                  <c:v>12326.245673966801</c:v>
                </c:pt>
                <c:pt idx="428">
                  <c:v>10000.511560544988</c:v>
                </c:pt>
                <c:pt idx="429">
                  <c:v>9638.7931766585971</c:v>
                </c:pt>
                <c:pt idx="430">
                  <c:v>8735.1675460951155</c:v>
                </c:pt>
                <c:pt idx="431">
                  <c:v>9532.6282591678246</c:v>
                </c:pt>
                <c:pt idx="432">
                  <c:v>9810.4006867281805</c:v>
                </c:pt>
                <c:pt idx="433">
                  <c:v>12400.662225203712</c:v>
                </c:pt>
                <c:pt idx="434">
                  <c:v>13048.221136394039</c:v>
                </c:pt>
                <c:pt idx="435">
                  <c:v>10111.391516920972</c:v>
                </c:pt>
                <c:pt idx="436">
                  <c:v>9054.0360036423172</c:v>
                </c:pt>
                <c:pt idx="437">
                  <c:v>9162.0531746018441</c:v>
                </c:pt>
                <c:pt idx="438">
                  <c:v>8708.2086915001164</c:v>
                </c:pt>
                <c:pt idx="439">
                  <c:v>10626.760039235805</c:v>
                </c:pt>
                <c:pt idx="440">
                  <c:v>12731.264933424834</c:v>
                </c:pt>
                <c:pt idx="441">
                  <c:v>13064.945410728567</c:v>
                </c:pt>
                <c:pt idx="442">
                  <c:v>10676.174148149437</c:v>
                </c:pt>
                <c:pt idx="443">
                  <c:v>9205.6803383911265</c:v>
                </c:pt>
                <c:pt idx="444">
                  <c:v>8218.5531010015347</c:v>
                </c:pt>
                <c:pt idx="445">
                  <c:v>8217.637324537056</c:v>
                </c:pt>
                <c:pt idx="446">
                  <c:v>10733.311647537361</c:v>
                </c:pt>
                <c:pt idx="447">
                  <c:v>12785.007649186187</c:v>
                </c:pt>
                <c:pt idx="448">
                  <c:v>11800.413115575317</c:v>
                </c:pt>
                <c:pt idx="449">
                  <c:v>9667.3174949171043</c:v>
                </c:pt>
                <c:pt idx="450">
                  <c:v>10562.209616389264</c:v>
                </c:pt>
                <c:pt idx="451">
                  <c:v>9096.489664398996</c:v>
                </c:pt>
                <c:pt idx="452">
                  <c:v>9993.2630892472862</c:v>
                </c:pt>
                <c:pt idx="453">
                  <c:v>8935.8661396953285</c:v>
                </c:pt>
                <c:pt idx="454">
                  <c:v>11919.53023831171</c:v>
                </c:pt>
                <c:pt idx="455">
                  <c:v>13198.278758586483</c:v>
                </c:pt>
                <c:pt idx="456">
                  <c:v>12179.238618326392</c:v>
                </c:pt>
                <c:pt idx="457">
                  <c:v>12252.404155727894</c:v>
                </c:pt>
                <c:pt idx="458">
                  <c:v>10330.610024912618</c:v>
                </c:pt>
                <c:pt idx="459">
                  <c:v>11195.330398327045</c:v>
                </c:pt>
                <c:pt idx="460">
                  <c:v>10301.273593232318</c:v>
                </c:pt>
                <c:pt idx="461">
                  <c:v>14226.898236796056</c:v>
                </c:pt>
                <c:pt idx="462">
                  <c:v>13449.744408186109</c:v>
                </c:pt>
                <c:pt idx="463">
                  <c:v>10497.816584236525</c:v>
                </c:pt>
                <c:pt idx="464">
                  <c:v>10444.105973823673</c:v>
                </c:pt>
                <c:pt idx="465">
                  <c:v>9924.4178695246064</c:v>
                </c:pt>
                <c:pt idx="466">
                  <c:v>10990.599902461965</c:v>
                </c:pt>
                <c:pt idx="467">
                  <c:v>10802.74699537589</c:v>
                </c:pt>
                <c:pt idx="468">
                  <c:v>15625.047372574843</c:v>
                </c:pt>
                <c:pt idx="469">
                  <c:v>15011.760047028398</c:v>
                </c:pt>
                <c:pt idx="470">
                  <c:v>11202.071080467194</c:v>
                </c:pt>
                <c:pt idx="471">
                  <c:v>10933.941022729519</c:v>
                </c:pt>
                <c:pt idx="472">
                  <c:v>10640.361514540342</c:v>
                </c:pt>
                <c:pt idx="473">
                  <c:v>11691.447419419019</c:v>
                </c:pt>
                <c:pt idx="474">
                  <c:v>11262.621167988471</c:v>
                </c:pt>
                <c:pt idx="475">
                  <c:v>14181.766412805104</c:v>
                </c:pt>
                <c:pt idx="476">
                  <c:v>14056.564845475476</c:v>
                </c:pt>
                <c:pt idx="477">
                  <c:v>10865.443515248237</c:v>
                </c:pt>
                <c:pt idx="478">
                  <c:v>11650.517442037491</c:v>
                </c:pt>
                <c:pt idx="479">
                  <c:v>11732.497005719815</c:v>
                </c:pt>
                <c:pt idx="480">
                  <c:v>12313.545066928382</c:v>
                </c:pt>
                <c:pt idx="481">
                  <c:v>10408.21067178924</c:v>
                </c:pt>
                <c:pt idx="482">
                  <c:v>15494.236624922774</c:v>
                </c:pt>
                <c:pt idx="483">
                  <c:v>14658.605635732039</c:v>
                </c:pt>
                <c:pt idx="484">
                  <c:v>11178.234244858932</c:v>
                </c:pt>
                <c:pt idx="485">
                  <c:v>10473.821881794629</c:v>
                </c:pt>
                <c:pt idx="486">
                  <c:v>10888.743846230151</c:v>
                </c:pt>
                <c:pt idx="487">
                  <c:v>12975.372317402285</c:v>
                </c:pt>
                <c:pt idx="488">
                  <c:v>12293.23770950711</c:v>
                </c:pt>
                <c:pt idx="489">
                  <c:v>14332.673351464573</c:v>
                </c:pt>
                <c:pt idx="490">
                  <c:v>13605.791107354706</c:v>
                </c:pt>
                <c:pt idx="491">
                  <c:v>11601.425936524265</c:v>
                </c:pt>
                <c:pt idx="492">
                  <c:v>12376.088705888498</c:v>
                </c:pt>
                <c:pt idx="493">
                  <c:v>12629.483882720488</c:v>
                </c:pt>
                <c:pt idx="494">
                  <c:v>11992.109436373032</c:v>
                </c:pt>
                <c:pt idx="495">
                  <c:v>11773.951710336589</c:v>
                </c:pt>
                <c:pt idx="496">
                  <c:v>15867.28849551472</c:v>
                </c:pt>
                <c:pt idx="497">
                  <c:v>15664.209305859338</c:v>
                </c:pt>
                <c:pt idx="498">
                  <c:v>11556.480001323707</c:v>
                </c:pt>
                <c:pt idx="499">
                  <c:v>12481.272695906266</c:v>
                </c:pt>
                <c:pt idx="500">
                  <c:v>10745.671533733494</c:v>
                </c:pt>
                <c:pt idx="501">
                  <c:v>11908.84638720582</c:v>
                </c:pt>
                <c:pt idx="502">
                  <c:v>12251.168754755414</c:v>
                </c:pt>
                <c:pt idx="503">
                  <c:v>14738.507810250285</c:v>
                </c:pt>
                <c:pt idx="504">
                  <c:v>16181.359726820394</c:v>
                </c:pt>
                <c:pt idx="505">
                  <c:v>11564.247369420202</c:v>
                </c:pt>
                <c:pt idx="506">
                  <c:v>13365.665656799119</c:v>
                </c:pt>
                <c:pt idx="507">
                  <c:v>12546.784847449853</c:v>
                </c:pt>
                <c:pt idx="508">
                  <c:v>11786.588067017472</c:v>
                </c:pt>
                <c:pt idx="509">
                  <c:v>12409.761805259757</c:v>
                </c:pt>
                <c:pt idx="510">
                  <c:v>16112.511079581152</c:v>
                </c:pt>
                <c:pt idx="511">
                  <c:v>16105.297250878062</c:v>
                </c:pt>
                <c:pt idx="512">
                  <c:v>13300.277721605382</c:v>
                </c:pt>
                <c:pt idx="513">
                  <c:v>11790.429737828063</c:v>
                </c:pt>
                <c:pt idx="514">
                  <c:v>12498.297680325744</c:v>
                </c:pt>
                <c:pt idx="515">
                  <c:v>12472.899603934622</c:v>
                </c:pt>
                <c:pt idx="516">
                  <c:v>13142.134849221209</c:v>
                </c:pt>
                <c:pt idx="517">
                  <c:v>14351.707070885335</c:v>
                </c:pt>
                <c:pt idx="518">
                  <c:v>15453.684118679688</c:v>
                </c:pt>
                <c:pt idx="519">
                  <c:v>12341.207435292245</c:v>
                </c:pt>
                <c:pt idx="520">
                  <c:v>11978.650150686895</c:v>
                </c:pt>
                <c:pt idx="521">
                  <c:v>12419.251255780266</c:v>
                </c:pt>
                <c:pt idx="522">
                  <c:v>13262.634586708182</c:v>
                </c:pt>
                <c:pt idx="523">
                  <c:v>12042.677846563491</c:v>
                </c:pt>
                <c:pt idx="524">
                  <c:v>15156.678335464392</c:v>
                </c:pt>
                <c:pt idx="525">
                  <c:v>14237.185850491087</c:v>
                </c:pt>
                <c:pt idx="526">
                  <c:v>10976.927199447415</c:v>
                </c:pt>
                <c:pt idx="527">
                  <c:v>10977.97243405582</c:v>
                </c:pt>
                <c:pt idx="528">
                  <c:v>13475.4381328649</c:v>
                </c:pt>
                <c:pt idx="529">
                  <c:v>13031.992591203469</c:v>
                </c:pt>
                <c:pt idx="530">
                  <c:v>13454.344213179498</c:v>
                </c:pt>
                <c:pt idx="531">
                  <c:v>14757.704604888313</c:v>
                </c:pt>
                <c:pt idx="532">
                  <c:v>16520.872948318414</c:v>
                </c:pt>
                <c:pt idx="533">
                  <c:v>12401.784588999488</c:v>
                </c:pt>
                <c:pt idx="534">
                  <c:v>13095.75192618905</c:v>
                </c:pt>
                <c:pt idx="535">
                  <c:v>12841.554634612359</c:v>
                </c:pt>
                <c:pt idx="536">
                  <c:v>11351.404692334396</c:v>
                </c:pt>
                <c:pt idx="537">
                  <c:v>13061.154302949857</c:v>
                </c:pt>
                <c:pt idx="538">
                  <c:v>15385.527184370279</c:v>
                </c:pt>
                <c:pt idx="539">
                  <c:v>14115.153614226709</c:v>
                </c:pt>
                <c:pt idx="540">
                  <c:v>12427.439586532657</c:v>
                </c:pt>
                <c:pt idx="541">
                  <c:v>11945.188919538787</c:v>
                </c:pt>
                <c:pt idx="542">
                  <c:v>12575.789049760104</c:v>
                </c:pt>
                <c:pt idx="543">
                  <c:v>12772.699094338332</c:v>
                </c:pt>
                <c:pt idx="544">
                  <c:v>12073.881857832053</c:v>
                </c:pt>
                <c:pt idx="545">
                  <c:v>15328.546109495246</c:v>
                </c:pt>
                <c:pt idx="546">
                  <c:v>15857.595558015893</c:v>
                </c:pt>
                <c:pt idx="547">
                  <c:v>13765.116221241306</c:v>
                </c:pt>
                <c:pt idx="548">
                  <c:v>11571.609574770335</c:v>
                </c:pt>
                <c:pt idx="549">
                  <c:v>13778.164376026056</c:v>
                </c:pt>
                <c:pt idx="550">
                  <c:v>13327.535475822922</c:v>
                </c:pt>
                <c:pt idx="551">
                  <c:v>13269.896805814706</c:v>
                </c:pt>
                <c:pt idx="552">
                  <c:v>16066.363748148304</c:v>
                </c:pt>
                <c:pt idx="553">
                  <c:v>15680.789359172257</c:v>
                </c:pt>
                <c:pt idx="554">
                  <c:v>12495.677197334551</c:v>
                </c:pt>
                <c:pt idx="555">
                  <c:v>11511.079609625975</c:v>
                </c:pt>
                <c:pt idx="556">
                  <c:v>13105.88127106249</c:v>
                </c:pt>
                <c:pt idx="557">
                  <c:v>12548.807520115104</c:v>
                </c:pt>
                <c:pt idx="558">
                  <c:v>13652.843286814506</c:v>
                </c:pt>
                <c:pt idx="559">
                  <c:v>15149.783472079342</c:v>
                </c:pt>
                <c:pt idx="560">
                  <c:v>16139.999295735195</c:v>
                </c:pt>
                <c:pt idx="561">
                  <c:v>11889.446405500388</c:v>
                </c:pt>
                <c:pt idx="562">
                  <c:v>12866.668990798713</c:v>
                </c:pt>
                <c:pt idx="563">
                  <c:v>12630.994710133082</c:v>
                </c:pt>
                <c:pt idx="564">
                  <c:v>12662.500335740126</c:v>
                </c:pt>
                <c:pt idx="565">
                  <c:v>12602.413608874616</c:v>
                </c:pt>
                <c:pt idx="566">
                  <c:v>14149.445190408234</c:v>
                </c:pt>
                <c:pt idx="567">
                  <c:v>16819.030853241158</c:v>
                </c:pt>
                <c:pt idx="568">
                  <c:v>13777.722235101055</c:v>
                </c:pt>
                <c:pt idx="569">
                  <c:v>12667.794023062113</c:v>
                </c:pt>
                <c:pt idx="570">
                  <c:v>11272.921771635425</c:v>
                </c:pt>
                <c:pt idx="571">
                  <c:v>13098.960651547115</c:v>
                </c:pt>
                <c:pt idx="572">
                  <c:v>11801.663736193892</c:v>
                </c:pt>
                <c:pt idx="573">
                  <c:v>17024.321605899135</c:v>
                </c:pt>
                <c:pt idx="574">
                  <c:v>16893.480617860852</c:v>
                </c:pt>
                <c:pt idx="575">
                  <c:v>11891.413903816285</c:v>
                </c:pt>
                <c:pt idx="576">
                  <c:v>12999.506622663313</c:v>
                </c:pt>
                <c:pt idx="577">
                  <c:v>13177.256032147643</c:v>
                </c:pt>
                <c:pt idx="578">
                  <c:v>14749.749914567683</c:v>
                </c:pt>
                <c:pt idx="579">
                  <c:v>14242.076853424305</c:v>
                </c:pt>
                <c:pt idx="580">
                  <c:v>16026.226763182352</c:v>
                </c:pt>
                <c:pt idx="581">
                  <c:v>16704.376409562443</c:v>
                </c:pt>
                <c:pt idx="582">
                  <c:v>15638.191833322589</c:v>
                </c:pt>
                <c:pt idx="583">
                  <c:v>13476.131112522478</c:v>
                </c:pt>
                <c:pt idx="584">
                  <c:v>13364.340644752236</c:v>
                </c:pt>
                <c:pt idx="585">
                  <c:v>12851.4045944014</c:v>
                </c:pt>
                <c:pt idx="586">
                  <c:v>14667.215264783663</c:v>
                </c:pt>
                <c:pt idx="587">
                  <c:v>16116.125830084104</c:v>
                </c:pt>
                <c:pt idx="588">
                  <c:v>17493.898205004811</c:v>
                </c:pt>
                <c:pt idx="589">
                  <c:v>14645.251612099903</c:v>
                </c:pt>
                <c:pt idx="590">
                  <c:v>14714.54829628806</c:v>
                </c:pt>
                <c:pt idx="591">
                  <c:v>14256.36384127927</c:v>
                </c:pt>
                <c:pt idx="592">
                  <c:v>13353.468099499274</c:v>
                </c:pt>
                <c:pt idx="593">
                  <c:v>15677.765369701414</c:v>
                </c:pt>
                <c:pt idx="594">
                  <c:v>15989.183261694667</c:v>
                </c:pt>
                <c:pt idx="595">
                  <c:v>16744.951746120969</c:v>
                </c:pt>
                <c:pt idx="596">
                  <c:v>14615.35534390248</c:v>
                </c:pt>
                <c:pt idx="597">
                  <c:v>13463.388413591674</c:v>
                </c:pt>
                <c:pt idx="598">
                  <c:v>12847.581538606169</c:v>
                </c:pt>
                <c:pt idx="599">
                  <c:v>15117.239095106708</c:v>
                </c:pt>
                <c:pt idx="600">
                  <c:v>13043.480778591793</c:v>
                </c:pt>
                <c:pt idx="601">
                  <c:v>17589.542452858557</c:v>
                </c:pt>
                <c:pt idx="602">
                  <c:v>17940.476902320323</c:v>
                </c:pt>
                <c:pt idx="603">
                  <c:v>13934.397695852522</c:v>
                </c:pt>
                <c:pt idx="604">
                  <c:v>13399.669349434229</c:v>
                </c:pt>
                <c:pt idx="605">
                  <c:v>14834.63994724031</c:v>
                </c:pt>
                <c:pt idx="606">
                  <c:v>14018.147287045482</c:v>
                </c:pt>
                <c:pt idx="607">
                  <c:v>14002.882307571428</c:v>
                </c:pt>
                <c:pt idx="608">
                  <c:v>16748.380140718458</c:v>
                </c:pt>
                <c:pt idx="609">
                  <c:v>16875.501638347563</c:v>
                </c:pt>
                <c:pt idx="610">
                  <c:v>13494.948430459708</c:v>
                </c:pt>
                <c:pt idx="611">
                  <c:v>13450.523742711868</c:v>
                </c:pt>
                <c:pt idx="612">
                  <c:v>11749.567972551507</c:v>
                </c:pt>
                <c:pt idx="613">
                  <c:v>12837.259957840863</c:v>
                </c:pt>
                <c:pt idx="614">
                  <c:v>12322.099090911661</c:v>
                </c:pt>
                <c:pt idx="615">
                  <c:v>16668.542017732248</c:v>
                </c:pt>
                <c:pt idx="616">
                  <c:v>16384.452952799125</c:v>
                </c:pt>
                <c:pt idx="617">
                  <c:v>12738.470493083412</c:v>
                </c:pt>
                <c:pt idx="618">
                  <c:v>13785.091844957233</c:v>
                </c:pt>
                <c:pt idx="619">
                  <c:v>13941.751208629785</c:v>
                </c:pt>
                <c:pt idx="620">
                  <c:v>13968.126191955162</c:v>
                </c:pt>
                <c:pt idx="621">
                  <c:v>12016.901975138058</c:v>
                </c:pt>
                <c:pt idx="622">
                  <c:v>17276.572252590609</c:v>
                </c:pt>
                <c:pt idx="623">
                  <c:v>16379.762117312825</c:v>
                </c:pt>
                <c:pt idx="624">
                  <c:v>11953.099625503566</c:v>
                </c:pt>
                <c:pt idx="625">
                  <c:v>13171.791299058135</c:v>
                </c:pt>
                <c:pt idx="626">
                  <c:v>12494.100836402167</c:v>
                </c:pt>
                <c:pt idx="627">
                  <c:v>12390.135364895097</c:v>
                </c:pt>
                <c:pt idx="628">
                  <c:v>12262.073083429494</c:v>
                </c:pt>
                <c:pt idx="629">
                  <c:v>15990.118066589968</c:v>
                </c:pt>
                <c:pt idx="630">
                  <c:v>15433.18447435358</c:v>
                </c:pt>
                <c:pt idx="631">
                  <c:v>13321.155880927501</c:v>
                </c:pt>
                <c:pt idx="632">
                  <c:v>14039.114607463654</c:v>
                </c:pt>
                <c:pt idx="633">
                  <c:v>11463.513956852141</c:v>
                </c:pt>
                <c:pt idx="634">
                  <c:v>11446.583548704486</c:v>
                </c:pt>
                <c:pt idx="635">
                  <c:v>11428.752044905867</c:v>
                </c:pt>
                <c:pt idx="636">
                  <c:v>14827.684487254432</c:v>
                </c:pt>
                <c:pt idx="637">
                  <c:v>15078.080421836601</c:v>
                </c:pt>
                <c:pt idx="638">
                  <c:v>13501.746937300832</c:v>
                </c:pt>
                <c:pt idx="639">
                  <c:v>13882.561677231281</c:v>
                </c:pt>
                <c:pt idx="640">
                  <c:v>12305.642960039997</c:v>
                </c:pt>
                <c:pt idx="641">
                  <c:v>12035.650736423308</c:v>
                </c:pt>
                <c:pt idx="642">
                  <c:v>13912.947495811299</c:v>
                </c:pt>
                <c:pt idx="643">
                  <c:v>15458.941955747221</c:v>
                </c:pt>
                <c:pt idx="644">
                  <c:v>14568.4224478041</c:v>
                </c:pt>
                <c:pt idx="645">
                  <c:v>12863.359478930852</c:v>
                </c:pt>
                <c:pt idx="646">
                  <c:v>13193.548488320099</c:v>
                </c:pt>
                <c:pt idx="647">
                  <c:v>12979.059896574388</c:v>
                </c:pt>
                <c:pt idx="648">
                  <c:v>13353.632933310448</c:v>
                </c:pt>
                <c:pt idx="649">
                  <c:v>13246.007886834612</c:v>
                </c:pt>
                <c:pt idx="650">
                  <c:v>15223.762260975671</c:v>
                </c:pt>
                <c:pt idx="651">
                  <c:v>15651.836453614826</c:v>
                </c:pt>
                <c:pt idx="652">
                  <c:v>12116.234500577839</c:v>
                </c:pt>
                <c:pt idx="653">
                  <c:v>11558.467991876038</c:v>
                </c:pt>
                <c:pt idx="654">
                  <c:v>13054.475878092475</c:v>
                </c:pt>
                <c:pt idx="655">
                  <c:v>10891.616844757893</c:v>
                </c:pt>
                <c:pt idx="656">
                  <c:v>12036.688399846242</c:v>
                </c:pt>
                <c:pt idx="657">
                  <c:v>14361.173875259547</c:v>
                </c:pt>
                <c:pt idx="658">
                  <c:v>15563.134448602548</c:v>
                </c:pt>
                <c:pt idx="659">
                  <c:v>12537.621083968972</c:v>
                </c:pt>
                <c:pt idx="660">
                  <c:v>11019.107181263318</c:v>
                </c:pt>
                <c:pt idx="661">
                  <c:v>12588.033931213386</c:v>
                </c:pt>
                <c:pt idx="662">
                  <c:v>13062.161673326244</c:v>
                </c:pt>
                <c:pt idx="663">
                  <c:v>12497.464883230317</c:v>
                </c:pt>
                <c:pt idx="664">
                  <c:v>14120.919993700025</c:v>
                </c:pt>
                <c:pt idx="665">
                  <c:v>14308.784635424003</c:v>
                </c:pt>
                <c:pt idx="666">
                  <c:v>11768.081366415829</c:v>
                </c:pt>
                <c:pt idx="667">
                  <c:v>10671.040795913126</c:v>
                </c:pt>
                <c:pt idx="668">
                  <c:v>11860.860350286981</c:v>
                </c:pt>
                <c:pt idx="669">
                  <c:v>13427.127633636055</c:v>
                </c:pt>
                <c:pt idx="670">
                  <c:v>11058.843450500794</c:v>
                </c:pt>
                <c:pt idx="671">
                  <c:v>12955.090718281132</c:v>
                </c:pt>
                <c:pt idx="672">
                  <c:v>13198.845412837227</c:v>
                </c:pt>
                <c:pt idx="673">
                  <c:v>11533.957430784611</c:v>
                </c:pt>
                <c:pt idx="674">
                  <c:v>11724.651603494665</c:v>
                </c:pt>
                <c:pt idx="675">
                  <c:v>12983.844494332045</c:v>
                </c:pt>
                <c:pt idx="676">
                  <c:v>13300.433180037631</c:v>
                </c:pt>
                <c:pt idx="677">
                  <c:v>12786.359810409374</c:v>
                </c:pt>
                <c:pt idx="678">
                  <c:v>15540.090597178196</c:v>
                </c:pt>
                <c:pt idx="679">
                  <c:v>15532.191583591204</c:v>
                </c:pt>
                <c:pt idx="680">
                  <c:v>11265.120928991082</c:v>
                </c:pt>
                <c:pt idx="681">
                  <c:v>10789.72661369048</c:v>
                </c:pt>
                <c:pt idx="682">
                  <c:v>10193.303440732743</c:v>
                </c:pt>
                <c:pt idx="683">
                  <c:v>9861.3479018379658</c:v>
                </c:pt>
                <c:pt idx="684">
                  <c:v>11714.681663839827</c:v>
                </c:pt>
                <c:pt idx="685">
                  <c:v>13770.958082825198</c:v>
                </c:pt>
                <c:pt idx="686">
                  <c:v>15067.91621216561</c:v>
                </c:pt>
                <c:pt idx="687">
                  <c:v>11276.051069182466</c:v>
                </c:pt>
                <c:pt idx="688">
                  <c:v>10863.86122417872</c:v>
                </c:pt>
                <c:pt idx="689">
                  <c:v>10563.863323254756</c:v>
                </c:pt>
                <c:pt idx="690">
                  <c:v>11863.191298768463</c:v>
                </c:pt>
                <c:pt idx="691">
                  <c:v>10645.264188978406</c:v>
                </c:pt>
                <c:pt idx="692">
                  <c:v>15355.285868355873</c:v>
                </c:pt>
                <c:pt idx="693">
                  <c:v>14229.804548259099</c:v>
                </c:pt>
                <c:pt idx="694">
                  <c:v>12821.397083013286</c:v>
                </c:pt>
                <c:pt idx="695">
                  <c:v>10731.567862146157</c:v>
                </c:pt>
                <c:pt idx="696">
                  <c:v>9307.7644286990417</c:v>
                </c:pt>
                <c:pt idx="697">
                  <c:v>9778.6395670369056</c:v>
                </c:pt>
                <c:pt idx="698">
                  <c:v>10783.295079085488</c:v>
                </c:pt>
                <c:pt idx="699">
                  <c:v>14976.772406438413</c:v>
                </c:pt>
                <c:pt idx="700">
                  <c:v>15326.341522368581</c:v>
                </c:pt>
                <c:pt idx="701">
                  <c:v>10546.39313402096</c:v>
                </c:pt>
                <c:pt idx="702">
                  <c:v>12754.07985331776</c:v>
                </c:pt>
                <c:pt idx="703">
                  <c:v>11459.725718866259</c:v>
                </c:pt>
                <c:pt idx="704">
                  <c:v>9954.7464863316272</c:v>
                </c:pt>
                <c:pt idx="705">
                  <c:v>10242.034226949665</c:v>
                </c:pt>
                <c:pt idx="706">
                  <c:v>13420.935899617049</c:v>
                </c:pt>
                <c:pt idx="707">
                  <c:v>13301.090090100141</c:v>
                </c:pt>
                <c:pt idx="708">
                  <c:v>11773.298153577818</c:v>
                </c:pt>
                <c:pt idx="709">
                  <c:v>11187.127539171854</c:v>
                </c:pt>
                <c:pt idx="710">
                  <c:v>12262.97002843679</c:v>
                </c:pt>
                <c:pt idx="711">
                  <c:v>10675.027974010181</c:v>
                </c:pt>
                <c:pt idx="712">
                  <c:v>11889.025375398211</c:v>
                </c:pt>
                <c:pt idx="713">
                  <c:v>15830.063060695622</c:v>
                </c:pt>
                <c:pt idx="714">
                  <c:v>15936.79604306156</c:v>
                </c:pt>
                <c:pt idx="715">
                  <c:v>11328.728549550207</c:v>
                </c:pt>
                <c:pt idx="716">
                  <c:v>13078.425915067965</c:v>
                </c:pt>
                <c:pt idx="717">
                  <c:v>12217.262498854081</c:v>
                </c:pt>
                <c:pt idx="718">
                  <c:v>10358.516472519925</c:v>
                </c:pt>
                <c:pt idx="719">
                  <c:v>12999.175892406227</c:v>
                </c:pt>
                <c:pt idx="720">
                  <c:v>14305.595623523317</c:v>
                </c:pt>
                <c:pt idx="721">
                  <c:v>14591.573193335811</c:v>
                </c:pt>
                <c:pt idx="722">
                  <c:v>10310.047698287854</c:v>
                </c:pt>
                <c:pt idx="723">
                  <c:v>10254.431122117412</c:v>
                </c:pt>
                <c:pt idx="724">
                  <c:v>10333.740501778047</c:v>
                </c:pt>
                <c:pt idx="725">
                  <c:v>12849.049066462687</c:v>
                </c:pt>
                <c:pt idx="726">
                  <c:v>10525.505204488134</c:v>
                </c:pt>
                <c:pt idx="727">
                  <c:v>15387.434693365858</c:v>
                </c:pt>
                <c:pt idx="728">
                  <c:v>14705.335972678369</c:v>
                </c:pt>
                <c:pt idx="729">
                  <c:v>12489.198824061627</c:v>
                </c:pt>
                <c:pt idx="730">
                  <c:v>12139.047335231973</c:v>
                </c:pt>
                <c:pt idx="731">
                  <c:v>11164.372239722326</c:v>
                </c:pt>
                <c:pt idx="732">
                  <c:v>9724.6718670069713</c:v>
                </c:pt>
                <c:pt idx="733">
                  <c:v>8902.2555487930003</c:v>
                </c:pt>
                <c:pt idx="734">
                  <c:v>11919.323184782726</c:v>
                </c:pt>
                <c:pt idx="735">
                  <c:v>12628.932194097215</c:v>
                </c:pt>
                <c:pt idx="736">
                  <c:v>9667.576413725732</c:v>
                </c:pt>
                <c:pt idx="737">
                  <c:v>11304.399314633811</c:v>
                </c:pt>
                <c:pt idx="738">
                  <c:v>10794.473897301345</c:v>
                </c:pt>
                <c:pt idx="739">
                  <c:v>9737.6102763781309</c:v>
                </c:pt>
                <c:pt idx="740">
                  <c:v>9426.3555271237892</c:v>
                </c:pt>
                <c:pt idx="741">
                  <c:v>13062.448170075388</c:v>
                </c:pt>
                <c:pt idx="742">
                  <c:v>11684.595714163033</c:v>
                </c:pt>
                <c:pt idx="743">
                  <c:v>8835.4609661185332</c:v>
                </c:pt>
                <c:pt idx="744">
                  <c:v>8677.5001663890162</c:v>
                </c:pt>
                <c:pt idx="745">
                  <c:v>10557.561120718094</c:v>
                </c:pt>
                <c:pt idx="746">
                  <c:v>8926.7292276516509</c:v>
                </c:pt>
                <c:pt idx="747">
                  <c:v>10154.105962631602</c:v>
                </c:pt>
                <c:pt idx="748">
                  <c:v>12256.086850438849</c:v>
                </c:pt>
                <c:pt idx="749">
                  <c:v>13071.957712111705</c:v>
                </c:pt>
                <c:pt idx="750">
                  <c:v>9047.3399631530538</c:v>
                </c:pt>
                <c:pt idx="751">
                  <c:v>8002.7325161001991</c:v>
                </c:pt>
                <c:pt idx="752">
                  <c:v>9111.0490524023135</c:v>
                </c:pt>
                <c:pt idx="753">
                  <c:v>10031.474593661271</c:v>
                </c:pt>
                <c:pt idx="754">
                  <c:v>8678.7587689818647</c:v>
                </c:pt>
                <c:pt idx="755">
                  <c:v>11789.01379773008</c:v>
                </c:pt>
                <c:pt idx="756">
                  <c:v>12897.759041427016</c:v>
                </c:pt>
                <c:pt idx="757">
                  <c:v>10435.235936481458</c:v>
                </c:pt>
                <c:pt idx="758">
                  <c:v>8943.6437186029234</c:v>
                </c:pt>
                <c:pt idx="759">
                  <c:v>9979.7883545963869</c:v>
                </c:pt>
                <c:pt idx="760">
                  <c:v>8422.6657531253823</c:v>
                </c:pt>
                <c:pt idx="761">
                  <c:v>10391.47181418712</c:v>
                </c:pt>
                <c:pt idx="762">
                  <c:v>14591.224341429868</c:v>
                </c:pt>
                <c:pt idx="763">
                  <c:v>13115.855494175845</c:v>
                </c:pt>
                <c:pt idx="764">
                  <c:v>10751.242771307861</c:v>
                </c:pt>
                <c:pt idx="765">
                  <c:v>12113.397022153418</c:v>
                </c:pt>
                <c:pt idx="766">
                  <c:v>12193.864884720544</c:v>
                </c:pt>
                <c:pt idx="767">
                  <c:v>11301.279176784012</c:v>
                </c:pt>
                <c:pt idx="768">
                  <c:v>9164.6879680620168</c:v>
                </c:pt>
                <c:pt idx="769">
                  <c:v>12975.921188625558</c:v>
                </c:pt>
                <c:pt idx="770">
                  <c:v>11415.036182978685</c:v>
                </c:pt>
                <c:pt idx="771">
                  <c:v>8441.2023658886792</c:v>
                </c:pt>
                <c:pt idx="772">
                  <c:v>11390.931715363748</c:v>
                </c:pt>
                <c:pt idx="773">
                  <c:v>10248.813741038737</c:v>
                </c:pt>
                <c:pt idx="774">
                  <c:v>10581.99894395129</c:v>
                </c:pt>
                <c:pt idx="775">
                  <c:v>9598.0489825125987</c:v>
                </c:pt>
                <c:pt idx="776">
                  <c:v>14470.250318121742</c:v>
                </c:pt>
                <c:pt idx="777">
                  <c:v>12634.174401380396</c:v>
                </c:pt>
                <c:pt idx="778">
                  <c:v>8799.7960230933204</c:v>
                </c:pt>
                <c:pt idx="779">
                  <c:v>8541.9693418701063</c:v>
                </c:pt>
                <c:pt idx="780">
                  <c:v>8726.3690690646763</c:v>
                </c:pt>
                <c:pt idx="781">
                  <c:v>10626.660151838099</c:v>
                </c:pt>
                <c:pt idx="782">
                  <c:v>9604.0084956345909</c:v>
                </c:pt>
                <c:pt idx="783">
                  <c:v>13953.263657294845</c:v>
                </c:pt>
                <c:pt idx="784">
                  <c:v>12796.384809819267</c:v>
                </c:pt>
                <c:pt idx="785">
                  <c:v>8720.6950025644364</c:v>
                </c:pt>
                <c:pt idx="786">
                  <c:v>10638.577995725158</c:v>
                </c:pt>
                <c:pt idx="787">
                  <c:v>10205.630213334869</c:v>
                </c:pt>
                <c:pt idx="788">
                  <c:v>11010.733273138523</c:v>
                </c:pt>
                <c:pt idx="789">
                  <c:v>9912.0505251139566</c:v>
                </c:pt>
                <c:pt idx="790">
                  <c:v>14297.104327752366</c:v>
                </c:pt>
                <c:pt idx="791">
                  <c:v>12408.749338923664</c:v>
                </c:pt>
                <c:pt idx="792">
                  <c:v>11050.511979510075</c:v>
                </c:pt>
                <c:pt idx="793">
                  <c:v>9888.5455316412736</c:v>
                </c:pt>
                <c:pt idx="794">
                  <c:v>10246.648458241831</c:v>
                </c:pt>
                <c:pt idx="795">
                  <c:v>9750.7491929298176</c:v>
                </c:pt>
                <c:pt idx="796">
                  <c:v>10997.852509288467</c:v>
                </c:pt>
                <c:pt idx="797">
                  <c:v>12756.835422547392</c:v>
                </c:pt>
                <c:pt idx="798">
                  <c:v>15061.185782449846</c:v>
                </c:pt>
                <c:pt idx="799">
                  <c:v>10039.747391465591</c:v>
                </c:pt>
                <c:pt idx="800">
                  <c:v>9980.8988431329526</c:v>
                </c:pt>
                <c:pt idx="801">
                  <c:v>11546.558358810518</c:v>
                </c:pt>
                <c:pt idx="802">
                  <c:v>11771.546286217907</c:v>
                </c:pt>
                <c:pt idx="803">
                  <c:v>11814.111843258852</c:v>
                </c:pt>
                <c:pt idx="804">
                  <c:v>13027.301243387956</c:v>
                </c:pt>
                <c:pt idx="805">
                  <c:v>14497.738684399146</c:v>
                </c:pt>
                <c:pt idx="806">
                  <c:v>9918.0719021293971</c:v>
                </c:pt>
                <c:pt idx="807">
                  <c:v>11082.75070959422</c:v>
                </c:pt>
                <c:pt idx="808">
                  <c:v>9137.454213842122</c:v>
                </c:pt>
                <c:pt idx="809">
                  <c:v>10796.71169863805</c:v>
                </c:pt>
                <c:pt idx="810">
                  <c:v>9174.2103629507947</c:v>
                </c:pt>
                <c:pt idx="811">
                  <c:v>13478.973299876607</c:v>
                </c:pt>
                <c:pt idx="812">
                  <c:v>12888.281497183452</c:v>
                </c:pt>
                <c:pt idx="813">
                  <c:v>10882.913584902508</c:v>
                </c:pt>
                <c:pt idx="814">
                  <c:v>10748.607697316585</c:v>
                </c:pt>
                <c:pt idx="815">
                  <c:v>10710.311533892356</c:v>
                </c:pt>
                <c:pt idx="816">
                  <c:v>9476.3801211177361</c:v>
                </c:pt>
                <c:pt idx="817">
                  <c:v>10809.674943955715</c:v>
                </c:pt>
                <c:pt idx="818">
                  <c:v>15011.961909719954</c:v>
                </c:pt>
                <c:pt idx="819">
                  <c:v>13059.878837781565</c:v>
                </c:pt>
                <c:pt idx="820">
                  <c:v>11735.78439273715</c:v>
                </c:pt>
                <c:pt idx="821">
                  <c:v>11965.615558630194</c:v>
                </c:pt>
                <c:pt idx="822">
                  <c:v>12026.253626357211</c:v>
                </c:pt>
                <c:pt idx="823">
                  <c:v>11888.60616883223</c:v>
                </c:pt>
                <c:pt idx="824">
                  <c:v>13696.500645106116</c:v>
                </c:pt>
                <c:pt idx="825">
                  <c:v>16213.554954626514</c:v>
                </c:pt>
                <c:pt idx="826">
                  <c:v>17128.226384738256</c:v>
                </c:pt>
                <c:pt idx="827">
                  <c:v>12984.221598791279</c:v>
                </c:pt>
                <c:pt idx="828">
                  <c:v>13718.289458228164</c:v>
                </c:pt>
                <c:pt idx="829">
                  <c:v>12326.125720088243</c:v>
                </c:pt>
                <c:pt idx="830">
                  <c:v>14204.870464808093</c:v>
                </c:pt>
                <c:pt idx="831">
                  <c:v>12575.839512731924</c:v>
                </c:pt>
                <c:pt idx="832">
                  <c:v>17466.305835732539</c:v>
                </c:pt>
                <c:pt idx="833">
                  <c:v>14943.49994504272</c:v>
                </c:pt>
                <c:pt idx="834">
                  <c:v>12209.805624664741</c:v>
                </c:pt>
                <c:pt idx="835">
                  <c:v>12907.499478516926</c:v>
                </c:pt>
                <c:pt idx="836">
                  <c:v>12519.602063533883</c:v>
                </c:pt>
                <c:pt idx="837">
                  <c:v>14120.482099408226</c:v>
                </c:pt>
                <c:pt idx="838">
                  <c:v>13349.630375786834</c:v>
                </c:pt>
                <c:pt idx="839">
                  <c:v>13839.21209584397</c:v>
                </c:pt>
                <c:pt idx="840">
                  <c:v>14516.508919654745</c:v>
                </c:pt>
                <c:pt idx="841">
                  <c:v>13239.935499615569</c:v>
                </c:pt>
                <c:pt idx="842">
                  <c:v>13266.017142873581</c:v>
                </c:pt>
                <c:pt idx="843">
                  <c:v>12640.925003378961</c:v>
                </c:pt>
                <c:pt idx="844">
                  <c:v>13350.514898020272</c:v>
                </c:pt>
                <c:pt idx="845">
                  <c:v>13564.552112153546</c:v>
                </c:pt>
                <c:pt idx="846">
                  <c:v>15180.344259891735</c:v>
                </c:pt>
                <c:pt idx="847">
                  <c:v>15895.721083200355</c:v>
                </c:pt>
                <c:pt idx="848">
                  <c:v>13217.4441175752</c:v>
                </c:pt>
                <c:pt idx="849">
                  <c:v>13303.459145358829</c:v>
                </c:pt>
                <c:pt idx="850">
                  <c:v>14283.281866786603</c:v>
                </c:pt>
                <c:pt idx="851">
                  <c:v>14459.056107085675</c:v>
                </c:pt>
                <c:pt idx="852">
                  <c:v>13848.894384166168</c:v>
                </c:pt>
                <c:pt idx="853">
                  <c:v>16701.502183543111</c:v>
                </c:pt>
                <c:pt idx="854">
                  <c:v>15307.10657335074</c:v>
                </c:pt>
                <c:pt idx="855">
                  <c:v>12212.76611499401</c:v>
                </c:pt>
                <c:pt idx="856">
                  <c:v>14721.711974678337</c:v>
                </c:pt>
                <c:pt idx="857">
                  <c:v>13736.800075461104</c:v>
                </c:pt>
                <c:pt idx="858">
                  <c:v>13823.091553843185</c:v>
                </c:pt>
                <c:pt idx="859">
                  <c:v>11847.397708530967</c:v>
                </c:pt>
                <c:pt idx="860">
                  <c:v>16564.528874016247</c:v>
                </c:pt>
                <c:pt idx="861">
                  <c:v>16930.17910884352</c:v>
                </c:pt>
                <c:pt idx="862">
                  <c:v>14170.39656292769</c:v>
                </c:pt>
                <c:pt idx="863">
                  <c:v>12777.599042421891</c:v>
                </c:pt>
                <c:pt idx="864">
                  <c:v>12162.506167280095</c:v>
                </c:pt>
                <c:pt idx="865">
                  <c:v>12579.136223359419</c:v>
                </c:pt>
                <c:pt idx="866">
                  <c:v>13481.07169346969</c:v>
                </c:pt>
                <c:pt idx="867">
                  <c:v>16514.924196003365</c:v>
                </c:pt>
                <c:pt idx="868">
                  <c:v>15155.857210550403</c:v>
                </c:pt>
                <c:pt idx="869">
                  <c:v>13905.820860211068</c:v>
                </c:pt>
                <c:pt idx="870">
                  <c:v>12376.697717319323</c:v>
                </c:pt>
                <c:pt idx="871">
                  <c:v>13495.489314542425</c:v>
                </c:pt>
                <c:pt idx="872">
                  <c:v>12958.285938151541</c:v>
                </c:pt>
                <c:pt idx="873">
                  <c:v>13368.11883817576</c:v>
                </c:pt>
                <c:pt idx="874">
                  <c:v>16386.584585878856</c:v>
                </c:pt>
                <c:pt idx="875">
                  <c:v>16554.593168308213</c:v>
                </c:pt>
                <c:pt idx="876">
                  <c:v>14358.091085036129</c:v>
                </c:pt>
                <c:pt idx="877">
                  <c:v>12959.562907443069</c:v>
                </c:pt>
                <c:pt idx="878">
                  <c:v>12403.361445718761</c:v>
                </c:pt>
                <c:pt idx="879">
                  <c:v>14372.642874150533</c:v>
                </c:pt>
                <c:pt idx="880">
                  <c:v>14150.744027224522</c:v>
                </c:pt>
                <c:pt idx="881">
                  <c:v>15886.875899601891</c:v>
                </c:pt>
                <c:pt idx="882">
                  <c:v>15712.567038490874</c:v>
                </c:pt>
                <c:pt idx="883">
                  <c:v>13446.011829728512</c:v>
                </c:pt>
                <c:pt idx="884">
                  <c:v>13419.124792835017</c:v>
                </c:pt>
                <c:pt idx="885">
                  <c:v>13712.73048354329</c:v>
                </c:pt>
                <c:pt idx="886">
                  <c:v>12837.521923886696</c:v>
                </c:pt>
                <c:pt idx="887">
                  <c:v>12917.111438317572</c:v>
                </c:pt>
                <c:pt idx="888">
                  <c:v>17451.199922934789</c:v>
                </c:pt>
                <c:pt idx="889">
                  <c:v>17509.749088037701</c:v>
                </c:pt>
                <c:pt idx="890">
                  <c:v>13202.039035252714</c:v>
                </c:pt>
                <c:pt idx="891">
                  <c:v>14782.355620416423</c:v>
                </c:pt>
                <c:pt idx="892">
                  <c:v>12601.567740713906</c:v>
                </c:pt>
                <c:pt idx="893">
                  <c:v>12007.832070544444</c:v>
                </c:pt>
                <c:pt idx="894">
                  <c:v>12679.106627694919</c:v>
                </c:pt>
                <c:pt idx="895">
                  <c:v>14969.691744005047</c:v>
                </c:pt>
                <c:pt idx="896">
                  <c:v>15272.533093065174</c:v>
                </c:pt>
                <c:pt idx="897">
                  <c:v>13032.903437778328</c:v>
                </c:pt>
                <c:pt idx="898">
                  <c:v>12672.974967791115</c:v>
                </c:pt>
                <c:pt idx="899">
                  <c:v>14371.119627656652</c:v>
                </c:pt>
                <c:pt idx="900">
                  <c:v>13636.699392442042</c:v>
                </c:pt>
                <c:pt idx="901">
                  <c:v>14213.985360466817</c:v>
                </c:pt>
                <c:pt idx="902">
                  <c:v>16761.097163286853</c:v>
                </c:pt>
                <c:pt idx="903">
                  <c:v>17005.383126778983</c:v>
                </c:pt>
                <c:pt idx="904">
                  <c:v>14497.587920635273</c:v>
                </c:pt>
                <c:pt idx="905">
                  <c:v>12271.007085244637</c:v>
                </c:pt>
                <c:pt idx="906">
                  <c:v>14320.60486812419</c:v>
                </c:pt>
                <c:pt idx="907">
                  <c:v>14140.906073276865</c:v>
                </c:pt>
                <c:pt idx="908">
                  <c:v>14856.605285839885</c:v>
                </c:pt>
                <c:pt idx="909">
                  <c:v>16341.833478522498</c:v>
                </c:pt>
                <c:pt idx="910">
                  <c:v>15842.182180065081</c:v>
                </c:pt>
                <c:pt idx="911">
                  <c:v>14471.254977739516</c:v>
                </c:pt>
                <c:pt idx="912">
                  <c:v>12914.308659131539</c:v>
                </c:pt>
                <c:pt idx="913">
                  <c:v>14501.646699160237</c:v>
                </c:pt>
                <c:pt idx="914">
                  <c:v>13488.353658412641</c:v>
                </c:pt>
                <c:pt idx="915">
                  <c:v>15266.820389256678</c:v>
                </c:pt>
                <c:pt idx="916">
                  <c:v>15536.165274165496</c:v>
                </c:pt>
                <c:pt idx="917">
                  <c:v>16952.348372934644</c:v>
                </c:pt>
                <c:pt idx="918">
                  <c:v>14631.309062228949</c:v>
                </c:pt>
                <c:pt idx="919">
                  <c:v>13621.380671709387</c:v>
                </c:pt>
                <c:pt idx="920">
                  <c:v>15303.939403929773</c:v>
                </c:pt>
                <c:pt idx="921">
                  <c:v>12948.835123682096</c:v>
                </c:pt>
                <c:pt idx="922">
                  <c:v>15014.371687008716</c:v>
                </c:pt>
                <c:pt idx="923">
                  <c:v>15977.190025308722</c:v>
                </c:pt>
                <c:pt idx="924">
                  <c:v>18097.458952092809</c:v>
                </c:pt>
                <c:pt idx="925">
                  <c:v>12858.820215170668</c:v>
                </c:pt>
                <c:pt idx="926">
                  <c:v>13102.876292805482</c:v>
                </c:pt>
                <c:pt idx="927">
                  <c:v>13471.323081222137</c:v>
                </c:pt>
                <c:pt idx="928">
                  <c:v>14957.976058437103</c:v>
                </c:pt>
                <c:pt idx="929">
                  <c:v>13557.715251466467</c:v>
                </c:pt>
                <c:pt idx="930">
                  <c:v>18170.197455430163</c:v>
                </c:pt>
                <c:pt idx="931">
                  <c:v>16413.122729095368</c:v>
                </c:pt>
                <c:pt idx="932">
                  <c:v>12852.824514814727</c:v>
                </c:pt>
                <c:pt idx="933">
                  <c:v>14793.684308285885</c:v>
                </c:pt>
                <c:pt idx="934">
                  <c:v>13572.230504346193</c:v>
                </c:pt>
                <c:pt idx="935">
                  <c:v>14901.266089746458</c:v>
                </c:pt>
                <c:pt idx="936">
                  <c:v>14613.499542845715</c:v>
                </c:pt>
                <c:pt idx="937">
                  <c:v>17809.538933252159</c:v>
                </c:pt>
                <c:pt idx="938">
                  <c:v>17073.867814823145</c:v>
                </c:pt>
                <c:pt idx="939">
                  <c:v>13781.629704714367</c:v>
                </c:pt>
                <c:pt idx="940">
                  <c:v>13449.364665906753</c:v>
                </c:pt>
                <c:pt idx="941">
                  <c:v>13937.725588849391</c:v>
                </c:pt>
                <c:pt idx="942">
                  <c:v>14305.36530442786</c:v>
                </c:pt>
                <c:pt idx="943">
                  <c:v>14200.070590243284</c:v>
                </c:pt>
                <c:pt idx="944">
                  <c:v>19445.699979833011</c:v>
                </c:pt>
                <c:pt idx="945">
                  <c:v>19954.896183881454</c:v>
                </c:pt>
                <c:pt idx="946">
                  <c:v>14914.766219609201</c:v>
                </c:pt>
                <c:pt idx="947">
                  <c:v>15970.931614123572</c:v>
                </c:pt>
                <c:pt idx="948">
                  <c:v>16419.179388988548</c:v>
                </c:pt>
                <c:pt idx="949">
                  <c:v>16525.984042849239</c:v>
                </c:pt>
                <c:pt idx="950">
                  <c:v>15842.470478746258</c:v>
                </c:pt>
                <c:pt idx="951">
                  <c:v>18878.740584962958</c:v>
                </c:pt>
                <c:pt idx="952">
                  <c:v>18525.601521078654</c:v>
                </c:pt>
                <c:pt idx="953">
                  <c:v>16705.004916731585</c:v>
                </c:pt>
                <c:pt idx="954">
                  <c:v>16469.406190480153</c:v>
                </c:pt>
                <c:pt idx="955">
                  <c:v>15175.229049024083</c:v>
                </c:pt>
                <c:pt idx="956">
                  <c:v>16666.866229776737</c:v>
                </c:pt>
                <c:pt idx="957">
                  <c:v>16909.201377356912</c:v>
                </c:pt>
                <c:pt idx="958">
                  <c:v>17859.088476988894</c:v>
                </c:pt>
                <c:pt idx="959">
                  <c:v>20087.182441414621</c:v>
                </c:pt>
                <c:pt idx="960">
                  <c:v>16448.856817970838</c:v>
                </c:pt>
                <c:pt idx="961">
                  <c:v>16785.518791332281</c:v>
                </c:pt>
                <c:pt idx="962">
                  <c:v>14761.407133631696</c:v>
                </c:pt>
                <c:pt idx="963">
                  <c:v>15140.589733263398</c:v>
                </c:pt>
                <c:pt idx="964">
                  <c:v>14481.490709801121</c:v>
                </c:pt>
                <c:pt idx="965">
                  <c:v>18635.814821994361</c:v>
                </c:pt>
                <c:pt idx="966">
                  <c:v>19402.277347089126</c:v>
                </c:pt>
                <c:pt idx="967">
                  <c:v>13633.699604377711</c:v>
                </c:pt>
                <c:pt idx="968">
                  <c:v>15176.352399874897</c:v>
                </c:pt>
                <c:pt idx="969">
                  <c:v>16352.922939512857</c:v>
                </c:pt>
                <c:pt idx="970">
                  <c:v>14212.403055182111</c:v>
                </c:pt>
                <c:pt idx="971">
                  <c:v>13934.16551613276</c:v>
                </c:pt>
                <c:pt idx="972">
                  <c:v>18947.967003272166</c:v>
                </c:pt>
                <c:pt idx="973">
                  <c:v>16800.750187191708</c:v>
                </c:pt>
                <c:pt idx="974">
                  <c:v>13604.507030276973</c:v>
                </c:pt>
                <c:pt idx="975">
                  <c:v>13671.170925729302</c:v>
                </c:pt>
                <c:pt idx="976">
                  <c:v>14627.023286311169</c:v>
                </c:pt>
                <c:pt idx="977">
                  <c:v>13718.958640083492</c:v>
                </c:pt>
                <c:pt idx="978">
                  <c:v>13891.930006565006</c:v>
                </c:pt>
                <c:pt idx="979">
                  <c:v>17708.48822468194</c:v>
                </c:pt>
                <c:pt idx="980">
                  <c:v>17349.300782380771</c:v>
                </c:pt>
                <c:pt idx="981">
                  <c:v>15441.873457027343</c:v>
                </c:pt>
                <c:pt idx="982">
                  <c:v>12918.928111884081</c:v>
                </c:pt>
                <c:pt idx="983">
                  <c:v>15344.687042615566</c:v>
                </c:pt>
                <c:pt idx="984">
                  <c:v>15556.588650327074</c:v>
                </c:pt>
                <c:pt idx="985">
                  <c:v>14653.641228502369</c:v>
                </c:pt>
                <c:pt idx="986">
                  <c:v>16400.99971366418</c:v>
                </c:pt>
                <c:pt idx="987">
                  <c:v>18588.768882634693</c:v>
                </c:pt>
                <c:pt idx="988">
                  <c:v>15226.571553798765</c:v>
                </c:pt>
                <c:pt idx="989">
                  <c:v>13314.640128624478</c:v>
                </c:pt>
                <c:pt idx="990">
                  <c:v>12544.282415888945</c:v>
                </c:pt>
                <c:pt idx="991">
                  <c:v>14608.458863097076</c:v>
                </c:pt>
                <c:pt idx="992">
                  <c:v>15064.306410080482</c:v>
                </c:pt>
                <c:pt idx="993">
                  <c:v>17120.783377261439</c:v>
                </c:pt>
                <c:pt idx="994">
                  <c:v>16289.593015243063</c:v>
                </c:pt>
                <c:pt idx="995">
                  <c:v>12784.530185211686</c:v>
                </c:pt>
                <c:pt idx="996">
                  <c:v>13052.75310908659</c:v>
                </c:pt>
                <c:pt idx="997">
                  <c:v>14060.120366361354</c:v>
                </c:pt>
                <c:pt idx="998">
                  <c:v>13273.187837150197</c:v>
                </c:pt>
                <c:pt idx="999">
                  <c:v>13198.409525494091</c:v>
                </c:pt>
                <c:pt idx="1000">
                  <c:v>18635.459823281086</c:v>
                </c:pt>
                <c:pt idx="1001">
                  <c:v>16418.298551171851</c:v>
                </c:pt>
                <c:pt idx="1002">
                  <c:v>14491.835315444645</c:v>
                </c:pt>
                <c:pt idx="1003">
                  <c:v>15670.922623528875</c:v>
                </c:pt>
                <c:pt idx="1004">
                  <c:v>15451.903390901936</c:v>
                </c:pt>
                <c:pt idx="1005">
                  <c:v>12967.090640111153</c:v>
                </c:pt>
                <c:pt idx="1006">
                  <c:v>15569.069851616885</c:v>
                </c:pt>
                <c:pt idx="1007">
                  <c:v>18545.626555990595</c:v>
                </c:pt>
                <c:pt idx="1008">
                  <c:v>15407.029928735148</c:v>
                </c:pt>
                <c:pt idx="1009">
                  <c:v>12396.816775715688</c:v>
                </c:pt>
                <c:pt idx="1010">
                  <c:v>13158.786177509115</c:v>
                </c:pt>
                <c:pt idx="1011">
                  <c:v>14972.483407398355</c:v>
                </c:pt>
                <c:pt idx="1012">
                  <c:v>14930.126495469878</c:v>
                </c:pt>
                <c:pt idx="1013">
                  <c:v>12454.019887090852</c:v>
                </c:pt>
                <c:pt idx="1014">
                  <c:v>15802.344105270869</c:v>
                </c:pt>
                <c:pt idx="1015">
                  <c:v>16629.553011867189</c:v>
                </c:pt>
                <c:pt idx="1016">
                  <c:v>14667.563585228883</c:v>
                </c:pt>
                <c:pt idx="1017">
                  <c:v>14160.579665272671</c:v>
                </c:pt>
                <c:pt idx="1018">
                  <c:v>14105.708963279301</c:v>
                </c:pt>
                <c:pt idx="1019">
                  <c:v>12407.406689727952</c:v>
                </c:pt>
                <c:pt idx="1020">
                  <c:v>11477.390464365999</c:v>
                </c:pt>
                <c:pt idx="1021">
                  <c:v>15381.055600601088</c:v>
                </c:pt>
                <c:pt idx="1022">
                  <c:v>16604.667007428816</c:v>
                </c:pt>
                <c:pt idx="1023">
                  <c:v>12348.741569004862</c:v>
                </c:pt>
                <c:pt idx="1024">
                  <c:v>13237.035942916138</c:v>
                </c:pt>
                <c:pt idx="1025">
                  <c:v>11299.8169625833</c:v>
                </c:pt>
                <c:pt idx="1026">
                  <c:v>12869.357963270706</c:v>
                </c:pt>
                <c:pt idx="1027">
                  <c:v>11949.946751008974</c:v>
                </c:pt>
                <c:pt idx="1028">
                  <c:v>18072.42455719717</c:v>
                </c:pt>
                <c:pt idx="1029">
                  <c:v>16737.833478527748</c:v>
                </c:pt>
                <c:pt idx="1030">
                  <c:v>11834.167605829791</c:v>
                </c:pt>
                <c:pt idx="1031">
                  <c:v>13269.908028190883</c:v>
                </c:pt>
                <c:pt idx="1032">
                  <c:v>13452.224759475623</c:v>
                </c:pt>
                <c:pt idx="1033">
                  <c:v>14502.528906117785</c:v>
                </c:pt>
                <c:pt idx="1034">
                  <c:v>11459.45581594053</c:v>
                </c:pt>
                <c:pt idx="1035">
                  <c:v>15675.162526850572</c:v>
                </c:pt>
                <c:pt idx="1036">
                  <c:v>14746.771802257088</c:v>
                </c:pt>
                <c:pt idx="1037">
                  <c:v>13510.837689686879</c:v>
                </c:pt>
                <c:pt idx="1038">
                  <c:v>12139.638566081081</c:v>
                </c:pt>
                <c:pt idx="1039">
                  <c:v>11761.102923682583</c:v>
                </c:pt>
                <c:pt idx="1040">
                  <c:v>11997.909336740289</c:v>
                </c:pt>
                <c:pt idx="1041">
                  <c:v>11319.565590540498</c:v>
                </c:pt>
                <c:pt idx="1042">
                  <c:v>15901.365184162407</c:v>
                </c:pt>
                <c:pt idx="1043">
                  <c:v>14462.899775660182</c:v>
                </c:pt>
                <c:pt idx="1044">
                  <c:v>13723.511551403682</c:v>
                </c:pt>
                <c:pt idx="1045">
                  <c:v>13670.353146665289</c:v>
                </c:pt>
                <c:pt idx="1046">
                  <c:v>9967.3751393055245</c:v>
                </c:pt>
                <c:pt idx="1047">
                  <c:v>11867.928794930736</c:v>
                </c:pt>
                <c:pt idx="1048">
                  <c:v>10815.557241194139</c:v>
                </c:pt>
                <c:pt idx="1049">
                  <c:v>15039.523605223922</c:v>
                </c:pt>
                <c:pt idx="1050">
                  <c:v>16939.766232636313</c:v>
                </c:pt>
                <c:pt idx="1051">
                  <c:v>13518.807025060345</c:v>
                </c:pt>
                <c:pt idx="1052">
                  <c:v>12171.294707737117</c:v>
                </c:pt>
                <c:pt idx="1053">
                  <c:v>11576.422394846832</c:v>
                </c:pt>
                <c:pt idx="1054">
                  <c:v>12574.261733437634</c:v>
                </c:pt>
                <c:pt idx="1055">
                  <c:v>14436.721381311505</c:v>
                </c:pt>
                <c:pt idx="1056">
                  <c:v>15583.758506850198</c:v>
                </c:pt>
                <c:pt idx="1057">
                  <c:v>15655.863329265923</c:v>
                </c:pt>
                <c:pt idx="1058">
                  <c:v>11550.892323048018</c:v>
                </c:pt>
                <c:pt idx="1059">
                  <c:v>11027.99728568518</c:v>
                </c:pt>
                <c:pt idx="1060">
                  <c:v>11896.215377813878</c:v>
                </c:pt>
                <c:pt idx="1061">
                  <c:v>14205.149421271046</c:v>
                </c:pt>
                <c:pt idx="1062">
                  <c:v>11263.757650805077</c:v>
                </c:pt>
                <c:pt idx="1063">
                  <c:v>15306.99799519312</c:v>
                </c:pt>
                <c:pt idx="1064">
                  <c:v>15600.562950759724</c:v>
                </c:pt>
                <c:pt idx="1065">
                  <c:v>13407.332251411579</c:v>
                </c:pt>
                <c:pt idx="1066">
                  <c:v>12812.363306708794</c:v>
                </c:pt>
                <c:pt idx="1067">
                  <c:v>10892.57034159212</c:v>
                </c:pt>
                <c:pt idx="1068">
                  <c:v>13919.434108831903</c:v>
                </c:pt>
                <c:pt idx="1069">
                  <c:v>12229.391188179226</c:v>
                </c:pt>
                <c:pt idx="1070">
                  <c:v>16311.801202380093</c:v>
                </c:pt>
                <c:pt idx="1071">
                  <c:v>15468.261991291478</c:v>
                </c:pt>
                <c:pt idx="1072">
                  <c:v>14058.92208041573</c:v>
                </c:pt>
                <c:pt idx="1073">
                  <c:v>11542.765037458432</c:v>
                </c:pt>
                <c:pt idx="1074">
                  <c:v>12463.720041316501</c:v>
                </c:pt>
                <c:pt idx="1075">
                  <c:v>11296.467708269345</c:v>
                </c:pt>
                <c:pt idx="1076">
                  <c:v>11790.321435136058</c:v>
                </c:pt>
                <c:pt idx="1077">
                  <c:v>14508.479147547368</c:v>
                </c:pt>
                <c:pt idx="1078">
                  <c:v>16238.271511466875</c:v>
                </c:pt>
                <c:pt idx="1079">
                  <c:v>11837.52096056918</c:v>
                </c:pt>
                <c:pt idx="1080">
                  <c:v>11828.77402704309</c:v>
                </c:pt>
                <c:pt idx="1081">
                  <c:v>11959.369612825722</c:v>
                </c:pt>
                <c:pt idx="1082">
                  <c:v>11524.866171552942</c:v>
                </c:pt>
                <c:pt idx="1083">
                  <c:v>11196.739506149348</c:v>
                </c:pt>
                <c:pt idx="1084">
                  <c:v>17163.340056316607</c:v>
                </c:pt>
                <c:pt idx="1085">
                  <c:v>16127.753981785445</c:v>
                </c:pt>
                <c:pt idx="1086">
                  <c:v>12993.214549287733</c:v>
                </c:pt>
                <c:pt idx="1087">
                  <c:v>14371.43727428037</c:v>
                </c:pt>
                <c:pt idx="1088">
                  <c:v>14325.335488487099</c:v>
                </c:pt>
                <c:pt idx="1089">
                  <c:v>13266.196741812102</c:v>
                </c:pt>
                <c:pt idx="1090">
                  <c:v>13038.704060029331</c:v>
                </c:pt>
                <c:pt idx="1091">
                  <c:v>15098.91067922267</c:v>
                </c:pt>
                <c:pt idx="1092">
                  <c:v>17410.857536971802</c:v>
                </c:pt>
                <c:pt idx="1093">
                  <c:v>12913.391180451954</c:v>
                </c:pt>
                <c:pt idx="1094">
                  <c:v>13398.89234699267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A9-43D2-A274-76D76E606A34}"/>
            </c:ext>
          </c:extLst>
        </c:ser>
        <c:ser>
          <c:idx val="1"/>
          <c:order val="1"/>
          <c:tx>
            <c:strRef>
              <c:f>'Cafe_Fit'!$H$6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'Cafe_Fit'!$H$7:$H$1101</c:f>
              <c:numCache>
                <c:formatCode>_(* #,##0.00_);_(* \(#,##0.00\);_(* "-"??_);_(@_)</c:formatCode>
                <c:ptCount val="1095"/>
                <c:pt idx="0">
                  <c:v>12004.198195842557</c:v>
                </c:pt>
                <c:pt idx="1">
                  <c:v>9447.7102064222199</c:v>
                </c:pt>
                <c:pt idx="2">
                  <c:v>9608.4889689459069</c:v>
                </c:pt>
                <c:pt idx="3">
                  <c:v>9447.7102064222199</c:v>
                </c:pt>
                <c:pt idx="4">
                  <c:v>9009.1986477675109</c:v>
                </c:pt>
                <c:pt idx="5">
                  <c:v>8778.7165267702094</c:v>
                </c:pt>
                <c:pt idx="6">
                  <c:v>11072.440175619458</c:v>
                </c:pt>
                <c:pt idx="7">
                  <c:v>10849.44228240212</c:v>
                </c:pt>
                <c:pt idx="8">
                  <c:v>8651.9329569289876</c:v>
                </c:pt>
                <c:pt idx="9">
                  <c:v>8880.7021048176102</c:v>
                </c:pt>
                <c:pt idx="10">
                  <c:v>9812.4601250407086</c:v>
                </c:pt>
                <c:pt idx="11">
                  <c:v>9974.951860673078</c:v>
                </c:pt>
                <c:pt idx="12">
                  <c:v>9933.4724402106458</c:v>
                </c:pt>
                <c:pt idx="13">
                  <c:v>12943.440443845622</c:v>
                </c:pt>
                <c:pt idx="14">
                  <c:v>12644.967937483385</c:v>
                </c:pt>
                <c:pt idx="15">
                  <c:v>9621.7444513971568</c:v>
                </c:pt>
                <c:pt idx="16">
                  <c:v>10001.46282557558</c:v>
                </c:pt>
                <c:pt idx="17">
                  <c:v>9993.9785977956126</c:v>
                </c:pt>
                <c:pt idx="18">
                  <c:v>9920.2169577593941</c:v>
                </c:pt>
                <c:pt idx="19">
                  <c:v>10177.210043659197</c:v>
                </c:pt>
                <c:pt idx="20">
                  <c:v>12712.958322848319</c:v>
                </c:pt>
                <c:pt idx="21">
                  <c:v>12557.950814995917</c:v>
                </c:pt>
                <c:pt idx="22">
                  <c:v>9345.7246283748191</c:v>
                </c:pt>
                <c:pt idx="23">
                  <c:v>9264.4787605586334</c:v>
                </c:pt>
                <c:pt idx="24">
                  <c:v>9576.2067493721206</c:v>
                </c:pt>
                <c:pt idx="25">
                  <c:v>9561.23829381219</c:v>
                </c:pt>
                <c:pt idx="26">
                  <c:v>8927.9527799513271</c:v>
                </c:pt>
                <c:pt idx="27">
                  <c:v>11809.424240636403</c:v>
                </c:pt>
                <c:pt idx="28">
                  <c:v>11849.190687990153</c:v>
                </c:pt>
                <c:pt idx="29">
                  <c:v>8920.46855217136</c:v>
                </c:pt>
                <c:pt idx="30">
                  <c:v>9528.9560742384037</c:v>
                </c:pt>
                <c:pt idx="31">
                  <c:v>9778.4649323582416</c:v>
                </c:pt>
                <c:pt idx="32">
                  <c:v>9649.9683894083391</c:v>
                </c:pt>
                <c:pt idx="33">
                  <c:v>9285.2184707898505</c:v>
                </c:pt>
                <c:pt idx="34">
                  <c:v>11762.173565502684</c:v>
                </c:pt>
                <c:pt idx="35">
                  <c:v>11883.18588067262</c:v>
                </c:pt>
                <c:pt idx="36">
                  <c:v>9440.2259786422528</c:v>
                </c:pt>
                <c:pt idx="37">
                  <c:v>9974.951860673078</c:v>
                </c:pt>
                <c:pt idx="38">
                  <c:v>9608.4889689459069</c:v>
                </c:pt>
                <c:pt idx="39">
                  <c:v>9400.4595312885012</c:v>
                </c:pt>
                <c:pt idx="40">
                  <c:v>9069.7048053524795</c:v>
                </c:pt>
                <c:pt idx="41">
                  <c:v>12531.439850093415</c:v>
                </c:pt>
                <c:pt idx="42">
                  <c:v>12847.226120469506</c:v>
                </c:pt>
                <c:pt idx="43">
                  <c:v>9785.9491601382069</c:v>
                </c:pt>
                <c:pt idx="44">
                  <c:v>9372.2355932773189</c:v>
                </c:pt>
                <c:pt idx="45">
                  <c:v>9704.7032923220231</c:v>
                </c:pt>
                <c:pt idx="46">
                  <c:v>9143.466445388698</c:v>
                </c:pt>
                <c:pt idx="47">
                  <c:v>9460.9656888734698</c:v>
                </c:pt>
                <c:pt idx="48">
                  <c:v>12416.198789594764</c:v>
                </c:pt>
                <c:pt idx="49">
                  <c:v>12741.182260859501</c:v>
                </c:pt>
                <c:pt idx="50">
                  <c:v>9757.7252221270246</c:v>
                </c:pt>
                <c:pt idx="51">
                  <c:v>9852.2265723944602</c:v>
                </c:pt>
                <c:pt idx="52">
                  <c:v>9933.4724402106458</c:v>
                </c:pt>
                <c:pt idx="53">
                  <c:v>9933.4724402106458</c:v>
                </c:pt>
                <c:pt idx="54">
                  <c:v>9939.2436948819286</c:v>
                </c:pt>
                <c:pt idx="55">
                  <c:v>12977.435636528089</c:v>
                </c:pt>
                <c:pt idx="56">
                  <c:v>12017.453678293807</c:v>
                </c:pt>
                <c:pt idx="57">
                  <c:v>9264.4787605586334</c:v>
                </c:pt>
                <c:pt idx="58">
                  <c:v>9547.9828113609383</c:v>
                </c:pt>
                <c:pt idx="59">
                  <c:v>10169.725815879232</c:v>
                </c:pt>
                <c:pt idx="60">
                  <c:v>9338.240400594852</c:v>
                </c:pt>
                <c:pt idx="61">
                  <c:v>9326.6978912522827</c:v>
                </c:pt>
                <c:pt idx="62">
                  <c:v>12085.444063658741</c:v>
                </c:pt>
                <c:pt idx="63">
                  <c:v>12334.952921778578</c:v>
                </c:pt>
                <c:pt idx="64">
                  <c:v>9920.2169577593941</c:v>
                </c:pt>
                <c:pt idx="65">
                  <c:v>9988.207343124328</c:v>
                </c:pt>
                <c:pt idx="66">
                  <c:v>9859.7108001744255</c:v>
                </c:pt>
                <c:pt idx="67">
                  <c:v>9676.4793543108408</c:v>
                </c:pt>
                <c:pt idx="68">
                  <c:v>9763.4964767983111</c:v>
                </c:pt>
                <c:pt idx="69">
                  <c:v>12213.940606608643</c:v>
                </c:pt>
                <c:pt idx="70">
                  <c:v>11822.679723087653</c:v>
                </c:pt>
                <c:pt idx="71">
                  <c:v>8731.4658516364907</c:v>
                </c:pt>
                <c:pt idx="72">
                  <c:v>8825.9672019039263</c:v>
                </c:pt>
                <c:pt idx="73">
                  <c:v>8495.2124759679045</c:v>
                </c:pt>
                <c:pt idx="74">
                  <c:v>8820.1959472326416</c:v>
                </c:pt>
                <c:pt idx="75">
                  <c:v>9271.9629883386006</c:v>
                </c:pt>
                <c:pt idx="76">
                  <c:v>12814.94390089572</c:v>
                </c:pt>
                <c:pt idx="77">
                  <c:v>12450.193982277231</c:v>
                </c:pt>
                <c:pt idx="78">
                  <c:v>9615.9731967258722</c:v>
                </c:pt>
                <c:pt idx="79">
                  <c:v>10277.482648597917</c:v>
                </c:pt>
                <c:pt idx="80">
                  <c:v>9899.4772475281789</c:v>
                </c:pt>
                <c:pt idx="81">
                  <c:v>9615.9731967258722</c:v>
                </c:pt>
                <c:pt idx="82">
                  <c:v>9954.212150441861</c:v>
                </c:pt>
                <c:pt idx="83">
                  <c:v>12901.961023383188</c:v>
                </c:pt>
                <c:pt idx="84">
                  <c:v>13153.182854611709</c:v>
                </c:pt>
                <c:pt idx="85">
                  <c:v>10067.740237831831</c:v>
                </c:pt>
                <c:pt idx="86">
                  <c:v>10128.2463954168</c:v>
                </c:pt>
                <c:pt idx="87">
                  <c:v>10141.50187786805</c:v>
                </c:pt>
                <c:pt idx="88">
                  <c:v>10392.723709096568</c:v>
                </c:pt>
                <c:pt idx="89">
                  <c:v>10258.455911475383</c:v>
                </c:pt>
                <c:pt idx="90">
                  <c:v>14664.175578931417</c:v>
                </c:pt>
                <c:pt idx="91">
                  <c:v>14941.90837506244</c:v>
                </c:pt>
                <c:pt idx="92">
                  <c:v>12128.427299742298</c:v>
                </c:pt>
                <c:pt idx="93">
                  <c:v>12018.95749391493</c:v>
                </c:pt>
                <c:pt idx="94">
                  <c:v>12047.181431926114</c:v>
                </c:pt>
                <c:pt idx="95">
                  <c:v>11506.684295224004</c:v>
                </c:pt>
                <c:pt idx="96">
                  <c:v>11385.671980054069</c:v>
                </c:pt>
                <c:pt idx="97">
                  <c:v>14354.160563226613</c:v>
                </c:pt>
                <c:pt idx="98">
                  <c:v>14820.896059892502</c:v>
                </c:pt>
                <c:pt idx="99">
                  <c:v>12047.181431926114</c:v>
                </c:pt>
                <c:pt idx="100">
                  <c:v>12188.933457327264</c:v>
                </c:pt>
                <c:pt idx="101">
                  <c:v>12202.188939778516</c:v>
                </c:pt>
                <c:pt idx="102">
                  <c:v>12079.463651499898</c:v>
                </c:pt>
                <c:pt idx="103">
                  <c:v>12215.444422229766</c:v>
                </c:pt>
                <c:pt idx="104">
                  <c:v>15178.161750731026</c:v>
                </c:pt>
                <c:pt idx="105">
                  <c:v>15008.185787318691</c:v>
                </c:pt>
                <c:pt idx="106">
                  <c:v>12032.212976366181</c:v>
                </c:pt>
                <c:pt idx="107">
                  <c:v>12092.71913395115</c:v>
                </c:pt>
                <c:pt idx="108">
                  <c:v>12018.95749391493</c:v>
                </c:pt>
                <c:pt idx="109">
                  <c:v>12113.458844182365</c:v>
                </c:pt>
                <c:pt idx="110">
                  <c:v>12527.172411043253</c:v>
                </c:pt>
                <c:pt idx="111">
                  <c:v>15136.682330268593</c:v>
                </c:pt>
                <c:pt idx="112">
                  <c:v>15009.898760427373</c:v>
                </c:pt>
                <c:pt idx="113">
                  <c:v>11383.959006945386</c:v>
                </c:pt>
                <c:pt idx="114">
                  <c:v>11761.964408015127</c:v>
                </c:pt>
                <c:pt idx="115">
                  <c:v>12188.933457327264</c:v>
                </c:pt>
                <c:pt idx="116">
                  <c:v>12045.468458817431</c:v>
                </c:pt>
                <c:pt idx="117">
                  <c:v>12391.191640313386</c:v>
                </c:pt>
                <c:pt idx="118">
                  <c:v>15440.926091302115</c:v>
                </c:pt>
                <c:pt idx="119">
                  <c:v>15448.410319082081</c:v>
                </c:pt>
                <c:pt idx="120">
                  <c:v>12113.458844182365</c:v>
                </c:pt>
                <c:pt idx="121">
                  <c:v>12149.167009973515</c:v>
                </c:pt>
                <c:pt idx="122">
                  <c:v>12351.425192959634</c:v>
                </c:pt>
                <c:pt idx="123">
                  <c:v>11890.460950965029</c:v>
                </c:pt>
                <c:pt idx="124">
                  <c:v>11412.182944956568</c:v>
                </c:pt>
                <c:pt idx="125">
                  <c:v>14435.406431042797</c:v>
                </c:pt>
                <c:pt idx="126">
                  <c:v>14535.679035981517</c:v>
                </c:pt>
                <c:pt idx="127">
                  <c:v>11816.699310928811</c:v>
                </c:pt>
                <c:pt idx="128">
                  <c:v>12398.675868093353</c:v>
                </c:pt>
                <c:pt idx="129">
                  <c:v>12506.432700812036</c:v>
                </c:pt>
                <c:pt idx="130">
                  <c:v>12553.683375945755</c:v>
                </c:pt>
                <c:pt idx="131">
                  <c:v>12241.955387132268</c:v>
                </c:pt>
                <c:pt idx="132">
                  <c:v>15015.670015098656</c:v>
                </c:pt>
                <c:pt idx="133">
                  <c:v>15110.171365366092</c:v>
                </c:pt>
                <c:pt idx="134">
                  <c:v>12506.432700812036</c:v>
                </c:pt>
                <c:pt idx="135">
                  <c:v>12444.213570118389</c:v>
                </c:pt>
                <c:pt idx="136">
                  <c:v>12661.44020866444</c:v>
                </c:pt>
                <c:pt idx="137">
                  <c:v>12504.719727703356</c:v>
                </c:pt>
                <c:pt idx="138">
                  <c:v>12640.700498433223</c:v>
                </c:pt>
                <c:pt idx="139">
                  <c:v>15474.921283984582</c:v>
                </c:pt>
                <c:pt idx="140">
                  <c:v>15170.67752295106</c:v>
                </c:pt>
                <c:pt idx="141">
                  <c:v>12173.965001767334</c:v>
                </c:pt>
                <c:pt idx="142">
                  <c:v>12052.952686597397</c:v>
                </c:pt>
                <c:pt idx="143">
                  <c:v>12100.203361731115</c:v>
                </c:pt>
                <c:pt idx="144">
                  <c:v>11748.708925563877</c:v>
                </c:pt>
                <c:pt idx="145">
                  <c:v>12154.938264644798</c:v>
                </c:pt>
                <c:pt idx="146">
                  <c:v>15367.164451265895</c:v>
                </c:pt>
                <c:pt idx="147">
                  <c:v>15435.154836630829</c:v>
                </c:pt>
                <c:pt idx="148">
                  <c:v>12302.461544717235</c:v>
                </c:pt>
                <c:pt idx="149">
                  <c:v>12113.458844182365</c:v>
                </c:pt>
                <c:pt idx="150">
                  <c:v>12126.714326633617</c:v>
                </c:pt>
                <c:pt idx="151">
                  <c:v>12438.442315447102</c:v>
                </c:pt>
                <c:pt idx="152">
                  <c:v>12404.447122764635</c:v>
                </c:pt>
                <c:pt idx="153">
                  <c:v>15508.916476667049</c:v>
                </c:pt>
                <c:pt idx="154">
                  <c:v>15278.434355669746</c:v>
                </c:pt>
                <c:pt idx="155">
                  <c:v>12425.186832995852</c:v>
                </c:pt>
                <c:pt idx="156">
                  <c:v>12275.950579814735</c:v>
                </c:pt>
                <c:pt idx="157">
                  <c:v>12493.177218360786</c:v>
                </c:pt>
                <c:pt idx="158">
                  <c:v>12079.463651499898</c:v>
                </c:pt>
                <c:pt idx="159">
                  <c:v>12425.186832995852</c:v>
                </c:pt>
                <c:pt idx="160">
                  <c:v>15278.434355669746</c:v>
                </c:pt>
                <c:pt idx="161">
                  <c:v>15393.675416168397</c:v>
                </c:pt>
                <c:pt idx="162">
                  <c:v>12478.208762800856</c:v>
                </c:pt>
                <c:pt idx="163">
                  <c:v>12478.208762800856</c:v>
                </c:pt>
                <c:pt idx="164">
                  <c:v>12423.473859887172</c:v>
                </c:pt>
                <c:pt idx="165">
                  <c:v>12661.44020866444</c:v>
                </c:pt>
                <c:pt idx="166">
                  <c:v>12459.182025678319</c:v>
                </c:pt>
                <c:pt idx="167">
                  <c:v>15393.675416168397</c:v>
                </c:pt>
                <c:pt idx="168">
                  <c:v>15333.169258583428</c:v>
                </c:pt>
                <c:pt idx="169">
                  <c:v>12410.218377435922</c:v>
                </c:pt>
                <c:pt idx="170">
                  <c:v>12493.177218360786</c:v>
                </c:pt>
                <c:pt idx="171">
                  <c:v>12207.960194449801</c:v>
                </c:pt>
                <c:pt idx="172">
                  <c:v>12234.471159352301</c:v>
                </c:pt>
                <c:pt idx="173">
                  <c:v>12546.19914816579</c:v>
                </c:pt>
                <c:pt idx="174">
                  <c:v>15550.395897129481</c:v>
                </c:pt>
                <c:pt idx="175">
                  <c:v>15183.93300540231</c:v>
                </c:pt>
                <c:pt idx="176">
                  <c:v>12357.196447630919</c:v>
                </c:pt>
                <c:pt idx="177">
                  <c:v>12281.721834486019</c:v>
                </c:pt>
                <c:pt idx="178">
                  <c:v>12464.953280349604</c:v>
                </c:pt>
                <c:pt idx="179">
                  <c:v>12532.943665714538</c:v>
                </c:pt>
                <c:pt idx="180">
                  <c:v>12289.206062265985</c:v>
                </c:pt>
                <c:pt idx="181">
                  <c:v>15550.395897129481</c:v>
                </c:pt>
                <c:pt idx="182">
                  <c:v>15338.940513254714</c:v>
                </c:pt>
                <c:pt idx="183">
                  <c:v>12682.179918895657</c:v>
                </c:pt>
                <c:pt idx="184">
                  <c:v>12627.445015981973</c:v>
                </c:pt>
                <c:pt idx="185">
                  <c:v>12661.44020866444</c:v>
                </c:pt>
                <c:pt idx="186">
                  <c:v>12517.975210154606</c:v>
                </c:pt>
                <c:pt idx="187">
                  <c:v>12619.960788202006</c:v>
                </c:pt>
                <c:pt idx="188">
                  <c:v>15644.897247396917</c:v>
                </c:pt>
                <c:pt idx="189">
                  <c:v>15386.191188388431</c:v>
                </c:pt>
                <c:pt idx="190">
                  <c:v>12504.719727703356</c:v>
                </c:pt>
                <c:pt idx="191">
                  <c:v>12729.430594029374</c:v>
                </c:pt>
                <c:pt idx="192">
                  <c:v>12661.44020866444</c:v>
                </c:pt>
                <c:pt idx="193">
                  <c:v>12680.466945786975</c:v>
                </c:pt>
                <c:pt idx="194">
                  <c:v>12952.428487246711</c:v>
                </c:pt>
                <c:pt idx="195">
                  <c:v>15684.663694750667</c:v>
                </c:pt>
                <c:pt idx="196">
                  <c:v>15563.651379580731</c:v>
                </c:pt>
                <c:pt idx="197">
                  <c:v>12410.218377435922</c:v>
                </c:pt>
                <c:pt idx="198">
                  <c:v>12580.194340848257</c:v>
                </c:pt>
                <c:pt idx="199">
                  <c:v>12612.476560422041</c:v>
                </c:pt>
                <c:pt idx="200">
                  <c:v>12761.712813603161</c:v>
                </c:pt>
                <c:pt idx="201">
                  <c:v>12863.698391650561</c:v>
                </c:pt>
                <c:pt idx="202">
                  <c:v>15446.697345973398</c:v>
                </c:pt>
                <c:pt idx="203">
                  <c:v>15697.919177201919</c:v>
                </c:pt>
                <c:pt idx="204">
                  <c:v>12823.931944296808</c:v>
                </c:pt>
                <c:pt idx="205">
                  <c:v>12648.184726213191</c:v>
                </c:pt>
                <c:pt idx="206">
                  <c:v>12952.428487246711</c:v>
                </c:pt>
                <c:pt idx="207">
                  <c:v>12627.445015981973</c:v>
                </c:pt>
                <c:pt idx="208">
                  <c:v>12546.19914816579</c:v>
                </c:pt>
                <c:pt idx="209">
                  <c:v>15446.697345973398</c:v>
                </c:pt>
                <c:pt idx="210">
                  <c:v>15576.906862031983</c:v>
                </c:pt>
                <c:pt idx="211">
                  <c:v>12464.953280349604</c:v>
                </c:pt>
                <c:pt idx="212">
                  <c:v>14348.180151067769</c:v>
                </c:pt>
                <c:pt idx="213">
                  <c:v>14314.184958385302</c:v>
                </c:pt>
                <c:pt idx="214">
                  <c:v>14552.15130716257</c:v>
                </c:pt>
                <c:pt idx="215">
                  <c:v>14355.664378847736</c:v>
                </c:pt>
                <c:pt idx="216">
                  <c:v>17276.902286886561</c:v>
                </c:pt>
                <c:pt idx="217">
                  <c:v>17426.138540067681</c:v>
                </c:pt>
                <c:pt idx="218">
                  <c:v>14572.891017393787</c:v>
                </c:pt>
                <c:pt idx="219">
                  <c:v>14227.167835897833</c:v>
                </c:pt>
                <c:pt idx="220">
                  <c:v>14397.143799310168</c:v>
                </c:pt>
                <c:pt idx="221">
                  <c:v>14559.635534942538</c:v>
                </c:pt>
                <c:pt idx="222">
                  <c:v>14552.15130716257</c:v>
                </c:pt>
                <c:pt idx="223">
                  <c:v>17439.394022518929</c:v>
                </c:pt>
                <c:pt idx="224">
                  <c:v>17507.384407883863</c:v>
                </c:pt>
                <c:pt idx="225">
                  <c:v>14652.423912101291</c:v>
                </c:pt>
                <c:pt idx="226">
                  <c:v>14395.430826201487</c:v>
                </c:pt>
                <c:pt idx="227">
                  <c:v>14591.917754516324</c:v>
                </c:pt>
                <c:pt idx="228">
                  <c:v>14788.404682831158</c:v>
                </c:pt>
                <c:pt idx="229">
                  <c:v>14809.144393062375</c:v>
                </c:pt>
                <c:pt idx="230">
                  <c:v>17562.119310797549</c:v>
                </c:pt>
                <c:pt idx="231">
                  <c:v>17737.866528881168</c:v>
                </c:pt>
                <c:pt idx="232">
                  <c:v>14733.669779917474</c:v>
                </c:pt>
                <c:pt idx="233">
                  <c:v>14720.414297466225</c:v>
                </c:pt>
                <c:pt idx="234">
                  <c:v>14523.92736915139</c:v>
                </c:pt>
                <c:pt idx="235">
                  <c:v>14586.146499845037</c:v>
                </c:pt>
                <c:pt idx="236">
                  <c:v>14654.136885209971</c:v>
                </c:pt>
                <c:pt idx="237">
                  <c:v>17242.907094204093</c:v>
                </c:pt>
                <c:pt idx="238">
                  <c:v>17480.873442981363</c:v>
                </c:pt>
                <c:pt idx="239">
                  <c:v>14125.182257850433</c:v>
                </c:pt>
                <c:pt idx="240">
                  <c:v>14431.138991992635</c:v>
                </c:pt>
                <c:pt idx="241">
                  <c:v>14281.902738811517</c:v>
                </c:pt>
                <c:pt idx="242">
                  <c:v>14179.917160764116</c:v>
                </c:pt>
                <c:pt idx="243">
                  <c:v>12451.697797898354</c:v>
                </c:pt>
                <c:pt idx="244">
                  <c:v>15089.431655134877</c:v>
                </c:pt>
                <c:pt idx="245">
                  <c:v>15259.407618547211</c:v>
                </c:pt>
                <c:pt idx="246">
                  <c:v>12323.201254948452</c:v>
                </c:pt>
                <c:pt idx="247">
                  <c:v>12362.967702302203</c:v>
                </c:pt>
                <c:pt idx="248">
                  <c:v>12209.673167558482</c:v>
                </c:pt>
                <c:pt idx="249">
                  <c:v>11999.930756792395</c:v>
                </c:pt>
                <c:pt idx="250">
                  <c:v>12141.682782193548</c:v>
                </c:pt>
                <c:pt idx="251">
                  <c:v>15076.176172683625</c:v>
                </c:pt>
                <c:pt idx="252">
                  <c:v>14955.163857513689</c:v>
                </c:pt>
                <c:pt idx="253">
                  <c:v>11878.91844162246</c:v>
                </c:pt>
                <c:pt idx="254">
                  <c:v>11824.183538708776</c:v>
                </c:pt>
                <c:pt idx="255">
                  <c:v>12047.181431926114</c:v>
                </c:pt>
                <c:pt idx="256">
                  <c:v>12181.449229547299</c:v>
                </c:pt>
                <c:pt idx="257">
                  <c:v>12255.210869583518</c:v>
                </c:pt>
                <c:pt idx="258">
                  <c:v>15380.419933717147</c:v>
                </c:pt>
                <c:pt idx="259">
                  <c:v>15372.935705937181</c:v>
                </c:pt>
                <c:pt idx="260">
                  <c:v>12464.953280349604</c:v>
                </c:pt>
                <c:pt idx="261">
                  <c:v>12532.943665714538</c:v>
                </c:pt>
                <c:pt idx="262">
                  <c:v>12512.203955483323</c:v>
                </c:pt>
                <c:pt idx="263">
                  <c:v>12580.194340848257</c:v>
                </c:pt>
                <c:pt idx="264">
                  <c:v>12512.203955483323</c:v>
                </c:pt>
                <c:pt idx="265">
                  <c:v>15508.916476667049</c:v>
                </c:pt>
                <c:pt idx="266">
                  <c:v>15291.689838120996</c:v>
                </c:pt>
                <c:pt idx="267">
                  <c:v>12600.934051079472</c:v>
                </c:pt>
                <c:pt idx="268">
                  <c:v>12546.19914816579</c:v>
                </c:pt>
                <c:pt idx="269">
                  <c:v>12444.213570118389</c:v>
                </c:pt>
                <c:pt idx="270">
                  <c:v>12525.459437934573</c:v>
                </c:pt>
                <c:pt idx="271">
                  <c:v>12614.189533530724</c:v>
                </c:pt>
                <c:pt idx="272">
                  <c:v>15210.443970304812</c:v>
                </c:pt>
                <c:pt idx="273">
                  <c:v>14737.937218967638</c:v>
                </c:pt>
                <c:pt idx="274">
                  <c:v>11863.949986062527</c:v>
                </c:pt>
                <c:pt idx="275">
                  <c:v>12066.208169048648</c:v>
                </c:pt>
                <c:pt idx="276">
                  <c:v>12202.188939778516</c:v>
                </c:pt>
                <c:pt idx="277">
                  <c:v>12168.193747096049</c:v>
                </c:pt>
                <c:pt idx="278">
                  <c:v>12126.714326633617</c:v>
                </c:pt>
                <c:pt idx="279">
                  <c:v>15210.443970304812</c:v>
                </c:pt>
                <c:pt idx="280">
                  <c:v>15163.193295171093</c:v>
                </c:pt>
                <c:pt idx="281">
                  <c:v>12438.442315447102</c:v>
                </c:pt>
                <c:pt idx="282">
                  <c:v>12396.96289498467</c:v>
                </c:pt>
                <c:pt idx="283">
                  <c:v>12410.218377435922</c:v>
                </c:pt>
                <c:pt idx="284">
                  <c:v>12634.929243761939</c:v>
                </c:pt>
                <c:pt idx="285">
                  <c:v>12221.215676901051</c:v>
                </c:pt>
                <c:pt idx="286">
                  <c:v>15178.161750731026</c:v>
                </c:pt>
                <c:pt idx="287">
                  <c:v>15008.185787318691</c:v>
                </c:pt>
                <c:pt idx="288">
                  <c:v>11911.200661196246</c:v>
                </c:pt>
                <c:pt idx="289">
                  <c:v>11648.436320625156</c:v>
                </c:pt>
                <c:pt idx="290">
                  <c:v>11533.195260126506</c:v>
                </c:pt>
                <c:pt idx="291">
                  <c:v>11810.928056257526</c:v>
                </c:pt>
                <c:pt idx="292">
                  <c:v>11986.675274341145</c:v>
                </c:pt>
                <c:pt idx="293">
                  <c:v>14724.681736516386</c:v>
                </c:pt>
                <c:pt idx="294">
                  <c:v>15091.144628243557</c:v>
                </c:pt>
                <c:pt idx="295">
                  <c:v>12018.95749391493</c:v>
                </c:pt>
                <c:pt idx="296">
                  <c:v>11601.18564549144</c:v>
                </c:pt>
                <c:pt idx="297">
                  <c:v>11168.445341508015</c:v>
                </c:pt>
                <c:pt idx="298">
                  <c:v>11398.927462505319</c:v>
                </c:pt>
                <c:pt idx="299">
                  <c:v>11661.691803076408</c:v>
                </c:pt>
                <c:pt idx="300">
                  <c:v>14624.409131577668</c:v>
                </c:pt>
                <c:pt idx="301">
                  <c:v>13692.651111354568</c:v>
                </c:pt>
                <c:pt idx="302">
                  <c:v>10803.695422889527</c:v>
                </c:pt>
                <c:pt idx="303">
                  <c:v>11485.944584992787</c:v>
                </c:pt>
                <c:pt idx="304">
                  <c:v>11784.417091355024</c:v>
                </c:pt>
                <c:pt idx="305">
                  <c:v>12033.925949474862</c:v>
                </c:pt>
                <c:pt idx="306">
                  <c:v>11856.465758282562</c:v>
                </c:pt>
                <c:pt idx="307">
                  <c:v>14913.684437051255</c:v>
                </c:pt>
                <c:pt idx="308">
                  <c:v>15036.409725329873</c:v>
                </c:pt>
                <c:pt idx="309">
                  <c:v>12256.923842692198</c:v>
                </c:pt>
                <c:pt idx="310">
                  <c:v>12236.184132460983</c:v>
                </c:pt>
                <c:pt idx="311">
                  <c:v>11837.439021160026</c:v>
                </c:pt>
                <c:pt idx="312">
                  <c:v>11181.700823959267</c:v>
                </c:pt>
                <c:pt idx="313">
                  <c:v>11317.681594689135</c:v>
                </c:pt>
                <c:pt idx="314">
                  <c:v>14227.376993385391</c:v>
                </c:pt>
                <c:pt idx="315">
                  <c:v>13942.159969474405</c:v>
                </c:pt>
                <c:pt idx="316">
                  <c:v>11351.676787371602</c:v>
                </c:pt>
                <c:pt idx="317">
                  <c:v>11155.189859056765</c:v>
                </c:pt>
                <c:pt idx="318">
                  <c:v>11243.919954652916</c:v>
                </c:pt>
                <c:pt idx="319">
                  <c:v>11404.698717176603</c:v>
                </c:pt>
                <c:pt idx="320">
                  <c:v>11500.913040552719</c:v>
                </c:pt>
                <c:pt idx="321">
                  <c:v>14286.170177861679</c:v>
                </c:pt>
                <c:pt idx="322">
                  <c:v>14191.668827594243</c:v>
                </c:pt>
                <c:pt idx="323">
                  <c:v>10803.695422889527</c:v>
                </c:pt>
                <c:pt idx="324">
                  <c:v>11317.681594689135</c:v>
                </c:pt>
                <c:pt idx="325">
                  <c:v>11370.703524494136</c:v>
                </c:pt>
                <c:pt idx="326">
                  <c:v>11209.924761970449</c:v>
                </c:pt>
                <c:pt idx="327">
                  <c:v>11168.445341508015</c:v>
                </c:pt>
                <c:pt idx="328">
                  <c:v>14314.394115872861</c:v>
                </c:pt>
                <c:pt idx="329">
                  <c:v>14212.40853782546</c:v>
                </c:pt>
                <c:pt idx="330">
                  <c:v>11073.943991240581</c:v>
                </c:pt>
                <c:pt idx="331">
                  <c:v>11215.696016641734</c:v>
                </c:pt>
                <c:pt idx="332">
                  <c:v>11425.43842740782</c:v>
                </c:pt>
                <c:pt idx="333">
                  <c:v>11478.460357212822</c:v>
                </c:pt>
                <c:pt idx="334">
                  <c:v>11797.672573806276</c:v>
                </c:pt>
                <c:pt idx="335">
                  <c:v>14747.134419856284</c:v>
                </c:pt>
                <c:pt idx="336">
                  <c:v>14679.14403449135</c:v>
                </c:pt>
                <c:pt idx="337">
                  <c:v>11676.660258636339</c:v>
                </c:pt>
                <c:pt idx="338">
                  <c:v>11674.947285527658</c:v>
                </c:pt>
                <c:pt idx="339">
                  <c:v>11000.182351204363</c:v>
                </c:pt>
                <c:pt idx="340">
                  <c:v>10994.411096533078</c:v>
                </c:pt>
                <c:pt idx="341">
                  <c:v>10805.408395998207</c:v>
                </c:pt>
                <c:pt idx="342">
                  <c:v>13531.872348830879</c:v>
                </c:pt>
                <c:pt idx="343">
                  <c:v>13565.867541513346</c:v>
                </c:pt>
                <c:pt idx="344">
                  <c:v>10981.155614081827</c:v>
                </c:pt>
                <c:pt idx="345">
                  <c:v>10979.442640973146</c:v>
                </c:pt>
                <c:pt idx="346">
                  <c:v>10520.191372087222</c:v>
                </c:pt>
                <c:pt idx="347">
                  <c:v>11034.17754388683</c:v>
                </c:pt>
                <c:pt idx="348">
                  <c:v>10811.179650669492</c:v>
                </c:pt>
                <c:pt idx="349">
                  <c:v>13435.658025454764</c:v>
                </c:pt>
                <c:pt idx="350">
                  <c:v>13773.896979170751</c:v>
                </c:pt>
                <c:pt idx="351">
                  <c:v>11406.411690285284</c:v>
                </c:pt>
                <c:pt idx="352">
                  <c:v>11432.922655187785</c:v>
                </c:pt>
                <c:pt idx="353">
                  <c:v>11620.212382613974</c:v>
                </c:pt>
                <c:pt idx="354">
                  <c:v>11472.689102541537</c:v>
                </c:pt>
                <c:pt idx="355">
                  <c:v>11534.908233235186</c:v>
                </c:pt>
                <c:pt idx="356">
                  <c:v>14705.654999393852</c:v>
                </c:pt>
                <c:pt idx="357">
                  <c:v>14227.376993385391</c:v>
                </c:pt>
                <c:pt idx="358">
                  <c:v>10690.167335499556</c:v>
                </c:pt>
                <c:pt idx="359">
                  <c:v>10554.186564769689</c:v>
                </c:pt>
                <c:pt idx="360">
                  <c:v>10661.943397488374</c:v>
                </c:pt>
                <c:pt idx="361">
                  <c:v>10554.186564769689</c:v>
                </c:pt>
                <c:pt idx="362">
                  <c:v>10913.165228716893</c:v>
                </c:pt>
                <c:pt idx="363">
                  <c:v>13841.887364535685</c:v>
                </c:pt>
                <c:pt idx="364">
                  <c:v>13545.127831282131</c:v>
                </c:pt>
                <c:pt idx="365">
                  <c:v>8171.9419778118463</c:v>
                </c:pt>
                <c:pt idx="366">
                  <c:v>7928.2043743632948</c:v>
                </c:pt>
                <c:pt idx="367">
                  <c:v>8319.4652578842833</c:v>
                </c:pt>
                <c:pt idx="368">
                  <c:v>8292.9542929817835</c:v>
                </c:pt>
                <c:pt idx="369">
                  <c:v>8239.9323631767802</c:v>
                </c:pt>
                <c:pt idx="370">
                  <c:v>11187.681236118109</c:v>
                </c:pt>
                <c:pt idx="371">
                  <c:v>11221.676428800576</c:v>
                </c:pt>
                <c:pt idx="372">
                  <c:v>8644.4487291490223</c:v>
                </c:pt>
                <c:pt idx="373">
                  <c:v>9130.2109629374481</c:v>
                </c:pt>
                <c:pt idx="374">
                  <c:v>9765.2094499069917</c:v>
                </c:pt>
                <c:pt idx="375">
                  <c:v>9581.9780040434052</c:v>
                </c:pt>
                <c:pt idx="376">
                  <c:v>9833.1998352719256</c:v>
                </c:pt>
                <c:pt idx="377">
                  <c:v>11452.158549797878</c:v>
                </c:pt>
                <c:pt idx="378">
                  <c:v>11297.151041945475</c:v>
                </c:pt>
                <c:pt idx="379">
                  <c:v>8610.4535364665553</c:v>
                </c:pt>
                <c:pt idx="380">
                  <c:v>8778.7165267702094</c:v>
                </c:pt>
                <c:pt idx="381">
                  <c:v>7839.4742787671448</c:v>
                </c:pt>
                <c:pt idx="382">
                  <c:v>8090.6961099956625</c:v>
                </c:pt>
                <c:pt idx="383">
                  <c:v>8589.7138262353383</c:v>
                </c:pt>
                <c:pt idx="384">
                  <c:v>11977.687230940055</c:v>
                </c:pt>
                <c:pt idx="385">
                  <c:v>12219.711861279928</c:v>
                </c:pt>
                <c:pt idx="386">
                  <c:v>9474.2211713247198</c:v>
                </c:pt>
                <c:pt idx="387">
                  <c:v>9623.4574245058393</c:v>
                </c:pt>
                <c:pt idx="388">
                  <c:v>8954.4637448538269</c:v>
                </c:pt>
                <c:pt idx="389">
                  <c:v>9090.4445155836947</c:v>
                </c:pt>
                <c:pt idx="390">
                  <c:v>9164.2061556199151</c:v>
                </c:pt>
                <c:pt idx="391">
                  <c:v>12376.432342241013</c:v>
                </c:pt>
                <c:pt idx="392">
                  <c:v>12484.189174959698</c:v>
                </c:pt>
                <c:pt idx="393">
                  <c:v>9460.9656888734698</c:v>
                </c:pt>
                <c:pt idx="394">
                  <c:v>8744.7213340877424</c:v>
                </c:pt>
                <c:pt idx="395">
                  <c:v>8914.6972975000772</c:v>
                </c:pt>
                <c:pt idx="396">
                  <c:v>9353.2088561547844</c:v>
                </c:pt>
                <c:pt idx="397">
                  <c:v>9056.4493229012278</c:v>
                </c:pt>
                <c:pt idx="398">
                  <c:v>11565.686637187848</c:v>
                </c:pt>
                <c:pt idx="399">
                  <c:v>11890.670108452587</c:v>
                </c:pt>
                <c:pt idx="400">
                  <c:v>9035.7096126700126</c:v>
                </c:pt>
                <c:pt idx="401">
                  <c:v>9251.2232781073835</c:v>
                </c:pt>
                <c:pt idx="402">
                  <c:v>9893.7059928568924</c:v>
                </c:pt>
                <c:pt idx="403">
                  <c:v>8912.9843243913947</c:v>
                </c:pt>
                <c:pt idx="404">
                  <c:v>9088.7315424750141</c:v>
                </c:pt>
                <c:pt idx="405">
                  <c:v>12620.169945689566</c:v>
                </c:pt>
                <c:pt idx="406">
                  <c:v>13024.686311661806</c:v>
                </c:pt>
                <c:pt idx="407">
                  <c:v>9791.7204148094916</c:v>
                </c:pt>
                <c:pt idx="408">
                  <c:v>9345.7246283748191</c:v>
                </c:pt>
                <c:pt idx="409">
                  <c:v>9277.7342430098852</c:v>
                </c:pt>
                <c:pt idx="410">
                  <c:v>9899.4772475281789</c:v>
                </c:pt>
                <c:pt idx="411">
                  <c:v>10101.735430514298</c:v>
                </c:pt>
                <c:pt idx="412">
                  <c:v>12516.471394533482</c:v>
                </c:pt>
                <c:pt idx="413">
                  <c:v>12754.437743310751</c:v>
                </c:pt>
                <c:pt idx="414">
                  <c:v>10069.453210940514</c:v>
                </c:pt>
                <c:pt idx="415">
                  <c:v>10082.708693391764</c:v>
                </c:pt>
                <c:pt idx="416">
                  <c:v>10366.212744194068</c:v>
                </c:pt>
                <c:pt idx="417">
                  <c:v>10128.2463954168</c:v>
                </c:pt>
                <c:pt idx="418">
                  <c:v>10203.721008561699</c:v>
                </c:pt>
                <c:pt idx="419">
                  <c:v>13260.939687330394</c:v>
                </c:pt>
                <c:pt idx="420">
                  <c:v>12847.226120469506</c:v>
                </c:pt>
                <c:pt idx="421">
                  <c:v>9825.7156074919585</c:v>
                </c:pt>
                <c:pt idx="422">
                  <c:v>9576.2067493721206</c:v>
                </c:pt>
                <c:pt idx="423">
                  <c:v>9534.7273289096884</c:v>
                </c:pt>
                <c:pt idx="424">
                  <c:v>9933.4724402106458</c:v>
                </c:pt>
                <c:pt idx="425">
                  <c:v>9596.9464596033376</c:v>
                </c:pt>
                <c:pt idx="426">
                  <c:v>12349.921377338511</c:v>
                </c:pt>
                <c:pt idx="427">
                  <c:v>12410.427534923479</c:v>
                </c:pt>
                <c:pt idx="428">
                  <c:v>9644.1971347370545</c:v>
                </c:pt>
                <c:pt idx="429">
                  <c:v>9602.7177142746223</c:v>
                </c:pt>
                <c:pt idx="430">
                  <c:v>9109.4712527062311</c:v>
                </c:pt>
                <c:pt idx="431">
                  <c:v>8961.9479726337941</c:v>
                </c:pt>
                <c:pt idx="432">
                  <c:v>9009.1986477675109</c:v>
                </c:pt>
                <c:pt idx="433">
                  <c:v>12389.687824692262</c:v>
                </c:pt>
                <c:pt idx="434">
                  <c:v>12463.449464728481</c:v>
                </c:pt>
                <c:pt idx="435">
                  <c:v>9224.7123132048819</c:v>
                </c:pt>
                <c:pt idx="436">
                  <c:v>8954.4637448538269</c:v>
                </c:pt>
                <c:pt idx="437">
                  <c:v>8920.46855217136</c:v>
                </c:pt>
                <c:pt idx="438">
                  <c:v>9088.7315424750141</c:v>
                </c:pt>
                <c:pt idx="439">
                  <c:v>9765.2094499069917</c:v>
                </c:pt>
                <c:pt idx="440">
                  <c:v>12780.948708213253</c:v>
                </c:pt>
                <c:pt idx="441">
                  <c:v>13119.187661929242</c:v>
                </c:pt>
                <c:pt idx="442">
                  <c:v>9770.9807045782763</c:v>
                </c:pt>
                <c:pt idx="443">
                  <c:v>9988.207343124328</c:v>
                </c:pt>
                <c:pt idx="444">
                  <c:v>9035.7096126700126</c:v>
                </c:pt>
                <c:pt idx="445">
                  <c:v>9103.6999980349465</c:v>
                </c:pt>
                <c:pt idx="446">
                  <c:v>9101.9870249262658</c:v>
                </c:pt>
                <c:pt idx="447">
                  <c:v>12741.182260859501</c:v>
                </c:pt>
                <c:pt idx="448">
                  <c:v>12423.683017374729</c:v>
                </c:pt>
                <c:pt idx="449">
                  <c:v>9075.4760600237641</c:v>
                </c:pt>
                <c:pt idx="450">
                  <c:v>9203.9726029736667</c:v>
                </c:pt>
                <c:pt idx="451">
                  <c:v>9859.7108001744255</c:v>
                </c:pt>
                <c:pt idx="452">
                  <c:v>10088.479948063048</c:v>
                </c:pt>
                <c:pt idx="453">
                  <c:v>9668.9951265308755</c:v>
                </c:pt>
                <c:pt idx="454">
                  <c:v>12314.213211547363</c:v>
                </c:pt>
                <c:pt idx="455">
                  <c:v>14752.905674527568</c:v>
                </c:pt>
                <c:pt idx="456">
                  <c:v>12073.692396828614</c:v>
                </c:pt>
                <c:pt idx="457">
                  <c:v>12039.697204146147</c:v>
                </c:pt>
                <c:pt idx="458">
                  <c:v>11735.453443112625</c:v>
                </c:pt>
                <c:pt idx="459">
                  <c:v>11317.681594689135</c:v>
                </c:pt>
                <c:pt idx="460">
                  <c:v>11831.667766488743</c:v>
                </c:pt>
                <c:pt idx="461">
                  <c:v>14631.893359357633</c:v>
                </c:pt>
                <c:pt idx="462">
                  <c:v>13970.383907485588</c:v>
                </c:pt>
                <c:pt idx="463">
                  <c:v>11338.42130492035</c:v>
                </c:pt>
                <c:pt idx="464">
                  <c:v>11417.954199627853</c:v>
                </c:pt>
                <c:pt idx="465">
                  <c:v>11689.915741087589</c:v>
                </c:pt>
                <c:pt idx="466">
                  <c:v>11973.419791889894</c:v>
                </c:pt>
                <c:pt idx="467">
                  <c:v>12094.432107059831</c:v>
                </c:pt>
                <c:pt idx="468">
                  <c:v>15008.185787318691</c:v>
                </c:pt>
                <c:pt idx="469">
                  <c:v>14894.657699928721</c:v>
                </c:pt>
                <c:pt idx="470">
                  <c:v>11122.907639482979</c:v>
                </c:pt>
                <c:pt idx="471">
                  <c:v>11283.686402006668</c:v>
                </c:pt>
                <c:pt idx="472">
                  <c:v>11992.44652901243</c:v>
                </c:pt>
                <c:pt idx="473">
                  <c:v>12013.186239243647</c:v>
                </c:pt>
                <c:pt idx="474">
                  <c:v>11446.178137639035</c:v>
                </c:pt>
                <c:pt idx="475">
                  <c:v>14726.394709625069</c:v>
                </c:pt>
                <c:pt idx="476">
                  <c:v>14637.664614028918</c:v>
                </c:pt>
                <c:pt idx="477">
                  <c:v>11708.942478210125</c:v>
                </c:pt>
                <c:pt idx="478">
                  <c:v>11871.434213842493</c:v>
                </c:pt>
                <c:pt idx="479">
                  <c:v>11708.942478210125</c:v>
                </c:pt>
                <c:pt idx="480">
                  <c:v>11655.920548405122</c:v>
                </c:pt>
                <c:pt idx="481">
                  <c:v>11695.686995758875</c:v>
                </c:pt>
                <c:pt idx="482">
                  <c:v>14813.411832112537</c:v>
                </c:pt>
                <c:pt idx="483">
                  <c:v>14766.161156978818</c:v>
                </c:pt>
                <c:pt idx="484">
                  <c:v>11674.947285527658</c:v>
                </c:pt>
                <c:pt idx="485">
                  <c:v>12162.422492424765</c:v>
                </c:pt>
                <c:pt idx="486">
                  <c:v>12181.449229547299</c:v>
                </c:pt>
                <c:pt idx="487">
                  <c:v>12194.704711998551</c:v>
                </c:pt>
                <c:pt idx="488">
                  <c:v>12160.709519316084</c:v>
                </c:pt>
                <c:pt idx="489">
                  <c:v>15102.687137586126</c:v>
                </c:pt>
                <c:pt idx="490">
                  <c:v>14994.930304867441</c:v>
                </c:pt>
                <c:pt idx="491">
                  <c:v>12398.675868093353</c:v>
                </c:pt>
                <c:pt idx="492">
                  <c:v>12236.184132460983</c:v>
                </c:pt>
                <c:pt idx="493">
                  <c:v>12181.449229547299</c:v>
                </c:pt>
                <c:pt idx="494">
                  <c:v>12349.712219850953</c:v>
                </c:pt>
                <c:pt idx="495">
                  <c:v>12221.215676901051</c:v>
                </c:pt>
                <c:pt idx="496">
                  <c:v>15569.422634252016</c:v>
                </c:pt>
                <c:pt idx="497">
                  <c:v>15705.403404981884</c:v>
                </c:pt>
                <c:pt idx="498">
                  <c:v>12755.941558931874</c:v>
                </c:pt>
                <c:pt idx="499">
                  <c:v>12506.432700812036</c:v>
                </c:pt>
                <c:pt idx="500">
                  <c:v>12092.71913395115</c:v>
                </c:pt>
                <c:pt idx="501">
                  <c:v>12173.965001767334</c:v>
                </c:pt>
                <c:pt idx="502">
                  <c:v>12092.71913395115</c:v>
                </c:pt>
                <c:pt idx="503">
                  <c:v>15346.42474103468</c:v>
                </c:pt>
                <c:pt idx="504">
                  <c:v>15495.660994215797</c:v>
                </c:pt>
                <c:pt idx="505">
                  <c:v>12241.955387132268</c:v>
                </c:pt>
                <c:pt idx="506">
                  <c:v>12241.955387132268</c:v>
                </c:pt>
                <c:pt idx="507">
                  <c:v>12357.196447630919</c:v>
                </c:pt>
                <c:pt idx="508">
                  <c:v>12464.953280349604</c:v>
                </c:pt>
                <c:pt idx="509">
                  <c:v>12553.683375945755</c:v>
                </c:pt>
                <c:pt idx="510">
                  <c:v>15367.164451265895</c:v>
                </c:pt>
                <c:pt idx="511">
                  <c:v>15448.410319082081</c:v>
                </c:pt>
                <c:pt idx="512">
                  <c:v>12323.201254948452</c:v>
                </c:pt>
                <c:pt idx="513">
                  <c:v>12391.191640313386</c:v>
                </c:pt>
                <c:pt idx="514">
                  <c:v>12485.692990580821</c:v>
                </c:pt>
                <c:pt idx="515">
                  <c:v>12478.208762800856</c:v>
                </c:pt>
                <c:pt idx="516">
                  <c:v>12451.697797898354</c:v>
                </c:pt>
                <c:pt idx="517">
                  <c:v>15278.434355669746</c:v>
                </c:pt>
                <c:pt idx="518">
                  <c:v>15752.654080115601</c:v>
                </c:pt>
                <c:pt idx="519">
                  <c:v>12430.958087667137</c:v>
                </c:pt>
                <c:pt idx="520">
                  <c:v>12173.965001767334</c:v>
                </c:pt>
                <c:pt idx="521">
                  <c:v>12451.697797898354</c:v>
                </c:pt>
                <c:pt idx="522">
                  <c:v>12708.690883798157</c:v>
                </c:pt>
                <c:pt idx="523">
                  <c:v>12640.700498433223</c:v>
                </c:pt>
                <c:pt idx="524">
                  <c:v>15406.930898619648</c:v>
                </c:pt>
                <c:pt idx="525">
                  <c:v>15291.689838120996</c:v>
                </c:pt>
                <c:pt idx="526">
                  <c:v>12315.717027168486</c:v>
                </c:pt>
                <c:pt idx="527">
                  <c:v>12289.206062265985</c:v>
                </c:pt>
                <c:pt idx="528">
                  <c:v>12478.208762800856</c:v>
                </c:pt>
                <c:pt idx="529">
                  <c:v>12648.184726213191</c:v>
                </c:pt>
                <c:pt idx="530">
                  <c:v>12674.69569111569</c:v>
                </c:pt>
                <c:pt idx="531">
                  <c:v>15684.663694750667</c:v>
                </c:pt>
                <c:pt idx="532">
                  <c:v>15352.195995705964</c:v>
                </c:pt>
                <c:pt idx="533">
                  <c:v>12627.445015981973</c:v>
                </c:pt>
                <c:pt idx="534">
                  <c:v>12931.688777015495</c:v>
                </c:pt>
                <c:pt idx="535">
                  <c:v>12931.688777015495</c:v>
                </c:pt>
                <c:pt idx="536">
                  <c:v>12735.201848700659</c:v>
                </c:pt>
                <c:pt idx="537">
                  <c:v>12376.223184753455</c:v>
                </c:pt>
                <c:pt idx="538">
                  <c:v>15312.429548352213</c:v>
                </c:pt>
                <c:pt idx="539">
                  <c:v>15752.654080115601</c:v>
                </c:pt>
                <c:pt idx="540">
                  <c:v>12735.201848700659</c:v>
                </c:pt>
                <c:pt idx="541">
                  <c:v>12546.19914816579</c:v>
                </c:pt>
                <c:pt idx="542">
                  <c:v>12538.714920385823</c:v>
                </c:pt>
                <c:pt idx="543">
                  <c:v>12411.931350544603</c:v>
                </c:pt>
                <c:pt idx="544">
                  <c:v>12485.692990580821</c:v>
                </c:pt>
                <c:pt idx="545">
                  <c:v>15616.673309385733</c:v>
                </c:pt>
                <c:pt idx="546">
                  <c:v>15420.186381070898</c:v>
                </c:pt>
                <c:pt idx="547">
                  <c:v>12457.469052569639</c:v>
                </c:pt>
                <c:pt idx="548">
                  <c:v>12680.466945786975</c:v>
                </c:pt>
                <c:pt idx="549">
                  <c:v>12850.44290919931</c:v>
                </c:pt>
                <c:pt idx="550">
                  <c:v>12517.975210154606</c:v>
                </c:pt>
                <c:pt idx="551">
                  <c:v>12776.681269163091</c:v>
                </c:pt>
                <c:pt idx="552">
                  <c:v>15529.656186898264</c:v>
                </c:pt>
                <c:pt idx="553">
                  <c:v>15359.68022348593</c:v>
                </c:pt>
                <c:pt idx="554">
                  <c:v>12593.449823299507</c:v>
                </c:pt>
                <c:pt idx="555">
                  <c:v>12565.225885288324</c:v>
                </c:pt>
                <c:pt idx="556">
                  <c:v>12850.44290919931</c:v>
                </c:pt>
                <c:pt idx="557">
                  <c:v>12754.228585823193</c:v>
                </c:pt>
                <c:pt idx="558">
                  <c:v>12721.946366249407</c:v>
                </c:pt>
                <c:pt idx="559">
                  <c:v>15420.186381070898</c:v>
                </c:pt>
                <c:pt idx="560">
                  <c:v>15522.171959118299</c:v>
                </c:pt>
                <c:pt idx="561">
                  <c:v>12776.681269163091</c:v>
                </c:pt>
                <c:pt idx="562">
                  <c:v>12606.705305750756</c:v>
                </c:pt>
                <c:pt idx="563">
                  <c:v>12667.211463335725</c:v>
                </c:pt>
                <c:pt idx="564">
                  <c:v>12803.192234065593</c:v>
                </c:pt>
                <c:pt idx="565">
                  <c:v>12444.213570118389</c:v>
                </c:pt>
                <c:pt idx="566">
                  <c:v>15304.945320572248</c:v>
                </c:pt>
                <c:pt idx="567">
                  <c:v>15304.945320572248</c:v>
                </c:pt>
                <c:pt idx="568">
                  <c:v>12438.442315447102</c:v>
                </c:pt>
                <c:pt idx="569">
                  <c:v>12451.697797898354</c:v>
                </c:pt>
                <c:pt idx="570">
                  <c:v>12470.724535020889</c:v>
                </c:pt>
                <c:pt idx="571">
                  <c:v>12755.941558931874</c:v>
                </c:pt>
                <c:pt idx="572">
                  <c:v>12701.206656018192</c:v>
                </c:pt>
                <c:pt idx="573">
                  <c:v>15561.938406472051</c:v>
                </c:pt>
                <c:pt idx="574">
                  <c:v>15624.1575371657</c:v>
                </c:pt>
                <c:pt idx="575">
                  <c:v>12729.430594029374</c:v>
                </c:pt>
                <c:pt idx="576">
                  <c:v>12451.697797898354</c:v>
                </c:pt>
                <c:pt idx="577">
                  <c:v>14349.893124176451</c:v>
                </c:pt>
                <c:pt idx="578">
                  <c:v>14200.656870995332</c:v>
                </c:pt>
                <c:pt idx="579">
                  <c:v>14559.635534942538</c:v>
                </c:pt>
                <c:pt idx="580">
                  <c:v>17439.394022518929</c:v>
                </c:pt>
                <c:pt idx="581">
                  <c:v>17703.871336198699</c:v>
                </c:pt>
                <c:pt idx="582">
                  <c:v>14665.679394552541</c:v>
                </c:pt>
                <c:pt idx="583">
                  <c:v>14550.43833405389</c:v>
                </c:pt>
                <c:pt idx="584">
                  <c:v>14476.676694017671</c:v>
                </c:pt>
                <c:pt idx="585">
                  <c:v>14538.895824711321</c:v>
                </c:pt>
                <c:pt idx="586">
                  <c:v>14334.924668616519</c:v>
                </c:pt>
                <c:pt idx="587">
                  <c:v>17358.148154702747</c:v>
                </c:pt>
                <c:pt idx="588">
                  <c:v>17405.398829836464</c:v>
                </c:pt>
                <c:pt idx="589">
                  <c:v>14557.922561833857</c:v>
                </c:pt>
                <c:pt idx="590">
                  <c:v>14578.662272065072</c:v>
                </c:pt>
                <c:pt idx="591">
                  <c:v>14489.932176468923</c:v>
                </c:pt>
                <c:pt idx="592">
                  <c:v>14775.149200379909</c:v>
                </c:pt>
                <c:pt idx="593">
                  <c:v>14565.406789613822</c:v>
                </c:pt>
                <c:pt idx="594">
                  <c:v>17242.907094204093</c:v>
                </c:pt>
                <c:pt idx="595">
                  <c:v>17284.386514666527</c:v>
                </c:pt>
                <c:pt idx="596">
                  <c:v>14470.905439346387</c:v>
                </c:pt>
                <c:pt idx="597">
                  <c:v>14518.156114480103</c:v>
                </c:pt>
                <c:pt idx="598">
                  <c:v>14382.175343750236</c:v>
                </c:pt>
                <c:pt idx="599">
                  <c:v>14389.659571530203</c:v>
                </c:pt>
                <c:pt idx="600">
                  <c:v>14261.1630285803</c:v>
                </c:pt>
                <c:pt idx="601">
                  <c:v>17237.13583953281</c:v>
                </c:pt>
                <c:pt idx="602">
                  <c:v>17426.138540067681</c:v>
                </c:pt>
                <c:pt idx="603">
                  <c:v>14625.912947198791</c:v>
                </c:pt>
                <c:pt idx="604">
                  <c:v>14639.168429650041</c:v>
                </c:pt>
                <c:pt idx="605">
                  <c:v>14489.932176468923</c:v>
                </c:pt>
                <c:pt idx="606">
                  <c:v>14314.184958385302</c:v>
                </c:pt>
                <c:pt idx="607">
                  <c:v>14429.426018883954</c:v>
                </c:pt>
                <c:pt idx="608">
                  <c:v>15718.658887433134</c:v>
                </c:pt>
                <c:pt idx="609">
                  <c:v>15718.658887433134</c:v>
                </c:pt>
                <c:pt idx="610">
                  <c:v>12504.719727703356</c:v>
                </c:pt>
                <c:pt idx="611">
                  <c:v>12504.719727703356</c:v>
                </c:pt>
                <c:pt idx="612">
                  <c:v>12572.71011306829</c:v>
                </c:pt>
                <c:pt idx="613">
                  <c:v>12687.95117356694</c:v>
                </c:pt>
                <c:pt idx="614">
                  <c:v>12823.931944296808</c:v>
                </c:pt>
                <c:pt idx="615">
                  <c:v>15514.687731338332</c:v>
                </c:pt>
                <c:pt idx="616">
                  <c:v>15590.162344483233</c:v>
                </c:pt>
                <c:pt idx="617">
                  <c:v>12708.690883798157</c:v>
                </c:pt>
                <c:pt idx="618">
                  <c:v>12695.435401346907</c:v>
                </c:pt>
                <c:pt idx="619">
                  <c:v>12559.45463061704</c:v>
                </c:pt>
                <c:pt idx="620">
                  <c:v>12551.970402837072</c:v>
                </c:pt>
                <c:pt idx="621">
                  <c:v>12748.457331151909</c:v>
                </c:pt>
                <c:pt idx="622">
                  <c:v>15711.174659653168</c:v>
                </c:pt>
                <c:pt idx="623">
                  <c:v>15474.921283984582</c:v>
                </c:pt>
                <c:pt idx="624">
                  <c:v>12525.459437934573</c:v>
                </c:pt>
                <c:pt idx="625">
                  <c:v>12653.955980884473</c:v>
                </c:pt>
                <c:pt idx="626">
                  <c:v>12680.466945786975</c:v>
                </c:pt>
                <c:pt idx="627">
                  <c:v>12965.683969697962</c:v>
                </c:pt>
                <c:pt idx="628">
                  <c:v>12470.724535020889</c:v>
                </c:pt>
                <c:pt idx="629">
                  <c:v>15705.403404981884</c:v>
                </c:pt>
                <c:pt idx="630">
                  <c:v>15590.162344483233</c:v>
                </c:pt>
                <c:pt idx="631">
                  <c:v>12546.19914816579</c:v>
                </c:pt>
                <c:pt idx="632">
                  <c:v>12627.445015981973</c:v>
                </c:pt>
                <c:pt idx="633">
                  <c:v>12464.953280349604</c:v>
                </c:pt>
                <c:pt idx="634">
                  <c:v>12493.177218360786</c:v>
                </c:pt>
                <c:pt idx="635">
                  <c:v>12506.432700812036</c:v>
                </c:pt>
                <c:pt idx="636">
                  <c:v>15393.675416168397</c:v>
                </c:pt>
                <c:pt idx="637">
                  <c:v>15482.405511764548</c:v>
                </c:pt>
                <c:pt idx="638">
                  <c:v>12464.953280349604</c:v>
                </c:pt>
                <c:pt idx="639">
                  <c:v>12417.702605215887</c:v>
                </c:pt>
                <c:pt idx="640">
                  <c:v>12580.194340848257</c:v>
                </c:pt>
                <c:pt idx="641">
                  <c:v>12457.469052569639</c:v>
                </c:pt>
                <c:pt idx="642">
                  <c:v>12572.71011306829</c:v>
                </c:pt>
                <c:pt idx="643">
                  <c:v>15514.687731338332</c:v>
                </c:pt>
                <c:pt idx="644">
                  <c:v>15535.427441569549</c:v>
                </c:pt>
                <c:pt idx="645">
                  <c:v>12478.208762800856</c:v>
                </c:pt>
                <c:pt idx="646">
                  <c:v>12472.437508129569</c:v>
                </c:pt>
                <c:pt idx="647">
                  <c:v>12302.461544717235</c:v>
                </c:pt>
                <c:pt idx="648">
                  <c:v>12574.42308617697</c:v>
                </c:pt>
                <c:pt idx="649">
                  <c:v>11620.212382613974</c:v>
                </c:pt>
                <c:pt idx="650">
                  <c:v>14854.891252574969</c:v>
                </c:pt>
                <c:pt idx="651">
                  <c:v>14989.159050196156</c:v>
                </c:pt>
                <c:pt idx="652">
                  <c:v>12249.439614912233</c:v>
                </c:pt>
                <c:pt idx="653">
                  <c:v>12459.182025678319</c:v>
                </c:pt>
                <c:pt idx="654">
                  <c:v>12175.677974876015</c:v>
                </c:pt>
                <c:pt idx="655">
                  <c:v>11667.463057747691</c:v>
                </c:pt>
                <c:pt idx="656">
                  <c:v>11695.686995758875</c:v>
                </c:pt>
                <c:pt idx="657">
                  <c:v>14643.435868700202</c:v>
                </c:pt>
                <c:pt idx="658">
                  <c:v>14490.141333956481</c:v>
                </c:pt>
                <c:pt idx="659">
                  <c:v>11480.173330321502</c:v>
                </c:pt>
                <c:pt idx="660">
                  <c:v>11525.71103234654</c:v>
                </c:pt>
                <c:pt idx="661">
                  <c:v>11614.441127942689</c:v>
                </c:pt>
                <c:pt idx="662">
                  <c:v>11642.665065953872</c:v>
                </c:pt>
                <c:pt idx="663">
                  <c:v>11359.161015151567</c:v>
                </c:pt>
                <c:pt idx="664">
                  <c:v>14238.91950272796</c:v>
                </c:pt>
                <c:pt idx="665">
                  <c:v>14516.65229885898</c:v>
                </c:pt>
                <c:pt idx="666">
                  <c:v>11756.193153343842</c:v>
                </c:pt>
                <c:pt idx="667">
                  <c:v>11465.204874761572</c:v>
                </c:pt>
                <c:pt idx="668">
                  <c:v>11790.188346026309</c:v>
                </c:pt>
                <c:pt idx="669">
                  <c:v>11795.959600697593</c:v>
                </c:pt>
                <c:pt idx="670">
                  <c:v>11865.66295917121</c:v>
                </c:pt>
                <c:pt idx="671">
                  <c:v>14117.907187558025</c:v>
                </c:pt>
                <c:pt idx="672">
                  <c:v>14374.900273457828</c:v>
                </c:pt>
                <c:pt idx="673">
                  <c:v>11729.682188441342</c:v>
                </c:pt>
                <c:pt idx="674">
                  <c:v>12162.422492424765</c:v>
                </c:pt>
                <c:pt idx="675">
                  <c:v>11776.932863575059</c:v>
                </c:pt>
                <c:pt idx="676">
                  <c:v>11593.701417711474</c:v>
                </c:pt>
                <c:pt idx="677">
                  <c:v>11621.925355722655</c:v>
                </c:pt>
                <c:pt idx="678">
                  <c:v>13970.383907485588</c:v>
                </c:pt>
                <c:pt idx="679">
                  <c:v>13732.417558708319</c:v>
                </c:pt>
                <c:pt idx="680">
                  <c:v>11088.912446800512</c:v>
                </c:pt>
                <c:pt idx="681">
                  <c:v>11047.43302633808</c:v>
                </c:pt>
                <c:pt idx="682">
                  <c:v>10932.191965839429</c:v>
                </c:pt>
                <c:pt idx="683">
                  <c:v>10858.430325803211</c:v>
                </c:pt>
                <c:pt idx="684">
                  <c:v>10886.654263814391</c:v>
                </c:pt>
                <c:pt idx="685">
                  <c:v>14002.666127059374</c:v>
                </c:pt>
                <c:pt idx="686">
                  <c:v>14157.673634911776</c:v>
                </c:pt>
                <c:pt idx="687">
                  <c:v>11310.197366909168</c:v>
                </c:pt>
                <c:pt idx="688">
                  <c:v>11289.457656677952</c:v>
                </c:pt>
                <c:pt idx="689">
                  <c:v>10986.926868753111</c:v>
                </c:pt>
                <c:pt idx="690">
                  <c:v>11047.43302633808</c:v>
                </c:pt>
                <c:pt idx="691">
                  <c:v>10939.676193619394</c:v>
                </c:pt>
                <c:pt idx="692">
                  <c:v>13875.882557218152</c:v>
                </c:pt>
                <c:pt idx="693">
                  <c:v>14036.661319741841</c:v>
                </c:pt>
                <c:pt idx="694">
                  <c:v>11094.683701471797</c:v>
                </c:pt>
                <c:pt idx="695">
                  <c:v>10778.897431095707</c:v>
                </c:pt>
                <c:pt idx="696">
                  <c:v>10467.169442282218</c:v>
                </c:pt>
                <c:pt idx="697">
                  <c:v>10790.439940438277</c:v>
                </c:pt>
                <c:pt idx="698">
                  <c:v>11648.436320625156</c:v>
                </c:pt>
                <c:pt idx="699">
                  <c:v>14312.681142764179</c:v>
                </c:pt>
                <c:pt idx="700">
                  <c:v>15009.898760427373</c:v>
                </c:pt>
                <c:pt idx="701">
                  <c:v>11553.934970357721</c:v>
                </c:pt>
                <c:pt idx="702">
                  <c:v>11122.907639482979</c:v>
                </c:pt>
                <c:pt idx="703">
                  <c:v>10574.926275000906</c:v>
                </c:pt>
                <c:pt idx="704">
                  <c:v>10731.646755961989</c:v>
                </c:pt>
                <c:pt idx="705">
                  <c:v>10981.155614081827</c:v>
                </c:pt>
                <c:pt idx="706">
                  <c:v>13651.171690892135</c:v>
                </c:pt>
                <c:pt idx="707">
                  <c:v>13584.894278635882</c:v>
                </c:pt>
                <c:pt idx="708">
                  <c:v>10784.66868576699</c:v>
                </c:pt>
                <c:pt idx="709">
                  <c:v>10709.194072622091</c:v>
                </c:pt>
                <c:pt idx="710">
                  <c:v>10920.649456496858</c:v>
                </c:pt>
                <c:pt idx="711">
                  <c:v>10803.695422889527</c:v>
                </c:pt>
                <c:pt idx="712">
                  <c:v>11094.683701471797</c:v>
                </c:pt>
                <c:pt idx="713">
                  <c:v>14301.138633421609</c:v>
                </c:pt>
                <c:pt idx="714">
                  <c:v>14138.646897789242</c:v>
                </c:pt>
                <c:pt idx="715">
                  <c:v>11317.681594689135</c:v>
                </c:pt>
                <c:pt idx="716">
                  <c:v>11189.185051739232</c:v>
                </c:pt>
                <c:pt idx="717">
                  <c:v>11291.170629786633</c:v>
                </c:pt>
                <c:pt idx="718">
                  <c:v>11053.204281009364</c:v>
                </c:pt>
                <c:pt idx="719">
                  <c:v>11196.669279519198</c:v>
                </c:pt>
                <c:pt idx="720">
                  <c:v>13821.14765430447</c:v>
                </c:pt>
                <c:pt idx="721">
                  <c:v>13996.894872388089</c:v>
                </c:pt>
                <c:pt idx="722">
                  <c:v>11102.167929251764</c:v>
                </c:pt>
                <c:pt idx="723">
                  <c:v>11041.661771666795</c:v>
                </c:pt>
                <c:pt idx="724">
                  <c:v>11189.185051739232</c:v>
                </c:pt>
                <c:pt idx="725">
                  <c:v>11359.161015151567</c:v>
                </c:pt>
                <c:pt idx="726">
                  <c:v>11506.684295224004</c:v>
                </c:pt>
                <c:pt idx="727">
                  <c:v>14286.170177861679</c:v>
                </c:pt>
                <c:pt idx="728">
                  <c:v>14157.673634911776</c:v>
                </c:pt>
                <c:pt idx="729">
                  <c:v>11661.691803076408</c:v>
                </c:pt>
                <c:pt idx="730">
                  <c:v>9980.7231153443627</c:v>
                </c:pt>
                <c:pt idx="731">
                  <c:v>9636.7129069570892</c:v>
                </c:pt>
                <c:pt idx="732">
                  <c:v>9379.719821057286</c:v>
                </c:pt>
                <c:pt idx="733">
                  <c:v>9534.7273289096884</c:v>
                </c:pt>
                <c:pt idx="734">
                  <c:v>12268.675509522327</c:v>
                </c:pt>
                <c:pt idx="735">
                  <c:v>12355.692632009795</c:v>
                </c:pt>
                <c:pt idx="736">
                  <c:v>9657.4526171883062</c:v>
                </c:pt>
                <c:pt idx="737">
                  <c:v>9649.9683894083391</c:v>
                </c:pt>
                <c:pt idx="738">
                  <c:v>9149.2377000599827</c:v>
                </c:pt>
                <c:pt idx="739">
                  <c:v>8582.229598455373</c:v>
                </c:pt>
                <c:pt idx="740">
                  <c:v>8676.7309487228085</c:v>
                </c:pt>
                <c:pt idx="741">
                  <c:v>11849.190687990153</c:v>
                </c:pt>
                <c:pt idx="742">
                  <c:v>11694.18318013775</c:v>
                </c:pt>
                <c:pt idx="743">
                  <c:v>9184.9458658511303</c:v>
                </c:pt>
                <c:pt idx="744">
                  <c:v>8846.7069121351433</c:v>
                </c:pt>
                <c:pt idx="745">
                  <c:v>8888.1863325975755</c:v>
                </c:pt>
                <c:pt idx="746">
                  <c:v>8941.208262402577</c:v>
                </c:pt>
                <c:pt idx="747">
                  <c:v>9421.1992415197183</c:v>
                </c:pt>
                <c:pt idx="748">
                  <c:v>12450.193982277231</c:v>
                </c:pt>
                <c:pt idx="749">
                  <c:v>11937.920783586304</c:v>
                </c:pt>
                <c:pt idx="750">
                  <c:v>8319.4652578842833</c:v>
                </c:pt>
                <c:pt idx="751">
                  <c:v>8772.9452720989229</c:v>
                </c:pt>
                <c:pt idx="752">
                  <c:v>9319.2136634723174</c:v>
                </c:pt>
                <c:pt idx="753">
                  <c:v>9326.6978912522827</c:v>
                </c:pt>
                <c:pt idx="754">
                  <c:v>8854.1911399151086</c:v>
                </c:pt>
                <c:pt idx="755">
                  <c:v>11612.937312321566</c:v>
                </c:pt>
                <c:pt idx="756">
                  <c:v>11971.91597626877</c:v>
                </c:pt>
                <c:pt idx="757">
                  <c:v>9150.9506731686633</c:v>
                </c:pt>
                <c:pt idx="758">
                  <c:v>9218.9410585335972</c:v>
                </c:pt>
                <c:pt idx="759">
                  <c:v>8468.7015110654029</c:v>
                </c:pt>
                <c:pt idx="760">
                  <c:v>8670.9596940515221</c:v>
                </c:pt>
                <c:pt idx="761">
                  <c:v>9130.2109629374481</c:v>
                </c:pt>
                <c:pt idx="762">
                  <c:v>12342.437149558546</c:v>
                </c:pt>
                <c:pt idx="763">
                  <c:v>12523.95562231345</c:v>
                </c:pt>
                <c:pt idx="764">
                  <c:v>9589.4622318233723</c:v>
                </c:pt>
                <c:pt idx="765">
                  <c:v>9716.2458016645924</c:v>
                </c:pt>
                <c:pt idx="766">
                  <c:v>9980.7231153443627</c:v>
                </c:pt>
                <c:pt idx="767">
                  <c:v>10284.966876377885</c:v>
                </c:pt>
                <c:pt idx="768">
                  <c:v>9778.4649323582416</c:v>
                </c:pt>
                <c:pt idx="769">
                  <c:v>11862.446170441404</c:v>
                </c:pt>
                <c:pt idx="770">
                  <c:v>11971.91597626877</c:v>
                </c:pt>
                <c:pt idx="771">
                  <c:v>9043.1938404499779</c:v>
                </c:pt>
                <c:pt idx="772">
                  <c:v>9697.2190645420578</c:v>
                </c:pt>
                <c:pt idx="773">
                  <c:v>9177.461638071165</c:v>
                </c:pt>
                <c:pt idx="774">
                  <c:v>9190.7171205224149</c:v>
                </c:pt>
                <c:pt idx="775">
                  <c:v>9623.4574245058393</c:v>
                </c:pt>
                <c:pt idx="776">
                  <c:v>12605.201490129633</c:v>
                </c:pt>
                <c:pt idx="777">
                  <c:v>12111.955028561242</c:v>
                </c:pt>
                <c:pt idx="778">
                  <c:v>9366.4643386060343</c:v>
                </c:pt>
                <c:pt idx="779">
                  <c:v>8994.2301922075803</c:v>
                </c:pt>
                <c:pt idx="780">
                  <c:v>8995.943165316261</c:v>
                </c:pt>
                <c:pt idx="781">
                  <c:v>9271.9629883386006</c:v>
                </c:pt>
                <c:pt idx="782">
                  <c:v>9765.2094499069917</c:v>
                </c:pt>
                <c:pt idx="783">
                  <c:v>12077.959835878775</c:v>
                </c:pt>
                <c:pt idx="784">
                  <c:v>12450.193982277231</c:v>
                </c:pt>
                <c:pt idx="785">
                  <c:v>9217.2280854249166</c:v>
                </c:pt>
                <c:pt idx="786">
                  <c:v>9487.4766537759715</c:v>
                </c:pt>
                <c:pt idx="787">
                  <c:v>9723.7300294445577</c:v>
                </c:pt>
                <c:pt idx="788">
                  <c:v>9825.7156074919585</c:v>
                </c:pt>
                <c:pt idx="789">
                  <c:v>9954.212150441861</c:v>
                </c:pt>
                <c:pt idx="790">
                  <c:v>12605.201490129633</c:v>
                </c:pt>
                <c:pt idx="791">
                  <c:v>12693.931585725784</c:v>
                </c:pt>
                <c:pt idx="792">
                  <c:v>8941.208262402577</c:v>
                </c:pt>
                <c:pt idx="793">
                  <c:v>8508.4679584191545</c:v>
                </c:pt>
                <c:pt idx="794">
                  <c:v>8542.4631511016214</c:v>
                </c:pt>
                <c:pt idx="795">
                  <c:v>8907.2130697201101</c:v>
                </c:pt>
                <c:pt idx="796">
                  <c:v>9704.7032923220231</c:v>
                </c:pt>
                <c:pt idx="797">
                  <c:v>12639.1966828121</c:v>
                </c:pt>
                <c:pt idx="798">
                  <c:v>12786.719962884537</c:v>
                </c:pt>
                <c:pt idx="799">
                  <c:v>9621.7444513971568</c:v>
                </c:pt>
                <c:pt idx="800">
                  <c:v>9683.9635820908061</c:v>
                </c:pt>
                <c:pt idx="801">
                  <c:v>9804.9758972607433</c:v>
                </c:pt>
                <c:pt idx="802">
                  <c:v>9776.751959249561</c:v>
                </c:pt>
                <c:pt idx="803">
                  <c:v>9925.9882124306787</c:v>
                </c:pt>
                <c:pt idx="804">
                  <c:v>12132.694738792459</c:v>
                </c:pt>
                <c:pt idx="805">
                  <c:v>12247.93579929111</c:v>
                </c:pt>
                <c:pt idx="806">
                  <c:v>9502.4451093359021</c:v>
                </c:pt>
                <c:pt idx="807">
                  <c:v>9067.9918322437989</c:v>
                </c:pt>
                <c:pt idx="808">
                  <c:v>9421.1992415197183</c:v>
                </c:pt>
                <c:pt idx="809">
                  <c:v>9426.9704961910029</c:v>
                </c:pt>
                <c:pt idx="810">
                  <c:v>9345.7246283748191</c:v>
                </c:pt>
                <c:pt idx="811">
                  <c:v>12680.676103274533</c:v>
                </c:pt>
                <c:pt idx="812">
                  <c:v>12665.707647714602</c:v>
                </c:pt>
                <c:pt idx="813">
                  <c:v>9886.2217650769271</c:v>
                </c:pt>
                <c:pt idx="814">
                  <c:v>9670.7080996395562</c:v>
                </c:pt>
                <c:pt idx="815">
                  <c:v>9623.4574245058393</c:v>
                </c:pt>
                <c:pt idx="816">
                  <c:v>9508.2163640071867</c:v>
                </c:pt>
                <c:pt idx="817">
                  <c:v>9702.9903192133424</c:v>
                </c:pt>
                <c:pt idx="818">
                  <c:v>13058.681504344273</c:v>
                </c:pt>
                <c:pt idx="819">
                  <c:v>12497.444657410948</c:v>
                </c:pt>
                <c:pt idx="820">
                  <c:v>11026.693316106863</c:v>
                </c:pt>
                <c:pt idx="821">
                  <c:v>11330.937077140385</c:v>
                </c:pt>
                <c:pt idx="822">
                  <c:v>11519.939777675254</c:v>
                </c:pt>
                <c:pt idx="823">
                  <c:v>11790.188346026309</c:v>
                </c:pt>
                <c:pt idx="824">
                  <c:v>11952.680081658678</c:v>
                </c:pt>
                <c:pt idx="825">
                  <c:v>14928.652892611188</c:v>
                </c:pt>
                <c:pt idx="826">
                  <c:v>15151.650785828524</c:v>
                </c:pt>
                <c:pt idx="827">
                  <c:v>12066.208169048648</c:v>
                </c:pt>
                <c:pt idx="828">
                  <c:v>12175.677974876015</c:v>
                </c:pt>
                <c:pt idx="829">
                  <c:v>12256.923842692198</c:v>
                </c:pt>
                <c:pt idx="830">
                  <c:v>12092.71913395115</c:v>
                </c:pt>
                <c:pt idx="831">
                  <c:v>12194.704711998551</c:v>
                </c:pt>
                <c:pt idx="832">
                  <c:v>15280.147328778427</c:v>
                </c:pt>
                <c:pt idx="833">
                  <c:v>15238.667908315994</c:v>
                </c:pt>
                <c:pt idx="834">
                  <c:v>11676.660258636339</c:v>
                </c:pt>
                <c:pt idx="835">
                  <c:v>11729.682188441342</c:v>
                </c:pt>
                <c:pt idx="836">
                  <c:v>12162.422492424765</c:v>
                </c:pt>
                <c:pt idx="837">
                  <c:v>12270.17932514345</c:v>
                </c:pt>
                <c:pt idx="838">
                  <c:v>11979.19104656118</c:v>
                </c:pt>
                <c:pt idx="839">
                  <c:v>14146.131125569207</c:v>
                </c:pt>
                <c:pt idx="840">
                  <c:v>14605.382394455131</c:v>
                </c:pt>
                <c:pt idx="841">
                  <c:v>11931.940371427461</c:v>
                </c:pt>
                <c:pt idx="842">
                  <c:v>12202.188939778516</c:v>
                </c:pt>
                <c:pt idx="843">
                  <c:v>12479.921735909536</c:v>
                </c:pt>
                <c:pt idx="844">
                  <c:v>12120.943071962331</c:v>
                </c:pt>
                <c:pt idx="845">
                  <c:v>12033.925949474862</c:v>
                </c:pt>
                <c:pt idx="846">
                  <c:v>14847.407024795004</c:v>
                </c:pt>
                <c:pt idx="847">
                  <c:v>14981.674822416189</c:v>
                </c:pt>
                <c:pt idx="848">
                  <c:v>12459.182025678319</c:v>
                </c:pt>
                <c:pt idx="849">
                  <c:v>12540.427893494503</c:v>
                </c:pt>
                <c:pt idx="850">
                  <c:v>12459.182025678319</c:v>
                </c:pt>
                <c:pt idx="851">
                  <c:v>12323.201254948452</c:v>
                </c:pt>
                <c:pt idx="852">
                  <c:v>12370.451930082168</c:v>
                </c:pt>
                <c:pt idx="853">
                  <c:v>15244.439162987279</c:v>
                </c:pt>
                <c:pt idx="854">
                  <c:v>15314.142521460893</c:v>
                </c:pt>
                <c:pt idx="855">
                  <c:v>12256.923842692198</c:v>
                </c:pt>
                <c:pt idx="856">
                  <c:v>12357.196447630919</c:v>
                </c:pt>
                <c:pt idx="857">
                  <c:v>12187.220484218584</c:v>
                </c:pt>
                <c:pt idx="858">
                  <c:v>12173.965001767334</c:v>
                </c:pt>
                <c:pt idx="859">
                  <c:v>12147.454036864832</c:v>
                </c:pt>
                <c:pt idx="860">
                  <c:v>15251.923390767244</c:v>
                </c:pt>
                <c:pt idx="861">
                  <c:v>14947.679629733722</c:v>
                </c:pt>
                <c:pt idx="862">
                  <c:v>12073.692396828614</c:v>
                </c:pt>
                <c:pt idx="863">
                  <c:v>11688.202767978908</c:v>
                </c:pt>
                <c:pt idx="864">
                  <c:v>11782.704118246344</c:v>
                </c:pt>
                <c:pt idx="865">
                  <c:v>12343.940965179669</c:v>
                </c:pt>
                <c:pt idx="866">
                  <c:v>12485.692990580821</c:v>
                </c:pt>
                <c:pt idx="867">
                  <c:v>15414.415126399614</c:v>
                </c:pt>
                <c:pt idx="868">
                  <c:v>15372.935705937181</c:v>
                </c:pt>
                <c:pt idx="869">
                  <c:v>12410.218377435922</c:v>
                </c:pt>
                <c:pt idx="870">
                  <c:v>12491.464245252106</c:v>
                </c:pt>
                <c:pt idx="871">
                  <c:v>12667.211463335725</c:v>
                </c:pt>
                <c:pt idx="872">
                  <c:v>12755.941558931874</c:v>
                </c:pt>
                <c:pt idx="873">
                  <c:v>12701.206656018192</c:v>
                </c:pt>
                <c:pt idx="874">
                  <c:v>15826.415720151821</c:v>
                </c:pt>
                <c:pt idx="875">
                  <c:v>15737.68562455567</c:v>
                </c:pt>
                <c:pt idx="876">
                  <c:v>12897.693584333028</c:v>
                </c:pt>
                <c:pt idx="877">
                  <c:v>12659.72723555576</c:v>
                </c:pt>
                <c:pt idx="878">
                  <c:v>12884.438101881777</c:v>
                </c:pt>
                <c:pt idx="879">
                  <c:v>12748.457331151909</c:v>
                </c:pt>
                <c:pt idx="880">
                  <c:v>12504.719727703356</c:v>
                </c:pt>
                <c:pt idx="881">
                  <c:v>15590.162344483233</c:v>
                </c:pt>
                <c:pt idx="882">
                  <c:v>15590.162344483233</c:v>
                </c:pt>
                <c:pt idx="883">
                  <c:v>12498.948473032071</c:v>
                </c:pt>
                <c:pt idx="884">
                  <c:v>12362.967702302203</c:v>
                </c:pt>
                <c:pt idx="885">
                  <c:v>12512.203955483323</c:v>
                </c:pt>
                <c:pt idx="886">
                  <c:v>12268.466352034768</c:v>
                </c:pt>
                <c:pt idx="887">
                  <c:v>12417.702605215887</c:v>
                </c:pt>
                <c:pt idx="888">
                  <c:v>15212.156943413493</c:v>
                </c:pt>
                <c:pt idx="889">
                  <c:v>15204.672715633527</c:v>
                </c:pt>
                <c:pt idx="890">
                  <c:v>12621.673761310689</c:v>
                </c:pt>
                <c:pt idx="891">
                  <c:v>12349.712219850953</c:v>
                </c:pt>
                <c:pt idx="892">
                  <c:v>12113.458844182365</c:v>
                </c:pt>
                <c:pt idx="893">
                  <c:v>12283.4348075947</c:v>
                </c:pt>
                <c:pt idx="894">
                  <c:v>12249.439614912233</c:v>
                </c:pt>
                <c:pt idx="895">
                  <c:v>15217.928198084777</c:v>
                </c:pt>
                <c:pt idx="896">
                  <c:v>15522.171959118299</c:v>
                </c:pt>
                <c:pt idx="897">
                  <c:v>12837.18742674806</c:v>
                </c:pt>
                <c:pt idx="898">
                  <c:v>12512.203955483323</c:v>
                </c:pt>
                <c:pt idx="899">
                  <c:v>12621.673761310689</c:v>
                </c:pt>
                <c:pt idx="900">
                  <c:v>12457.469052569639</c:v>
                </c:pt>
                <c:pt idx="901">
                  <c:v>12708.690883798157</c:v>
                </c:pt>
                <c:pt idx="902">
                  <c:v>15799.904755249319</c:v>
                </c:pt>
                <c:pt idx="903">
                  <c:v>15414.415126399614</c:v>
                </c:pt>
                <c:pt idx="904">
                  <c:v>12640.700498433223</c:v>
                </c:pt>
                <c:pt idx="905">
                  <c:v>12417.702605215887</c:v>
                </c:pt>
                <c:pt idx="906">
                  <c:v>12695.435401346907</c:v>
                </c:pt>
                <c:pt idx="907">
                  <c:v>12661.44020866444</c:v>
                </c:pt>
                <c:pt idx="908">
                  <c:v>12776.681269163091</c:v>
                </c:pt>
                <c:pt idx="909">
                  <c:v>15433.441863522148</c:v>
                </c:pt>
                <c:pt idx="910">
                  <c:v>15603.417826934483</c:v>
                </c:pt>
                <c:pt idx="911">
                  <c:v>12952.428487246711</c:v>
                </c:pt>
                <c:pt idx="912">
                  <c:v>12740.973103371944</c:v>
                </c:pt>
                <c:pt idx="913">
                  <c:v>12931.688777015495</c:v>
                </c:pt>
                <c:pt idx="914">
                  <c:v>12876.953874101811</c:v>
                </c:pt>
                <c:pt idx="915">
                  <c:v>12714.462138469442</c:v>
                </c:pt>
                <c:pt idx="916">
                  <c:v>15399.446670839681</c:v>
                </c:pt>
                <c:pt idx="917">
                  <c:v>15799.904755249319</c:v>
                </c:pt>
                <c:pt idx="918">
                  <c:v>12857.927136979275</c:v>
                </c:pt>
                <c:pt idx="919">
                  <c:v>12659.72723555576</c:v>
                </c:pt>
                <c:pt idx="920">
                  <c:v>12714.462138469442</c:v>
                </c:pt>
                <c:pt idx="921">
                  <c:v>12782.452523834376</c:v>
                </c:pt>
                <c:pt idx="922">
                  <c:v>12714.462138469442</c:v>
                </c:pt>
                <c:pt idx="923">
                  <c:v>15467.437056204615</c:v>
                </c:pt>
                <c:pt idx="924">
                  <c:v>15480.692538655865</c:v>
                </c:pt>
                <c:pt idx="925">
                  <c:v>12897.693584333028</c:v>
                </c:pt>
                <c:pt idx="926">
                  <c:v>12808.963488736877</c:v>
                </c:pt>
                <c:pt idx="927">
                  <c:v>12714.462138469442</c:v>
                </c:pt>
                <c:pt idx="928">
                  <c:v>12695.435401346907</c:v>
                </c:pt>
                <c:pt idx="929">
                  <c:v>12457.469052569639</c:v>
                </c:pt>
                <c:pt idx="930">
                  <c:v>15372.935705937181</c:v>
                </c:pt>
                <c:pt idx="931">
                  <c:v>15372.935705937181</c:v>
                </c:pt>
                <c:pt idx="932">
                  <c:v>12633.216270653258</c:v>
                </c:pt>
                <c:pt idx="933">
                  <c:v>12661.44020866444</c:v>
                </c:pt>
                <c:pt idx="934">
                  <c:v>12532.943665714538</c:v>
                </c:pt>
                <c:pt idx="935">
                  <c:v>12410.218377435922</c:v>
                </c:pt>
                <c:pt idx="936">
                  <c:v>12457.469052569639</c:v>
                </c:pt>
                <c:pt idx="937">
                  <c:v>15399.446670839681</c:v>
                </c:pt>
                <c:pt idx="938">
                  <c:v>15705.403404981884</c:v>
                </c:pt>
                <c:pt idx="939">
                  <c:v>12565.225885288324</c:v>
                </c:pt>
                <c:pt idx="940">
                  <c:v>12517.975210154606</c:v>
                </c:pt>
                <c:pt idx="941">
                  <c:v>12593.449823299507</c:v>
                </c:pt>
                <c:pt idx="942">
                  <c:v>14523.92736915139</c:v>
                </c:pt>
                <c:pt idx="943">
                  <c:v>14504.900632028854</c:v>
                </c:pt>
                <c:pt idx="944">
                  <c:v>17528.12411811508</c:v>
                </c:pt>
                <c:pt idx="945">
                  <c:v>17548.863828346297</c:v>
                </c:pt>
                <c:pt idx="946">
                  <c:v>14591.917754516324</c:v>
                </c:pt>
                <c:pt idx="947">
                  <c:v>14714.64304279494</c:v>
                </c:pt>
                <c:pt idx="948">
                  <c:v>14801.660165282408</c:v>
                </c:pt>
                <c:pt idx="949">
                  <c:v>14584.433526736357</c:v>
                </c:pt>
                <c:pt idx="950">
                  <c:v>14937.640936012276</c:v>
                </c:pt>
                <c:pt idx="951">
                  <c:v>17858.878844051102</c:v>
                </c:pt>
                <c:pt idx="952">
                  <c:v>17879.618554282319</c:v>
                </c:pt>
                <c:pt idx="953">
                  <c:v>14794.175937502443</c:v>
                </c:pt>
                <c:pt idx="954">
                  <c:v>15045.397768730963</c:v>
                </c:pt>
                <c:pt idx="955">
                  <c:v>14712.930069686259</c:v>
                </c:pt>
                <c:pt idx="956">
                  <c:v>14856.395068196092</c:v>
                </c:pt>
                <c:pt idx="957">
                  <c:v>14733.669779917474</c:v>
                </c:pt>
                <c:pt idx="958">
                  <c:v>17688.902880638769</c:v>
                </c:pt>
                <c:pt idx="959">
                  <c:v>17675.647398187517</c:v>
                </c:pt>
                <c:pt idx="960">
                  <c:v>14652.423912101291</c:v>
                </c:pt>
                <c:pt idx="961">
                  <c:v>14693.903332563725</c:v>
                </c:pt>
                <c:pt idx="962">
                  <c:v>14693.903332563725</c:v>
                </c:pt>
                <c:pt idx="963">
                  <c:v>14665.679394552541</c:v>
                </c:pt>
                <c:pt idx="964">
                  <c:v>14652.423912101291</c:v>
                </c:pt>
                <c:pt idx="965">
                  <c:v>17656.620661064982</c:v>
                </c:pt>
                <c:pt idx="966">
                  <c:v>17095.383814131656</c:v>
                </c:pt>
                <c:pt idx="967">
                  <c:v>14145.92196808165</c:v>
                </c:pt>
                <c:pt idx="968">
                  <c:v>14423.65476421267</c:v>
                </c:pt>
                <c:pt idx="969">
                  <c:v>14701.38756034369</c:v>
                </c:pt>
                <c:pt idx="970">
                  <c:v>14518.156114480103</c:v>
                </c:pt>
                <c:pt idx="971">
                  <c:v>14633.397174978756</c:v>
                </c:pt>
                <c:pt idx="972">
                  <c:v>17494.128925432615</c:v>
                </c:pt>
                <c:pt idx="973">
                  <c:v>15556.167151800766</c:v>
                </c:pt>
                <c:pt idx="974">
                  <c:v>12823.931944296808</c:v>
                </c:pt>
                <c:pt idx="975">
                  <c:v>12795.708006285628</c:v>
                </c:pt>
                <c:pt idx="976">
                  <c:v>12910.949066784278</c:v>
                </c:pt>
                <c:pt idx="977">
                  <c:v>12876.953874101811</c:v>
                </c:pt>
                <c:pt idx="978">
                  <c:v>12585.965595519539</c:v>
                </c:pt>
                <c:pt idx="979">
                  <c:v>15779.165045018102</c:v>
                </c:pt>
                <c:pt idx="980">
                  <c:v>15860.410912834288</c:v>
                </c:pt>
                <c:pt idx="981">
                  <c:v>12937.460031686778</c:v>
                </c:pt>
                <c:pt idx="982">
                  <c:v>12876.953874101811</c:v>
                </c:pt>
                <c:pt idx="983">
                  <c:v>12884.438101881777</c:v>
                </c:pt>
                <c:pt idx="984">
                  <c:v>12958.199741917995</c:v>
                </c:pt>
                <c:pt idx="985">
                  <c:v>13026.190127282929</c:v>
                </c:pt>
                <c:pt idx="986">
                  <c:v>15467.437056204615</c:v>
                </c:pt>
                <c:pt idx="987">
                  <c:v>15582.678116703266</c:v>
                </c:pt>
                <c:pt idx="988">
                  <c:v>12931.688777015495</c:v>
                </c:pt>
                <c:pt idx="989">
                  <c:v>12958.199741917995</c:v>
                </c:pt>
                <c:pt idx="990">
                  <c:v>12599.221077970791</c:v>
                </c:pt>
                <c:pt idx="991">
                  <c:v>12234.471159352301</c:v>
                </c:pt>
                <c:pt idx="992">
                  <c:v>12364.680675410886</c:v>
                </c:pt>
                <c:pt idx="993">
                  <c:v>15265.178873218494</c:v>
                </c:pt>
                <c:pt idx="994">
                  <c:v>15346.42474103468</c:v>
                </c:pt>
                <c:pt idx="995">
                  <c:v>12444.213570118389</c:v>
                </c:pt>
                <c:pt idx="996">
                  <c:v>12633.216270653258</c:v>
                </c:pt>
                <c:pt idx="997">
                  <c:v>12627.445015981973</c:v>
                </c:pt>
                <c:pt idx="998">
                  <c:v>12897.693584333028</c:v>
                </c:pt>
                <c:pt idx="999">
                  <c:v>12910.949066784278</c:v>
                </c:pt>
                <c:pt idx="1000">
                  <c:v>15711.174659653168</c:v>
                </c:pt>
                <c:pt idx="1001">
                  <c:v>15671.408212299417</c:v>
                </c:pt>
                <c:pt idx="1002">
                  <c:v>12931.688777015495</c:v>
                </c:pt>
                <c:pt idx="1003">
                  <c:v>12897.693584333028</c:v>
                </c:pt>
                <c:pt idx="1004">
                  <c:v>12965.683969697962</c:v>
                </c:pt>
                <c:pt idx="1005">
                  <c:v>12856.214163870594</c:v>
                </c:pt>
                <c:pt idx="1006">
                  <c:v>12937.460031686778</c:v>
                </c:pt>
                <c:pt idx="1007">
                  <c:v>15569.422634252016</c:v>
                </c:pt>
                <c:pt idx="1008">
                  <c:v>15117.655593146057</c:v>
                </c:pt>
                <c:pt idx="1009">
                  <c:v>12343.940965179669</c:v>
                </c:pt>
                <c:pt idx="1010">
                  <c:v>12445.926543227069</c:v>
                </c:pt>
                <c:pt idx="1011">
                  <c:v>12100.203361731115</c:v>
                </c:pt>
                <c:pt idx="1012">
                  <c:v>11984.962301232463</c:v>
                </c:pt>
                <c:pt idx="1013">
                  <c:v>12236.184132460983</c:v>
                </c:pt>
                <c:pt idx="1014">
                  <c:v>15225.412425864744</c:v>
                </c:pt>
                <c:pt idx="1015">
                  <c:v>14826.667314563787</c:v>
                </c:pt>
                <c:pt idx="1016">
                  <c:v>12101.916334839796</c:v>
                </c:pt>
                <c:pt idx="1017">
                  <c:v>12018.95749391493</c:v>
                </c:pt>
                <c:pt idx="1018">
                  <c:v>12149.167009973515</c:v>
                </c:pt>
                <c:pt idx="1019">
                  <c:v>11676.660258636339</c:v>
                </c:pt>
                <c:pt idx="1020">
                  <c:v>11485.944584992787</c:v>
                </c:pt>
                <c:pt idx="1021">
                  <c:v>14414.66672081158</c:v>
                </c:pt>
                <c:pt idx="1022">
                  <c:v>14773.645384758785</c:v>
                </c:pt>
                <c:pt idx="1023">
                  <c:v>12060.436914377364</c:v>
                </c:pt>
                <c:pt idx="1024">
                  <c:v>12094.432107059831</c:v>
                </c:pt>
                <c:pt idx="1025">
                  <c:v>11601.18564549144</c:v>
                </c:pt>
                <c:pt idx="1026">
                  <c:v>11546.450742577756</c:v>
                </c:pt>
                <c:pt idx="1027">
                  <c:v>11897.945178744994</c:v>
                </c:pt>
                <c:pt idx="1028">
                  <c:v>14947.679629733722</c:v>
                </c:pt>
                <c:pt idx="1029">
                  <c:v>15023.154242878623</c:v>
                </c:pt>
                <c:pt idx="1030">
                  <c:v>11742.937670892592</c:v>
                </c:pt>
                <c:pt idx="1031">
                  <c:v>11965.935564109928</c:v>
                </c:pt>
                <c:pt idx="1032">
                  <c:v>12243.668360240948</c:v>
                </c:pt>
                <c:pt idx="1033">
                  <c:v>12107.687589511081</c:v>
                </c:pt>
                <c:pt idx="1034">
                  <c:v>10824.435133120744</c:v>
                </c:pt>
                <c:pt idx="1035">
                  <c:v>14180.126318251674</c:v>
                </c:pt>
                <c:pt idx="1036">
                  <c:v>14159.386608020457</c:v>
                </c:pt>
                <c:pt idx="1037">
                  <c:v>11202.440534190482</c:v>
                </c:pt>
                <c:pt idx="1038">
                  <c:v>11431.209682079105</c:v>
                </c:pt>
                <c:pt idx="1039">
                  <c:v>11648.436320625156</c:v>
                </c:pt>
                <c:pt idx="1040">
                  <c:v>11708.942478210125</c:v>
                </c:pt>
                <c:pt idx="1041">
                  <c:v>11262.946691775451</c:v>
                </c:pt>
                <c:pt idx="1042">
                  <c:v>13766.412751390786</c:v>
                </c:pt>
                <c:pt idx="1043">
                  <c:v>14015.921609510624</c:v>
                </c:pt>
                <c:pt idx="1044">
                  <c:v>11493.428812772754</c:v>
                </c:pt>
                <c:pt idx="1045">
                  <c:v>11149.418604385481</c:v>
                </c:pt>
                <c:pt idx="1046">
                  <c:v>10385.923574466035</c:v>
                </c:pt>
                <c:pt idx="1047">
                  <c:v>10669.427625268339</c:v>
                </c:pt>
                <c:pt idx="1048">
                  <c:v>11088.912446800512</c:v>
                </c:pt>
                <c:pt idx="1049">
                  <c:v>14172.642090471709</c:v>
                </c:pt>
                <c:pt idx="1050">
                  <c:v>14524.136526638948</c:v>
                </c:pt>
                <c:pt idx="1051">
                  <c:v>11417.954199627853</c:v>
                </c:pt>
                <c:pt idx="1052">
                  <c:v>11168.445341508015</c:v>
                </c:pt>
                <c:pt idx="1053">
                  <c:v>11534.908233235186</c:v>
                </c:pt>
                <c:pt idx="1054">
                  <c:v>11378.187752274102</c:v>
                </c:pt>
                <c:pt idx="1055">
                  <c:v>11723.910933770056</c:v>
                </c:pt>
                <c:pt idx="1056">
                  <c:v>14616.924903797701</c:v>
                </c:pt>
                <c:pt idx="1057">
                  <c:v>14036.661319741841</c:v>
                </c:pt>
                <c:pt idx="1058">
                  <c:v>11149.418604385481</c:v>
                </c:pt>
                <c:pt idx="1059">
                  <c:v>11372.416497602817</c:v>
                </c:pt>
                <c:pt idx="1060">
                  <c:v>11952.680081658678</c:v>
                </c:pt>
                <c:pt idx="1061">
                  <c:v>11398.927462505319</c:v>
                </c:pt>
                <c:pt idx="1062">
                  <c:v>11540.679487906471</c:v>
                </c:pt>
                <c:pt idx="1063">
                  <c:v>14786.900867210035</c:v>
                </c:pt>
                <c:pt idx="1064">
                  <c:v>14711.426254065136</c:v>
                </c:pt>
                <c:pt idx="1065">
                  <c:v>11054.917254118045</c:v>
                </c:pt>
                <c:pt idx="1066">
                  <c:v>10852.659071131924</c:v>
                </c:pt>
                <c:pt idx="1067">
                  <c:v>10973.671386301861</c:v>
                </c:pt>
                <c:pt idx="1068">
                  <c:v>11134.450148825548</c:v>
                </c:pt>
                <c:pt idx="1069">
                  <c:v>11500.913040552719</c:v>
                </c:pt>
                <c:pt idx="1070">
                  <c:v>14367.416045677863</c:v>
                </c:pt>
                <c:pt idx="1071">
                  <c:v>14361.644791006578</c:v>
                </c:pt>
                <c:pt idx="1072">
                  <c:v>11147.7056312768</c:v>
                </c:pt>
                <c:pt idx="1073">
                  <c:v>11546.450742577756</c:v>
                </c:pt>
                <c:pt idx="1074">
                  <c:v>10729.933782853308</c:v>
                </c:pt>
                <c:pt idx="1075">
                  <c:v>10777.184457987025</c:v>
                </c:pt>
                <c:pt idx="1076">
                  <c:v>10784.66868576699</c:v>
                </c:pt>
                <c:pt idx="1077">
                  <c:v>14180.126318251674</c:v>
                </c:pt>
                <c:pt idx="1078">
                  <c:v>14193.381800702924</c:v>
                </c:pt>
                <c:pt idx="1079">
                  <c:v>11682.431513307623</c:v>
                </c:pt>
                <c:pt idx="1080">
                  <c:v>11703.17122353884</c:v>
                </c:pt>
                <c:pt idx="1081">
                  <c:v>10567.442047220939</c:v>
                </c:pt>
                <c:pt idx="1082">
                  <c:v>10669.427625268339</c:v>
                </c:pt>
                <c:pt idx="1083">
                  <c:v>10858.430325803211</c:v>
                </c:pt>
                <c:pt idx="1084">
                  <c:v>13976.155162156872</c:v>
                </c:pt>
                <c:pt idx="1085">
                  <c:v>13698.422366025852</c:v>
                </c:pt>
                <c:pt idx="1086">
                  <c:v>11209.924761970449</c:v>
                </c:pt>
                <c:pt idx="1087">
                  <c:v>11844.923248939993</c:v>
                </c:pt>
                <c:pt idx="1088">
                  <c:v>11540.679487906471</c:v>
                </c:pt>
                <c:pt idx="1089">
                  <c:v>11500.913040552719</c:v>
                </c:pt>
                <c:pt idx="1090">
                  <c:v>11485.944584992787</c:v>
                </c:pt>
                <c:pt idx="1091">
                  <c:v>14671.659806711385</c:v>
                </c:pt>
                <c:pt idx="1092">
                  <c:v>14962.648085293655</c:v>
                </c:pt>
                <c:pt idx="1093">
                  <c:v>11674.947285527658</c:v>
                </c:pt>
                <c:pt idx="1094">
                  <c:v>11115.423411703014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A9-43D2-A274-76D76E606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904144"/>
        <c:axId val="1718902896"/>
      </c:lineChart>
      <c:dateAx>
        <c:axId val="17189041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902896"/>
        <c:crosses val="autoZero"/>
        <c:auto val="1"/>
        <c:lblOffset val="100"/>
        <c:baseTimeUnit val="days"/>
      </c:dateAx>
      <c:valAx>
        <c:axId val="171890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90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Dockside Cafe 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'Cafe_FitTrained'!$C$6</c:f>
              <c:strCache>
                <c:ptCount val="1"/>
                <c:pt idx="0">
                  <c:v> Sales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'Cafe_FitTrained'!$B$7:$B$1101</c:f>
              <c:numCache>
                <c:formatCode>m/d/yyyy</c:formatCode>
                <c:ptCount val="1095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  <c:pt idx="365">
                  <c:v>43101</c:v>
                </c:pt>
                <c:pt idx="366">
                  <c:v>43102</c:v>
                </c:pt>
                <c:pt idx="367">
                  <c:v>43103</c:v>
                </c:pt>
                <c:pt idx="368">
                  <c:v>43104</c:v>
                </c:pt>
                <c:pt idx="369">
                  <c:v>43105</c:v>
                </c:pt>
                <c:pt idx="370">
                  <c:v>43106</c:v>
                </c:pt>
                <c:pt idx="371">
                  <c:v>43107</c:v>
                </c:pt>
                <c:pt idx="372">
                  <c:v>43108</c:v>
                </c:pt>
                <c:pt idx="373">
                  <c:v>43109</c:v>
                </c:pt>
                <c:pt idx="374">
                  <c:v>43110</c:v>
                </c:pt>
                <c:pt idx="375">
                  <c:v>43111</c:v>
                </c:pt>
                <c:pt idx="376">
                  <c:v>43112</c:v>
                </c:pt>
                <c:pt idx="377">
                  <c:v>43113</c:v>
                </c:pt>
                <c:pt idx="378">
                  <c:v>43114</c:v>
                </c:pt>
                <c:pt idx="379">
                  <c:v>43115</c:v>
                </c:pt>
                <c:pt idx="380">
                  <c:v>43116</c:v>
                </c:pt>
                <c:pt idx="381">
                  <c:v>43117</c:v>
                </c:pt>
                <c:pt idx="382">
                  <c:v>43118</c:v>
                </c:pt>
                <c:pt idx="383">
                  <c:v>43119</c:v>
                </c:pt>
                <c:pt idx="384">
                  <c:v>43120</c:v>
                </c:pt>
                <c:pt idx="385">
                  <c:v>43121</c:v>
                </c:pt>
                <c:pt idx="386">
                  <c:v>43122</c:v>
                </c:pt>
                <c:pt idx="387">
                  <c:v>43123</c:v>
                </c:pt>
                <c:pt idx="388">
                  <c:v>43124</c:v>
                </c:pt>
                <c:pt idx="389">
                  <c:v>43125</c:v>
                </c:pt>
                <c:pt idx="390">
                  <c:v>43126</c:v>
                </c:pt>
                <c:pt idx="391">
                  <c:v>43127</c:v>
                </c:pt>
                <c:pt idx="392">
                  <c:v>43128</c:v>
                </c:pt>
                <c:pt idx="393">
                  <c:v>43129</c:v>
                </c:pt>
                <c:pt idx="394">
                  <c:v>43130</c:v>
                </c:pt>
                <c:pt idx="395">
                  <c:v>43131</c:v>
                </c:pt>
                <c:pt idx="396">
                  <c:v>43132</c:v>
                </c:pt>
                <c:pt idx="397">
                  <c:v>43133</c:v>
                </c:pt>
                <c:pt idx="398">
                  <c:v>43134</c:v>
                </c:pt>
                <c:pt idx="399">
                  <c:v>43135</c:v>
                </c:pt>
                <c:pt idx="400">
                  <c:v>43136</c:v>
                </c:pt>
                <c:pt idx="401">
                  <c:v>43137</c:v>
                </c:pt>
                <c:pt idx="402">
                  <c:v>43138</c:v>
                </c:pt>
                <c:pt idx="403">
                  <c:v>43139</c:v>
                </c:pt>
                <c:pt idx="404">
                  <c:v>43140</c:v>
                </c:pt>
                <c:pt idx="405">
                  <c:v>43141</c:v>
                </c:pt>
                <c:pt idx="406">
                  <c:v>43142</c:v>
                </c:pt>
                <c:pt idx="407">
                  <c:v>43143</c:v>
                </c:pt>
                <c:pt idx="408">
                  <c:v>43144</c:v>
                </c:pt>
                <c:pt idx="409">
                  <c:v>43145</c:v>
                </c:pt>
                <c:pt idx="410">
                  <c:v>43146</c:v>
                </c:pt>
                <c:pt idx="411">
                  <c:v>43147</c:v>
                </c:pt>
                <c:pt idx="412">
                  <c:v>43148</c:v>
                </c:pt>
                <c:pt idx="413">
                  <c:v>43149</c:v>
                </c:pt>
                <c:pt idx="414">
                  <c:v>43150</c:v>
                </c:pt>
                <c:pt idx="415">
                  <c:v>43151</c:v>
                </c:pt>
                <c:pt idx="416">
                  <c:v>43152</c:v>
                </c:pt>
                <c:pt idx="417">
                  <c:v>43153</c:v>
                </c:pt>
                <c:pt idx="418">
                  <c:v>43154</c:v>
                </c:pt>
                <c:pt idx="419">
                  <c:v>43155</c:v>
                </c:pt>
                <c:pt idx="420">
                  <c:v>43156</c:v>
                </c:pt>
                <c:pt idx="421">
                  <c:v>43157</c:v>
                </c:pt>
                <c:pt idx="422">
                  <c:v>43158</c:v>
                </c:pt>
                <c:pt idx="423">
                  <c:v>43159</c:v>
                </c:pt>
                <c:pt idx="424">
                  <c:v>43160</c:v>
                </c:pt>
                <c:pt idx="425">
                  <c:v>43161</c:v>
                </c:pt>
                <c:pt idx="426">
                  <c:v>43162</c:v>
                </c:pt>
                <c:pt idx="427">
                  <c:v>43163</c:v>
                </c:pt>
                <c:pt idx="428">
                  <c:v>43164</c:v>
                </c:pt>
                <c:pt idx="429">
                  <c:v>43165</c:v>
                </c:pt>
                <c:pt idx="430">
                  <c:v>43166</c:v>
                </c:pt>
                <c:pt idx="431">
                  <c:v>43167</c:v>
                </c:pt>
                <c:pt idx="432">
                  <c:v>43168</c:v>
                </c:pt>
                <c:pt idx="433">
                  <c:v>43169</c:v>
                </c:pt>
                <c:pt idx="434">
                  <c:v>43170</c:v>
                </c:pt>
                <c:pt idx="435">
                  <c:v>43171</c:v>
                </c:pt>
                <c:pt idx="436">
                  <c:v>43172</c:v>
                </c:pt>
                <c:pt idx="437">
                  <c:v>43173</c:v>
                </c:pt>
                <c:pt idx="438">
                  <c:v>43174</c:v>
                </c:pt>
                <c:pt idx="439">
                  <c:v>43175</c:v>
                </c:pt>
                <c:pt idx="440">
                  <c:v>43176</c:v>
                </c:pt>
                <c:pt idx="441">
                  <c:v>43177</c:v>
                </c:pt>
                <c:pt idx="442">
                  <c:v>43178</c:v>
                </c:pt>
                <c:pt idx="443">
                  <c:v>43179</c:v>
                </c:pt>
                <c:pt idx="444">
                  <c:v>43180</c:v>
                </c:pt>
                <c:pt idx="445">
                  <c:v>43181</c:v>
                </c:pt>
                <c:pt idx="446">
                  <c:v>43182</c:v>
                </c:pt>
                <c:pt idx="447">
                  <c:v>43183</c:v>
                </c:pt>
                <c:pt idx="448">
                  <c:v>43184</c:v>
                </c:pt>
                <c:pt idx="449">
                  <c:v>43185</c:v>
                </c:pt>
                <c:pt idx="450">
                  <c:v>43186</c:v>
                </c:pt>
                <c:pt idx="451">
                  <c:v>43187</c:v>
                </c:pt>
                <c:pt idx="452">
                  <c:v>43188</c:v>
                </c:pt>
                <c:pt idx="453">
                  <c:v>43189</c:v>
                </c:pt>
                <c:pt idx="454">
                  <c:v>43190</c:v>
                </c:pt>
                <c:pt idx="455">
                  <c:v>43191</c:v>
                </c:pt>
                <c:pt idx="456">
                  <c:v>43192</c:v>
                </c:pt>
                <c:pt idx="457">
                  <c:v>43193</c:v>
                </c:pt>
                <c:pt idx="458">
                  <c:v>43194</c:v>
                </c:pt>
                <c:pt idx="459">
                  <c:v>43195</c:v>
                </c:pt>
                <c:pt idx="460">
                  <c:v>43196</c:v>
                </c:pt>
                <c:pt idx="461">
                  <c:v>43197</c:v>
                </c:pt>
                <c:pt idx="462">
                  <c:v>43198</c:v>
                </c:pt>
                <c:pt idx="463">
                  <c:v>43199</c:v>
                </c:pt>
                <c:pt idx="464">
                  <c:v>43200</c:v>
                </c:pt>
                <c:pt idx="465">
                  <c:v>43201</c:v>
                </c:pt>
                <c:pt idx="466">
                  <c:v>43202</c:v>
                </c:pt>
                <c:pt idx="467">
                  <c:v>43203</c:v>
                </c:pt>
                <c:pt idx="468">
                  <c:v>43204</c:v>
                </c:pt>
                <c:pt idx="469">
                  <c:v>43205</c:v>
                </c:pt>
                <c:pt idx="470">
                  <c:v>43206</c:v>
                </c:pt>
                <c:pt idx="471">
                  <c:v>43207</c:v>
                </c:pt>
                <c:pt idx="472">
                  <c:v>43208</c:v>
                </c:pt>
                <c:pt idx="473">
                  <c:v>43209</c:v>
                </c:pt>
                <c:pt idx="474">
                  <c:v>43210</c:v>
                </c:pt>
                <c:pt idx="475">
                  <c:v>43211</c:v>
                </c:pt>
                <c:pt idx="476">
                  <c:v>43212</c:v>
                </c:pt>
                <c:pt idx="477">
                  <c:v>43213</c:v>
                </c:pt>
                <c:pt idx="478">
                  <c:v>43214</c:v>
                </c:pt>
                <c:pt idx="479">
                  <c:v>43215</c:v>
                </c:pt>
                <c:pt idx="480">
                  <c:v>43216</c:v>
                </c:pt>
                <c:pt idx="481">
                  <c:v>43217</c:v>
                </c:pt>
                <c:pt idx="482">
                  <c:v>43218</c:v>
                </c:pt>
                <c:pt idx="483">
                  <c:v>43219</c:v>
                </c:pt>
                <c:pt idx="484">
                  <c:v>43220</c:v>
                </c:pt>
                <c:pt idx="485">
                  <c:v>43221</c:v>
                </c:pt>
                <c:pt idx="486">
                  <c:v>43222</c:v>
                </c:pt>
                <c:pt idx="487">
                  <c:v>43223</c:v>
                </c:pt>
                <c:pt idx="488">
                  <c:v>43224</c:v>
                </c:pt>
                <c:pt idx="489">
                  <c:v>43225</c:v>
                </c:pt>
                <c:pt idx="490">
                  <c:v>43226</c:v>
                </c:pt>
                <c:pt idx="491">
                  <c:v>43227</c:v>
                </c:pt>
                <c:pt idx="492">
                  <c:v>43228</c:v>
                </c:pt>
                <c:pt idx="493">
                  <c:v>43229</c:v>
                </c:pt>
                <c:pt idx="494">
                  <c:v>43230</c:v>
                </c:pt>
                <c:pt idx="495">
                  <c:v>43231</c:v>
                </c:pt>
                <c:pt idx="496">
                  <c:v>43232</c:v>
                </c:pt>
                <c:pt idx="497">
                  <c:v>43233</c:v>
                </c:pt>
                <c:pt idx="498">
                  <c:v>43234</c:v>
                </c:pt>
                <c:pt idx="499">
                  <c:v>43235</c:v>
                </c:pt>
                <c:pt idx="500">
                  <c:v>43236</c:v>
                </c:pt>
                <c:pt idx="501">
                  <c:v>43237</c:v>
                </c:pt>
                <c:pt idx="502">
                  <c:v>43238</c:v>
                </c:pt>
                <c:pt idx="503">
                  <c:v>43239</c:v>
                </c:pt>
                <c:pt idx="504">
                  <c:v>43240</c:v>
                </c:pt>
                <c:pt idx="505">
                  <c:v>43241</c:v>
                </c:pt>
                <c:pt idx="506">
                  <c:v>43242</c:v>
                </c:pt>
                <c:pt idx="507">
                  <c:v>43243</c:v>
                </c:pt>
                <c:pt idx="508">
                  <c:v>43244</c:v>
                </c:pt>
                <c:pt idx="509">
                  <c:v>43245</c:v>
                </c:pt>
                <c:pt idx="510">
                  <c:v>43246</c:v>
                </c:pt>
                <c:pt idx="511">
                  <c:v>43247</c:v>
                </c:pt>
                <c:pt idx="512">
                  <c:v>43248</c:v>
                </c:pt>
                <c:pt idx="513">
                  <c:v>43249</c:v>
                </c:pt>
                <c:pt idx="514">
                  <c:v>43250</c:v>
                </c:pt>
                <c:pt idx="515">
                  <c:v>43251</c:v>
                </c:pt>
                <c:pt idx="516">
                  <c:v>43252</c:v>
                </c:pt>
                <c:pt idx="517">
                  <c:v>43253</c:v>
                </c:pt>
                <c:pt idx="518">
                  <c:v>43254</c:v>
                </c:pt>
                <c:pt idx="519">
                  <c:v>43255</c:v>
                </c:pt>
                <c:pt idx="520">
                  <c:v>43256</c:v>
                </c:pt>
                <c:pt idx="521">
                  <c:v>43257</c:v>
                </c:pt>
                <c:pt idx="522">
                  <c:v>43258</c:v>
                </c:pt>
                <c:pt idx="523">
                  <c:v>43259</c:v>
                </c:pt>
                <c:pt idx="524">
                  <c:v>43260</c:v>
                </c:pt>
                <c:pt idx="525">
                  <c:v>43261</c:v>
                </c:pt>
                <c:pt idx="526">
                  <c:v>43262</c:v>
                </c:pt>
                <c:pt idx="527">
                  <c:v>43263</c:v>
                </c:pt>
                <c:pt idx="528">
                  <c:v>43264</c:v>
                </c:pt>
                <c:pt idx="529">
                  <c:v>43265</c:v>
                </c:pt>
                <c:pt idx="530">
                  <c:v>43266</c:v>
                </c:pt>
                <c:pt idx="531">
                  <c:v>43267</c:v>
                </c:pt>
                <c:pt idx="532">
                  <c:v>43268</c:v>
                </c:pt>
                <c:pt idx="533">
                  <c:v>43269</c:v>
                </c:pt>
                <c:pt idx="534">
                  <c:v>43270</c:v>
                </c:pt>
                <c:pt idx="535">
                  <c:v>43271</c:v>
                </c:pt>
                <c:pt idx="536">
                  <c:v>43272</c:v>
                </c:pt>
                <c:pt idx="537">
                  <c:v>43273</c:v>
                </c:pt>
                <c:pt idx="538">
                  <c:v>43274</c:v>
                </c:pt>
                <c:pt idx="539">
                  <c:v>43275</c:v>
                </c:pt>
                <c:pt idx="540">
                  <c:v>43276</c:v>
                </c:pt>
                <c:pt idx="541">
                  <c:v>43277</c:v>
                </c:pt>
                <c:pt idx="542">
                  <c:v>43278</c:v>
                </c:pt>
                <c:pt idx="543">
                  <c:v>43279</c:v>
                </c:pt>
                <c:pt idx="544">
                  <c:v>43280</c:v>
                </c:pt>
                <c:pt idx="545">
                  <c:v>43281</c:v>
                </c:pt>
                <c:pt idx="546">
                  <c:v>43282</c:v>
                </c:pt>
                <c:pt idx="547">
                  <c:v>43283</c:v>
                </c:pt>
                <c:pt idx="548">
                  <c:v>43284</c:v>
                </c:pt>
                <c:pt idx="549">
                  <c:v>43285</c:v>
                </c:pt>
                <c:pt idx="550">
                  <c:v>43286</c:v>
                </c:pt>
                <c:pt idx="551">
                  <c:v>43287</c:v>
                </c:pt>
                <c:pt idx="552">
                  <c:v>43288</c:v>
                </c:pt>
                <c:pt idx="553">
                  <c:v>43289</c:v>
                </c:pt>
                <c:pt idx="554">
                  <c:v>43290</c:v>
                </c:pt>
                <c:pt idx="555">
                  <c:v>43291</c:v>
                </c:pt>
                <c:pt idx="556">
                  <c:v>43292</c:v>
                </c:pt>
                <c:pt idx="557">
                  <c:v>43293</c:v>
                </c:pt>
                <c:pt idx="558">
                  <c:v>43294</c:v>
                </c:pt>
                <c:pt idx="559">
                  <c:v>43295</c:v>
                </c:pt>
                <c:pt idx="560">
                  <c:v>43296</c:v>
                </c:pt>
                <c:pt idx="561">
                  <c:v>43297</c:v>
                </c:pt>
                <c:pt idx="562">
                  <c:v>43298</c:v>
                </c:pt>
                <c:pt idx="563">
                  <c:v>43299</c:v>
                </c:pt>
                <c:pt idx="564">
                  <c:v>43300</c:v>
                </c:pt>
                <c:pt idx="565">
                  <c:v>43301</c:v>
                </c:pt>
                <c:pt idx="566">
                  <c:v>43302</c:v>
                </c:pt>
                <c:pt idx="567">
                  <c:v>43303</c:v>
                </c:pt>
                <c:pt idx="568">
                  <c:v>43304</c:v>
                </c:pt>
                <c:pt idx="569">
                  <c:v>43305</c:v>
                </c:pt>
                <c:pt idx="570">
                  <c:v>43306</c:v>
                </c:pt>
                <c:pt idx="571">
                  <c:v>43307</c:v>
                </c:pt>
                <c:pt idx="572">
                  <c:v>43308</c:v>
                </c:pt>
                <c:pt idx="573">
                  <c:v>43309</c:v>
                </c:pt>
                <c:pt idx="574">
                  <c:v>43310</c:v>
                </c:pt>
                <c:pt idx="575">
                  <c:v>43311</c:v>
                </c:pt>
                <c:pt idx="576">
                  <c:v>43312</c:v>
                </c:pt>
                <c:pt idx="577">
                  <c:v>43313</c:v>
                </c:pt>
                <c:pt idx="578">
                  <c:v>43314</c:v>
                </c:pt>
                <c:pt idx="579">
                  <c:v>43315</c:v>
                </c:pt>
                <c:pt idx="580">
                  <c:v>43316</c:v>
                </c:pt>
                <c:pt idx="581">
                  <c:v>43317</c:v>
                </c:pt>
                <c:pt idx="582">
                  <c:v>43318</c:v>
                </c:pt>
                <c:pt idx="583">
                  <c:v>43319</c:v>
                </c:pt>
                <c:pt idx="584">
                  <c:v>43320</c:v>
                </c:pt>
                <c:pt idx="585">
                  <c:v>43321</c:v>
                </c:pt>
                <c:pt idx="586">
                  <c:v>43322</c:v>
                </c:pt>
                <c:pt idx="587">
                  <c:v>43323</c:v>
                </c:pt>
                <c:pt idx="588">
                  <c:v>43324</c:v>
                </c:pt>
                <c:pt idx="589">
                  <c:v>43325</c:v>
                </c:pt>
                <c:pt idx="590">
                  <c:v>43326</c:v>
                </c:pt>
                <c:pt idx="591">
                  <c:v>43327</c:v>
                </c:pt>
                <c:pt idx="592">
                  <c:v>43328</c:v>
                </c:pt>
                <c:pt idx="593">
                  <c:v>43329</c:v>
                </c:pt>
                <c:pt idx="594">
                  <c:v>43330</c:v>
                </c:pt>
                <c:pt idx="595">
                  <c:v>43331</c:v>
                </c:pt>
                <c:pt idx="596">
                  <c:v>43332</c:v>
                </c:pt>
                <c:pt idx="597">
                  <c:v>43333</c:v>
                </c:pt>
                <c:pt idx="598">
                  <c:v>43334</c:v>
                </c:pt>
                <c:pt idx="599">
                  <c:v>43335</c:v>
                </c:pt>
                <c:pt idx="600">
                  <c:v>43336</c:v>
                </c:pt>
                <c:pt idx="601">
                  <c:v>43337</c:v>
                </c:pt>
                <c:pt idx="602">
                  <c:v>43338</c:v>
                </c:pt>
                <c:pt idx="603">
                  <c:v>43339</c:v>
                </c:pt>
                <c:pt idx="604">
                  <c:v>43340</c:v>
                </c:pt>
                <c:pt idx="605">
                  <c:v>43341</c:v>
                </c:pt>
                <c:pt idx="606">
                  <c:v>43342</c:v>
                </c:pt>
                <c:pt idx="607">
                  <c:v>43343</c:v>
                </c:pt>
                <c:pt idx="608">
                  <c:v>43344</c:v>
                </c:pt>
                <c:pt idx="609">
                  <c:v>43345</c:v>
                </c:pt>
                <c:pt idx="610">
                  <c:v>43346</c:v>
                </c:pt>
                <c:pt idx="611">
                  <c:v>43347</c:v>
                </c:pt>
                <c:pt idx="612">
                  <c:v>43348</c:v>
                </c:pt>
                <c:pt idx="613">
                  <c:v>43349</c:v>
                </c:pt>
                <c:pt idx="614">
                  <c:v>43350</c:v>
                </c:pt>
                <c:pt idx="615">
                  <c:v>43351</c:v>
                </c:pt>
                <c:pt idx="616">
                  <c:v>43352</c:v>
                </c:pt>
                <c:pt idx="617">
                  <c:v>43353</c:v>
                </c:pt>
                <c:pt idx="618">
                  <c:v>43354</c:v>
                </c:pt>
                <c:pt idx="619">
                  <c:v>43355</c:v>
                </c:pt>
                <c:pt idx="620">
                  <c:v>43356</c:v>
                </c:pt>
                <c:pt idx="621">
                  <c:v>43357</c:v>
                </c:pt>
                <c:pt idx="622">
                  <c:v>43358</c:v>
                </c:pt>
                <c:pt idx="623">
                  <c:v>43359</c:v>
                </c:pt>
                <c:pt idx="624">
                  <c:v>43360</c:v>
                </c:pt>
                <c:pt idx="625">
                  <c:v>43361</c:v>
                </c:pt>
                <c:pt idx="626">
                  <c:v>43362</c:v>
                </c:pt>
                <c:pt idx="627">
                  <c:v>43363</c:v>
                </c:pt>
                <c:pt idx="628">
                  <c:v>43364</c:v>
                </c:pt>
                <c:pt idx="629">
                  <c:v>43365</c:v>
                </c:pt>
                <c:pt idx="630">
                  <c:v>43366</c:v>
                </c:pt>
                <c:pt idx="631">
                  <c:v>43367</c:v>
                </c:pt>
                <c:pt idx="632">
                  <c:v>43368</c:v>
                </c:pt>
                <c:pt idx="633">
                  <c:v>43369</c:v>
                </c:pt>
                <c:pt idx="634">
                  <c:v>43370</c:v>
                </c:pt>
                <c:pt idx="635">
                  <c:v>43371</c:v>
                </c:pt>
                <c:pt idx="636">
                  <c:v>43372</c:v>
                </c:pt>
                <c:pt idx="637">
                  <c:v>43373</c:v>
                </c:pt>
                <c:pt idx="638">
                  <c:v>43374</c:v>
                </c:pt>
                <c:pt idx="639">
                  <c:v>43375</c:v>
                </c:pt>
                <c:pt idx="640">
                  <c:v>43376</c:v>
                </c:pt>
                <c:pt idx="641">
                  <c:v>43377</c:v>
                </c:pt>
                <c:pt idx="642">
                  <c:v>43378</c:v>
                </c:pt>
                <c:pt idx="643">
                  <c:v>43379</c:v>
                </c:pt>
                <c:pt idx="644">
                  <c:v>43380</c:v>
                </c:pt>
                <c:pt idx="645">
                  <c:v>43381</c:v>
                </c:pt>
                <c:pt idx="646">
                  <c:v>43382</c:v>
                </c:pt>
                <c:pt idx="647">
                  <c:v>43383</c:v>
                </c:pt>
                <c:pt idx="648">
                  <c:v>43384</c:v>
                </c:pt>
                <c:pt idx="649">
                  <c:v>43385</c:v>
                </c:pt>
                <c:pt idx="650">
                  <c:v>43386</c:v>
                </c:pt>
                <c:pt idx="651">
                  <c:v>43387</c:v>
                </c:pt>
                <c:pt idx="652">
                  <c:v>43388</c:v>
                </c:pt>
                <c:pt idx="653">
                  <c:v>43389</c:v>
                </c:pt>
                <c:pt idx="654">
                  <c:v>43390</c:v>
                </c:pt>
                <c:pt idx="655">
                  <c:v>43391</c:v>
                </c:pt>
                <c:pt idx="656">
                  <c:v>43392</c:v>
                </c:pt>
                <c:pt idx="657">
                  <c:v>43393</c:v>
                </c:pt>
                <c:pt idx="658">
                  <c:v>43394</c:v>
                </c:pt>
                <c:pt idx="659">
                  <c:v>43395</c:v>
                </c:pt>
                <c:pt idx="660">
                  <c:v>43396</c:v>
                </c:pt>
                <c:pt idx="661">
                  <c:v>43397</c:v>
                </c:pt>
                <c:pt idx="662">
                  <c:v>43398</c:v>
                </c:pt>
                <c:pt idx="663">
                  <c:v>43399</c:v>
                </c:pt>
                <c:pt idx="664">
                  <c:v>43400</c:v>
                </c:pt>
                <c:pt idx="665">
                  <c:v>43401</c:v>
                </c:pt>
                <c:pt idx="666">
                  <c:v>43402</c:v>
                </c:pt>
                <c:pt idx="667">
                  <c:v>43403</c:v>
                </c:pt>
                <c:pt idx="668">
                  <c:v>43404</c:v>
                </c:pt>
                <c:pt idx="669">
                  <c:v>43405</c:v>
                </c:pt>
                <c:pt idx="670">
                  <c:v>43406</c:v>
                </c:pt>
                <c:pt idx="671">
                  <c:v>43407</c:v>
                </c:pt>
                <c:pt idx="672">
                  <c:v>43408</c:v>
                </c:pt>
                <c:pt idx="673">
                  <c:v>43409</c:v>
                </c:pt>
                <c:pt idx="674">
                  <c:v>43410</c:v>
                </c:pt>
                <c:pt idx="675">
                  <c:v>43411</c:v>
                </c:pt>
                <c:pt idx="676">
                  <c:v>43412</c:v>
                </c:pt>
                <c:pt idx="677">
                  <c:v>43413</c:v>
                </c:pt>
                <c:pt idx="678">
                  <c:v>43414</c:v>
                </c:pt>
                <c:pt idx="679">
                  <c:v>43415</c:v>
                </c:pt>
                <c:pt idx="680">
                  <c:v>43416</c:v>
                </c:pt>
                <c:pt idx="681">
                  <c:v>43417</c:v>
                </c:pt>
                <c:pt idx="682">
                  <c:v>43418</c:v>
                </c:pt>
                <c:pt idx="683">
                  <c:v>43419</c:v>
                </c:pt>
                <c:pt idx="684">
                  <c:v>43420</c:v>
                </c:pt>
                <c:pt idx="685">
                  <c:v>43421</c:v>
                </c:pt>
                <c:pt idx="686">
                  <c:v>43422</c:v>
                </c:pt>
                <c:pt idx="687">
                  <c:v>43423</c:v>
                </c:pt>
                <c:pt idx="688">
                  <c:v>43424</c:v>
                </c:pt>
                <c:pt idx="689">
                  <c:v>43425</c:v>
                </c:pt>
                <c:pt idx="690">
                  <c:v>43426</c:v>
                </c:pt>
                <c:pt idx="691">
                  <c:v>43427</c:v>
                </c:pt>
                <c:pt idx="692">
                  <c:v>43428</c:v>
                </c:pt>
                <c:pt idx="693">
                  <c:v>43429</c:v>
                </c:pt>
                <c:pt idx="694">
                  <c:v>43430</c:v>
                </c:pt>
                <c:pt idx="695">
                  <c:v>43431</c:v>
                </c:pt>
                <c:pt idx="696">
                  <c:v>43432</c:v>
                </c:pt>
                <c:pt idx="697">
                  <c:v>43433</c:v>
                </c:pt>
                <c:pt idx="698">
                  <c:v>43434</c:v>
                </c:pt>
                <c:pt idx="699">
                  <c:v>43435</c:v>
                </c:pt>
                <c:pt idx="700">
                  <c:v>43436</c:v>
                </c:pt>
                <c:pt idx="701">
                  <c:v>43437</c:v>
                </c:pt>
                <c:pt idx="702">
                  <c:v>43438</c:v>
                </c:pt>
                <c:pt idx="703">
                  <c:v>43439</c:v>
                </c:pt>
                <c:pt idx="704">
                  <c:v>43440</c:v>
                </c:pt>
                <c:pt idx="705">
                  <c:v>43441</c:v>
                </c:pt>
                <c:pt idx="706">
                  <c:v>43442</c:v>
                </c:pt>
                <c:pt idx="707">
                  <c:v>43443</c:v>
                </c:pt>
                <c:pt idx="708">
                  <c:v>43444</c:v>
                </c:pt>
                <c:pt idx="709">
                  <c:v>43445</c:v>
                </c:pt>
                <c:pt idx="710">
                  <c:v>43446</c:v>
                </c:pt>
                <c:pt idx="711">
                  <c:v>43447</c:v>
                </c:pt>
                <c:pt idx="712">
                  <c:v>43448</c:v>
                </c:pt>
                <c:pt idx="713">
                  <c:v>43449</c:v>
                </c:pt>
                <c:pt idx="714">
                  <c:v>43450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43456</c:v>
                </c:pt>
                <c:pt idx="721">
                  <c:v>43457</c:v>
                </c:pt>
                <c:pt idx="722">
                  <c:v>43458</c:v>
                </c:pt>
                <c:pt idx="723">
                  <c:v>43459</c:v>
                </c:pt>
                <c:pt idx="724">
                  <c:v>43460</c:v>
                </c:pt>
                <c:pt idx="725">
                  <c:v>43461</c:v>
                </c:pt>
                <c:pt idx="726">
                  <c:v>43462</c:v>
                </c:pt>
                <c:pt idx="727">
                  <c:v>43463</c:v>
                </c:pt>
                <c:pt idx="728">
                  <c:v>43464</c:v>
                </c:pt>
                <c:pt idx="729">
                  <c:v>43465</c:v>
                </c:pt>
                <c:pt idx="730">
                  <c:v>43466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43470</c:v>
                </c:pt>
                <c:pt idx="735">
                  <c:v>43471</c:v>
                </c:pt>
                <c:pt idx="736">
                  <c:v>43472</c:v>
                </c:pt>
                <c:pt idx="737">
                  <c:v>43473</c:v>
                </c:pt>
                <c:pt idx="738">
                  <c:v>43474</c:v>
                </c:pt>
                <c:pt idx="739">
                  <c:v>43475</c:v>
                </c:pt>
                <c:pt idx="740">
                  <c:v>43476</c:v>
                </c:pt>
                <c:pt idx="741">
                  <c:v>43477</c:v>
                </c:pt>
                <c:pt idx="742">
                  <c:v>43478</c:v>
                </c:pt>
                <c:pt idx="743">
                  <c:v>43479</c:v>
                </c:pt>
                <c:pt idx="744">
                  <c:v>43480</c:v>
                </c:pt>
                <c:pt idx="745">
                  <c:v>43481</c:v>
                </c:pt>
                <c:pt idx="746">
                  <c:v>43482</c:v>
                </c:pt>
                <c:pt idx="747">
                  <c:v>43483</c:v>
                </c:pt>
                <c:pt idx="748">
                  <c:v>43484</c:v>
                </c:pt>
                <c:pt idx="749">
                  <c:v>43485</c:v>
                </c:pt>
                <c:pt idx="750">
                  <c:v>43486</c:v>
                </c:pt>
                <c:pt idx="751">
                  <c:v>43487</c:v>
                </c:pt>
                <c:pt idx="752">
                  <c:v>43488</c:v>
                </c:pt>
                <c:pt idx="753">
                  <c:v>43489</c:v>
                </c:pt>
                <c:pt idx="754">
                  <c:v>43490</c:v>
                </c:pt>
                <c:pt idx="755">
                  <c:v>43491</c:v>
                </c:pt>
                <c:pt idx="756">
                  <c:v>43492</c:v>
                </c:pt>
                <c:pt idx="757">
                  <c:v>43493</c:v>
                </c:pt>
                <c:pt idx="758">
                  <c:v>43494</c:v>
                </c:pt>
                <c:pt idx="759">
                  <c:v>43495</c:v>
                </c:pt>
                <c:pt idx="760">
                  <c:v>43496</c:v>
                </c:pt>
                <c:pt idx="761">
                  <c:v>43497</c:v>
                </c:pt>
                <c:pt idx="762">
                  <c:v>43498</c:v>
                </c:pt>
                <c:pt idx="763">
                  <c:v>43499</c:v>
                </c:pt>
                <c:pt idx="764">
                  <c:v>43500</c:v>
                </c:pt>
                <c:pt idx="765">
                  <c:v>43501</c:v>
                </c:pt>
                <c:pt idx="766">
                  <c:v>43502</c:v>
                </c:pt>
                <c:pt idx="767">
                  <c:v>43503</c:v>
                </c:pt>
                <c:pt idx="768">
                  <c:v>43504</c:v>
                </c:pt>
                <c:pt idx="769">
                  <c:v>43505</c:v>
                </c:pt>
                <c:pt idx="770">
                  <c:v>43506</c:v>
                </c:pt>
                <c:pt idx="771">
                  <c:v>43507</c:v>
                </c:pt>
                <c:pt idx="772">
                  <c:v>43508</c:v>
                </c:pt>
                <c:pt idx="773">
                  <c:v>43509</c:v>
                </c:pt>
                <c:pt idx="774">
                  <c:v>43510</c:v>
                </c:pt>
                <c:pt idx="775">
                  <c:v>43511</c:v>
                </c:pt>
                <c:pt idx="776">
                  <c:v>43512</c:v>
                </c:pt>
                <c:pt idx="777">
                  <c:v>43513</c:v>
                </c:pt>
                <c:pt idx="778">
                  <c:v>43514</c:v>
                </c:pt>
                <c:pt idx="779">
                  <c:v>43515</c:v>
                </c:pt>
                <c:pt idx="780">
                  <c:v>43516</c:v>
                </c:pt>
                <c:pt idx="781">
                  <c:v>43517</c:v>
                </c:pt>
                <c:pt idx="782">
                  <c:v>43518</c:v>
                </c:pt>
                <c:pt idx="783">
                  <c:v>43519</c:v>
                </c:pt>
                <c:pt idx="784">
                  <c:v>43520</c:v>
                </c:pt>
                <c:pt idx="785">
                  <c:v>43521</c:v>
                </c:pt>
                <c:pt idx="786">
                  <c:v>43522</c:v>
                </c:pt>
                <c:pt idx="787">
                  <c:v>43523</c:v>
                </c:pt>
                <c:pt idx="788">
                  <c:v>43524</c:v>
                </c:pt>
                <c:pt idx="789">
                  <c:v>43525</c:v>
                </c:pt>
                <c:pt idx="790">
                  <c:v>43526</c:v>
                </c:pt>
                <c:pt idx="791">
                  <c:v>43527</c:v>
                </c:pt>
                <c:pt idx="792">
                  <c:v>43528</c:v>
                </c:pt>
                <c:pt idx="793">
                  <c:v>43529</c:v>
                </c:pt>
                <c:pt idx="794">
                  <c:v>43530</c:v>
                </c:pt>
                <c:pt idx="795">
                  <c:v>43531</c:v>
                </c:pt>
                <c:pt idx="796">
                  <c:v>43532</c:v>
                </c:pt>
                <c:pt idx="797">
                  <c:v>43533</c:v>
                </c:pt>
                <c:pt idx="798">
                  <c:v>43534</c:v>
                </c:pt>
                <c:pt idx="799">
                  <c:v>43535</c:v>
                </c:pt>
                <c:pt idx="800">
                  <c:v>43536</c:v>
                </c:pt>
                <c:pt idx="801">
                  <c:v>43537</c:v>
                </c:pt>
                <c:pt idx="802">
                  <c:v>43538</c:v>
                </c:pt>
                <c:pt idx="803">
                  <c:v>43539</c:v>
                </c:pt>
                <c:pt idx="804">
                  <c:v>43540</c:v>
                </c:pt>
                <c:pt idx="805">
                  <c:v>43541</c:v>
                </c:pt>
                <c:pt idx="806">
                  <c:v>43542</c:v>
                </c:pt>
                <c:pt idx="807">
                  <c:v>43543</c:v>
                </c:pt>
                <c:pt idx="808">
                  <c:v>43544</c:v>
                </c:pt>
                <c:pt idx="809">
                  <c:v>43545</c:v>
                </c:pt>
                <c:pt idx="810">
                  <c:v>43546</c:v>
                </c:pt>
                <c:pt idx="811">
                  <c:v>43547</c:v>
                </c:pt>
                <c:pt idx="812">
                  <c:v>43548</c:v>
                </c:pt>
                <c:pt idx="813">
                  <c:v>43549</c:v>
                </c:pt>
                <c:pt idx="814">
                  <c:v>43550</c:v>
                </c:pt>
                <c:pt idx="815">
                  <c:v>43551</c:v>
                </c:pt>
                <c:pt idx="816">
                  <c:v>43552</c:v>
                </c:pt>
                <c:pt idx="817">
                  <c:v>43553</c:v>
                </c:pt>
                <c:pt idx="818">
                  <c:v>43554</c:v>
                </c:pt>
                <c:pt idx="819">
                  <c:v>43555</c:v>
                </c:pt>
                <c:pt idx="820">
                  <c:v>43556</c:v>
                </c:pt>
                <c:pt idx="821">
                  <c:v>43557</c:v>
                </c:pt>
                <c:pt idx="822">
                  <c:v>43558</c:v>
                </c:pt>
                <c:pt idx="823">
                  <c:v>43559</c:v>
                </c:pt>
                <c:pt idx="824">
                  <c:v>43560</c:v>
                </c:pt>
                <c:pt idx="825">
                  <c:v>43561</c:v>
                </c:pt>
                <c:pt idx="826">
                  <c:v>43562</c:v>
                </c:pt>
                <c:pt idx="827">
                  <c:v>43563</c:v>
                </c:pt>
                <c:pt idx="828">
                  <c:v>43564</c:v>
                </c:pt>
                <c:pt idx="829">
                  <c:v>43565</c:v>
                </c:pt>
                <c:pt idx="830">
                  <c:v>43566</c:v>
                </c:pt>
                <c:pt idx="831">
                  <c:v>43567</c:v>
                </c:pt>
                <c:pt idx="832">
                  <c:v>43568</c:v>
                </c:pt>
                <c:pt idx="833">
                  <c:v>43569</c:v>
                </c:pt>
                <c:pt idx="834">
                  <c:v>43570</c:v>
                </c:pt>
                <c:pt idx="835">
                  <c:v>43571</c:v>
                </c:pt>
                <c:pt idx="836">
                  <c:v>43572</c:v>
                </c:pt>
                <c:pt idx="837">
                  <c:v>43573</c:v>
                </c:pt>
                <c:pt idx="838">
                  <c:v>43574</c:v>
                </c:pt>
                <c:pt idx="839">
                  <c:v>43575</c:v>
                </c:pt>
                <c:pt idx="840">
                  <c:v>43576</c:v>
                </c:pt>
                <c:pt idx="841">
                  <c:v>43577</c:v>
                </c:pt>
                <c:pt idx="842">
                  <c:v>43578</c:v>
                </c:pt>
                <c:pt idx="843">
                  <c:v>43579</c:v>
                </c:pt>
                <c:pt idx="844">
                  <c:v>43580</c:v>
                </c:pt>
                <c:pt idx="845">
                  <c:v>43581</c:v>
                </c:pt>
                <c:pt idx="846">
                  <c:v>43582</c:v>
                </c:pt>
                <c:pt idx="847">
                  <c:v>43583</c:v>
                </c:pt>
                <c:pt idx="848">
                  <c:v>43584</c:v>
                </c:pt>
                <c:pt idx="849">
                  <c:v>43585</c:v>
                </c:pt>
                <c:pt idx="850">
                  <c:v>43586</c:v>
                </c:pt>
                <c:pt idx="851">
                  <c:v>43587</c:v>
                </c:pt>
                <c:pt idx="852">
                  <c:v>43588</c:v>
                </c:pt>
                <c:pt idx="853">
                  <c:v>43589</c:v>
                </c:pt>
                <c:pt idx="854">
                  <c:v>43590</c:v>
                </c:pt>
                <c:pt idx="855">
                  <c:v>43591</c:v>
                </c:pt>
                <c:pt idx="856">
                  <c:v>43592</c:v>
                </c:pt>
                <c:pt idx="857">
                  <c:v>43593</c:v>
                </c:pt>
                <c:pt idx="858">
                  <c:v>43594</c:v>
                </c:pt>
                <c:pt idx="859">
                  <c:v>43595</c:v>
                </c:pt>
                <c:pt idx="860">
                  <c:v>43596</c:v>
                </c:pt>
                <c:pt idx="861">
                  <c:v>43597</c:v>
                </c:pt>
                <c:pt idx="862">
                  <c:v>43598</c:v>
                </c:pt>
                <c:pt idx="863">
                  <c:v>43599</c:v>
                </c:pt>
                <c:pt idx="864">
                  <c:v>43600</c:v>
                </c:pt>
                <c:pt idx="865">
                  <c:v>43601</c:v>
                </c:pt>
                <c:pt idx="866">
                  <c:v>43602</c:v>
                </c:pt>
                <c:pt idx="867">
                  <c:v>43603</c:v>
                </c:pt>
                <c:pt idx="868">
                  <c:v>43604</c:v>
                </c:pt>
                <c:pt idx="869">
                  <c:v>43605</c:v>
                </c:pt>
                <c:pt idx="870">
                  <c:v>43606</c:v>
                </c:pt>
                <c:pt idx="871">
                  <c:v>43607</c:v>
                </c:pt>
                <c:pt idx="872">
                  <c:v>43608</c:v>
                </c:pt>
                <c:pt idx="873">
                  <c:v>43609</c:v>
                </c:pt>
                <c:pt idx="874">
                  <c:v>43610</c:v>
                </c:pt>
                <c:pt idx="875">
                  <c:v>43611</c:v>
                </c:pt>
                <c:pt idx="876">
                  <c:v>43612</c:v>
                </c:pt>
                <c:pt idx="877">
                  <c:v>43613</c:v>
                </c:pt>
                <c:pt idx="878">
                  <c:v>43614</c:v>
                </c:pt>
                <c:pt idx="879">
                  <c:v>43615</c:v>
                </c:pt>
                <c:pt idx="880">
                  <c:v>43616</c:v>
                </c:pt>
                <c:pt idx="881">
                  <c:v>43617</c:v>
                </c:pt>
                <c:pt idx="882">
                  <c:v>43618</c:v>
                </c:pt>
                <c:pt idx="883">
                  <c:v>43619</c:v>
                </c:pt>
                <c:pt idx="884">
                  <c:v>43620</c:v>
                </c:pt>
                <c:pt idx="885">
                  <c:v>43621</c:v>
                </c:pt>
                <c:pt idx="886">
                  <c:v>43622</c:v>
                </c:pt>
                <c:pt idx="887">
                  <c:v>43623</c:v>
                </c:pt>
                <c:pt idx="888">
                  <c:v>43624</c:v>
                </c:pt>
                <c:pt idx="889">
                  <c:v>43625</c:v>
                </c:pt>
                <c:pt idx="890">
                  <c:v>43626</c:v>
                </c:pt>
                <c:pt idx="891">
                  <c:v>43627</c:v>
                </c:pt>
                <c:pt idx="892">
                  <c:v>43628</c:v>
                </c:pt>
                <c:pt idx="893">
                  <c:v>43629</c:v>
                </c:pt>
                <c:pt idx="894">
                  <c:v>43630</c:v>
                </c:pt>
                <c:pt idx="895">
                  <c:v>43631</c:v>
                </c:pt>
                <c:pt idx="896">
                  <c:v>43632</c:v>
                </c:pt>
                <c:pt idx="897">
                  <c:v>43633</c:v>
                </c:pt>
                <c:pt idx="898">
                  <c:v>43634</c:v>
                </c:pt>
                <c:pt idx="899">
                  <c:v>43635</c:v>
                </c:pt>
                <c:pt idx="900">
                  <c:v>43636</c:v>
                </c:pt>
                <c:pt idx="901">
                  <c:v>43637</c:v>
                </c:pt>
                <c:pt idx="902">
                  <c:v>43638</c:v>
                </c:pt>
                <c:pt idx="903">
                  <c:v>43639</c:v>
                </c:pt>
                <c:pt idx="904">
                  <c:v>43640</c:v>
                </c:pt>
                <c:pt idx="905">
                  <c:v>43641</c:v>
                </c:pt>
                <c:pt idx="906">
                  <c:v>43642</c:v>
                </c:pt>
                <c:pt idx="907">
                  <c:v>43643</c:v>
                </c:pt>
                <c:pt idx="908">
                  <c:v>43644</c:v>
                </c:pt>
                <c:pt idx="909">
                  <c:v>43645</c:v>
                </c:pt>
                <c:pt idx="910">
                  <c:v>43646</c:v>
                </c:pt>
                <c:pt idx="911">
                  <c:v>43647</c:v>
                </c:pt>
                <c:pt idx="912">
                  <c:v>43648</c:v>
                </c:pt>
                <c:pt idx="913">
                  <c:v>43649</c:v>
                </c:pt>
                <c:pt idx="914">
                  <c:v>43650</c:v>
                </c:pt>
                <c:pt idx="915">
                  <c:v>43651</c:v>
                </c:pt>
                <c:pt idx="916">
                  <c:v>43652</c:v>
                </c:pt>
                <c:pt idx="917">
                  <c:v>43653</c:v>
                </c:pt>
                <c:pt idx="918">
                  <c:v>43654</c:v>
                </c:pt>
                <c:pt idx="919">
                  <c:v>43655</c:v>
                </c:pt>
                <c:pt idx="920">
                  <c:v>43656</c:v>
                </c:pt>
                <c:pt idx="921">
                  <c:v>43657</c:v>
                </c:pt>
                <c:pt idx="922">
                  <c:v>43658</c:v>
                </c:pt>
                <c:pt idx="923">
                  <c:v>43659</c:v>
                </c:pt>
                <c:pt idx="924">
                  <c:v>43660</c:v>
                </c:pt>
                <c:pt idx="925">
                  <c:v>43661</c:v>
                </c:pt>
                <c:pt idx="926">
                  <c:v>43662</c:v>
                </c:pt>
                <c:pt idx="927">
                  <c:v>43663</c:v>
                </c:pt>
                <c:pt idx="928">
                  <c:v>43664</c:v>
                </c:pt>
                <c:pt idx="929">
                  <c:v>43665</c:v>
                </c:pt>
                <c:pt idx="930">
                  <c:v>43666</c:v>
                </c:pt>
                <c:pt idx="931">
                  <c:v>43667</c:v>
                </c:pt>
                <c:pt idx="932">
                  <c:v>43668</c:v>
                </c:pt>
                <c:pt idx="933">
                  <c:v>43669</c:v>
                </c:pt>
                <c:pt idx="934">
                  <c:v>43670</c:v>
                </c:pt>
                <c:pt idx="935">
                  <c:v>43671</c:v>
                </c:pt>
                <c:pt idx="936">
                  <c:v>43672</c:v>
                </c:pt>
                <c:pt idx="937">
                  <c:v>43673</c:v>
                </c:pt>
                <c:pt idx="938">
                  <c:v>43674</c:v>
                </c:pt>
                <c:pt idx="939">
                  <c:v>43675</c:v>
                </c:pt>
                <c:pt idx="940">
                  <c:v>43676</c:v>
                </c:pt>
                <c:pt idx="941">
                  <c:v>43677</c:v>
                </c:pt>
                <c:pt idx="942">
                  <c:v>43678</c:v>
                </c:pt>
                <c:pt idx="943">
                  <c:v>43679</c:v>
                </c:pt>
                <c:pt idx="944">
                  <c:v>43680</c:v>
                </c:pt>
                <c:pt idx="945">
                  <c:v>43681</c:v>
                </c:pt>
                <c:pt idx="946">
                  <c:v>43682</c:v>
                </c:pt>
                <c:pt idx="947">
                  <c:v>43683</c:v>
                </c:pt>
                <c:pt idx="948">
                  <c:v>43684</c:v>
                </c:pt>
                <c:pt idx="949">
                  <c:v>43685</c:v>
                </c:pt>
                <c:pt idx="950">
                  <c:v>43686</c:v>
                </c:pt>
                <c:pt idx="951">
                  <c:v>43687</c:v>
                </c:pt>
                <c:pt idx="952">
                  <c:v>43688</c:v>
                </c:pt>
                <c:pt idx="953">
                  <c:v>43689</c:v>
                </c:pt>
                <c:pt idx="954">
                  <c:v>43690</c:v>
                </c:pt>
                <c:pt idx="955">
                  <c:v>43691</c:v>
                </c:pt>
                <c:pt idx="956">
                  <c:v>43692</c:v>
                </c:pt>
                <c:pt idx="957">
                  <c:v>43693</c:v>
                </c:pt>
                <c:pt idx="958">
                  <c:v>43694</c:v>
                </c:pt>
                <c:pt idx="959">
                  <c:v>43695</c:v>
                </c:pt>
                <c:pt idx="960">
                  <c:v>43696</c:v>
                </c:pt>
                <c:pt idx="961">
                  <c:v>43697</c:v>
                </c:pt>
                <c:pt idx="962">
                  <c:v>43698</c:v>
                </c:pt>
                <c:pt idx="963">
                  <c:v>43699</c:v>
                </c:pt>
                <c:pt idx="964">
                  <c:v>43700</c:v>
                </c:pt>
                <c:pt idx="965">
                  <c:v>43701</c:v>
                </c:pt>
                <c:pt idx="966">
                  <c:v>43702</c:v>
                </c:pt>
                <c:pt idx="967">
                  <c:v>43703</c:v>
                </c:pt>
                <c:pt idx="968">
                  <c:v>43704</c:v>
                </c:pt>
                <c:pt idx="969">
                  <c:v>43705</c:v>
                </c:pt>
                <c:pt idx="970">
                  <c:v>43706</c:v>
                </c:pt>
                <c:pt idx="971">
                  <c:v>43707</c:v>
                </c:pt>
                <c:pt idx="972">
                  <c:v>43708</c:v>
                </c:pt>
                <c:pt idx="973">
                  <c:v>43709</c:v>
                </c:pt>
                <c:pt idx="974">
                  <c:v>43710</c:v>
                </c:pt>
                <c:pt idx="975">
                  <c:v>43711</c:v>
                </c:pt>
                <c:pt idx="976">
                  <c:v>43712</c:v>
                </c:pt>
                <c:pt idx="977">
                  <c:v>43713</c:v>
                </c:pt>
                <c:pt idx="978">
                  <c:v>43714</c:v>
                </c:pt>
                <c:pt idx="979">
                  <c:v>43715</c:v>
                </c:pt>
                <c:pt idx="980">
                  <c:v>43716</c:v>
                </c:pt>
                <c:pt idx="981">
                  <c:v>43717</c:v>
                </c:pt>
                <c:pt idx="982">
                  <c:v>43718</c:v>
                </c:pt>
                <c:pt idx="983">
                  <c:v>43719</c:v>
                </c:pt>
                <c:pt idx="984">
                  <c:v>43720</c:v>
                </c:pt>
                <c:pt idx="985">
                  <c:v>43721</c:v>
                </c:pt>
                <c:pt idx="986">
                  <c:v>43722</c:v>
                </c:pt>
                <c:pt idx="987">
                  <c:v>43723</c:v>
                </c:pt>
                <c:pt idx="988">
                  <c:v>43724</c:v>
                </c:pt>
                <c:pt idx="989">
                  <c:v>43725</c:v>
                </c:pt>
                <c:pt idx="990">
                  <c:v>43726</c:v>
                </c:pt>
                <c:pt idx="991">
                  <c:v>43727</c:v>
                </c:pt>
                <c:pt idx="992">
                  <c:v>43728</c:v>
                </c:pt>
                <c:pt idx="993">
                  <c:v>43729</c:v>
                </c:pt>
                <c:pt idx="994">
                  <c:v>43730</c:v>
                </c:pt>
                <c:pt idx="995">
                  <c:v>43731</c:v>
                </c:pt>
                <c:pt idx="996">
                  <c:v>43732</c:v>
                </c:pt>
                <c:pt idx="997">
                  <c:v>43733</c:v>
                </c:pt>
                <c:pt idx="998">
                  <c:v>43734</c:v>
                </c:pt>
                <c:pt idx="999">
                  <c:v>43735</c:v>
                </c:pt>
                <c:pt idx="1000">
                  <c:v>43736</c:v>
                </c:pt>
                <c:pt idx="1001">
                  <c:v>43737</c:v>
                </c:pt>
                <c:pt idx="1002">
                  <c:v>43738</c:v>
                </c:pt>
                <c:pt idx="1003">
                  <c:v>43739</c:v>
                </c:pt>
                <c:pt idx="1004">
                  <c:v>43740</c:v>
                </c:pt>
                <c:pt idx="1005">
                  <c:v>43741</c:v>
                </c:pt>
                <c:pt idx="1006">
                  <c:v>43742</c:v>
                </c:pt>
                <c:pt idx="1007">
                  <c:v>43743</c:v>
                </c:pt>
                <c:pt idx="1008">
                  <c:v>43744</c:v>
                </c:pt>
                <c:pt idx="1009">
                  <c:v>43745</c:v>
                </c:pt>
                <c:pt idx="1010">
                  <c:v>43746</c:v>
                </c:pt>
                <c:pt idx="1011">
                  <c:v>43747</c:v>
                </c:pt>
                <c:pt idx="1012">
                  <c:v>43748</c:v>
                </c:pt>
                <c:pt idx="1013">
                  <c:v>43749</c:v>
                </c:pt>
                <c:pt idx="1014">
                  <c:v>43750</c:v>
                </c:pt>
                <c:pt idx="1015">
                  <c:v>43751</c:v>
                </c:pt>
                <c:pt idx="1016">
                  <c:v>43752</c:v>
                </c:pt>
                <c:pt idx="1017">
                  <c:v>43753</c:v>
                </c:pt>
                <c:pt idx="1018">
                  <c:v>43754</c:v>
                </c:pt>
                <c:pt idx="1019">
                  <c:v>43755</c:v>
                </c:pt>
                <c:pt idx="1020">
                  <c:v>43756</c:v>
                </c:pt>
                <c:pt idx="1021">
                  <c:v>43757</c:v>
                </c:pt>
                <c:pt idx="1022">
                  <c:v>43758</c:v>
                </c:pt>
                <c:pt idx="1023">
                  <c:v>43759</c:v>
                </c:pt>
                <c:pt idx="1024">
                  <c:v>43760</c:v>
                </c:pt>
                <c:pt idx="1025">
                  <c:v>43761</c:v>
                </c:pt>
                <c:pt idx="1026">
                  <c:v>43762</c:v>
                </c:pt>
                <c:pt idx="1027">
                  <c:v>43763</c:v>
                </c:pt>
                <c:pt idx="1028">
                  <c:v>43764</c:v>
                </c:pt>
                <c:pt idx="1029">
                  <c:v>43765</c:v>
                </c:pt>
                <c:pt idx="1030">
                  <c:v>43766</c:v>
                </c:pt>
                <c:pt idx="1031">
                  <c:v>43767</c:v>
                </c:pt>
                <c:pt idx="1032">
                  <c:v>43768</c:v>
                </c:pt>
                <c:pt idx="1033">
                  <c:v>43769</c:v>
                </c:pt>
                <c:pt idx="1034">
                  <c:v>43770</c:v>
                </c:pt>
                <c:pt idx="1035">
                  <c:v>43771</c:v>
                </c:pt>
                <c:pt idx="1036">
                  <c:v>43772</c:v>
                </c:pt>
                <c:pt idx="1037">
                  <c:v>43773</c:v>
                </c:pt>
                <c:pt idx="1038">
                  <c:v>43774</c:v>
                </c:pt>
                <c:pt idx="1039">
                  <c:v>43775</c:v>
                </c:pt>
                <c:pt idx="1040">
                  <c:v>43776</c:v>
                </c:pt>
                <c:pt idx="1041">
                  <c:v>43777</c:v>
                </c:pt>
                <c:pt idx="1042">
                  <c:v>43778</c:v>
                </c:pt>
                <c:pt idx="1043">
                  <c:v>43779</c:v>
                </c:pt>
                <c:pt idx="1044">
                  <c:v>43780</c:v>
                </c:pt>
                <c:pt idx="1045">
                  <c:v>43781</c:v>
                </c:pt>
                <c:pt idx="1046">
                  <c:v>43782</c:v>
                </c:pt>
                <c:pt idx="1047">
                  <c:v>43783</c:v>
                </c:pt>
                <c:pt idx="1048">
                  <c:v>43784</c:v>
                </c:pt>
                <c:pt idx="1049">
                  <c:v>43785</c:v>
                </c:pt>
                <c:pt idx="1050">
                  <c:v>43786</c:v>
                </c:pt>
                <c:pt idx="1051">
                  <c:v>43787</c:v>
                </c:pt>
                <c:pt idx="1052">
                  <c:v>43788</c:v>
                </c:pt>
                <c:pt idx="1053">
                  <c:v>43789</c:v>
                </c:pt>
                <c:pt idx="1054">
                  <c:v>43790</c:v>
                </c:pt>
                <c:pt idx="1055">
                  <c:v>43791</c:v>
                </c:pt>
                <c:pt idx="1056">
                  <c:v>43792</c:v>
                </c:pt>
                <c:pt idx="1057">
                  <c:v>43793</c:v>
                </c:pt>
                <c:pt idx="1058">
                  <c:v>43794</c:v>
                </c:pt>
                <c:pt idx="1059">
                  <c:v>43795</c:v>
                </c:pt>
                <c:pt idx="1060">
                  <c:v>43796</c:v>
                </c:pt>
                <c:pt idx="1061">
                  <c:v>43797</c:v>
                </c:pt>
                <c:pt idx="1062">
                  <c:v>43798</c:v>
                </c:pt>
                <c:pt idx="1063">
                  <c:v>43799</c:v>
                </c:pt>
                <c:pt idx="1064">
                  <c:v>43800</c:v>
                </c:pt>
                <c:pt idx="1065">
                  <c:v>43801</c:v>
                </c:pt>
                <c:pt idx="1066">
                  <c:v>43802</c:v>
                </c:pt>
                <c:pt idx="1067">
                  <c:v>43803</c:v>
                </c:pt>
                <c:pt idx="1068">
                  <c:v>43804</c:v>
                </c:pt>
                <c:pt idx="1069">
                  <c:v>43805</c:v>
                </c:pt>
                <c:pt idx="1070">
                  <c:v>43806</c:v>
                </c:pt>
                <c:pt idx="1071">
                  <c:v>43807</c:v>
                </c:pt>
                <c:pt idx="1072">
                  <c:v>43808</c:v>
                </c:pt>
                <c:pt idx="1073">
                  <c:v>43809</c:v>
                </c:pt>
                <c:pt idx="1074">
                  <c:v>43810</c:v>
                </c:pt>
                <c:pt idx="1075">
                  <c:v>43811</c:v>
                </c:pt>
                <c:pt idx="1076">
                  <c:v>43812</c:v>
                </c:pt>
                <c:pt idx="1077">
                  <c:v>43813</c:v>
                </c:pt>
                <c:pt idx="1078">
                  <c:v>43814</c:v>
                </c:pt>
                <c:pt idx="1079">
                  <c:v>43815</c:v>
                </c:pt>
                <c:pt idx="1080">
                  <c:v>43816</c:v>
                </c:pt>
                <c:pt idx="1081">
                  <c:v>43817</c:v>
                </c:pt>
                <c:pt idx="1082">
                  <c:v>43818</c:v>
                </c:pt>
                <c:pt idx="1083">
                  <c:v>43819</c:v>
                </c:pt>
                <c:pt idx="1084">
                  <c:v>43820</c:v>
                </c:pt>
                <c:pt idx="1085">
                  <c:v>43821</c:v>
                </c:pt>
                <c:pt idx="1086">
                  <c:v>43822</c:v>
                </c:pt>
                <c:pt idx="1087">
                  <c:v>43823</c:v>
                </c:pt>
                <c:pt idx="1088">
                  <c:v>43824</c:v>
                </c:pt>
                <c:pt idx="1089">
                  <c:v>43825</c:v>
                </c:pt>
                <c:pt idx="1090">
                  <c:v>43826</c:v>
                </c:pt>
                <c:pt idx="1091">
                  <c:v>43827</c:v>
                </c:pt>
                <c:pt idx="1092">
                  <c:v>43828</c:v>
                </c:pt>
                <c:pt idx="1093">
                  <c:v>43829</c:v>
                </c:pt>
                <c:pt idx="1094">
                  <c:v>43830</c:v>
                </c:pt>
              </c:numCache>
            </c:numRef>
          </c:cat>
          <c:val>
            <c:numRef>
              <c:f>'Cafe_FitTrained'!$C$7:$C$1101</c:f>
              <c:numCache>
                <c:formatCode>_(* #,##0.00_);_(* \(#,##0.00\);_(* "-"??_);_(@_)</c:formatCode>
                <c:ptCount val="1095"/>
                <c:pt idx="0">
                  <c:v>9590.2364723278079</c:v>
                </c:pt>
                <c:pt idx="1">
                  <c:v>7370.2586242571833</c:v>
                </c:pt>
                <c:pt idx="2">
                  <c:v>9648.3805276978001</c:v>
                </c:pt>
                <c:pt idx="3">
                  <c:v>7605.0598010151516</c:v>
                </c:pt>
                <c:pt idx="4">
                  <c:v>7028.9708487552034</c:v>
                </c:pt>
                <c:pt idx="5">
                  <c:v>7234.1971025508483</c:v>
                </c:pt>
                <c:pt idx="6">
                  <c:v>10431.591969381645</c:v>
                </c:pt>
                <c:pt idx="7">
                  <c:v>9771.6132199900094</c:v>
                </c:pt>
                <c:pt idx="8">
                  <c:v>8963.7962826592757</c:v>
                </c:pt>
                <c:pt idx="9">
                  <c:v>7534.885589803348</c:v>
                </c:pt>
                <c:pt idx="10">
                  <c:v>7644.205588938149</c:v>
                </c:pt>
                <c:pt idx="11">
                  <c:v>9628.4006581638114</c:v>
                </c:pt>
                <c:pt idx="12">
                  <c:v>9885.5610296899758</c:v>
                </c:pt>
                <c:pt idx="13">
                  <c:v>10412.372414995738</c:v>
                </c:pt>
                <c:pt idx="14">
                  <c:v>11212.855100972001</c:v>
                </c:pt>
                <c:pt idx="15">
                  <c:v>7849.5406755659078</c:v>
                </c:pt>
                <c:pt idx="16">
                  <c:v>9233.1407390912427</c:v>
                </c:pt>
                <c:pt idx="17">
                  <c:v>9866.4483087236113</c:v>
                </c:pt>
                <c:pt idx="18">
                  <c:v>8001.733427257549</c:v>
                </c:pt>
                <c:pt idx="19">
                  <c:v>9950.5377090824531</c:v>
                </c:pt>
                <c:pt idx="20">
                  <c:v>11510.371331283222</c:v>
                </c:pt>
                <c:pt idx="21">
                  <c:v>10170.2408467554</c:v>
                </c:pt>
                <c:pt idx="22">
                  <c:v>9233.2664186831898</c:v>
                </c:pt>
                <c:pt idx="23">
                  <c:v>8002.4188128102469</c:v>
                </c:pt>
                <c:pt idx="24">
                  <c:v>8858.7090797685833</c:v>
                </c:pt>
                <c:pt idx="25">
                  <c:v>8193.9648244513755</c:v>
                </c:pt>
                <c:pt idx="26">
                  <c:v>8598.029787596699</c:v>
                </c:pt>
                <c:pt idx="27">
                  <c:v>11225.538373367735</c:v>
                </c:pt>
                <c:pt idx="28">
                  <c:v>11607.175295506717</c:v>
                </c:pt>
                <c:pt idx="29">
                  <c:v>7966.9390890788191</c:v>
                </c:pt>
                <c:pt idx="30">
                  <c:v>8951.7090802618677</c:v>
                </c:pt>
                <c:pt idx="31">
                  <c:v>8741.5222475777064</c:v>
                </c:pt>
                <c:pt idx="32">
                  <c:v>9041.0253919619772</c:v>
                </c:pt>
                <c:pt idx="33">
                  <c:v>8032.9981543602516</c:v>
                </c:pt>
                <c:pt idx="34">
                  <c:v>10663.283362987837</c:v>
                </c:pt>
                <c:pt idx="35">
                  <c:v>11568.199035128644</c:v>
                </c:pt>
                <c:pt idx="36">
                  <c:v>9268.0317894006712</c:v>
                </c:pt>
                <c:pt idx="37">
                  <c:v>8438.482817494285</c:v>
                </c:pt>
                <c:pt idx="38">
                  <c:v>8225.6988885206865</c:v>
                </c:pt>
                <c:pt idx="39">
                  <c:v>7430.5042058056279</c:v>
                </c:pt>
                <c:pt idx="40">
                  <c:v>7200.4116218769932</c:v>
                </c:pt>
                <c:pt idx="41">
                  <c:v>11882.302451322106</c:v>
                </c:pt>
                <c:pt idx="42">
                  <c:v>12594.791046021532</c:v>
                </c:pt>
                <c:pt idx="43">
                  <c:v>9306.8426763631396</c:v>
                </c:pt>
                <c:pt idx="44">
                  <c:v>8754.7222491481098</c:v>
                </c:pt>
                <c:pt idx="45">
                  <c:v>7881.6190639511342</c:v>
                </c:pt>
                <c:pt idx="46">
                  <c:v>8962.0104811634501</c:v>
                </c:pt>
                <c:pt idx="47">
                  <c:v>7917.0550052660146</c:v>
                </c:pt>
                <c:pt idx="48">
                  <c:v>10151.771508803118</c:v>
                </c:pt>
                <c:pt idx="49">
                  <c:v>10674.037021529502</c:v>
                </c:pt>
                <c:pt idx="50">
                  <c:v>7762.1807221698609</c:v>
                </c:pt>
                <c:pt idx="51">
                  <c:v>8443.6699534440377</c:v>
                </c:pt>
                <c:pt idx="52">
                  <c:v>10108.193878535832</c:v>
                </c:pt>
                <c:pt idx="53">
                  <c:v>9479.4838856416645</c:v>
                </c:pt>
                <c:pt idx="54">
                  <c:v>7969.9568329357417</c:v>
                </c:pt>
                <c:pt idx="55">
                  <c:v>12310.465300435482</c:v>
                </c:pt>
                <c:pt idx="56">
                  <c:v>11282.421939591815</c:v>
                </c:pt>
                <c:pt idx="57">
                  <c:v>8240.8261251629956</c:v>
                </c:pt>
                <c:pt idx="58">
                  <c:v>9346.5829343441128</c:v>
                </c:pt>
                <c:pt idx="59">
                  <c:v>9197.4314425290922</c:v>
                </c:pt>
                <c:pt idx="60">
                  <c:v>9252.2590754122029</c:v>
                </c:pt>
                <c:pt idx="61">
                  <c:v>7226.2630702310416</c:v>
                </c:pt>
                <c:pt idx="62">
                  <c:v>10451.139924567058</c:v>
                </c:pt>
                <c:pt idx="63">
                  <c:v>11642.844586452866</c:v>
                </c:pt>
                <c:pt idx="64">
                  <c:v>8668.3560713776933</c:v>
                </c:pt>
                <c:pt idx="65">
                  <c:v>9398.0485745322803</c:v>
                </c:pt>
                <c:pt idx="66">
                  <c:v>8016.7307537028846</c:v>
                </c:pt>
                <c:pt idx="67">
                  <c:v>10230.904425521607</c:v>
                </c:pt>
                <c:pt idx="68">
                  <c:v>8704.5462922277784</c:v>
                </c:pt>
                <c:pt idx="69">
                  <c:v>12282.154320248199</c:v>
                </c:pt>
                <c:pt idx="70">
                  <c:v>11692.153744557889</c:v>
                </c:pt>
                <c:pt idx="71">
                  <c:v>7301.5755880555434</c:v>
                </c:pt>
                <c:pt idx="72">
                  <c:v>7291.5243177532757</c:v>
                </c:pt>
                <c:pt idx="73">
                  <c:v>8489.1700542301442</c:v>
                </c:pt>
                <c:pt idx="74">
                  <c:v>6844.1304101548076</c:v>
                </c:pt>
                <c:pt idx="75">
                  <c:v>9173.6474822106993</c:v>
                </c:pt>
                <c:pt idx="76">
                  <c:v>11271.6125987419</c:v>
                </c:pt>
                <c:pt idx="77">
                  <c:v>11017.426127056373</c:v>
                </c:pt>
                <c:pt idx="78">
                  <c:v>8878.9813493017264</c:v>
                </c:pt>
                <c:pt idx="79">
                  <c:v>10175.233961331278</c:v>
                </c:pt>
                <c:pt idx="80">
                  <c:v>8792.5075296340146</c:v>
                </c:pt>
                <c:pt idx="81">
                  <c:v>8753.7055650291732</c:v>
                </c:pt>
                <c:pt idx="82">
                  <c:v>9321.2748164897384</c:v>
                </c:pt>
                <c:pt idx="83">
                  <c:v>10634.489540588766</c:v>
                </c:pt>
                <c:pt idx="84">
                  <c:v>11351.195402391633</c:v>
                </c:pt>
                <c:pt idx="85">
                  <c:v>8447.7766389692697</c:v>
                </c:pt>
                <c:pt idx="86">
                  <c:v>9763.1839944056046</c:v>
                </c:pt>
                <c:pt idx="87">
                  <c:v>10012.640312120055</c:v>
                </c:pt>
                <c:pt idx="88">
                  <c:v>9921.56201438477</c:v>
                </c:pt>
                <c:pt idx="89">
                  <c:v>9403.1476168032477</c:v>
                </c:pt>
                <c:pt idx="90">
                  <c:v>12316.375065838085</c:v>
                </c:pt>
                <c:pt idx="91">
                  <c:v>14183.249418279664</c:v>
                </c:pt>
                <c:pt idx="92">
                  <c:v>11785.840862482701</c:v>
                </c:pt>
                <c:pt idx="93">
                  <c:v>11226.236279560144</c:v>
                </c:pt>
                <c:pt idx="94">
                  <c:v>10138.431326405364</c:v>
                </c:pt>
                <c:pt idx="95">
                  <c:v>10797.274847021608</c:v>
                </c:pt>
                <c:pt idx="96">
                  <c:v>10520.986336361429</c:v>
                </c:pt>
                <c:pt idx="97">
                  <c:v>13422.230660767254</c:v>
                </c:pt>
                <c:pt idx="98">
                  <c:v>12248.610376705077</c:v>
                </c:pt>
                <c:pt idx="99">
                  <c:v>10520.119257440358</c:v>
                </c:pt>
                <c:pt idx="100">
                  <c:v>12105.258222611412</c:v>
                </c:pt>
                <c:pt idx="101">
                  <c:v>12051.644071911356</c:v>
                </c:pt>
                <c:pt idx="102">
                  <c:v>12159.257096969632</c:v>
                </c:pt>
                <c:pt idx="103">
                  <c:v>11618.321713925705</c:v>
                </c:pt>
                <c:pt idx="104">
                  <c:v>14199.527537276888</c:v>
                </c:pt>
                <c:pt idx="105">
                  <c:v>13381.410385872741</c:v>
                </c:pt>
                <c:pt idx="106">
                  <c:v>12088.85003057054</c:v>
                </c:pt>
                <c:pt idx="107">
                  <c:v>11328.607947481487</c:v>
                </c:pt>
                <c:pt idx="108">
                  <c:v>10746.592598665036</c:v>
                </c:pt>
                <c:pt idx="109">
                  <c:v>10360.722221816937</c:v>
                </c:pt>
                <c:pt idx="110">
                  <c:v>10912.418827763115</c:v>
                </c:pt>
                <c:pt idx="111">
                  <c:v>12802.604006994821</c:v>
                </c:pt>
                <c:pt idx="112">
                  <c:v>13212.091654473039</c:v>
                </c:pt>
                <c:pt idx="113">
                  <c:v>9826.2961722831769</c:v>
                </c:pt>
                <c:pt idx="114">
                  <c:v>9872.486363516462</c:v>
                </c:pt>
                <c:pt idx="115">
                  <c:v>10876.160493300373</c:v>
                </c:pt>
                <c:pt idx="116">
                  <c:v>10311.745273836852</c:v>
                </c:pt>
                <c:pt idx="117">
                  <c:v>11902.848063000365</c:v>
                </c:pt>
                <c:pt idx="118">
                  <c:v>13818.222602591017</c:v>
                </c:pt>
                <c:pt idx="119">
                  <c:v>14389.075422305228</c:v>
                </c:pt>
                <c:pt idx="120">
                  <c:v>10044.785268514552</c:v>
                </c:pt>
                <c:pt idx="121">
                  <c:v>11933.161098972658</c:v>
                </c:pt>
                <c:pt idx="122">
                  <c:v>10247.850405130392</c:v>
                </c:pt>
                <c:pt idx="123">
                  <c:v>9604.4159750523177</c:v>
                </c:pt>
                <c:pt idx="124">
                  <c:v>10479.162620714162</c:v>
                </c:pt>
                <c:pt idx="125">
                  <c:v>13388.612411041526</c:v>
                </c:pt>
                <c:pt idx="126">
                  <c:v>13122.233906863901</c:v>
                </c:pt>
                <c:pt idx="127">
                  <c:v>9535.3071498118552</c:v>
                </c:pt>
                <c:pt idx="128">
                  <c:v>10600.201383219868</c:v>
                </c:pt>
                <c:pt idx="129">
                  <c:v>12063.025209032659</c:v>
                </c:pt>
                <c:pt idx="130">
                  <c:v>10413.988498550081</c:v>
                </c:pt>
                <c:pt idx="131">
                  <c:v>10996.85500036644</c:v>
                </c:pt>
                <c:pt idx="132">
                  <c:v>13157.857077850605</c:v>
                </c:pt>
                <c:pt idx="133">
                  <c:v>14379.448614781661</c:v>
                </c:pt>
                <c:pt idx="134">
                  <c:v>10671.010205583829</c:v>
                </c:pt>
                <c:pt idx="135">
                  <c:v>10632.951915806152</c:v>
                </c:pt>
                <c:pt idx="136">
                  <c:v>12201.390167404281</c:v>
                </c:pt>
                <c:pt idx="137">
                  <c:v>11451.438562617597</c:v>
                </c:pt>
                <c:pt idx="138">
                  <c:v>12512.048172733284</c:v>
                </c:pt>
                <c:pt idx="139">
                  <c:v>14676.763328998473</c:v>
                </c:pt>
                <c:pt idx="140">
                  <c:v>14135.449597489633</c:v>
                </c:pt>
                <c:pt idx="141">
                  <c:v>10801.541105505594</c:v>
                </c:pt>
                <c:pt idx="142">
                  <c:v>9985.4976715759403</c:v>
                </c:pt>
                <c:pt idx="143">
                  <c:v>9901.9994775951836</c:v>
                </c:pt>
                <c:pt idx="144">
                  <c:v>11185.955037127307</c:v>
                </c:pt>
                <c:pt idx="145">
                  <c:v>11450.031692624892</c:v>
                </c:pt>
                <c:pt idx="146">
                  <c:v>13678.801956643754</c:v>
                </c:pt>
                <c:pt idx="147">
                  <c:v>13161.1335767541</c:v>
                </c:pt>
                <c:pt idx="148">
                  <c:v>12102.390417797753</c:v>
                </c:pt>
                <c:pt idx="149">
                  <c:v>11225.790531112791</c:v>
                </c:pt>
                <c:pt idx="150">
                  <c:v>9856.0921568933118</c:v>
                </c:pt>
                <c:pt idx="151">
                  <c:v>12125.550851367771</c:v>
                </c:pt>
                <c:pt idx="152">
                  <c:v>10804.762192834007</c:v>
                </c:pt>
                <c:pt idx="153">
                  <c:v>12975.626655475433</c:v>
                </c:pt>
                <c:pt idx="154">
                  <c:v>14284.654510657736</c:v>
                </c:pt>
                <c:pt idx="155">
                  <c:v>10175.957699857134</c:v>
                </c:pt>
                <c:pt idx="156">
                  <c:v>10464.035128660678</c:v>
                </c:pt>
                <c:pt idx="157">
                  <c:v>10089.923941729154</c:v>
                </c:pt>
                <c:pt idx="158">
                  <c:v>11394.07888888536</c:v>
                </c:pt>
                <c:pt idx="159">
                  <c:v>11590.806186510919</c:v>
                </c:pt>
                <c:pt idx="160">
                  <c:v>14376.513429252904</c:v>
                </c:pt>
                <c:pt idx="161">
                  <c:v>14252.594578158249</c:v>
                </c:pt>
                <c:pt idx="162">
                  <c:v>10224.33411233621</c:v>
                </c:pt>
                <c:pt idx="163">
                  <c:v>11704.481294451405</c:v>
                </c:pt>
                <c:pt idx="164">
                  <c:v>11963.298215775842</c:v>
                </c:pt>
                <c:pt idx="165">
                  <c:v>11906.867376657594</c:v>
                </c:pt>
                <c:pt idx="166">
                  <c:v>10002.927563245683</c:v>
                </c:pt>
                <c:pt idx="167">
                  <c:v>12815.549996656371</c:v>
                </c:pt>
                <c:pt idx="168">
                  <c:v>13376.883378015016</c:v>
                </c:pt>
                <c:pt idx="169">
                  <c:v>12430.790873589358</c:v>
                </c:pt>
                <c:pt idx="170">
                  <c:v>10466.23272711613</c:v>
                </c:pt>
                <c:pt idx="171">
                  <c:v>12339.740713495434</c:v>
                </c:pt>
                <c:pt idx="172">
                  <c:v>11846.66165625804</c:v>
                </c:pt>
                <c:pt idx="173">
                  <c:v>12253.548726190556</c:v>
                </c:pt>
                <c:pt idx="174">
                  <c:v>14331.695664493092</c:v>
                </c:pt>
                <c:pt idx="175">
                  <c:v>13996.672131636828</c:v>
                </c:pt>
                <c:pt idx="176">
                  <c:v>10467.162163955698</c:v>
                </c:pt>
                <c:pt idx="177">
                  <c:v>10284.444644808922</c:v>
                </c:pt>
                <c:pt idx="178">
                  <c:v>11587.561947822473</c:v>
                </c:pt>
                <c:pt idx="179">
                  <c:v>12293.586753010079</c:v>
                </c:pt>
                <c:pt idx="180">
                  <c:v>11175.572072525341</c:v>
                </c:pt>
                <c:pt idx="181">
                  <c:v>15074.932480242023</c:v>
                </c:pt>
                <c:pt idx="182">
                  <c:v>15217.087404843613</c:v>
                </c:pt>
                <c:pt idx="183">
                  <c:v>10634.083263377328</c:v>
                </c:pt>
                <c:pt idx="184">
                  <c:v>11425.266361490834</c:v>
                </c:pt>
                <c:pt idx="185">
                  <c:v>10624.528331261459</c:v>
                </c:pt>
                <c:pt idx="186">
                  <c:v>12549.195356261023</c:v>
                </c:pt>
                <c:pt idx="187">
                  <c:v>12583.378365515071</c:v>
                </c:pt>
                <c:pt idx="188">
                  <c:v>15124.358507316232</c:v>
                </c:pt>
                <c:pt idx="189">
                  <c:v>13887.045865454913</c:v>
                </c:pt>
                <c:pt idx="190">
                  <c:v>10833.460210389418</c:v>
                </c:pt>
                <c:pt idx="191">
                  <c:v>10460.507663212291</c:v>
                </c:pt>
                <c:pt idx="192">
                  <c:v>10396.973598074139</c:v>
                </c:pt>
                <c:pt idx="193">
                  <c:v>11050.106214766021</c:v>
                </c:pt>
                <c:pt idx="194">
                  <c:v>10499.312980453367</c:v>
                </c:pt>
                <c:pt idx="195">
                  <c:v>15479.817996435562</c:v>
                </c:pt>
                <c:pt idx="196">
                  <c:v>13889.10694343306</c:v>
                </c:pt>
                <c:pt idx="197">
                  <c:v>11778.802661017562</c:v>
                </c:pt>
                <c:pt idx="198">
                  <c:v>10412.382476621544</c:v>
                </c:pt>
                <c:pt idx="199">
                  <c:v>12988.066229543238</c:v>
                </c:pt>
                <c:pt idx="200">
                  <c:v>11740.230144311017</c:v>
                </c:pt>
                <c:pt idx="201">
                  <c:v>12443.472644573003</c:v>
                </c:pt>
                <c:pt idx="202">
                  <c:v>13003.782850737716</c:v>
                </c:pt>
                <c:pt idx="203">
                  <c:v>14916.66333285486</c:v>
                </c:pt>
                <c:pt idx="204">
                  <c:v>12715.298923683966</c:v>
                </c:pt>
                <c:pt idx="205">
                  <c:v>10890.177430738007</c:v>
                </c:pt>
                <c:pt idx="206">
                  <c:v>10730.115801858301</c:v>
                </c:pt>
                <c:pt idx="207">
                  <c:v>12083.952947298751</c:v>
                </c:pt>
                <c:pt idx="208">
                  <c:v>11413.331328398128</c:v>
                </c:pt>
                <c:pt idx="209">
                  <c:v>14626.520337032372</c:v>
                </c:pt>
                <c:pt idx="210">
                  <c:v>13217.723758171345</c:v>
                </c:pt>
                <c:pt idx="211">
                  <c:v>12218.032642909786</c:v>
                </c:pt>
                <c:pt idx="212">
                  <c:v>13519.81912159537</c:v>
                </c:pt>
                <c:pt idx="213">
                  <c:v>12667.634295272615</c:v>
                </c:pt>
                <c:pt idx="214">
                  <c:v>13042.064359302805</c:v>
                </c:pt>
                <c:pt idx="215">
                  <c:v>13676.861056080856</c:v>
                </c:pt>
                <c:pt idx="216">
                  <c:v>15004.411971114185</c:v>
                </c:pt>
                <c:pt idx="217">
                  <c:v>15844.772251044635</c:v>
                </c:pt>
                <c:pt idx="218">
                  <c:v>13778.386096145947</c:v>
                </c:pt>
                <c:pt idx="219">
                  <c:v>13007.469074151082</c:v>
                </c:pt>
                <c:pt idx="220">
                  <c:v>12508.492966151724</c:v>
                </c:pt>
                <c:pt idx="221">
                  <c:v>13014.169919281578</c:v>
                </c:pt>
                <c:pt idx="222">
                  <c:v>13685.916398433119</c:v>
                </c:pt>
                <c:pt idx="223">
                  <c:v>16304.496564816563</c:v>
                </c:pt>
                <c:pt idx="224">
                  <c:v>16003.760394708062</c:v>
                </c:pt>
                <c:pt idx="225">
                  <c:v>14075.580624605376</c:v>
                </c:pt>
                <c:pt idx="226">
                  <c:v>13372.252273398137</c:v>
                </c:pt>
                <c:pt idx="227">
                  <c:v>12420.375782706004</c:v>
                </c:pt>
                <c:pt idx="228">
                  <c:v>12773.002090403168</c:v>
                </c:pt>
                <c:pt idx="229">
                  <c:v>13314.689444977004</c:v>
                </c:pt>
                <c:pt idx="230">
                  <c:v>16405.180331968688</c:v>
                </c:pt>
                <c:pt idx="231">
                  <c:v>16789.829937331273</c:v>
                </c:pt>
                <c:pt idx="232">
                  <c:v>13525.276638620617</c:v>
                </c:pt>
                <c:pt idx="233">
                  <c:v>14157.693091502153</c:v>
                </c:pt>
                <c:pt idx="234">
                  <c:v>13926.794582480989</c:v>
                </c:pt>
                <c:pt idx="235">
                  <c:v>14002.738983572897</c:v>
                </c:pt>
                <c:pt idx="236">
                  <c:v>11956.613125552634</c:v>
                </c:pt>
                <c:pt idx="237">
                  <c:v>14595.233006767518</c:v>
                </c:pt>
                <c:pt idx="238">
                  <c:v>15168.503860037601</c:v>
                </c:pt>
                <c:pt idx="239">
                  <c:v>12189.963965354154</c:v>
                </c:pt>
                <c:pt idx="240">
                  <c:v>12262.605291012524</c:v>
                </c:pt>
                <c:pt idx="241">
                  <c:v>12162.998963667702</c:v>
                </c:pt>
                <c:pt idx="242">
                  <c:v>13547.3007467142</c:v>
                </c:pt>
                <c:pt idx="243">
                  <c:v>11697.598824533072</c:v>
                </c:pt>
                <c:pt idx="244">
                  <c:v>15006.097864181065</c:v>
                </c:pt>
                <c:pt idx="245">
                  <c:v>15051.946267942323</c:v>
                </c:pt>
                <c:pt idx="246">
                  <c:v>12110.919199420843</c:v>
                </c:pt>
                <c:pt idx="247">
                  <c:v>10887.888200447091</c:v>
                </c:pt>
                <c:pt idx="248">
                  <c:v>11280.974094648805</c:v>
                </c:pt>
                <c:pt idx="249">
                  <c:v>11047.028417830099</c:v>
                </c:pt>
                <c:pt idx="250">
                  <c:v>11504.972842008445</c:v>
                </c:pt>
                <c:pt idx="251">
                  <c:v>14638.564615326937</c:v>
                </c:pt>
                <c:pt idx="252">
                  <c:v>14973.533809320801</c:v>
                </c:pt>
                <c:pt idx="253">
                  <c:v>10032.464852030442</c:v>
                </c:pt>
                <c:pt idx="254">
                  <c:v>9918.5759118674032</c:v>
                </c:pt>
                <c:pt idx="255">
                  <c:v>11779.360472004642</c:v>
                </c:pt>
                <c:pt idx="256">
                  <c:v>10859.622671597059</c:v>
                </c:pt>
                <c:pt idx="257">
                  <c:v>11543.102752044782</c:v>
                </c:pt>
                <c:pt idx="258">
                  <c:v>13408.576421471476</c:v>
                </c:pt>
                <c:pt idx="259">
                  <c:v>14637.560227855485</c:v>
                </c:pt>
                <c:pt idx="260">
                  <c:v>11402.386582102861</c:v>
                </c:pt>
                <c:pt idx="261">
                  <c:v>12213.311050998858</c:v>
                </c:pt>
                <c:pt idx="262">
                  <c:v>10538.895093625728</c:v>
                </c:pt>
                <c:pt idx="263">
                  <c:v>11671.735672329618</c:v>
                </c:pt>
                <c:pt idx="264">
                  <c:v>12164.454239707029</c:v>
                </c:pt>
                <c:pt idx="265">
                  <c:v>15035.635517081553</c:v>
                </c:pt>
                <c:pt idx="266">
                  <c:v>13439.202744331815</c:v>
                </c:pt>
                <c:pt idx="267">
                  <c:v>10715.967651379291</c:v>
                </c:pt>
                <c:pt idx="268">
                  <c:v>11302.783556856912</c:v>
                </c:pt>
                <c:pt idx="269">
                  <c:v>11601.402753940823</c:v>
                </c:pt>
                <c:pt idx="270">
                  <c:v>10626.384621342229</c:v>
                </c:pt>
                <c:pt idx="271">
                  <c:v>11238.659789592308</c:v>
                </c:pt>
                <c:pt idx="272">
                  <c:v>13838.460818821834</c:v>
                </c:pt>
                <c:pt idx="273">
                  <c:v>14199.004562611955</c:v>
                </c:pt>
                <c:pt idx="274">
                  <c:v>10811.576778734117</c:v>
                </c:pt>
                <c:pt idx="275">
                  <c:v>12568.594729681168</c:v>
                </c:pt>
                <c:pt idx="276">
                  <c:v>10834.263126477512</c:v>
                </c:pt>
                <c:pt idx="277">
                  <c:v>10941.483405069408</c:v>
                </c:pt>
                <c:pt idx="278">
                  <c:v>10817.863111025354</c:v>
                </c:pt>
                <c:pt idx="279">
                  <c:v>13651.171739929141</c:v>
                </c:pt>
                <c:pt idx="280">
                  <c:v>13531.454244051889</c:v>
                </c:pt>
                <c:pt idx="281">
                  <c:v>12665.140581031517</c:v>
                </c:pt>
                <c:pt idx="282">
                  <c:v>12409.617339912218</c:v>
                </c:pt>
                <c:pt idx="283">
                  <c:v>10458.421012708008</c:v>
                </c:pt>
                <c:pt idx="284">
                  <c:v>10693.057384273372</c:v>
                </c:pt>
                <c:pt idx="285">
                  <c:v>12933.151865686834</c:v>
                </c:pt>
                <c:pt idx="286">
                  <c:v>13826.725296748366</c:v>
                </c:pt>
                <c:pt idx="287">
                  <c:v>13404.440610529475</c:v>
                </c:pt>
                <c:pt idx="288">
                  <c:v>10558.990606335718</c:v>
                </c:pt>
                <c:pt idx="289">
                  <c:v>10093.192137694987</c:v>
                </c:pt>
                <c:pt idx="290">
                  <c:v>11707.315173127352</c:v>
                </c:pt>
                <c:pt idx="291">
                  <c:v>11966.270485806217</c:v>
                </c:pt>
                <c:pt idx="292">
                  <c:v>11598.510457325758</c:v>
                </c:pt>
                <c:pt idx="293">
                  <c:v>14598.490259286169</c:v>
                </c:pt>
                <c:pt idx="294">
                  <c:v>12729.563450427751</c:v>
                </c:pt>
                <c:pt idx="295">
                  <c:v>11221.851475016729</c:v>
                </c:pt>
                <c:pt idx="296">
                  <c:v>9848.010462207938</c:v>
                </c:pt>
                <c:pt idx="297">
                  <c:v>11644.335898561605</c:v>
                </c:pt>
                <c:pt idx="298">
                  <c:v>10976.329062596087</c:v>
                </c:pt>
                <c:pt idx="299">
                  <c:v>10251.345859502346</c:v>
                </c:pt>
                <c:pt idx="300">
                  <c:v>13340.939170865038</c:v>
                </c:pt>
                <c:pt idx="301">
                  <c:v>13349.013216321209</c:v>
                </c:pt>
                <c:pt idx="302">
                  <c:v>9656.4071567959272</c:v>
                </c:pt>
                <c:pt idx="303">
                  <c:v>11619.050376288858</c:v>
                </c:pt>
                <c:pt idx="304">
                  <c:v>12004.123680648663</c:v>
                </c:pt>
                <c:pt idx="305">
                  <c:v>10205.645185235946</c:v>
                </c:pt>
                <c:pt idx="306">
                  <c:v>11101.261149248119</c:v>
                </c:pt>
                <c:pt idx="307">
                  <c:v>13412.432537485445</c:v>
                </c:pt>
                <c:pt idx="308">
                  <c:v>14886.828481627461</c:v>
                </c:pt>
                <c:pt idx="309">
                  <c:v>11170.178908346799</c:v>
                </c:pt>
                <c:pt idx="310">
                  <c:v>10865.205608974458</c:v>
                </c:pt>
                <c:pt idx="311">
                  <c:v>11507.992198630338</c:v>
                </c:pt>
                <c:pt idx="312">
                  <c:v>9744.2887203135451</c:v>
                </c:pt>
                <c:pt idx="313">
                  <c:v>11790.5649441447</c:v>
                </c:pt>
                <c:pt idx="314">
                  <c:v>12822.66044544465</c:v>
                </c:pt>
                <c:pt idx="315">
                  <c:v>13697.908954488961</c:v>
                </c:pt>
                <c:pt idx="316">
                  <c:v>11099.971678319562</c:v>
                </c:pt>
                <c:pt idx="317">
                  <c:v>10126.289325321202</c:v>
                </c:pt>
                <c:pt idx="318">
                  <c:v>11271.588431468135</c:v>
                </c:pt>
                <c:pt idx="319">
                  <c:v>10146.158844534812</c:v>
                </c:pt>
                <c:pt idx="320">
                  <c:v>11818.171986562036</c:v>
                </c:pt>
                <c:pt idx="321">
                  <c:v>12503.484854826313</c:v>
                </c:pt>
                <c:pt idx="322">
                  <c:v>14240.087121828556</c:v>
                </c:pt>
                <c:pt idx="323">
                  <c:v>10636.922383958783</c:v>
                </c:pt>
                <c:pt idx="324">
                  <c:v>10195.477545391057</c:v>
                </c:pt>
                <c:pt idx="325">
                  <c:v>11038.434228397027</c:v>
                </c:pt>
                <c:pt idx="326">
                  <c:v>11252.112860482866</c:v>
                </c:pt>
                <c:pt idx="327">
                  <c:v>11275.732554201713</c:v>
                </c:pt>
                <c:pt idx="328">
                  <c:v>14308.977193185156</c:v>
                </c:pt>
                <c:pt idx="329">
                  <c:v>13863.6931433114</c:v>
                </c:pt>
                <c:pt idx="330">
                  <c:v>9295.4431073161832</c:v>
                </c:pt>
                <c:pt idx="331">
                  <c:v>9878.9642019569474</c:v>
                </c:pt>
                <c:pt idx="332">
                  <c:v>11854.877214630334</c:v>
                </c:pt>
                <c:pt idx="333">
                  <c:v>10981.164344819408</c:v>
                </c:pt>
                <c:pt idx="334">
                  <c:v>11966.645026662609</c:v>
                </c:pt>
                <c:pt idx="335">
                  <c:v>12449.680120966299</c:v>
                </c:pt>
                <c:pt idx="336">
                  <c:v>12875.314771744866</c:v>
                </c:pt>
                <c:pt idx="337">
                  <c:v>10037.255444573195</c:v>
                </c:pt>
                <c:pt idx="338">
                  <c:v>12270.104350967616</c:v>
                </c:pt>
                <c:pt idx="339">
                  <c:v>11573.923580673762</c:v>
                </c:pt>
                <c:pt idx="340">
                  <c:v>11448.276559424101</c:v>
                </c:pt>
                <c:pt idx="341">
                  <c:v>10712.346291690352</c:v>
                </c:pt>
                <c:pt idx="342">
                  <c:v>13830.69750259946</c:v>
                </c:pt>
                <c:pt idx="343">
                  <c:v>13205.76020754156</c:v>
                </c:pt>
                <c:pt idx="344">
                  <c:v>10327.51118360295</c:v>
                </c:pt>
                <c:pt idx="345">
                  <c:v>9465.8240879277928</c:v>
                </c:pt>
                <c:pt idx="346">
                  <c:v>8860.0964736580045</c:v>
                </c:pt>
                <c:pt idx="347">
                  <c:v>9440.4763395548507</c:v>
                </c:pt>
                <c:pt idx="348">
                  <c:v>10166.516946394702</c:v>
                </c:pt>
                <c:pt idx="349">
                  <c:v>11645.22411121098</c:v>
                </c:pt>
                <c:pt idx="350">
                  <c:v>12322.59846223889</c:v>
                </c:pt>
                <c:pt idx="351">
                  <c:v>10112.824240136008</c:v>
                </c:pt>
                <c:pt idx="352">
                  <c:v>11242.211632514751</c:v>
                </c:pt>
                <c:pt idx="353">
                  <c:v>9980.7787346569567</c:v>
                </c:pt>
                <c:pt idx="354">
                  <c:v>10441.223356719303</c:v>
                </c:pt>
                <c:pt idx="355">
                  <c:v>10372.374362662777</c:v>
                </c:pt>
                <c:pt idx="356">
                  <c:v>13973.124009227431</c:v>
                </c:pt>
                <c:pt idx="357">
                  <c:v>13661.958615635405</c:v>
                </c:pt>
                <c:pt idx="358">
                  <c:v>9090.7455249217037</c:v>
                </c:pt>
                <c:pt idx="359">
                  <c:v>9546.2305720796667</c:v>
                </c:pt>
                <c:pt idx="360">
                  <c:v>10157.43997077636</c:v>
                </c:pt>
                <c:pt idx="361">
                  <c:v>10933.779552395245</c:v>
                </c:pt>
                <c:pt idx="362">
                  <c:v>10092.893413328988</c:v>
                </c:pt>
                <c:pt idx="363">
                  <c:v>13132.777519882629</c:v>
                </c:pt>
                <c:pt idx="364">
                  <c:v>13863.715690607805</c:v>
                </c:pt>
                <c:pt idx="365">
                  <c:v>8282.9189585846379</c:v>
                </c:pt>
                <c:pt idx="366">
                  <c:v>8873.523052409957</c:v>
                </c:pt>
                <c:pt idx="367">
                  <c:v>9482.6709528585961</c:v>
                </c:pt>
                <c:pt idx="368">
                  <c:v>8405.3771452251021</c:v>
                </c:pt>
                <c:pt idx="369">
                  <c:v>8262.1053647020217</c:v>
                </c:pt>
                <c:pt idx="370">
                  <c:v>11943.152535531131</c:v>
                </c:pt>
                <c:pt idx="371">
                  <c:v>11267.915441045518</c:v>
                </c:pt>
                <c:pt idx="372">
                  <c:v>7856.0173979231386</c:v>
                </c:pt>
                <c:pt idx="373">
                  <c:v>8751.1915087462185</c:v>
                </c:pt>
                <c:pt idx="374">
                  <c:v>8886.3456451044458</c:v>
                </c:pt>
                <c:pt idx="375">
                  <c:v>10722.653060697219</c:v>
                </c:pt>
                <c:pt idx="376">
                  <c:v>11017.172068885415</c:v>
                </c:pt>
                <c:pt idx="377">
                  <c:v>11374.403622445645</c:v>
                </c:pt>
                <c:pt idx="378">
                  <c:v>10725.01436095037</c:v>
                </c:pt>
                <c:pt idx="379">
                  <c:v>9276.0276282406357</c:v>
                </c:pt>
                <c:pt idx="380">
                  <c:v>8884.9432157538795</c:v>
                </c:pt>
                <c:pt idx="381">
                  <c:v>8092.2678013332461</c:v>
                </c:pt>
                <c:pt idx="382">
                  <c:v>7499.0982792870318</c:v>
                </c:pt>
                <c:pt idx="383">
                  <c:v>7317.7785437533748</c:v>
                </c:pt>
                <c:pt idx="384">
                  <c:v>10995.364305660696</c:v>
                </c:pt>
                <c:pt idx="385">
                  <c:v>11379.166133061974</c:v>
                </c:pt>
                <c:pt idx="386">
                  <c:v>10208.90334045386</c:v>
                </c:pt>
                <c:pt idx="387">
                  <c:v>9686.3058788668222</c:v>
                </c:pt>
                <c:pt idx="388">
                  <c:v>9948.7946158220366</c:v>
                </c:pt>
                <c:pt idx="389">
                  <c:v>8716.1337051202863</c:v>
                </c:pt>
                <c:pt idx="390">
                  <c:v>8258.831721346136</c:v>
                </c:pt>
                <c:pt idx="391">
                  <c:v>11024.713885792569</c:v>
                </c:pt>
                <c:pt idx="392">
                  <c:v>11534.954156988319</c:v>
                </c:pt>
                <c:pt idx="393">
                  <c:v>8435.1660210231385</c:v>
                </c:pt>
                <c:pt idx="394">
                  <c:v>8102.1402115441997</c:v>
                </c:pt>
                <c:pt idx="395">
                  <c:v>8319.1892724975132</c:v>
                </c:pt>
                <c:pt idx="396">
                  <c:v>10568.805321281048</c:v>
                </c:pt>
                <c:pt idx="397">
                  <c:v>8523.8579068488034</c:v>
                </c:pt>
                <c:pt idx="398">
                  <c:v>11136.57686877469</c:v>
                </c:pt>
                <c:pt idx="399">
                  <c:v>12263.152363160403</c:v>
                </c:pt>
                <c:pt idx="400">
                  <c:v>10116.047201056268</c:v>
                </c:pt>
                <c:pt idx="401">
                  <c:v>8185.1533228682447</c:v>
                </c:pt>
                <c:pt idx="402">
                  <c:v>9489.7381592159072</c:v>
                </c:pt>
                <c:pt idx="403">
                  <c:v>9002.5970969779173</c:v>
                </c:pt>
                <c:pt idx="404">
                  <c:v>10491.555385886504</c:v>
                </c:pt>
                <c:pt idx="405">
                  <c:v>13569.623233619213</c:v>
                </c:pt>
                <c:pt idx="406">
                  <c:v>11889.597123739402</c:v>
                </c:pt>
                <c:pt idx="407">
                  <c:v>11078.364909970926</c:v>
                </c:pt>
                <c:pt idx="408">
                  <c:v>8346.124582655726</c:v>
                </c:pt>
                <c:pt idx="409">
                  <c:v>9097.672370692655</c:v>
                </c:pt>
                <c:pt idx="410">
                  <c:v>8925.4308463328362</c:v>
                </c:pt>
                <c:pt idx="411">
                  <c:v>11230.872277668594</c:v>
                </c:pt>
                <c:pt idx="412">
                  <c:v>11938.480997192682</c:v>
                </c:pt>
                <c:pt idx="413">
                  <c:v>12547.285334664815</c:v>
                </c:pt>
                <c:pt idx="414">
                  <c:v>9182.384162637969</c:v>
                </c:pt>
                <c:pt idx="415">
                  <c:v>11233.139288447084</c:v>
                </c:pt>
                <c:pt idx="416">
                  <c:v>10142.68828657013</c:v>
                </c:pt>
                <c:pt idx="417">
                  <c:v>10376.380367703805</c:v>
                </c:pt>
                <c:pt idx="418">
                  <c:v>8986.2158105890594</c:v>
                </c:pt>
                <c:pt idx="419">
                  <c:v>13155.117075989761</c:v>
                </c:pt>
                <c:pt idx="420">
                  <c:v>12551.340805799242</c:v>
                </c:pt>
                <c:pt idx="421">
                  <c:v>10180.98652250224</c:v>
                </c:pt>
                <c:pt idx="422">
                  <c:v>8295.4406833198973</c:v>
                </c:pt>
                <c:pt idx="423">
                  <c:v>8501.9049563327426</c:v>
                </c:pt>
                <c:pt idx="424">
                  <c:v>10864.054563257549</c:v>
                </c:pt>
                <c:pt idx="425">
                  <c:v>8165.552144517279</c:v>
                </c:pt>
                <c:pt idx="426">
                  <c:v>12648.937604775852</c:v>
                </c:pt>
                <c:pt idx="427">
                  <c:v>12326.245673966801</c:v>
                </c:pt>
                <c:pt idx="428">
                  <c:v>10000.511560544988</c:v>
                </c:pt>
                <c:pt idx="429">
                  <c:v>9638.7931766585971</c:v>
                </c:pt>
                <c:pt idx="430">
                  <c:v>8735.1675460951155</c:v>
                </c:pt>
                <c:pt idx="431">
                  <c:v>9532.6282591678246</c:v>
                </c:pt>
                <c:pt idx="432">
                  <c:v>9810.4006867281805</c:v>
                </c:pt>
                <c:pt idx="433">
                  <c:v>12400.662225203712</c:v>
                </c:pt>
                <c:pt idx="434">
                  <c:v>13048.221136394039</c:v>
                </c:pt>
                <c:pt idx="435">
                  <c:v>10111.391516920972</c:v>
                </c:pt>
                <c:pt idx="436">
                  <c:v>9054.0360036423172</c:v>
                </c:pt>
                <c:pt idx="437">
                  <c:v>9162.0531746018441</c:v>
                </c:pt>
                <c:pt idx="438">
                  <c:v>8708.2086915001164</c:v>
                </c:pt>
                <c:pt idx="439">
                  <c:v>10626.760039235805</c:v>
                </c:pt>
                <c:pt idx="440">
                  <c:v>12731.264933424834</c:v>
                </c:pt>
                <c:pt idx="441">
                  <c:v>13064.945410728567</c:v>
                </c:pt>
                <c:pt idx="442">
                  <c:v>10676.174148149437</c:v>
                </c:pt>
                <c:pt idx="443">
                  <c:v>9205.6803383911265</c:v>
                </c:pt>
                <c:pt idx="444">
                  <c:v>8218.5531010015347</c:v>
                </c:pt>
                <c:pt idx="445">
                  <c:v>8217.637324537056</c:v>
                </c:pt>
                <c:pt idx="446">
                  <c:v>10733.311647537361</c:v>
                </c:pt>
                <c:pt idx="447">
                  <c:v>12785.007649186187</c:v>
                </c:pt>
                <c:pt idx="448">
                  <c:v>11800.413115575317</c:v>
                </c:pt>
                <c:pt idx="449">
                  <c:v>9667.3174949171043</c:v>
                </c:pt>
                <c:pt idx="450">
                  <c:v>10562.209616389264</c:v>
                </c:pt>
                <c:pt idx="451">
                  <c:v>9096.489664398996</c:v>
                </c:pt>
                <c:pt idx="452">
                  <c:v>9993.2630892472862</c:v>
                </c:pt>
                <c:pt idx="453">
                  <c:v>8935.8661396953285</c:v>
                </c:pt>
                <c:pt idx="454">
                  <c:v>11919.53023831171</c:v>
                </c:pt>
                <c:pt idx="455">
                  <c:v>13198.278758586483</c:v>
                </c:pt>
                <c:pt idx="456">
                  <c:v>12179.238618326392</c:v>
                </c:pt>
                <c:pt idx="457">
                  <c:v>12252.404155727894</c:v>
                </c:pt>
                <c:pt idx="458">
                  <c:v>10330.610024912618</c:v>
                </c:pt>
                <c:pt idx="459">
                  <c:v>11195.330398327045</c:v>
                </c:pt>
                <c:pt idx="460">
                  <c:v>10301.273593232318</c:v>
                </c:pt>
                <c:pt idx="461">
                  <c:v>14226.898236796056</c:v>
                </c:pt>
                <c:pt idx="462">
                  <c:v>13449.744408186109</c:v>
                </c:pt>
                <c:pt idx="463">
                  <c:v>10497.816584236525</c:v>
                </c:pt>
                <c:pt idx="464">
                  <c:v>10444.105973823673</c:v>
                </c:pt>
                <c:pt idx="465">
                  <c:v>9924.4178695246064</c:v>
                </c:pt>
                <c:pt idx="466">
                  <c:v>10990.599902461965</c:v>
                </c:pt>
                <c:pt idx="467">
                  <c:v>10802.74699537589</c:v>
                </c:pt>
                <c:pt idx="468">
                  <c:v>15625.047372574843</c:v>
                </c:pt>
                <c:pt idx="469">
                  <c:v>15011.760047028398</c:v>
                </c:pt>
                <c:pt idx="470">
                  <c:v>11202.071080467194</c:v>
                </c:pt>
                <c:pt idx="471">
                  <c:v>10933.941022729519</c:v>
                </c:pt>
                <c:pt idx="472">
                  <c:v>10640.361514540342</c:v>
                </c:pt>
                <c:pt idx="473">
                  <c:v>11691.447419419019</c:v>
                </c:pt>
                <c:pt idx="474">
                  <c:v>11262.621167988471</c:v>
                </c:pt>
                <c:pt idx="475">
                  <c:v>14181.766412805104</c:v>
                </c:pt>
                <c:pt idx="476">
                  <c:v>14056.564845475476</c:v>
                </c:pt>
                <c:pt idx="477">
                  <c:v>10865.443515248237</c:v>
                </c:pt>
                <c:pt idx="478">
                  <c:v>11650.517442037491</c:v>
                </c:pt>
                <c:pt idx="479">
                  <c:v>11732.497005719815</c:v>
                </c:pt>
                <c:pt idx="480">
                  <c:v>12313.545066928382</c:v>
                </c:pt>
                <c:pt idx="481">
                  <c:v>10408.21067178924</c:v>
                </c:pt>
                <c:pt idx="482">
                  <c:v>15494.236624922774</c:v>
                </c:pt>
                <c:pt idx="483">
                  <c:v>14658.605635732039</c:v>
                </c:pt>
                <c:pt idx="484">
                  <c:v>11178.234244858932</c:v>
                </c:pt>
                <c:pt idx="485">
                  <c:v>10473.821881794629</c:v>
                </c:pt>
                <c:pt idx="486">
                  <c:v>10888.743846230151</c:v>
                </c:pt>
                <c:pt idx="487">
                  <c:v>12975.372317402285</c:v>
                </c:pt>
                <c:pt idx="488">
                  <c:v>12293.23770950711</c:v>
                </c:pt>
                <c:pt idx="489">
                  <c:v>14332.673351464573</c:v>
                </c:pt>
                <c:pt idx="490">
                  <c:v>13605.791107354706</c:v>
                </c:pt>
                <c:pt idx="491">
                  <c:v>11601.425936524265</c:v>
                </c:pt>
                <c:pt idx="492">
                  <c:v>12376.088705888498</c:v>
                </c:pt>
                <c:pt idx="493">
                  <c:v>12629.483882720488</c:v>
                </c:pt>
                <c:pt idx="494">
                  <c:v>11992.109436373032</c:v>
                </c:pt>
                <c:pt idx="495">
                  <c:v>11773.951710336589</c:v>
                </c:pt>
                <c:pt idx="496">
                  <c:v>15867.28849551472</c:v>
                </c:pt>
                <c:pt idx="497">
                  <c:v>15664.209305859338</c:v>
                </c:pt>
                <c:pt idx="498">
                  <c:v>11556.480001323707</c:v>
                </c:pt>
                <c:pt idx="499">
                  <c:v>12481.272695906266</c:v>
                </c:pt>
                <c:pt idx="500">
                  <c:v>10745.671533733494</c:v>
                </c:pt>
                <c:pt idx="501">
                  <c:v>11908.84638720582</c:v>
                </c:pt>
                <c:pt idx="502">
                  <c:v>12251.168754755414</c:v>
                </c:pt>
                <c:pt idx="503">
                  <c:v>14738.507810250285</c:v>
                </c:pt>
                <c:pt idx="504">
                  <c:v>16181.359726820394</c:v>
                </c:pt>
                <c:pt idx="505">
                  <c:v>11564.247369420202</c:v>
                </c:pt>
                <c:pt idx="506">
                  <c:v>13365.665656799119</c:v>
                </c:pt>
                <c:pt idx="507">
                  <c:v>12546.784847449853</c:v>
                </c:pt>
                <c:pt idx="508">
                  <c:v>11786.588067017472</c:v>
                </c:pt>
                <c:pt idx="509">
                  <c:v>12409.761805259757</c:v>
                </c:pt>
                <c:pt idx="510">
                  <c:v>16112.511079581152</c:v>
                </c:pt>
                <c:pt idx="511">
                  <c:v>16105.297250878062</c:v>
                </c:pt>
                <c:pt idx="512">
                  <c:v>13300.277721605382</c:v>
                </c:pt>
                <c:pt idx="513">
                  <c:v>11790.429737828063</c:v>
                </c:pt>
                <c:pt idx="514">
                  <c:v>12498.297680325744</c:v>
                </c:pt>
                <c:pt idx="515">
                  <c:v>12472.899603934622</c:v>
                </c:pt>
                <c:pt idx="516">
                  <c:v>13142.134849221209</c:v>
                </c:pt>
                <c:pt idx="517">
                  <c:v>14351.707070885335</c:v>
                </c:pt>
                <c:pt idx="518">
                  <c:v>15453.684118679688</c:v>
                </c:pt>
                <c:pt idx="519">
                  <c:v>12341.207435292245</c:v>
                </c:pt>
                <c:pt idx="520">
                  <c:v>11978.650150686895</c:v>
                </c:pt>
                <c:pt idx="521">
                  <c:v>12419.251255780266</c:v>
                </c:pt>
                <c:pt idx="522">
                  <c:v>13262.634586708182</c:v>
                </c:pt>
                <c:pt idx="523">
                  <c:v>12042.677846563491</c:v>
                </c:pt>
                <c:pt idx="524">
                  <c:v>15156.678335464392</c:v>
                </c:pt>
                <c:pt idx="525">
                  <c:v>14237.185850491087</c:v>
                </c:pt>
                <c:pt idx="526">
                  <c:v>10976.927199447415</c:v>
                </c:pt>
                <c:pt idx="527">
                  <c:v>10977.97243405582</c:v>
                </c:pt>
                <c:pt idx="528">
                  <c:v>13475.4381328649</c:v>
                </c:pt>
                <c:pt idx="529">
                  <c:v>13031.992591203469</c:v>
                </c:pt>
                <c:pt idx="530">
                  <c:v>13454.344213179498</c:v>
                </c:pt>
                <c:pt idx="531">
                  <c:v>14757.704604888313</c:v>
                </c:pt>
                <c:pt idx="532">
                  <c:v>16520.872948318414</c:v>
                </c:pt>
                <c:pt idx="533">
                  <c:v>12401.784588999488</c:v>
                </c:pt>
                <c:pt idx="534">
                  <c:v>13095.75192618905</c:v>
                </c:pt>
                <c:pt idx="535">
                  <c:v>12841.554634612359</c:v>
                </c:pt>
                <c:pt idx="536">
                  <c:v>11351.404692334396</c:v>
                </c:pt>
                <c:pt idx="537">
                  <c:v>13061.154302949857</c:v>
                </c:pt>
                <c:pt idx="538">
                  <c:v>15385.527184370279</c:v>
                </c:pt>
                <c:pt idx="539">
                  <c:v>14115.153614226709</c:v>
                </c:pt>
                <c:pt idx="540">
                  <c:v>12427.439586532657</c:v>
                </c:pt>
                <c:pt idx="541">
                  <c:v>11945.188919538787</c:v>
                </c:pt>
                <c:pt idx="542">
                  <c:v>12575.789049760104</c:v>
                </c:pt>
                <c:pt idx="543">
                  <c:v>12772.699094338332</c:v>
                </c:pt>
                <c:pt idx="544">
                  <c:v>12073.881857832053</c:v>
                </c:pt>
                <c:pt idx="545">
                  <c:v>15328.546109495246</c:v>
                </c:pt>
                <c:pt idx="546">
                  <c:v>15857.595558015893</c:v>
                </c:pt>
                <c:pt idx="547">
                  <c:v>13765.116221241306</c:v>
                </c:pt>
                <c:pt idx="548">
                  <c:v>11571.609574770335</c:v>
                </c:pt>
                <c:pt idx="549">
                  <c:v>13778.164376026056</c:v>
                </c:pt>
                <c:pt idx="550">
                  <c:v>13327.535475822922</c:v>
                </c:pt>
                <c:pt idx="551">
                  <c:v>13269.896805814706</c:v>
                </c:pt>
                <c:pt idx="552">
                  <c:v>16066.363748148304</c:v>
                </c:pt>
                <c:pt idx="553">
                  <c:v>15680.789359172257</c:v>
                </c:pt>
                <c:pt idx="554">
                  <c:v>12495.677197334551</c:v>
                </c:pt>
                <c:pt idx="555">
                  <c:v>11511.079609625975</c:v>
                </c:pt>
                <c:pt idx="556">
                  <c:v>13105.88127106249</c:v>
                </c:pt>
                <c:pt idx="557">
                  <c:v>12548.807520115104</c:v>
                </c:pt>
                <c:pt idx="558">
                  <c:v>13652.843286814506</c:v>
                </c:pt>
                <c:pt idx="559">
                  <c:v>15149.783472079342</c:v>
                </c:pt>
                <c:pt idx="560">
                  <c:v>16139.999295735195</c:v>
                </c:pt>
                <c:pt idx="561">
                  <c:v>11889.446405500388</c:v>
                </c:pt>
                <c:pt idx="562">
                  <c:v>12866.668990798713</c:v>
                </c:pt>
                <c:pt idx="563">
                  <c:v>12630.994710133082</c:v>
                </c:pt>
                <c:pt idx="564">
                  <c:v>12662.500335740126</c:v>
                </c:pt>
                <c:pt idx="565">
                  <c:v>12602.413608874616</c:v>
                </c:pt>
                <c:pt idx="566">
                  <c:v>14149.445190408234</c:v>
                </c:pt>
                <c:pt idx="567">
                  <c:v>16819.030853241158</c:v>
                </c:pt>
                <c:pt idx="568">
                  <c:v>13777.722235101055</c:v>
                </c:pt>
                <c:pt idx="569">
                  <c:v>12667.794023062113</c:v>
                </c:pt>
                <c:pt idx="570">
                  <c:v>11272.921771635425</c:v>
                </c:pt>
                <c:pt idx="571">
                  <c:v>13098.960651547115</c:v>
                </c:pt>
                <c:pt idx="572">
                  <c:v>11801.663736193892</c:v>
                </c:pt>
                <c:pt idx="573">
                  <c:v>17024.321605899135</c:v>
                </c:pt>
                <c:pt idx="574">
                  <c:v>16893.480617860852</c:v>
                </c:pt>
                <c:pt idx="575">
                  <c:v>11891.413903816285</c:v>
                </c:pt>
                <c:pt idx="576">
                  <c:v>12999.506622663313</c:v>
                </c:pt>
                <c:pt idx="577">
                  <c:v>13177.256032147643</c:v>
                </c:pt>
                <c:pt idx="578">
                  <c:v>14749.749914567683</c:v>
                </c:pt>
                <c:pt idx="579">
                  <c:v>14242.076853424305</c:v>
                </c:pt>
                <c:pt idx="580">
                  <c:v>16026.226763182352</c:v>
                </c:pt>
                <c:pt idx="581">
                  <c:v>16704.376409562443</c:v>
                </c:pt>
                <c:pt idx="582">
                  <c:v>15638.191833322589</c:v>
                </c:pt>
                <c:pt idx="583">
                  <c:v>13476.131112522478</c:v>
                </c:pt>
                <c:pt idx="584">
                  <c:v>13364.340644752236</c:v>
                </c:pt>
                <c:pt idx="585">
                  <c:v>12851.4045944014</c:v>
                </c:pt>
                <c:pt idx="586">
                  <c:v>14667.215264783663</c:v>
                </c:pt>
                <c:pt idx="587">
                  <c:v>16116.125830084104</c:v>
                </c:pt>
                <c:pt idx="588">
                  <c:v>17493.898205004811</c:v>
                </c:pt>
                <c:pt idx="589">
                  <c:v>14645.251612099903</c:v>
                </c:pt>
                <c:pt idx="590">
                  <c:v>14714.54829628806</c:v>
                </c:pt>
                <c:pt idx="591">
                  <c:v>14256.36384127927</c:v>
                </c:pt>
                <c:pt idx="592">
                  <c:v>13353.468099499274</c:v>
                </c:pt>
                <c:pt idx="593">
                  <c:v>15677.765369701414</c:v>
                </c:pt>
                <c:pt idx="594">
                  <c:v>15989.183261694667</c:v>
                </c:pt>
                <c:pt idx="595">
                  <c:v>16744.951746120969</c:v>
                </c:pt>
                <c:pt idx="596">
                  <c:v>14615.35534390248</c:v>
                </c:pt>
                <c:pt idx="597">
                  <c:v>13463.388413591674</c:v>
                </c:pt>
                <c:pt idx="598">
                  <c:v>12847.581538606169</c:v>
                </c:pt>
                <c:pt idx="599">
                  <c:v>15117.239095106708</c:v>
                </c:pt>
                <c:pt idx="600">
                  <c:v>13043.480778591793</c:v>
                </c:pt>
                <c:pt idx="601">
                  <c:v>17589.542452858557</c:v>
                </c:pt>
                <c:pt idx="602">
                  <c:v>17940.476902320323</c:v>
                </c:pt>
                <c:pt idx="603">
                  <c:v>13934.397695852522</c:v>
                </c:pt>
                <c:pt idx="604">
                  <c:v>13399.669349434229</c:v>
                </c:pt>
                <c:pt idx="605">
                  <c:v>14834.63994724031</c:v>
                </c:pt>
                <c:pt idx="606">
                  <c:v>14018.147287045482</c:v>
                </c:pt>
                <c:pt idx="607">
                  <c:v>14002.882307571428</c:v>
                </c:pt>
                <c:pt idx="608">
                  <c:v>16748.380140718458</c:v>
                </c:pt>
                <c:pt idx="609">
                  <c:v>16875.501638347563</c:v>
                </c:pt>
                <c:pt idx="610">
                  <c:v>13494.948430459708</c:v>
                </c:pt>
                <c:pt idx="611">
                  <c:v>13450.523742711868</c:v>
                </c:pt>
                <c:pt idx="612">
                  <c:v>11749.567972551507</c:v>
                </c:pt>
                <c:pt idx="613">
                  <c:v>12837.259957840863</c:v>
                </c:pt>
                <c:pt idx="614">
                  <c:v>12322.099090911661</c:v>
                </c:pt>
                <c:pt idx="615">
                  <c:v>16668.542017732248</c:v>
                </c:pt>
                <c:pt idx="616">
                  <c:v>16384.452952799125</c:v>
                </c:pt>
                <c:pt idx="617">
                  <c:v>12738.470493083412</c:v>
                </c:pt>
                <c:pt idx="618">
                  <c:v>13785.091844957233</c:v>
                </c:pt>
                <c:pt idx="619">
                  <c:v>13941.751208629785</c:v>
                </c:pt>
                <c:pt idx="620">
                  <c:v>13968.126191955162</c:v>
                </c:pt>
                <c:pt idx="621">
                  <c:v>12016.901975138058</c:v>
                </c:pt>
                <c:pt idx="622">
                  <c:v>17276.572252590609</c:v>
                </c:pt>
                <c:pt idx="623">
                  <c:v>16379.762117312825</c:v>
                </c:pt>
                <c:pt idx="624">
                  <c:v>11953.099625503566</c:v>
                </c:pt>
                <c:pt idx="625">
                  <c:v>13171.791299058135</c:v>
                </c:pt>
                <c:pt idx="626">
                  <c:v>12494.100836402167</c:v>
                </c:pt>
                <c:pt idx="627">
                  <c:v>12390.135364895097</c:v>
                </c:pt>
                <c:pt idx="628">
                  <c:v>12262.073083429494</c:v>
                </c:pt>
                <c:pt idx="629">
                  <c:v>15990.118066589968</c:v>
                </c:pt>
                <c:pt idx="630">
                  <c:v>15433.18447435358</c:v>
                </c:pt>
                <c:pt idx="631">
                  <c:v>13321.155880927501</c:v>
                </c:pt>
                <c:pt idx="632">
                  <c:v>14039.114607463654</c:v>
                </c:pt>
                <c:pt idx="633">
                  <c:v>11463.513956852141</c:v>
                </c:pt>
                <c:pt idx="634">
                  <c:v>11446.583548704486</c:v>
                </c:pt>
                <c:pt idx="635">
                  <c:v>11428.752044905867</c:v>
                </c:pt>
                <c:pt idx="636">
                  <c:v>14827.684487254432</c:v>
                </c:pt>
                <c:pt idx="637">
                  <c:v>15078.080421836601</c:v>
                </c:pt>
                <c:pt idx="638">
                  <c:v>13501.746937300832</c:v>
                </c:pt>
                <c:pt idx="639">
                  <c:v>13882.561677231281</c:v>
                </c:pt>
                <c:pt idx="640">
                  <c:v>12305.642960039997</c:v>
                </c:pt>
                <c:pt idx="641">
                  <c:v>12035.650736423308</c:v>
                </c:pt>
                <c:pt idx="642">
                  <c:v>13912.947495811299</c:v>
                </c:pt>
                <c:pt idx="643">
                  <c:v>15458.941955747221</c:v>
                </c:pt>
                <c:pt idx="644">
                  <c:v>14568.4224478041</c:v>
                </c:pt>
                <c:pt idx="645">
                  <c:v>12863.359478930852</c:v>
                </c:pt>
                <c:pt idx="646">
                  <c:v>13193.548488320099</c:v>
                </c:pt>
                <c:pt idx="647">
                  <c:v>12979.059896574388</c:v>
                </c:pt>
                <c:pt idx="648">
                  <c:v>13353.632933310448</c:v>
                </c:pt>
                <c:pt idx="649">
                  <c:v>13246.007886834612</c:v>
                </c:pt>
                <c:pt idx="650">
                  <c:v>15223.762260975671</c:v>
                </c:pt>
                <c:pt idx="651">
                  <c:v>15651.836453614826</c:v>
                </c:pt>
                <c:pt idx="652">
                  <c:v>12116.234500577839</c:v>
                </c:pt>
                <c:pt idx="653">
                  <c:v>11558.467991876038</c:v>
                </c:pt>
                <c:pt idx="654">
                  <c:v>13054.475878092475</c:v>
                </c:pt>
                <c:pt idx="655">
                  <c:v>10891.616844757893</c:v>
                </c:pt>
                <c:pt idx="656">
                  <c:v>12036.688399846242</c:v>
                </c:pt>
                <c:pt idx="657">
                  <c:v>14361.173875259547</c:v>
                </c:pt>
                <c:pt idx="658">
                  <c:v>15563.134448602548</c:v>
                </c:pt>
                <c:pt idx="659">
                  <c:v>12537.621083968972</c:v>
                </c:pt>
                <c:pt idx="660">
                  <c:v>11019.107181263318</c:v>
                </c:pt>
                <c:pt idx="661">
                  <c:v>12588.033931213386</c:v>
                </c:pt>
                <c:pt idx="662">
                  <c:v>13062.161673326244</c:v>
                </c:pt>
                <c:pt idx="663">
                  <c:v>12497.464883230317</c:v>
                </c:pt>
                <c:pt idx="664">
                  <c:v>14120.919993700025</c:v>
                </c:pt>
                <c:pt idx="665">
                  <c:v>14308.784635424003</c:v>
                </c:pt>
                <c:pt idx="666">
                  <c:v>11768.081366415829</c:v>
                </c:pt>
                <c:pt idx="667">
                  <c:v>10671.040795913126</c:v>
                </c:pt>
                <c:pt idx="668">
                  <c:v>11860.860350286981</c:v>
                </c:pt>
                <c:pt idx="669">
                  <c:v>13427.127633636055</c:v>
                </c:pt>
                <c:pt idx="670">
                  <c:v>11058.843450500794</c:v>
                </c:pt>
                <c:pt idx="671">
                  <c:v>12955.090718281132</c:v>
                </c:pt>
                <c:pt idx="672">
                  <c:v>13198.845412837227</c:v>
                </c:pt>
                <c:pt idx="673">
                  <c:v>11533.957430784611</c:v>
                </c:pt>
                <c:pt idx="674">
                  <c:v>11724.651603494665</c:v>
                </c:pt>
                <c:pt idx="675">
                  <c:v>12983.844494332045</c:v>
                </c:pt>
                <c:pt idx="676">
                  <c:v>13300.433180037631</c:v>
                </c:pt>
                <c:pt idx="677">
                  <c:v>12786.359810409374</c:v>
                </c:pt>
                <c:pt idx="678">
                  <c:v>15540.090597178196</c:v>
                </c:pt>
                <c:pt idx="679">
                  <c:v>15532.191583591204</c:v>
                </c:pt>
                <c:pt idx="680">
                  <c:v>11265.120928991082</c:v>
                </c:pt>
                <c:pt idx="681">
                  <c:v>10789.72661369048</c:v>
                </c:pt>
                <c:pt idx="682">
                  <c:v>10193.303440732743</c:v>
                </c:pt>
                <c:pt idx="683">
                  <c:v>9861.3479018379658</c:v>
                </c:pt>
                <c:pt idx="684">
                  <c:v>11714.681663839827</c:v>
                </c:pt>
                <c:pt idx="685">
                  <c:v>13770.958082825198</c:v>
                </c:pt>
                <c:pt idx="686">
                  <c:v>15067.91621216561</c:v>
                </c:pt>
                <c:pt idx="687">
                  <c:v>11276.051069182466</c:v>
                </c:pt>
                <c:pt idx="688">
                  <c:v>10863.86122417872</c:v>
                </c:pt>
                <c:pt idx="689">
                  <c:v>10563.863323254756</c:v>
                </c:pt>
                <c:pt idx="690">
                  <c:v>11863.191298768463</c:v>
                </c:pt>
                <c:pt idx="691">
                  <c:v>10645.264188978406</c:v>
                </c:pt>
                <c:pt idx="692">
                  <c:v>15355.285868355873</c:v>
                </c:pt>
                <c:pt idx="693">
                  <c:v>14229.804548259099</c:v>
                </c:pt>
                <c:pt idx="694">
                  <c:v>12821.397083013286</c:v>
                </c:pt>
                <c:pt idx="695">
                  <c:v>10731.567862146157</c:v>
                </c:pt>
                <c:pt idx="696">
                  <c:v>9307.7644286990417</c:v>
                </c:pt>
                <c:pt idx="697">
                  <c:v>9778.6395670369056</c:v>
                </c:pt>
                <c:pt idx="698">
                  <c:v>10783.295079085488</c:v>
                </c:pt>
                <c:pt idx="699">
                  <c:v>14976.772406438413</c:v>
                </c:pt>
                <c:pt idx="700">
                  <c:v>15326.341522368581</c:v>
                </c:pt>
                <c:pt idx="701">
                  <c:v>10546.39313402096</c:v>
                </c:pt>
                <c:pt idx="702">
                  <c:v>12754.07985331776</c:v>
                </c:pt>
                <c:pt idx="703">
                  <c:v>11459.725718866259</c:v>
                </c:pt>
                <c:pt idx="704">
                  <c:v>9954.7464863316272</c:v>
                </c:pt>
                <c:pt idx="705">
                  <c:v>10242.034226949665</c:v>
                </c:pt>
                <c:pt idx="706">
                  <c:v>13420.935899617049</c:v>
                </c:pt>
                <c:pt idx="707">
                  <c:v>13301.090090100141</c:v>
                </c:pt>
                <c:pt idx="708">
                  <c:v>11773.298153577818</c:v>
                </c:pt>
                <c:pt idx="709">
                  <c:v>11187.127539171854</c:v>
                </c:pt>
                <c:pt idx="710">
                  <c:v>12262.97002843679</c:v>
                </c:pt>
                <c:pt idx="711">
                  <c:v>10675.027974010181</c:v>
                </c:pt>
                <c:pt idx="712">
                  <c:v>11889.025375398211</c:v>
                </c:pt>
                <c:pt idx="713">
                  <c:v>15830.063060695622</c:v>
                </c:pt>
                <c:pt idx="714">
                  <c:v>15936.79604306156</c:v>
                </c:pt>
                <c:pt idx="715">
                  <c:v>11328.728549550207</c:v>
                </c:pt>
                <c:pt idx="716">
                  <c:v>13078.425915067965</c:v>
                </c:pt>
                <c:pt idx="717">
                  <c:v>12217.262498854081</c:v>
                </c:pt>
                <c:pt idx="718">
                  <c:v>10358.516472519925</c:v>
                </c:pt>
                <c:pt idx="719">
                  <c:v>12999.175892406227</c:v>
                </c:pt>
                <c:pt idx="720">
                  <c:v>14305.595623523317</c:v>
                </c:pt>
                <c:pt idx="721">
                  <c:v>14591.573193335811</c:v>
                </c:pt>
                <c:pt idx="722">
                  <c:v>10310.047698287854</c:v>
                </c:pt>
                <c:pt idx="723">
                  <c:v>10254.431122117412</c:v>
                </c:pt>
                <c:pt idx="724">
                  <c:v>10333.740501778047</c:v>
                </c:pt>
                <c:pt idx="725">
                  <c:v>12849.049066462687</c:v>
                </c:pt>
                <c:pt idx="726">
                  <c:v>10525.505204488134</c:v>
                </c:pt>
                <c:pt idx="727">
                  <c:v>15387.434693365858</c:v>
                </c:pt>
                <c:pt idx="728">
                  <c:v>14705.335972678369</c:v>
                </c:pt>
                <c:pt idx="729">
                  <c:v>12489.198824061627</c:v>
                </c:pt>
                <c:pt idx="730">
                  <c:v>12139.047335231973</c:v>
                </c:pt>
                <c:pt idx="731">
                  <c:v>11164.372239722326</c:v>
                </c:pt>
                <c:pt idx="732">
                  <c:v>9724.6718670069713</c:v>
                </c:pt>
                <c:pt idx="733">
                  <c:v>8902.2555487930003</c:v>
                </c:pt>
                <c:pt idx="734">
                  <c:v>11919.323184782726</c:v>
                </c:pt>
                <c:pt idx="735">
                  <c:v>12628.932194097215</c:v>
                </c:pt>
                <c:pt idx="736">
                  <c:v>9667.576413725732</c:v>
                </c:pt>
                <c:pt idx="737">
                  <c:v>11304.399314633811</c:v>
                </c:pt>
                <c:pt idx="738">
                  <c:v>10794.473897301345</c:v>
                </c:pt>
                <c:pt idx="739">
                  <c:v>9737.6102763781309</c:v>
                </c:pt>
                <c:pt idx="740">
                  <c:v>9426.3555271237892</c:v>
                </c:pt>
                <c:pt idx="741">
                  <c:v>13062.448170075388</c:v>
                </c:pt>
                <c:pt idx="742">
                  <c:v>11684.595714163033</c:v>
                </c:pt>
                <c:pt idx="743">
                  <c:v>8835.4609661185332</c:v>
                </c:pt>
                <c:pt idx="744">
                  <c:v>8677.5001663890162</c:v>
                </c:pt>
                <c:pt idx="745">
                  <c:v>10557.561120718094</c:v>
                </c:pt>
                <c:pt idx="746">
                  <c:v>8926.7292276516509</c:v>
                </c:pt>
                <c:pt idx="747">
                  <c:v>10154.105962631602</c:v>
                </c:pt>
                <c:pt idx="748">
                  <c:v>12256.086850438849</c:v>
                </c:pt>
                <c:pt idx="749">
                  <c:v>13071.957712111705</c:v>
                </c:pt>
                <c:pt idx="750">
                  <c:v>9047.3399631530538</c:v>
                </c:pt>
                <c:pt idx="751">
                  <c:v>8002.7325161001991</c:v>
                </c:pt>
                <c:pt idx="752">
                  <c:v>9111.0490524023135</c:v>
                </c:pt>
                <c:pt idx="753">
                  <c:v>10031.474593661271</c:v>
                </c:pt>
                <c:pt idx="754">
                  <c:v>8678.7587689818647</c:v>
                </c:pt>
                <c:pt idx="755">
                  <c:v>11789.01379773008</c:v>
                </c:pt>
                <c:pt idx="756">
                  <c:v>12897.759041427016</c:v>
                </c:pt>
                <c:pt idx="757">
                  <c:v>10435.235936481458</c:v>
                </c:pt>
                <c:pt idx="758">
                  <c:v>8943.6437186029234</c:v>
                </c:pt>
                <c:pt idx="759">
                  <c:v>9979.7883545963869</c:v>
                </c:pt>
                <c:pt idx="760">
                  <c:v>8422.6657531253823</c:v>
                </c:pt>
                <c:pt idx="761">
                  <c:v>10391.47181418712</c:v>
                </c:pt>
                <c:pt idx="762">
                  <c:v>14591.224341429868</c:v>
                </c:pt>
                <c:pt idx="763">
                  <c:v>13115.855494175845</c:v>
                </c:pt>
                <c:pt idx="764">
                  <c:v>10751.242771307861</c:v>
                </c:pt>
                <c:pt idx="765">
                  <c:v>12113.397022153418</c:v>
                </c:pt>
                <c:pt idx="766">
                  <c:v>12193.864884720544</c:v>
                </c:pt>
                <c:pt idx="767">
                  <c:v>11301.279176784012</c:v>
                </c:pt>
                <c:pt idx="768">
                  <c:v>9164.6879680620168</c:v>
                </c:pt>
                <c:pt idx="769">
                  <c:v>12975.921188625558</c:v>
                </c:pt>
                <c:pt idx="770">
                  <c:v>11415.036182978685</c:v>
                </c:pt>
                <c:pt idx="771">
                  <c:v>8441.2023658886792</c:v>
                </c:pt>
                <c:pt idx="772">
                  <c:v>11390.931715363748</c:v>
                </c:pt>
                <c:pt idx="773">
                  <c:v>10248.813741038737</c:v>
                </c:pt>
                <c:pt idx="774">
                  <c:v>10581.99894395129</c:v>
                </c:pt>
                <c:pt idx="775">
                  <c:v>9598.0489825125987</c:v>
                </c:pt>
                <c:pt idx="776">
                  <c:v>14470.250318121742</c:v>
                </c:pt>
                <c:pt idx="777">
                  <c:v>12634.174401380396</c:v>
                </c:pt>
                <c:pt idx="778">
                  <c:v>8799.7960230933204</c:v>
                </c:pt>
                <c:pt idx="779">
                  <c:v>8541.9693418701063</c:v>
                </c:pt>
                <c:pt idx="780">
                  <c:v>8726.3690690646763</c:v>
                </c:pt>
                <c:pt idx="781">
                  <c:v>10626.660151838099</c:v>
                </c:pt>
                <c:pt idx="782">
                  <c:v>9604.0084956345909</c:v>
                </c:pt>
                <c:pt idx="783">
                  <c:v>13953.263657294845</c:v>
                </c:pt>
                <c:pt idx="784">
                  <c:v>12796.384809819267</c:v>
                </c:pt>
                <c:pt idx="785">
                  <c:v>8720.6950025644364</c:v>
                </c:pt>
                <c:pt idx="786">
                  <c:v>10638.577995725158</c:v>
                </c:pt>
                <c:pt idx="787">
                  <c:v>10205.630213334869</c:v>
                </c:pt>
                <c:pt idx="788">
                  <c:v>11010.733273138523</c:v>
                </c:pt>
                <c:pt idx="789">
                  <c:v>9912.0505251139566</c:v>
                </c:pt>
                <c:pt idx="790">
                  <c:v>14297.104327752366</c:v>
                </c:pt>
                <c:pt idx="791">
                  <c:v>12408.749338923664</c:v>
                </c:pt>
                <c:pt idx="792">
                  <c:v>11050.511979510075</c:v>
                </c:pt>
                <c:pt idx="793">
                  <c:v>9888.5455316412736</c:v>
                </c:pt>
                <c:pt idx="794">
                  <c:v>10246.648458241831</c:v>
                </c:pt>
                <c:pt idx="795">
                  <c:v>9750.7491929298176</c:v>
                </c:pt>
                <c:pt idx="796">
                  <c:v>10997.852509288467</c:v>
                </c:pt>
                <c:pt idx="797">
                  <c:v>12756.835422547392</c:v>
                </c:pt>
                <c:pt idx="798">
                  <c:v>15061.185782449846</c:v>
                </c:pt>
                <c:pt idx="799">
                  <c:v>10039.747391465591</c:v>
                </c:pt>
                <c:pt idx="800">
                  <c:v>9980.8988431329526</c:v>
                </c:pt>
                <c:pt idx="801">
                  <c:v>11546.558358810518</c:v>
                </c:pt>
                <c:pt idx="802">
                  <c:v>11771.546286217907</c:v>
                </c:pt>
                <c:pt idx="803">
                  <c:v>11814.111843258852</c:v>
                </c:pt>
                <c:pt idx="804">
                  <c:v>13027.301243387956</c:v>
                </c:pt>
                <c:pt idx="805">
                  <c:v>14497.738684399146</c:v>
                </c:pt>
                <c:pt idx="806">
                  <c:v>9918.0719021293971</c:v>
                </c:pt>
                <c:pt idx="807">
                  <c:v>11082.75070959422</c:v>
                </c:pt>
                <c:pt idx="808">
                  <c:v>9137.454213842122</c:v>
                </c:pt>
                <c:pt idx="809">
                  <c:v>10796.71169863805</c:v>
                </c:pt>
                <c:pt idx="810">
                  <c:v>9174.2103629507947</c:v>
                </c:pt>
                <c:pt idx="811">
                  <c:v>13478.973299876607</c:v>
                </c:pt>
                <c:pt idx="812">
                  <c:v>12888.281497183452</c:v>
                </c:pt>
                <c:pt idx="813">
                  <c:v>10882.913584902508</c:v>
                </c:pt>
                <c:pt idx="814">
                  <c:v>10748.607697316585</c:v>
                </c:pt>
                <c:pt idx="815">
                  <c:v>10710.311533892356</c:v>
                </c:pt>
                <c:pt idx="816">
                  <c:v>9476.3801211177361</c:v>
                </c:pt>
                <c:pt idx="817">
                  <c:v>10809.674943955715</c:v>
                </c:pt>
                <c:pt idx="818">
                  <c:v>15011.961909719954</c:v>
                </c:pt>
                <c:pt idx="819">
                  <c:v>13059.878837781565</c:v>
                </c:pt>
                <c:pt idx="820">
                  <c:v>11735.78439273715</c:v>
                </c:pt>
                <c:pt idx="821">
                  <c:v>11965.615558630194</c:v>
                </c:pt>
                <c:pt idx="822">
                  <c:v>12026.253626357211</c:v>
                </c:pt>
                <c:pt idx="823">
                  <c:v>11888.60616883223</c:v>
                </c:pt>
                <c:pt idx="824">
                  <c:v>13696.500645106116</c:v>
                </c:pt>
                <c:pt idx="825">
                  <c:v>16213.554954626514</c:v>
                </c:pt>
                <c:pt idx="826">
                  <c:v>17128.226384738256</c:v>
                </c:pt>
                <c:pt idx="827">
                  <c:v>12984.221598791279</c:v>
                </c:pt>
                <c:pt idx="828">
                  <c:v>13718.289458228164</c:v>
                </c:pt>
                <c:pt idx="829">
                  <c:v>12326.125720088243</c:v>
                </c:pt>
                <c:pt idx="830">
                  <c:v>14204.870464808093</c:v>
                </c:pt>
                <c:pt idx="831">
                  <c:v>12575.839512731924</c:v>
                </c:pt>
                <c:pt idx="832">
                  <c:v>17466.305835732539</c:v>
                </c:pt>
                <c:pt idx="833">
                  <c:v>14943.49994504272</c:v>
                </c:pt>
                <c:pt idx="834">
                  <c:v>12209.805624664741</c:v>
                </c:pt>
                <c:pt idx="835">
                  <c:v>12907.499478516926</c:v>
                </c:pt>
                <c:pt idx="836">
                  <c:v>12519.602063533883</c:v>
                </c:pt>
                <c:pt idx="837">
                  <c:v>14120.482099408226</c:v>
                </c:pt>
                <c:pt idx="838">
                  <c:v>13349.630375786834</c:v>
                </c:pt>
                <c:pt idx="839">
                  <c:v>13839.21209584397</c:v>
                </c:pt>
                <c:pt idx="840">
                  <c:v>14516.508919654745</c:v>
                </c:pt>
                <c:pt idx="841">
                  <c:v>13239.935499615569</c:v>
                </c:pt>
                <c:pt idx="842">
                  <c:v>13266.017142873581</c:v>
                </c:pt>
                <c:pt idx="843">
                  <c:v>12640.925003378961</c:v>
                </c:pt>
                <c:pt idx="844">
                  <c:v>13350.514898020272</c:v>
                </c:pt>
                <c:pt idx="845">
                  <c:v>13564.552112153546</c:v>
                </c:pt>
                <c:pt idx="846">
                  <c:v>15180.344259891735</c:v>
                </c:pt>
                <c:pt idx="847">
                  <c:v>15895.721083200355</c:v>
                </c:pt>
                <c:pt idx="848">
                  <c:v>13217.4441175752</c:v>
                </c:pt>
                <c:pt idx="849">
                  <c:v>13303.459145358829</c:v>
                </c:pt>
                <c:pt idx="850">
                  <c:v>14283.281866786603</c:v>
                </c:pt>
                <c:pt idx="851">
                  <c:v>14459.056107085675</c:v>
                </c:pt>
                <c:pt idx="852">
                  <c:v>13848.894384166168</c:v>
                </c:pt>
                <c:pt idx="853">
                  <c:v>16701.502183543111</c:v>
                </c:pt>
                <c:pt idx="854">
                  <c:v>15307.10657335074</c:v>
                </c:pt>
                <c:pt idx="855">
                  <c:v>12212.76611499401</c:v>
                </c:pt>
                <c:pt idx="856">
                  <c:v>14721.711974678337</c:v>
                </c:pt>
                <c:pt idx="857">
                  <c:v>13736.800075461104</c:v>
                </c:pt>
                <c:pt idx="858">
                  <c:v>13823.091553843185</c:v>
                </c:pt>
                <c:pt idx="859">
                  <c:v>11847.397708530967</c:v>
                </c:pt>
                <c:pt idx="860">
                  <c:v>16564.528874016247</c:v>
                </c:pt>
                <c:pt idx="861">
                  <c:v>16930.17910884352</c:v>
                </c:pt>
                <c:pt idx="862">
                  <c:v>14170.39656292769</c:v>
                </c:pt>
                <c:pt idx="863">
                  <c:v>12777.599042421891</c:v>
                </c:pt>
                <c:pt idx="864">
                  <c:v>12162.506167280095</c:v>
                </c:pt>
                <c:pt idx="865">
                  <c:v>12579.136223359419</c:v>
                </c:pt>
                <c:pt idx="866">
                  <c:v>13481.07169346969</c:v>
                </c:pt>
                <c:pt idx="867">
                  <c:v>16514.924196003365</c:v>
                </c:pt>
                <c:pt idx="868">
                  <c:v>15155.857210550403</c:v>
                </c:pt>
                <c:pt idx="869">
                  <c:v>13905.820860211068</c:v>
                </c:pt>
                <c:pt idx="870">
                  <c:v>12376.697717319323</c:v>
                </c:pt>
                <c:pt idx="871">
                  <c:v>13495.489314542425</c:v>
                </c:pt>
                <c:pt idx="872">
                  <c:v>12958.285938151541</c:v>
                </c:pt>
                <c:pt idx="873">
                  <c:v>13368.11883817576</c:v>
                </c:pt>
                <c:pt idx="874">
                  <c:v>16386.584585878856</c:v>
                </c:pt>
                <c:pt idx="875">
                  <c:v>16554.593168308213</c:v>
                </c:pt>
                <c:pt idx="876">
                  <c:v>14358.091085036129</c:v>
                </c:pt>
                <c:pt idx="877">
                  <c:v>12959.562907443069</c:v>
                </c:pt>
                <c:pt idx="878">
                  <c:v>12403.361445718761</c:v>
                </c:pt>
                <c:pt idx="879">
                  <c:v>14372.642874150533</c:v>
                </c:pt>
                <c:pt idx="880">
                  <c:v>14150.744027224522</c:v>
                </c:pt>
                <c:pt idx="881">
                  <c:v>15886.875899601891</c:v>
                </c:pt>
                <c:pt idx="882">
                  <c:v>15712.567038490874</c:v>
                </c:pt>
                <c:pt idx="883">
                  <c:v>13446.011829728512</c:v>
                </c:pt>
                <c:pt idx="884">
                  <c:v>13419.124792835017</c:v>
                </c:pt>
                <c:pt idx="885">
                  <c:v>13712.73048354329</c:v>
                </c:pt>
                <c:pt idx="886">
                  <c:v>12837.521923886696</c:v>
                </c:pt>
                <c:pt idx="887">
                  <c:v>12917.111438317572</c:v>
                </c:pt>
                <c:pt idx="888">
                  <c:v>17451.199922934789</c:v>
                </c:pt>
                <c:pt idx="889">
                  <c:v>17509.749088037701</c:v>
                </c:pt>
                <c:pt idx="890">
                  <c:v>13202.039035252714</c:v>
                </c:pt>
                <c:pt idx="891">
                  <c:v>14782.355620416423</c:v>
                </c:pt>
                <c:pt idx="892">
                  <c:v>12601.567740713906</c:v>
                </c:pt>
                <c:pt idx="893">
                  <c:v>12007.832070544444</c:v>
                </c:pt>
                <c:pt idx="894">
                  <c:v>12679.106627694919</c:v>
                </c:pt>
                <c:pt idx="895">
                  <c:v>14969.691744005047</c:v>
                </c:pt>
                <c:pt idx="896">
                  <c:v>15272.533093065174</c:v>
                </c:pt>
                <c:pt idx="897">
                  <c:v>13032.903437778328</c:v>
                </c:pt>
                <c:pt idx="898">
                  <c:v>12672.974967791115</c:v>
                </c:pt>
                <c:pt idx="899">
                  <c:v>14371.119627656652</c:v>
                </c:pt>
                <c:pt idx="900">
                  <c:v>13636.699392442042</c:v>
                </c:pt>
                <c:pt idx="901">
                  <c:v>14213.985360466817</c:v>
                </c:pt>
                <c:pt idx="902">
                  <c:v>16761.097163286853</c:v>
                </c:pt>
                <c:pt idx="903">
                  <c:v>17005.383126778983</c:v>
                </c:pt>
                <c:pt idx="904">
                  <c:v>14497.587920635273</c:v>
                </c:pt>
                <c:pt idx="905">
                  <c:v>12271.007085244637</c:v>
                </c:pt>
                <c:pt idx="906">
                  <c:v>14320.60486812419</c:v>
                </c:pt>
                <c:pt idx="907">
                  <c:v>14140.906073276865</c:v>
                </c:pt>
                <c:pt idx="908">
                  <c:v>14856.605285839885</c:v>
                </c:pt>
                <c:pt idx="909">
                  <c:v>16341.833478522498</c:v>
                </c:pt>
                <c:pt idx="910">
                  <c:v>15842.182180065081</c:v>
                </c:pt>
                <c:pt idx="911">
                  <c:v>14471.254977739516</c:v>
                </c:pt>
                <c:pt idx="912">
                  <c:v>12914.308659131539</c:v>
                </c:pt>
                <c:pt idx="913">
                  <c:v>14501.646699160237</c:v>
                </c:pt>
                <c:pt idx="914">
                  <c:v>13488.353658412641</c:v>
                </c:pt>
                <c:pt idx="915">
                  <c:v>15266.820389256678</c:v>
                </c:pt>
                <c:pt idx="916">
                  <c:v>15536.165274165496</c:v>
                </c:pt>
                <c:pt idx="917">
                  <c:v>16952.348372934644</c:v>
                </c:pt>
                <c:pt idx="918">
                  <c:v>14631.309062228949</c:v>
                </c:pt>
                <c:pt idx="919">
                  <c:v>13621.380671709387</c:v>
                </c:pt>
                <c:pt idx="920">
                  <c:v>15303.939403929773</c:v>
                </c:pt>
                <c:pt idx="921">
                  <c:v>12948.835123682096</c:v>
                </c:pt>
                <c:pt idx="922">
                  <c:v>15014.371687008716</c:v>
                </c:pt>
                <c:pt idx="923">
                  <c:v>15977.190025308722</c:v>
                </c:pt>
                <c:pt idx="924">
                  <c:v>18097.458952092809</c:v>
                </c:pt>
                <c:pt idx="925">
                  <c:v>12858.820215170668</c:v>
                </c:pt>
                <c:pt idx="926">
                  <c:v>13102.876292805482</c:v>
                </c:pt>
                <c:pt idx="927">
                  <c:v>13471.323081222137</c:v>
                </c:pt>
                <c:pt idx="928">
                  <c:v>14957.976058437103</c:v>
                </c:pt>
                <c:pt idx="929">
                  <c:v>13557.715251466467</c:v>
                </c:pt>
                <c:pt idx="930">
                  <c:v>18170.197455430163</c:v>
                </c:pt>
                <c:pt idx="931">
                  <c:v>16413.122729095368</c:v>
                </c:pt>
                <c:pt idx="932">
                  <c:v>12852.824514814727</c:v>
                </c:pt>
                <c:pt idx="933">
                  <c:v>14793.684308285885</c:v>
                </c:pt>
                <c:pt idx="934">
                  <c:v>13572.230504346193</c:v>
                </c:pt>
                <c:pt idx="935">
                  <c:v>14901.266089746458</c:v>
                </c:pt>
                <c:pt idx="936">
                  <c:v>14613.499542845715</c:v>
                </c:pt>
                <c:pt idx="937">
                  <c:v>17809.538933252159</c:v>
                </c:pt>
                <c:pt idx="938">
                  <c:v>17073.867814823145</c:v>
                </c:pt>
                <c:pt idx="939">
                  <c:v>13781.629704714367</c:v>
                </c:pt>
                <c:pt idx="940">
                  <c:v>13449.364665906753</c:v>
                </c:pt>
                <c:pt idx="941">
                  <c:v>13937.725588849391</c:v>
                </c:pt>
                <c:pt idx="942">
                  <c:v>14305.36530442786</c:v>
                </c:pt>
                <c:pt idx="943">
                  <c:v>14200.070590243284</c:v>
                </c:pt>
                <c:pt idx="944">
                  <c:v>19445.699979833011</c:v>
                </c:pt>
                <c:pt idx="945">
                  <c:v>19954.896183881454</c:v>
                </c:pt>
                <c:pt idx="946">
                  <c:v>14914.766219609201</c:v>
                </c:pt>
                <c:pt idx="947">
                  <c:v>15970.931614123572</c:v>
                </c:pt>
                <c:pt idx="948">
                  <c:v>16419.179388988548</c:v>
                </c:pt>
                <c:pt idx="949">
                  <c:v>16525.984042849239</c:v>
                </c:pt>
                <c:pt idx="950">
                  <c:v>15842.470478746258</c:v>
                </c:pt>
                <c:pt idx="951">
                  <c:v>18878.740584962958</c:v>
                </c:pt>
                <c:pt idx="952">
                  <c:v>18525.601521078654</c:v>
                </c:pt>
                <c:pt idx="953">
                  <c:v>16705.004916731585</c:v>
                </c:pt>
                <c:pt idx="954">
                  <c:v>16469.406190480153</c:v>
                </c:pt>
                <c:pt idx="955">
                  <c:v>15175.229049024083</c:v>
                </c:pt>
                <c:pt idx="956">
                  <c:v>16666.866229776737</c:v>
                </c:pt>
                <c:pt idx="957">
                  <c:v>16909.201377356912</c:v>
                </c:pt>
                <c:pt idx="958">
                  <c:v>17859.088476988894</c:v>
                </c:pt>
                <c:pt idx="959">
                  <c:v>20087.182441414621</c:v>
                </c:pt>
                <c:pt idx="960">
                  <c:v>16448.856817970838</c:v>
                </c:pt>
                <c:pt idx="961">
                  <c:v>16785.518791332281</c:v>
                </c:pt>
                <c:pt idx="962">
                  <c:v>14761.407133631696</c:v>
                </c:pt>
                <c:pt idx="963">
                  <c:v>15140.589733263398</c:v>
                </c:pt>
                <c:pt idx="964">
                  <c:v>14481.490709801121</c:v>
                </c:pt>
                <c:pt idx="965">
                  <c:v>18635.814821994361</c:v>
                </c:pt>
                <c:pt idx="966">
                  <c:v>19402.277347089126</c:v>
                </c:pt>
                <c:pt idx="967">
                  <c:v>13633.699604377711</c:v>
                </c:pt>
                <c:pt idx="968">
                  <c:v>15176.352399874897</c:v>
                </c:pt>
                <c:pt idx="969">
                  <c:v>16352.922939512857</c:v>
                </c:pt>
                <c:pt idx="970">
                  <c:v>14212.403055182111</c:v>
                </c:pt>
                <c:pt idx="971">
                  <c:v>13934.16551613276</c:v>
                </c:pt>
                <c:pt idx="972">
                  <c:v>18947.967003272166</c:v>
                </c:pt>
                <c:pt idx="973">
                  <c:v>16800.750187191708</c:v>
                </c:pt>
                <c:pt idx="974">
                  <c:v>13604.507030276973</c:v>
                </c:pt>
                <c:pt idx="975">
                  <c:v>13671.170925729302</c:v>
                </c:pt>
                <c:pt idx="976">
                  <c:v>14627.023286311169</c:v>
                </c:pt>
                <c:pt idx="977">
                  <c:v>13718.958640083492</c:v>
                </c:pt>
                <c:pt idx="978">
                  <c:v>13891.930006565006</c:v>
                </c:pt>
                <c:pt idx="979">
                  <c:v>17708.48822468194</c:v>
                </c:pt>
                <c:pt idx="980">
                  <c:v>17349.300782380771</c:v>
                </c:pt>
                <c:pt idx="981">
                  <c:v>15441.873457027343</c:v>
                </c:pt>
                <c:pt idx="982">
                  <c:v>12918.928111884081</c:v>
                </c:pt>
                <c:pt idx="983">
                  <c:v>15344.687042615566</c:v>
                </c:pt>
                <c:pt idx="984">
                  <c:v>15556.588650327074</c:v>
                </c:pt>
                <c:pt idx="985">
                  <c:v>14653.641228502369</c:v>
                </c:pt>
                <c:pt idx="986">
                  <c:v>16400.99971366418</c:v>
                </c:pt>
                <c:pt idx="987">
                  <c:v>18588.768882634693</c:v>
                </c:pt>
                <c:pt idx="988">
                  <c:v>15226.571553798765</c:v>
                </c:pt>
                <c:pt idx="989">
                  <c:v>13314.640128624478</c:v>
                </c:pt>
                <c:pt idx="990">
                  <c:v>12544.282415888945</c:v>
                </c:pt>
                <c:pt idx="991">
                  <c:v>14608.458863097076</c:v>
                </c:pt>
                <c:pt idx="992">
                  <c:v>15064.306410080482</c:v>
                </c:pt>
                <c:pt idx="993">
                  <c:v>17120.783377261439</c:v>
                </c:pt>
                <c:pt idx="994">
                  <c:v>16289.593015243063</c:v>
                </c:pt>
                <c:pt idx="995">
                  <c:v>12784.530185211686</c:v>
                </c:pt>
                <c:pt idx="996">
                  <c:v>13052.75310908659</c:v>
                </c:pt>
                <c:pt idx="997">
                  <c:v>14060.120366361354</c:v>
                </c:pt>
                <c:pt idx="998">
                  <c:v>13273.187837150197</c:v>
                </c:pt>
                <c:pt idx="999">
                  <c:v>13198.409525494091</c:v>
                </c:pt>
                <c:pt idx="1000">
                  <c:v>18635.459823281086</c:v>
                </c:pt>
                <c:pt idx="1001">
                  <c:v>16418.298551171851</c:v>
                </c:pt>
                <c:pt idx="1002">
                  <c:v>14491.835315444645</c:v>
                </c:pt>
                <c:pt idx="1003">
                  <c:v>15670.922623528875</c:v>
                </c:pt>
                <c:pt idx="1004">
                  <c:v>15451.903390901936</c:v>
                </c:pt>
                <c:pt idx="1005">
                  <c:v>12967.090640111153</c:v>
                </c:pt>
                <c:pt idx="1006">
                  <c:v>15569.069851616885</c:v>
                </c:pt>
                <c:pt idx="1007">
                  <c:v>18545.626555990595</c:v>
                </c:pt>
                <c:pt idx="1008">
                  <c:v>15407.029928735148</c:v>
                </c:pt>
                <c:pt idx="1009">
                  <c:v>12396.816775715688</c:v>
                </c:pt>
                <c:pt idx="1010">
                  <c:v>13158.786177509115</c:v>
                </c:pt>
                <c:pt idx="1011">
                  <c:v>14972.483407398355</c:v>
                </c:pt>
                <c:pt idx="1012">
                  <c:v>14930.126495469878</c:v>
                </c:pt>
                <c:pt idx="1013">
                  <c:v>12454.019887090852</c:v>
                </c:pt>
                <c:pt idx="1014">
                  <c:v>15802.344105270869</c:v>
                </c:pt>
                <c:pt idx="1015">
                  <c:v>16629.553011867189</c:v>
                </c:pt>
                <c:pt idx="1016">
                  <c:v>14667.563585228883</c:v>
                </c:pt>
                <c:pt idx="1017">
                  <c:v>14160.579665272671</c:v>
                </c:pt>
                <c:pt idx="1018">
                  <c:v>14105.708963279301</c:v>
                </c:pt>
                <c:pt idx="1019">
                  <c:v>12407.406689727952</c:v>
                </c:pt>
                <c:pt idx="1020">
                  <c:v>11477.390464365999</c:v>
                </c:pt>
                <c:pt idx="1021">
                  <c:v>15381.055600601088</c:v>
                </c:pt>
                <c:pt idx="1022">
                  <c:v>16604.667007428816</c:v>
                </c:pt>
                <c:pt idx="1023">
                  <c:v>12348.741569004862</c:v>
                </c:pt>
                <c:pt idx="1024">
                  <c:v>13237.035942916138</c:v>
                </c:pt>
                <c:pt idx="1025">
                  <c:v>11299.8169625833</c:v>
                </c:pt>
                <c:pt idx="1026">
                  <c:v>12869.357963270706</c:v>
                </c:pt>
                <c:pt idx="1027">
                  <c:v>11949.946751008974</c:v>
                </c:pt>
                <c:pt idx="1028">
                  <c:v>18072.42455719717</c:v>
                </c:pt>
                <c:pt idx="1029">
                  <c:v>16737.833478527748</c:v>
                </c:pt>
                <c:pt idx="1030">
                  <c:v>11834.167605829791</c:v>
                </c:pt>
                <c:pt idx="1031">
                  <c:v>13269.908028190883</c:v>
                </c:pt>
                <c:pt idx="1032">
                  <c:v>13452.224759475623</c:v>
                </c:pt>
                <c:pt idx="1033">
                  <c:v>14502.528906117785</c:v>
                </c:pt>
                <c:pt idx="1034">
                  <c:v>11459.45581594053</c:v>
                </c:pt>
                <c:pt idx="1035">
                  <c:v>15675.162526850572</c:v>
                </c:pt>
                <c:pt idx="1036">
                  <c:v>14746.771802257088</c:v>
                </c:pt>
                <c:pt idx="1037">
                  <c:v>13510.837689686879</c:v>
                </c:pt>
                <c:pt idx="1038">
                  <c:v>12139.638566081081</c:v>
                </c:pt>
                <c:pt idx="1039">
                  <c:v>11761.102923682583</c:v>
                </c:pt>
                <c:pt idx="1040">
                  <c:v>11997.909336740289</c:v>
                </c:pt>
                <c:pt idx="1041">
                  <c:v>11319.565590540498</c:v>
                </c:pt>
                <c:pt idx="1042">
                  <c:v>15901.365184162407</c:v>
                </c:pt>
                <c:pt idx="1043">
                  <c:v>14462.899775660182</c:v>
                </c:pt>
                <c:pt idx="1044">
                  <c:v>13723.511551403682</c:v>
                </c:pt>
                <c:pt idx="1045">
                  <c:v>13670.353146665289</c:v>
                </c:pt>
                <c:pt idx="1046">
                  <c:v>9967.3751393055245</c:v>
                </c:pt>
                <c:pt idx="1047">
                  <c:v>11867.928794930736</c:v>
                </c:pt>
                <c:pt idx="1048">
                  <c:v>10815.557241194139</c:v>
                </c:pt>
                <c:pt idx="1049">
                  <c:v>15039.523605223922</c:v>
                </c:pt>
                <c:pt idx="1050">
                  <c:v>16939.766232636313</c:v>
                </c:pt>
                <c:pt idx="1051">
                  <c:v>13518.807025060345</c:v>
                </c:pt>
                <c:pt idx="1052">
                  <c:v>12171.294707737117</c:v>
                </c:pt>
                <c:pt idx="1053">
                  <c:v>11576.422394846832</c:v>
                </c:pt>
                <c:pt idx="1054">
                  <c:v>12574.261733437634</c:v>
                </c:pt>
                <c:pt idx="1055">
                  <c:v>14436.721381311505</c:v>
                </c:pt>
                <c:pt idx="1056">
                  <c:v>15583.758506850198</c:v>
                </c:pt>
                <c:pt idx="1057">
                  <c:v>15655.863329265923</c:v>
                </c:pt>
                <c:pt idx="1058">
                  <c:v>11550.892323048018</c:v>
                </c:pt>
                <c:pt idx="1059">
                  <c:v>11027.99728568518</c:v>
                </c:pt>
                <c:pt idx="1060">
                  <c:v>11896.215377813878</c:v>
                </c:pt>
                <c:pt idx="1061">
                  <c:v>14205.149421271046</c:v>
                </c:pt>
                <c:pt idx="1062">
                  <c:v>11263.757650805077</c:v>
                </c:pt>
                <c:pt idx="1063">
                  <c:v>15306.99799519312</c:v>
                </c:pt>
                <c:pt idx="1064">
                  <c:v>15600.562950759724</c:v>
                </c:pt>
                <c:pt idx="1065">
                  <c:v>13407.332251411579</c:v>
                </c:pt>
                <c:pt idx="1066">
                  <c:v>12812.363306708794</c:v>
                </c:pt>
                <c:pt idx="1067">
                  <c:v>10892.57034159212</c:v>
                </c:pt>
                <c:pt idx="1068">
                  <c:v>13919.434108831903</c:v>
                </c:pt>
                <c:pt idx="1069">
                  <c:v>12229.391188179226</c:v>
                </c:pt>
                <c:pt idx="1070">
                  <c:v>16311.801202380093</c:v>
                </c:pt>
                <c:pt idx="1071">
                  <c:v>15468.261991291478</c:v>
                </c:pt>
                <c:pt idx="1072">
                  <c:v>14058.92208041573</c:v>
                </c:pt>
                <c:pt idx="1073">
                  <c:v>11542.765037458432</c:v>
                </c:pt>
                <c:pt idx="1074">
                  <c:v>12463.720041316501</c:v>
                </c:pt>
                <c:pt idx="1075">
                  <c:v>11296.467708269345</c:v>
                </c:pt>
                <c:pt idx="1076">
                  <c:v>11790.321435136058</c:v>
                </c:pt>
                <c:pt idx="1077">
                  <c:v>14508.479147547368</c:v>
                </c:pt>
                <c:pt idx="1078">
                  <c:v>16238.271511466875</c:v>
                </c:pt>
                <c:pt idx="1079">
                  <c:v>11837.52096056918</c:v>
                </c:pt>
                <c:pt idx="1080">
                  <c:v>11828.77402704309</c:v>
                </c:pt>
                <c:pt idx="1081">
                  <c:v>11959.369612825722</c:v>
                </c:pt>
                <c:pt idx="1082">
                  <c:v>11524.866171552942</c:v>
                </c:pt>
                <c:pt idx="1083">
                  <c:v>11196.739506149348</c:v>
                </c:pt>
                <c:pt idx="1084">
                  <c:v>17163.340056316607</c:v>
                </c:pt>
                <c:pt idx="1085">
                  <c:v>16127.753981785445</c:v>
                </c:pt>
                <c:pt idx="1086">
                  <c:v>12993.214549287733</c:v>
                </c:pt>
                <c:pt idx="1087">
                  <c:v>14371.43727428037</c:v>
                </c:pt>
                <c:pt idx="1088">
                  <c:v>14325.335488487099</c:v>
                </c:pt>
                <c:pt idx="1089">
                  <c:v>13266.196741812102</c:v>
                </c:pt>
                <c:pt idx="1090">
                  <c:v>13038.704060029331</c:v>
                </c:pt>
                <c:pt idx="1091">
                  <c:v>15098.91067922267</c:v>
                </c:pt>
                <c:pt idx="1092">
                  <c:v>17410.857536971802</c:v>
                </c:pt>
                <c:pt idx="1093">
                  <c:v>12913.391180451954</c:v>
                </c:pt>
                <c:pt idx="1094">
                  <c:v>13398.89234699267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9D-4513-8AEE-B143C0C15CF7}"/>
            </c:ext>
          </c:extLst>
        </c:ser>
        <c:ser>
          <c:idx val="1"/>
          <c:order val="1"/>
          <c:tx>
            <c:strRef>
              <c:f>'Cafe_FitTrained'!$H$6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'Cafe_FitTrained'!$H$7:$H$1101</c:f>
              <c:numCache>
                <c:formatCode>_(* #,##0.00_);_(* \(#,##0.00\);_(* "-"??_);_(@_)</c:formatCode>
                <c:ptCount val="1095"/>
                <c:pt idx="0">
                  <c:v>11592.656862682823</c:v>
                </c:pt>
                <c:pt idx="1">
                  <c:v>9023.4040194055706</c:v>
                </c:pt>
                <c:pt idx="2">
                  <c:v>9183.714733919629</c:v>
                </c:pt>
                <c:pt idx="3">
                  <c:v>9023.4040194055706</c:v>
                </c:pt>
                <c:pt idx="4">
                  <c:v>8660.4695447442991</c:v>
                </c:pt>
                <c:pt idx="5">
                  <c:v>8496.3193115457434</c:v>
                </c:pt>
                <c:pt idx="6">
                  <c:v>10839.859055833012</c:v>
                </c:pt>
                <c:pt idx="7">
                  <c:v>10664.164153213069</c:v>
                </c:pt>
                <c:pt idx="8">
                  <c:v>8357.8093918569921</c:v>
                </c:pt>
                <c:pt idx="9">
                  <c:v>8561.721696021672</c:v>
                </c:pt>
                <c:pt idx="10">
                  <c:v>9314.5195028714861</c:v>
                </c:pt>
                <c:pt idx="11">
                  <c:v>9435.0681464194204</c:v>
                </c:pt>
                <c:pt idx="12">
                  <c:v>9424.8120210154993</c:v>
                </c:pt>
                <c:pt idx="13">
                  <c:v>12333.910000111251</c:v>
                </c:pt>
                <c:pt idx="14">
                  <c:v>12126.158177262076</c:v>
                </c:pt>
                <c:pt idx="15">
                  <c:v>9200.3874660429792</c:v>
                </c:pt>
                <c:pt idx="16">
                  <c:v>9468.413610666119</c:v>
                </c:pt>
                <c:pt idx="17">
                  <c:v>9479.958280087505</c:v>
                </c:pt>
                <c:pt idx="18">
                  <c:v>9408.1392888921509</c:v>
                </c:pt>
                <c:pt idx="19">
                  <c:v>9605.6349863374016</c:v>
                </c:pt>
                <c:pt idx="20">
                  <c:v>12169.759766912695</c:v>
                </c:pt>
                <c:pt idx="21">
                  <c:v>12037.666453943371</c:v>
                </c:pt>
                <c:pt idx="22">
                  <c:v>8958.001634929642</c:v>
                </c:pt>
                <c:pt idx="23">
                  <c:v>8897.727313155674</c:v>
                </c:pt>
                <c:pt idx="24">
                  <c:v>9122.1518681281941</c:v>
                </c:pt>
                <c:pt idx="25">
                  <c:v>9145.2412069709699</c:v>
                </c:pt>
                <c:pt idx="26">
                  <c:v>8600.1952229703311</c:v>
                </c:pt>
                <c:pt idx="27">
                  <c:v>11410.545353343454</c:v>
                </c:pt>
                <c:pt idx="28">
                  <c:v>11460.563549713501</c:v>
                </c:pt>
                <c:pt idx="29">
                  <c:v>8611.739892391719</c:v>
                </c:pt>
                <c:pt idx="30">
                  <c:v>9083.6783411795386</c:v>
                </c:pt>
                <c:pt idx="31">
                  <c:v>9292.7187080461772</c:v>
                </c:pt>
                <c:pt idx="32">
                  <c:v>9193.9708593235518</c:v>
                </c:pt>
                <c:pt idx="33">
                  <c:v>8902.8553758576345</c:v>
                </c:pt>
                <c:pt idx="34">
                  <c:v>11372.071826394795</c:v>
                </c:pt>
                <c:pt idx="35">
                  <c:v>11482.36434453881</c:v>
                </c:pt>
                <c:pt idx="36">
                  <c:v>9034.9486888269566</c:v>
                </c:pt>
                <c:pt idx="37">
                  <c:v>9435.0681464194204</c:v>
                </c:pt>
                <c:pt idx="38">
                  <c:v>9183.714733919629</c:v>
                </c:pt>
                <c:pt idx="39">
                  <c:v>8984.9304924569115</c:v>
                </c:pt>
                <c:pt idx="40">
                  <c:v>8715.6158038163048</c:v>
                </c:pt>
                <c:pt idx="41">
                  <c:v>12004.320989696675</c:v>
                </c:pt>
                <c:pt idx="42">
                  <c:v>12296.725017180059</c:v>
                </c:pt>
                <c:pt idx="43">
                  <c:v>9281.1740386247893</c:v>
                </c:pt>
                <c:pt idx="44">
                  <c:v>8991.347099176337</c:v>
                </c:pt>
                <c:pt idx="45">
                  <c:v>9220.8997168508213</c:v>
                </c:pt>
                <c:pt idx="46">
                  <c:v>8787.4347950116589</c:v>
                </c:pt>
                <c:pt idx="47">
                  <c:v>9040.076751528919</c:v>
                </c:pt>
                <c:pt idx="48">
                  <c:v>11922.245873097398</c:v>
                </c:pt>
                <c:pt idx="49">
                  <c:v>12163.343160193268</c:v>
                </c:pt>
                <c:pt idx="50">
                  <c:v>9287.5906453442167</c:v>
                </c:pt>
                <c:pt idx="51">
                  <c:v>9364.5376992415313</c:v>
                </c:pt>
                <c:pt idx="52">
                  <c:v>9424.8120210154993</c:v>
                </c:pt>
                <c:pt idx="53">
                  <c:v>9424.8120210154993</c:v>
                </c:pt>
                <c:pt idx="54">
                  <c:v>9453.0294225602356</c:v>
                </c:pt>
                <c:pt idx="55">
                  <c:v>12355.71079493656</c:v>
                </c:pt>
                <c:pt idx="56">
                  <c:v>11609.329594806171</c:v>
                </c:pt>
                <c:pt idx="57">
                  <c:v>8897.727313155674</c:v>
                </c:pt>
                <c:pt idx="58">
                  <c:v>9128.5684748476251</c:v>
                </c:pt>
                <c:pt idx="59">
                  <c:v>9617.1796557587895</c:v>
                </c:pt>
                <c:pt idx="60">
                  <c:v>8969.5463043510281</c:v>
                </c:pt>
                <c:pt idx="61">
                  <c:v>8913.1115012615555</c:v>
                </c:pt>
                <c:pt idx="62">
                  <c:v>11652.931184456791</c:v>
                </c:pt>
                <c:pt idx="63">
                  <c:v>11861.97155132343</c:v>
                </c:pt>
                <c:pt idx="64">
                  <c:v>9408.1392888921509</c:v>
                </c:pt>
                <c:pt idx="65">
                  <c:v>9451.7408785427688</c:v>
                </c:pt>
                <c:pt idx="66">
                  <c:v>9352.9930298201452</c:v>
                </c:pt>
                <c:pt idx="67">
                  <c:v>9227.3163235702486</c:v>
                </c:pt>
                <c:pt idx="68">
                  <c:v>9315.808046888953</c:v>
                </c:pt>
                <c:pt idx="69">
                  <c:v>11751.679033179416</c:v>
                </c:pt>
                <c:pt idx="70">
                  <c:v>11427.218085466802</c:v>
                </c:pt>
                <c:pt idx="71">
                  <c:v>8457.8457845970861</c:v>
                </c:pt>
                <c:pt idx="72">
                  <c:v>8534.7928384944025</c:v>
                </c:pt>
                <c:pt idx="73">
                  <c:v>8265.4781498537959</c:v>
                </c:pt>
                <c:pt idx="74">
                  <c:v>8506.5754369496663</c:v>
                </c:pt>
                <c:pt idx="75">
                  <c:v>8886.1826437342861</c:v>
                </c:pt>
                <c:pt idx="76">
                  <c:v>12235.162151388622</c:v>
                </c:pt>
                <c:pt idx="77">
                  <c:v>11944.046667922707</c:v>
                </c:pt>
                <c:pt idx="78">
                  <c:v>9172.1700644982429</c:v>
                </c:pt>
                <c:pt idx="79">
                  <c:v>9710.7994417794562</c:v>
                </c:pt>
                <c:pt idx="80">
                  <c:v>9403.0112261901904</c:v>
                </c:pt>
                <c:pt idx="81">
                  <c:v>9172.1700644982429</c:v>
                </c:pt>
                <c:pt idx="82">
                  <c:v>9429.9400837174599</c:v>
                </c:pt>
                <c:pt idx="83">
                  <c:v>12323.653874707328</c:v>
                </c:pt>
                <c:pt idx="84">
                  <c:v>12492.932170607843</c:v>
                </c:pt>
                <c:pt idx="85">
                  <c:v>9551.7772712828628</c:v>
                </c:pt>
                <c:pt idx="86">
                  <c:v>9606.9235303548685</c:v>
                </c:pt>
                <c:pt idx="87">
                  <c:v>9623.5962624782187</c:v>
                </c:pt>
                <c:pt idx="88">
                  <c:v>9792.8745583787313</c:v>
                </c:pt>
                <c:pt idx="89">
                  <c:v>9665.9093081113697</c:v>
                </c:pt>
                <c:pt idx="90">
                  <c:v>14122.55860906477</c:v>
                </c:pt>
                <c:pt idx="91">
                  <c:v>14325.182369211985</c:v>
                </c:pt>
                <c:pt idx="92">
                  <c:v>11558.433828489478</c:v>
                </c:pt>
                <c:pt idx="93">
                  <c:v>11504.57611343494</c:v>
                </c:pt>
                <c:pt idx="94">
                  <c:v>11498.159506715514</c:v>
                </c:pt>
                <c:pt idx="95">
                  <c:v>11069.82264757831</c:v>
                </c:pt>
                <c:pt idx="96">
                  <c:v>10959.530129434297</c:v>
                </c:pt>
                <c:pt idx="97">
                  <c:v>13858.371983126128</c:v>
                </c:pt>
                <c:pt idx="98">
                  <c:v>14214.889851067972</c:v>
                </c:pt>
                <c:pt idx="99">
                  <c:v>11498.159506715514</c:v>
                </c:pt>
                <c:pt idx="100">
                  <c:v>11613.580087561488</c:v>
                </c:pt>
                <c:pt idx="101">
                  <c:v>11630.252819684834</c:v>
                </c:pt>
                <c:pt idx="102">
                  <c:v>11559.722372506945</c:v>
                </c:pt>
                <c:pt idx="103">
                  <c:v>11646.925551808183</c:v>
                </c:pt>
                <c:pt idx="104">
                  <c:v>14517.550003955273</c:v>
                </c:pt>
                <c:pt idx="105">
                  <c:v>14408.546029828727</c:v>
                </c:pt>
                <c:pt idx="106">
                  <c:v>11521.248845558288</c:v>
                </c:pt>
                <c:pt idx="107">
                  <c:v>11576.395104630295</c:v>
                </c:pt>
                <c:pt idx="108">
                  <c:v>11504.57611343494</c:v>
                </c:pt>
                <c:pt idx="109">
                  <c:v>11581.523167332254</c:v>
                </c:pt>
                <c:pt idx="110">
                  <c:v>11871.350106780703</c:v>
                </c:pt>
                <c:pt idx="111">
                  <c:v>14507.293878551354</c:v>
                </c:pt>
                <c:pt idx="112">
                  <c:v>14368.783958862605</c:v>
                </c:pt>
                <c:pt idx="113">
                  <c:v>10999.292200400423</c:v>
                </c:pt>
                <c:pt idx="114">
                  <c:v>11307.080415989689</c:v>
                </c:pt>
                <c:pt idx="115">
                  <c:v>11613.580087561488</c:v>
                </c:pt>
                <c:pt idx="116">
                  <c:v>11537.921577681636</c:v>
                </c:pt>
                <c:pt idx="117">
                  <c:v>11784.146927479465</c:v>
                </c:pt>
                <c:pt idx="118">
                  <c:v>14743.263102945262</c:v>
                </c:pt>
                <c:pt idx="119">
                  <c:v>14731.718433523876</c:v>
                </c:pt>
                <c:pt idx="120">
                  <c:v>11581.523167332254</c:v>
                </c:pt>
                <c:pt idx="121">
                  <c:v>11563.561891191441</c:v>
                </c:pt>
                <c:pt idx="122">
                  <c:v>11734.12873110942</c:v>
                </c:pt>
                <c:pt idx="123">
                  <c:v>11405.828264712312</c:v>
                </c:pt>
                <c:pt idx="124">
                  <c:v>10992.875593680996</c:v>
                </c:pt>
                <c:pt idx="125">
                  <c:v>13918.646304900092</c:v>
                </c:pt>
                <c:pt idx="126">
                  <c:v>14023.810760342147</c:v>
                </c:pt>
                <c:pt idx="127">
                  <c:v>11334.009273516958</c:v>
                </c:pt>
                <c:pt idx="128">
                  <c:v>11772.602258058079</c:v>
                </c:pt>
                <c:pt idx="129">
                  <c:v>11866.222044078744</c:v>
                </c:pt>
                <c:pt idx="130">
                  <c:v>11904.695571027403</c:v>
                </c:pt>
                <c:pt idx="131">
                  <c:v>11680.271016054883</c:v>
                </c:pt>
                <c:pt idx="132">
                  <c:v>14397.001360407341</c:v>
                </c:pt>
                <c:pt idx="133">
                  <c:v>14473.948414304656</c:v>
                </c:pt>
                <c:pt idx="134">
                  <c:v>11866.222044078744</c:v>
                </c:pt>
                <c:pt idx="135">
                  <c:v>11850.837855972861</c:v>
                </c:pt>
                <c:pt idx="136">
                  <c:v>11998.315357048068</c:v>
                </c:pt>
                <c:pt idx="137">
                  <c:v>11905.98411504487</c:v>
                </c:pt>
                <c:pt idx="138">
                  <c:v>11993.187294346108</c:v>
                </c:pt>
                <c:pt idx="139">
                  <c:v>14765.063897770571</c:v>
                </c:pt>
                <c:pt idx="140">
                  <c:v>14529.094673376665</c:v>
                </c:pt>
                <c:pt idx="141">
                  <c:v>11636.669426404264</c:v>
                </c:pt>
                <c:pt idx="142">
                  <c:v>11526.37690826025</c:v>
                </c:pt>
                <c:pt idx="143">
                  <c:v>11564.850435208908</c:v>
                </c:pt>
                <c:pt idx="144">
                  <c:v>11290.407683866339</c:v>
                </c:pt>
                <c:pt idx="145">
                  <c:v>11591.779292736177</c:v>
                </c:pt>
                <c:pt idx="146">
                  <c:v>14671.444111749906</c:v>
                </c:pt>
                <c:pt idx="147">
                  <c:v>14715.045701400526</c:v>
                </c:pt>
                <c:pt idx="148">
                  <c:v>11735.417275126887</c:v>
                </c:pt>
                <c:pt idx="149">
                  <c:v>11581.523167332254</c:v>
                </c:pt>
                <c:pt idx="150">
                  <c:v>11598.195899455604</c:v>
                </c:pt>
                <c:pt idx="151">
                  <c:v>11822.620454428125</c:v>
                </c:pt>
                <c:pt idx="152">
                  <c:v>11800.819659602816</c:v>
                </c:pt>
                <c:pt idx="153">
                  <c:v>14786.86469259588</c:v>
                </c:pt>
                <c:pt idx="154">
                  <c:v>14622.714459397328</c:v>
                </c:pt>
                <c:pt idx="155">
                  <c:v>11805.947722304776</c:v>
                </c:pt>
                <c:pt idx="156">
                  <c:v>11702.071810880192</c:v>
                </c:pt>
                <c:pt idx="157">
                  <c:v>11849.549311955394</c:v>
                </c:pt>
                <c:pt idx="158">
                  <c:v>11559.722372506945</c:v>
                </c:pt>
                <c:pt idx="159">
                  <c:v>11805.947722304776</c:v>
                </c:pt>
                <c:pt idx="160">
                  <c:v>14622.714459397328</c:v>
                </c:pt>
                <c:pt idx="161">
                  <c:v>14704.789575996605</c:v>
                </c:pt>
                <c:pt idx="162">
                  <c:v>11872.638650798172</c:v>
                </c:pt>
                <c:pt idx="163">
                  <c:v>11872.638650798172</c:v>
                </c:pt>
                <c:pt idx="164">
                  <c:v>11845.709793270902</c:v>
                </c:pt>
                <c:pt idx="165">
                  <c:v>11998.315357048068</c:v>
                </c:pt>
                <c:pt idx="166">
                  <c:v>11827.748517130085</c:v>
                </c:pt>
                <c:pt idx="167">
                  <c:v>14704.789575996605</c:v>
                </c:pt>
                <c:pt idx="168">
                  <c:v>14649.643316924597</c:v>
                </c:pt>
                <c:pt idx="169">
                  <c:v>11829.037061147552</c:v>
                </c:pt>
                <c:pt idx="170">
                  <c:v>11849.549311955394</c:v>
                </c:pt>
                <c:pt idx="171">
                  <c:v>11658.470221229572</c:v>
                </c:pt>
                <c:pt idx="172">
                  <c:v>11691.815685476269</c:v>
                </c:pt>
                <c:pt idx="173">
                  <c:v>11916.240240448789</c:v>
                </c:pt>
                <c:pt idx="174">
                  <c:v>14797.120817999803</c:v>
                </c:pt>
                <c:pt idx="175">
                  <c:v>14545.76740550001</c:v>
                </c:pt>
                <c:pt idx="176">
                  <c:v>11762.346132654156</c:v>
                </c:pt>
                <c:pt idx="177">
                  <c:v>11730.289212424928</c:v>
                </c:pt>
                <c:pt idx="178">
                  <c:v>11855.965918674823</c:v>
                </c:pt>
                <c:pt idx="179">
                  <c:v>11899.567508325441</c:v>
                </c:pt>
                <c:pt idx="180">
                  <c:v>11718.744543003539</c:v>
                </c:pt>
                <c:pt idx="181">
                  <c:v>14797.120817999803</c:v>
                </c:pt>
                <c:pt idx="182">
                  <c:v>14677.860718469334</c:v>
                </c:pt>
                <c:pt idx="183">
                  <c:v>12003.443419750027</c:v>
                </c:pt>
                <c:pt idx="184">
                  <c:v>11976.514562222757</c:v>
                </c:pt>
                <c:pt idx="185">
                  <c:v>11998.315357048068</c:v>
                </c:pt>
                <c:pt idx="186">
                  <c:v>11922.656847168217</c:v>
                </c:pt>
                <c:pt idx="187">
                  <c:v>11988.059231644145</c:v>
                </c:pt>
                <c:pt idx="188">
                  <c:v>14874.067871897118</c:v>
                </c:pt>
                <c:pt idx="189">
                  <c:v>14716.334245417993</c:v>
                </c:pt>
                <c:pt idx="190">
                  <c:v>11905.98411504487</c:v>
                </c:pt>
                <c:pt idx="191">
                  <c:v>12041.916946698686</c:v>
                </c:pt>
                <c:pt idx="192">
                  <c:v>11998.315357048068</c:v>
                </c:pt>
                <c:pt idx="193">
                  <c:v>12043.205490716153</c:v>
                </c:pt>
                <c:pt idx="194">
                  <c:v>12217.611849318628</c:v>
                </c:pt>
                <c:pt idx="195">
                  <c:v>14924.086068267165</c:v>
                </c:pt>
                <c:pt idx="196">
                  <c:v>14813.793550123151</c:v>
                </c:pt>
                <c:pt idx="197">
                  <c:v>11829.037061147552</c:v>
                </c:pt>
                <c:pt idx="198">
                  <c:v>11938.041035274098</c:v>
                </c:pt>
                <c:pt idx="199">
                  <c:v>11999.603901065535</c:v>
                </c:pt>
                <c:pt idx="200">
                  <c:v>12103.479812490123</c:v>
                </c:pt>
                <c:pt idx="201">
                  <c:v>12168.882196966049</c:v>
                </c:pt>
                <c:pt idx="202">
                  <c:v>14771.480504489999</c:v>
                </c:pt>
                <c:pt idx="203">
                  <c:v>14940.758800390513</c:v>
                </c:pt>
                <c:pt idx="204">
                  <c:v>12118.864000596001</c:v>
                </c:pt>
                <c:pt idx="205">
                  <c:v>11981.642624924718</c:v>
                </c:pt>
                <c:pt idx="206">
                  <c:v>12217.611849318628</c:v>
                </c:pt>
                <c:pt idx="207">
                  <c:v>11976.514562222757</c:v>
                </c:pt>
                <c:pt idx="208">
                  <c:v>11916.240240448789</c:v>
                </c:pt>
                <c:pt idx="209">
                  <c:v>14771.480504489999</c:v>
                </c:pt>
                <c:pt idx="210">
                  <c:v>14830.4662822465</c:v>
                </c:pt>
                <c:pt idx="211">
                  <c:v>11855.965918674823</c:v>
                </c:pt>
                <c:pt idx="212">
                  <c:v>13765.16317117628</c:v>
                </c:pt>
                <c:pt idx="213">
                  <c:v>13743.362376350971</c:v>
                </c:pt>
                <c:pt idx="214">
                  <c:v>13895.967940128136</c:v>
                </c:pt>
                <c:pt idx="215">
                  <c:v>13753.618501754892</c:v>
                </c:pt>
                <c:pt idx="216">
                  <c:v>16613.986828498062</c:v>
                </c:pt>
                <c:pt idx="217">
                  <c:v>16717.86273992265</c:v>
                </c:pt>
                <c:pt idx="218">
                  <c:v>13901.096002830098</c:v>
                </c:pt>
                <c:pt idx="219">
                  <c:v>13654.870653032267</c:v>
                </c:pt>
                <c:pt idx="220">
                  <c:v>13763.874627158813</c:v>
                </c:pt>
                <c:pt idx="221">
                  <c:v>13884.423270706748</c:v>
                </c:pt>
                <c:pt idx="222">
                  <c:v>13895.967940128136</c:v>
                </c:pt>
                <c:pt idx="223">
                  <c:v>16734.535472045998</c:v>
                </c:pt>
                <c:pt idx="224">
                  <c:v>16778.137061696616</c:v>
                </c:pt>
                <c:pt idx="225">
                  <c:v>14001.13239557019</c:v>
                </c:pt>
                <c:pt idx="226">
                  <c:v>13803.636698124938</c:v>
                </c:pt>
                <c:pt idx="227">
                  <c:v>13945.986136498183</c:v>
                </c:pt>
                <c:pt idx="228">
                  <c:v>14088.335574871428</c:v>
                </c:pt>
                <c:pt idx="229">
                  <c:v>14093.463637573388</c:v>
                </c:pt>
                <c:pt idx="230">
                  <c:v>16805.065919223885</c:v>
                </c:pt>
                <c:pt idx="231">
                  <c:v>16942.28729489517</c:v>
                </c:pt>
                <c:pt idx="232">
                  <c:v>14061.406717344158</c:v>
                </c:pt>
                <c:pt idx="233">
                  <c:v>14044.733985220808</c:v>
                </c:pt>
                <c:pt idx="234">
                  <c:v>13902.384546847563</c:v>
                </c:pt>
                <c:pt idx="235">
                  <c:v>13917.768734953446</c:v>
                </c:pt>
                <c:pt idx="236">
                  <c:v>13961.370324604064</c:v>
                </c:pt>
                <c:pt idx="237">
                  <c:v>16592.186033672755</c:v>
                </c:pt>
                <c:pt idx="238">
                  <c:v>16744.791597449919</c:v>
                </c:pt>
                <c:pt idx="239">
                  <c:v>13589.468268556338</c:v>
                </c:pt>
                <c:pt idx="240">
                  <c:v>13785.675421984122</c:v>
                </c:pt>
                <c:pt idx="241">
                  <c:v>13681.799510559536</c:v>
                </c:pt>
                <c:pt idx="242">
                  <c:v>13616.39712608361</c:v>
                </c:pt>
                <c:pt idx="243">
                  <c:v>11839.293186551475</c:v>
                </c:pt>
                <c:pt idx="244">
                  <c:v>14468.820351602695</c:v>
                </c:pt>
                <c:pt idx="245">
                  <c:v>14577.824325729243</c:v>
                </c:pt>
                <c:pt idx="246">
                  <c:v>11740.545337828848</c:v>
                </c:pt>
                <c:pt idx="247">
                  <c:v>11790.563534198895</c:v>
                </c:pt>
                <c:pt idx="248">
                  <c:v>11618.708150263446</c:v>
                </c:pt>
                <c:pt idx="249">
                  <c:v>11459.685979766855</c:v>
                </c:pt>
                <c:pt idx="250">
                  <c:v>11575.106560612829</c:v>
                </c:pt>
                <c:pt idx="251">
                  <c:v>14452.147619479347</c:v>
                </c:pt>
                <c:pt idx="252">
                  <c:v>14341.855101335332</c:v>
                </c:pt>
                <c:pt idx="253">
                  <c:v>11349.39346162284</c:v>
                </c:pt>
                <c:pt idx="254">
                  <c:v>11322.46460409557</c:v>
                </c:pt>
                <c:pt idx="255">
                  <c:v>11498.159506715514</c:v>
                </c:pt>
                <c:pt idx="256">
                  <c:v>11625.124756982874</c:v>
                </c:pt>
                <c:pt idx="257">
                  <c:v>11696.943748178228</c:v>
                </c:pt>
                <c:pt idx="258">
                  <c:v>14688.116843873257</c:v>
                </c:pt>
                <c:pt idx="259">
                  <c:v>14699.661513294643</c:v>
                </c:pt>
                <c:pt idx="260">
                  <c:v>11855.965918674823</c:v>
                </c:pt>
                <c:pt idx="261">
                  <c:v>11899.567508325441</c:v>
                </c:pt>
                <c:pt idx="262">
                  <c:v>11894.43944562348</c:v>
                </c:pt>
                <c:pt idx="263">
                  <c:v>11938.041035274098</c:v>
                </c:pt>
                <c:pt idx="264">
                  <c:v>11894.43944562348</c:v>
                </c:pt>
                <c:pt idx="265">
                  <c:v>14786.86469259588</c:v>
                </c:pt>
                <c:pt idx="266">
                  <c:v>14639.387191520676</c:v>
                </c:pt>
                <c:pt idx="267">
                  <c:v>11943.169097976061</c:v>
                </c:pt>
                <c:pt idx="268">
                  <c:v>11916.240240448789</c:v>
                </c:pt>
                <c:pt idx="269">
                  <c:v>11850.837855972861</c:v>
                </c:pt>
                <c:pt idx="270">
                  <c:v>11911.112177746831</c:v>
                </c:pt>
                <c:pt idx="271">
                  <c:v>11959.841830099409</c:v>
                </c:pt>
                <c:pt idx="272">
                  <c:v>14579.11286974671</c:v>
                </c:pt>
                <c:pt idx="273">
                  <c:v>14194.37760026013</c:v>
                </c:pt>
                <c:pt idx="274">
                  <c:v>11372.482800465617</c:v>
                </c:pt>
                <c:pt idx="275">
                  <c:v>11543.049640383597</c:v>
                </c:pt>
                <c:pt idx="276">
                  <c:v>11630.252819684834</c:v>
                </c:pt>
                <c:pt idx="277">
                  <c:v>11608.452024859525</c:v>
                </c:pt>
                <c:pt idx="278">
                  <c:v>11598.195899455604</c:v>
                </c:pt>
                <c:pt idx="279">
                  <c:v>14579.11286974671</c:v>
                </c:pt>
                <c:pt idx="280">
                  <c:v>14540.639342798051</c:v>
                </c:pt>
                <c:pt idx="281">
                  <c:v>11822.620454428125</c:v>
                </c:pt>
                <c:pt idx="282">
                  <c:v>11812.364329024203</c:v>
                </c:pt>
                <c:pt idx="283">
                  <c:v>11829.037061147552</c:v>
                </c:pt>
                <c:pt idx="284">
                  <c:v>11964.969892801369</c:v>
                </c:pt>
                <c:pt idx="285">
                  <c:v>11675.142953352919</c:v>
                </c:pt>
                <c:pt idx="286">
                  <c:v>14517.550003955273</c:v>
                </c:pt>
                <c:pt idx="287">
                  <c:v>14408.546029828727</c:v>
                </c:pt>
                <c:pt idx="288">
                  <c:v>11410.956327414277</c:v>
                </c:pt>
                <c:pt idx="289">
                  <c:v>11185.243228424286</c:v>
                </c:pt>
                <c:pt idx="290">
                  <c:v>11103.168111825011</c:v>
                </c:pt>
                <c:pt idx="291">
                  <c:v>11305.791871972222</c:v>
                </c:pt>
                <c:pt idx="292">
                  <c:v>11443.013247643505</c:v>
                </c:pt>
                <c:pt idx="293">
                  <c:v>14177.70486813678</c:v>
                </c:pt>
                <c:pt idx="294">
                  <c:v>14429.058280636569</c:v>
                </c:pt>
                <c:pt idx="295">
                  <c:v>11504.57611343494</c:v>
                </c:pt>
                <c:pt idx="296">
                  <c:v>11146.769701475629</c:v>
                </c:pt>
                <c:pt idx="297">
                  <c:v>10812.052628359093</c:v>
                </c:pt>
                <c:pt idx="298">
                  <c:v>10976.202861557646</c:v>
                </c:pt>
                <c:pt idx="299">
                  <c:v>11201.915960547634</c:v>
                </c:pt>
                <c:pt idx="300">
                  <c:v>14072.540412694725</c:v>
                </c:pt>
                <c:pt idx="301">
                  <c:v>13319.742605844913</c:v>
                </c:pt>
                <c:pt idx="302">
                  <c:v>10520.937144893178</c:v>
                </c:pt>
                <c:pt idx="303">
                  <c:v>11064.694584876352</c:v>
                </c:pt>
                <c:pt idx="304">
                  <c:v>11272.446407725523</c:v>
                </c:pt>
                <c:pt idx="305">
                  <c:v>11481.486774592164</c:v>
                </c:pt>
                <c:pt idx="306">
                  <c:v>11384.027469887003</c:v>
                </c:pt>
                <c:pt idx="307">
                  <c:v>14331.598975931412</c:v>
                </c:pt>
                <c:pt idx="308">
                  <c:v>14402.1294231093</c:v>
                </c:pt>
                <c:pt idx="309">
                  <c:v>11657.181677212106</c:v>
                </c:pt>
                <c:pt idx="310">
                  <c:v>11652.053614510143</c:v>
                </c:pt>
                <c:pt idx="311">
                  <c:v>11339.137336218917</c:v>
                </c:pt>
                <c:pt idx="312">
                  <c:v>10828.725360482442</c:v>
                </c:pt>
                <c:pt idx="313">
                  <c:v>10915.928539783679</c:v>
                </c:pt>
                <c:pt idx="314">
                  <c:v>13719.862063437375</c:v>
                </c:pt>
                <c:pt idx="315">
                  <c:v>13528.782972711553</c:v>
                </c:pt>
                <c:pt idx="316">
                  <c:v>10937.729334608988</c:v>
                </c:pt>
                <c:pt idx="317">
                  <c:v>10795.379896235745</c:v>
                </c:pt>
                <c:pt idx="318">
                  <c:v>10844.109548588323</c:v>
                </c:pt>
                <c:pt idx="319">
                  <c:v>11004.420263102382</c:v>
                </c:pt>
                <c:pt idx="320">
                  <c:v>11041.605246033574</c:v>
                </c:pt>
                <c:pt idx="321">
                  <c:v>13814.770393475508</c:v>
                </c:pt>
                <c:pt idx="322">
                  <c:v>13737.82333957819</c:v>
                </c:pt>
                <c:pt idx="323">
                  <c:v>10520.937144893178</c:v>
                </c:pt>
                <c:pt idx="324">
                  <c:v>10915.928539783679</c:v>
                </c:pt>
                <c:pt idx="325">
                  <c:v>10982.619468277073</c:v>
                </c:pt>
                <c:pt idx="326">
                  <c:v>10822.308753763013</c:v>
                </c:pt>
                <c:pt idx="327">
                  <c:v>10812.052628359093</c:v>
                </c:pt>
                <c:pt idx="328">
                  <c:v>13808.353786756079</c:v>
                </c:pt>
                <c:pt idx="329">
                  <c:v>13742.951402280152</c:v>
                </c:pt>
                <c:pt idx="330">
                  <c:v>10735.105574461775</c:v>
                </c:pt>
                <c:pt idx="331">
                  <c:v>10850.526155307751</c:v>
                </c:pt>
                <c:pt idx="332">
                  <c:v>11009.548325804346</c:v>
                </c:pt>
                <c:pt idx="333">
                  <c:v>11076.23925429774</c:v>
                </c:pt>
                <c:pt idx="334">
                  <c:v>11289.119139848872</c:v>
                </c:pt>
                <c:pt idx="335">
                  <c:v>14143.070859872614</c:v>
                </c:pt>
                <c:pt idx="336">
                  <c:v>14099.469270221996</c:v>
                </c:pt>
                <c:pt idx="337">
                  <c:v>11178.826621704857</c:v>
                </c:pt>
                <c:pt idx="338">
                  <c:v>11218.588692670985</c:v>
                </c:pt>
                <c:pt idx="339">
                  <c:v>10663.286583266421</c:v>
                </c:pt>
                <c:pt idx="340">
                  <c:v>10635.069181721685</c:v>
                </c:pt>
                <c:pt idx="341">
                  <c:v>10481.175073927052</c:v>
                </c:pt>
                <c:pt idx="342">
                  <c:v>13159.431891330853</c:v>
                </c:pt>
                <c:pt idx="343">
                  <c:v>13181.232686156161</c:v>
                </c:pt>
                <c:pt idx="344">
                  <c:v>10618.396449598335</c:v>
                </c:pt>
                <c:pt idx="345">
                  <c:v>10658.158520564461</c:v>
                </c:pt>
                <c:pt idx="346">
                  <c:v>10290.095983201227</c:v>
                </c:pt>
                <c:pt idx="347">
                  <c:v>10685.08737809173</c:v>
                </c:pt>
                <c:pt idx="348">
                  <c:v>10509.392475471788</c:v>
                </c:pt>
                <c:pt idx="349">
                  <c:v>13122.246908399662</c:v>
                </c:pt>
                <c:pt idx="350">
                  <c:v>13380.016927618879</c:v>
                </c:pt>
                <c:pt idx="351">
                  <c:v>10964.658192136259</c:v>
                </c:pt>
                <c:pt idx="352">
                  <c:v>10998.003656382956</c:v>
                </c:pt>
                <c:pt idx="353">
                  <c:v>11191.659835143715</c:v>
                </c:pt>
                <c:pt idx="354">
                  <c:v>11048.021852753001</c:v>
                </c:pt>
                <c:pt idx="355">
                  <c:v>11063.406040858883</c:v>
                </c:pt>
                <c:pt idx="356">
                  <c:v>14132.814734468693</c:v>
                </c:pt>
                <c:pt idx="357">
                  <c:v>13719.862063437375</c:v>
                </c:pt>
                <c:pt idx="358">
                  <c:v>10399.099957327773</c:v>
                </c:pt>
                <c:pt idx="359">
                  <c:v>10311.896778026536</c:v>
                </c:pt>
                <c:pt idx="360">
                  <c:v>10405.516564047202</c:v>
                </c:pt>
                <c:pt idx="361">
                  <c:v>10311.896778026536</c:v>
                </c:pt>
                <c:pt idx="362">
                  <c:v>10574.794859947717</c:v>
                </c:pt>
                <c:pt idx="363">
                  <c:v>13423.618517269499</c:v>
                </c:pt>
                <c:pt idx="364">
                  <c:v>13176.104623454201</c:v>
                </c:pt>
                <c:pt idx="365">
                  <c:v>7984.6187917918005</c:v>
                </c:pt>
                <c:pt idx="366">
                  <c:v>7803.7958264698973</c:v>
                </c:pt>
                <c:pt idx="367">
                  <c:v>8128.2567741825123</c:v>
                </c:pt>
                <c:pt idx="368">
                  <c:v>8094.9113099358128</c:v>
                </c:pt>
                <c:pt idx="369">
                  <c:v>8028.2203814424192</c:v>
                </c:pt>
                <c:pt idx="370">
                  <c:v>10921.934172432286</c:v>
                </c:pt>
                <c:pt idx="371">
                  <c:v>10943.734967257595</c:v>
                </c:pt>
                <c:pt idx="372">
                  <c:v>8369.3540612783836</c:v>
                </c:pt>
                <c:pt idx="373">
                  <c:v>8770.7620628883124</c:v>
                </c:pt>
                <c:pt idx="374">
                  <c:v>9276.045975922827</c:v>
                </c:pt>
                <c:pt idx="375">
                  <c:v>9150.369269672934</c:v>
                </c:pt>
                <c:pt idx="376">
                  <c:v>9319.6475655734448</c:v>
                </c:pt>
                <c:pt idx="377">
                  <c:v>11107.88520045615</c:v>
                </c:pt>
                <c:pt idx="378">
                  <c:v>10975.791887486826</c:v>
                </c:pt>
                <c:pt idx="379">
                  <c:v>8347.5532664530729</c:v>
                </c:pt>
                <c:pt idx="380">
                  <c:v>8496.3193115457434</c:v>
                </c:pt>
                <c:pt idx="381">
                  <c:v>7755.066174117319</c:v>
                </c:pt>
                <c:pt idx="382">
                  <c:v>7924.3444700178343</c:v>
                </c:pt>
                <c:pt idx="383">
                  <c:v>8342.4252037511105</c:v>
                </c:pt>
                <c:pt idx="384">
                  <c:v>11559.311398436126</c:v>
                </c:pt>
                <c:pt idx="385">
                  <c:v>11779.896434724154</c:v>
                </c:pt>
                <c:pt idx="386">
                  <c:v>9056.7494836522656</c:v>
                </c:pt>
                <c:pt idx="387">
                  <c:v>9160.6253950768532</c:v>
                </c:pt>
                <c:pt idx="388">
                  <c:v>8633.5406872170279</c:v>
                </c:pt>
                <c:pt idx="389">
                  <c:v>8720.7438665182653</c:v>
                </c:pt>
                <c:pt idx="390">
                  <c:v>8792.5628577136231</c:v>
                </c:pt>
                <c:pt idx="391">
                  <c:v>11872.227676727352</c:v>
                </c:pt>
                <c:pt idx="392">
                  <c:v>11965.847462748015</c:v>
                </c:pt>
                <c:pt idx="393">
                  <c:v>9040.076751528919</c:v>
                </c:pt>
                <c:pt idx="394">
                  <c:v>8474.5185167204345</c:v>
                </c:pt>
                <c:pt idx="395">
                  <c:v>8583.5224908469809</c:v>
                </c:pt>
                <c:pt idx="396">
                  <c:v>8946.4569655082523</c:v>
                </c:pt>
                <c:pt idx="397">
                  <c:v>8698.9430716929564</c:v>
                </c:pt>
                <c:pt idx="398">
                  <c:v>11229.722388021552</c:v>
                </c:pt>
                <c:pt idx="399">
                  <c:v>11470.819675117422</c:v>
                </c:pt>
                <c:pt idx="400">
                  <c:v>8693.8150089909941</c:v>
                </c:pt>
                <c:pt idx="401">
                  <c:v>8881.0545810323256</c:v>
                </c:pt>
                <c:pt idx="402">
                  <c:v>9374.7938246454542</c:v>
                </c:pt>
                <c:pt idx="403">
                  <c:v>8623.2845618131068</c:v>
                </c:pt>
                <c:pt idx="404">
                  <c:v>8760.5059374843895</c:v>
                </c:pt>
                <c:pt idx="405">
                  <c:v>12053.050642049253</c:v>
                </c:pt>
                <c:pt idx="406">
                  <c:v>12394.184321885215</c:v>
                </c:pt>
                <c:pt idx="407">
                  <c:v>9309.3914401695256</c:v>
                </c:pt>
                <c:pt idx="408">
                  <c:v>8958.001634929642</c:v>
                </c:pt>
                <c:pt idx="409">
                  <c:v>8914.4000452790224</c:v>
                </c:pt>
                <c:pt idx="410">
                  <c:v>9403.0112261901904</c:v>
                </c:pt>
                <c:pt idx="411">
                  <c:v>9573.5780661081717</c:v>
                </c:pt>
                <c:pt idx="412">
                  <c:v>12027.410328539452</c:v>
                </c:pt>
                <c:pt idx="413">
                  <c:v>12180.015892316618</c:v>
                </c:pt>
                <c:pt idx="414">
                  <c:v>9512.0152003167368</c:v>
                </c:pt>
                <c:pt idx="415">
                  <c:v>9528.687932440087</c:v>
                </c:pt>
                <c:pt idx="416">
                  <c:v>9759.5290941320345</c:v>
                </c:pt>
                <c:pt idx="417">
                  <c:v>9606.9235303548685</c:v>
                </c:pt>
                <c:pt idx="418">
                  <c:v>9638.9804505840984</c:v>
                </c:pt>
                <c:pt idx="419">
                  <c:v>12586.551956628507</c:v>
                </c:pt>
                <c:pt idx="420">
                  <c:v>12296.725017180059</c:v>
                </c:pt>
                <c:pt idx="421">
                  <c:v>9331.1922349948363</c:v>
                </c:pt>
                <c:pt idx="422">
                  <c:v>9122.1518681281941</c:v>
                </c:pt>
                <c:pt idx="423">
                  <c:v>9111.8957427242749</c:v>
                </c:pt>
                <c:pt idx="424">
                  <c:v>9424.8120210154993</c:v>
                </c:pt>
                <c:pt idx="425">
                  <c:v>9127.2799308301564</c:v>
                </c:pt>
                <c:pt idx="426">
                  <c:v>11838.882212480654</c:v>
                </c:pt>
                <c:pt idx="427">
                  <c:v>11894.028471552661</c:v>
                </c:pt>
                <c:pt idx="428">
                  <c:v>9165.7534577788119</c:v>
                </c:pt>
                <c:pt idx="429">
                  <c:v>9155.4973323748927</c:v>
                </c:pt>
                <c:pt idx="430">
                  <c:v>8765.63400018635</c:v>
                </c:pt>
                <c:pt idx="431">
                  <c:v>8621.99601779564</c:v>
                </c:pt>
                <c:pt idx="432">
                  <c:v>8660.4695447442991</c:v>
                </c:pt>
                <c:pt idx="433">
                  <c:v>11888.900408850701</c:v>
                </c:pt>
                <c:pt idx="434">
                  <c:v>11960.719400046057</c:v>
                </c:pt>
                <c:pt idx="435">
                  <c:v>8847.709116785627</c:v>
                </c:pt>
                <c:pt idx="436">
                  <c:v>8633.5406872170279</c:v>
                </c:pt>
                <c:pt idx="437">
                  <c:v>8611.739892391719</c:v>
                </c:pt>
                <c:pt idx="438">
                  <c:v>8760.5059374843895</c:v>
                </c:pt>
                <c:pt idx="439">
                  <c:v>9276.045975922827</c:v>
                </c:pt>
                <c:pt idx="440">
                  <c:v>12213.361356563313</c:v>
                </c:pt>
                <c:pt idx="441">
                  <c:v>12471.131375782534</c:v>
                </c:pt>
                <c:pt idx="442">
                  <c:v>9304.2633774675651</c:v>
                </c:pt>
                <c:pt idx="443">
                  <c:v>9451.7408785427688</c:v>
                </c:pt>
                <c:pt idx="444">
                  <c:v>8693.8150089909941</c:v>
                </c:pt>
                <c:pt idx="445">
                  <c:v>8737.4165986416137</c:v>
                </c:pt>
                <c:pt idx="446">
                  <c:v>8777.1786696077397</c:v>
                </c:pt>
                <c:pt idx="447">
                  <c:v>12163.343160193268</c:v>
                </c:pt>
                <c:pt idx="448">
                  <c:v>11910.701203676012</c:v>
                </c:pt>
                <c:pt idx="449">
                  <c:v>8743.8332053610411</c:v>
                </c:pt>
                <c:pt idx="450">
                  <c:v>8842.5810540836683</c:v>
                </c:pt>
                <c:pt idx="451">
                  <c:v>9352.9930298201452</c:v>
                </c:pt>
                <c:pt idx="452">
                  <c:v>9556.9053339848233</c:v>
                </c:pt>
                <c:pt idx="453">
                  <c:v>9238.8609929916365</c:v>
                </c:pt>
                <c:pt idx="454">
                  <c:v>11856.843488621469</c:v>
                </c:pt>
                <c:pt idx="455">
                  <c:v>14171.288261417352</c:v>
                </c:pt>
                <c:pt idx="456">
                  <c:v>11531.504970962209</c:v>
                </c:pt>
                <c:pt idx="457">
                  <c:v>11509.7041761369</c:v>
                </c:pt>
                <c:pt idx="458">
                  <c:v>11273.734951742988</c:v>
                </c:pt>
                <c:pt idx="459">
                  <c:v>10915.928539783679</c:v>
                </c:pt>
                <c:pt idx="460">
                  <c:v>11310.919934674181</c:v>
                </c:pt>
                <c:pt idx="461">
                  <c:v>14060.995743273339</c:v>
                </c:pt>
                <c:pt idx="462">
                  <c:v>13522.366365992126</c:v>
                </c:pt>
                <c:pt idx="463">
                  <c:v>10921.056602485642</c:v>
                </c:pt>
                <c:pt idx="464">
                  <c:v>11021.092995225732</c:v>
                </c:pt>
                <c:pt idx="465">
                  <c:v>11195.499353828207</c:v>
                </c:pt>
                <c:pt idx="466">
                  <c:v>11426.340515520154</c:v>
                </c:pt>
                <c:pt idx="467">
                  <c:v>11536.633033664169</c:v>
                </c:pt>
                <c:pt idx="468">
                  <c:v>14408.546029828727</c:v>
                </c:pt>
                <c:pt idx="469">
                  <c:v>14286.708842263326</c:v>
                </c:pt>
                <c:pt idx="470">
                  <c:v>10733.817030444308</c:v>
                </c:pt>
                <c:pt idx="471">
                  <c:v>10894.12774495837</c:v>
                </c:pt>
                <c:pt idx="472">
                  <c:v>11471.230649188241</c:v>
                </c:pt>
                <c:pt idx="473">
                  <c:v>11476.358711890203</c:v>
                </c:pt>
                <c:pt idx="474">
                  <c:v>11014.676388506305</c:v>
                </c:pt>
                <c:pt idx="475">
                  <c:v>14137.942797170654</c:v>
                </c:pt>
                <c:pt idx="476">
                  <c:v>14089.213144818075</c:v>
                </c:pt>
                <c:pt idx="477">
                  <c:v>11240.389487496293</c:v>
                </c:pt>
                <c:pt idx="478">
                  <c:v>11360.938131044226</c:v>
                </c:pt>
                <c:pt idx="479">
                  <c:v>11240.389487496293</c:v>
                </c:pt>
                <c:pt idx="480">
                  <c:v>11173.698559002898</c:v>
                </c:pt>
                <c:pt idx="481">
                  <c:v>11223.716755372943</c:v>
                </c:pt>
                <c:pt idx="482">
                  <c:v>14226.434520489358</c:v>
                </c:pt>
                <c:pt idx="483">
                  <c:v>14187.960993540699</c:v>
                </c:pt>
                <c:pt idx="484">
                  <c:v>11218.588692670985</c:v>
                </c:pt>
                <c:pt idx="485">
                  <c:v>11580.234623314787</c:v>
                </c:pt>
                <c:pt idx="486">
                  <c:v>11625.124756982874</c:v>
                </c:pt>
                <c:pt idx="487">
                  <c:v>11641.797489106224</c:v>
                </c:pt>
                <c:pt idx="488">
                  <c:v>11619.996694280913</c:v>
                </c:pt>
                <c:pt idx="489">
                  <c:v>14485.493083726045</c:v>
                </c:pt>
                <c:pt idx="490">
                  <c:v>14391.873297705379</c:v>
                </c:pt>
                <c:pt idx="491">
                  <c:v>11772.602258058079</c:v>
                </c:pt>
                <c:pt idx="492">
                  <c:v>11652.053614510143</c:v>
                </c:pt>
                <c:pt idx="493">
                  <c:v>11625.124756982874</c:v>
                </c:pt>
                <c:pt idx="494">
                  <c:v>11773.890802075546</c:v>
                </c:pt>
                <c:pt idx="495">
                  <c:v>11675.142953352919</c:v>
                </c:pt>
                <c:pt idx="496">
                  <c:v>14842.010951667889</c:v>
                </c:pt>
                <c:pt idx="497">
                  <c:v>14929.214130969127</c:v>
                </c:pt>
                <c:pt idx="498">
                  <c:v>12075.262410945383</c:v>
                </c:pt>
                <c:pt idx="499">
                  <c:v>11866.222044078744</c:v>
                </c:pt>
                <c:pt idx="500">
                  <c:v>11576.395104630295</c:v>
                </c:pt>
                <c:pt idx="501">
                  <c:v>11636.669426404264</c:v>
                </c:pt>
                <c:pt idx="502">
                  <c:v>11576.395104630295</c:v>
                </c:pt>
                <c:pt idx="503">
                  <c:v>14666.316049047948</c:v>
                </c:pt>
                <c:pt idx="504">
                  <c:v>14770.191960472532</c:v>
                </c:pt>
                <c:pt idx="505">
                  <c:v>11680.271016054883</c:v>
                </c:pt>
                <c:pt idx="506">
                  <c:v>11680.271016054883</c:v>
                </c:pt>
                <c:pt idx="507">
                  <c:v>11762.346132654156</c:v>
                </c:pt>
                <c:pt idx="508">
                  <c:v>11855.965918674823</c:v>
                </c:pt>
                <c:pt idx="509">
                  <c:v>11904.695571027403</c:v>
                </c:pt>
                <c:pt idx="510">
                  <c:v>14671.444111749906</c:v>
                </c:pt>
                <c:pt idx="511">
                  <c:v>14731.718433523876</c:v>
                </c:pt>
                <c:pt idx="512">
                  <c:v>11740.545337828848</c:v>
                </c:pt>
                <c:pt idx="513">
                  <c:v>11784.146927479465</c:v>
                </c:pt>
                <c:pt idx="514">
                  <c:v>11861.093981376784</c:v>
                </c:pt>
                <c:pt idx="515">
                  <c:v>11872.638650798172</c:v>
                </c:pt>
                <c:pt idx="516">
                  <c:v>11839.293186551475</c:v>
                </c:pt>
                <c:pt idx="517">
                  <c:v>14622.714459397328</c:v>
                </c:pt>
                <c:pt idx="518">
                  <c:v>14967.687657917782</c:v>
                </c:pt>
                <c:pt idx="519">
                  <c:v>11834.165123849514</c:v>
                </c:pt>
                <c:pt idx="520">
                  <c:v>11636.669426404264</c:v>
                </c:pt>
                <c:pt idx="521">
                  <c:v>11839.293186551475</c:v>
                </c:pt>
                <c:pt idx="522">
                  <c:v>12036.788883996727</c:v>
                </c:pt>
                <c:pt idx="523">
                  <c:v>11993.187294346108</c:v>
                </c:pt>
                <c:pt idx="524">
                  <c:v>14721.462308119953</c:v>
                </c:pt>
                <c:pt idx="525">
                  <c:v>14639.387191520676</c:v>
                </c:pt>
                <c:pt idx="526">
                  <c:v>11752.090007250237</c:v>
                </c:pt>
                <c:pt idx="527">
                  <c:v>11718.744543003539</c:v>
                </c:pt>
                <c:pt idx="528">
                  <c:v>11872.638650798172</c:v>
                </c:pt>
                <c:pt idx="529">
                  <c:v>11981.642624924718</c:v>
                </c:pt>
                <c:pt idx="530">
                  <c:v>12014.988089171417</c:v>
                </c:pt>
                <c:pt idx="531">
                  <c:v>14924.086068267165</c:v>
                </c:pt>
                <c:pt idx="532">
                  <c:v>14694.533450592684</c:v>
                </c:pt>
                <c:pt idx="533">
                  <c:v>11976.514562222757</c:v>
                </c:pt>
                <c:pt idx="534">
                  <c:v>12212.483786616669</c:v>
                </c:pt>
                <c:pt idx="535">
                  <c:v>12212.483786616669</c:v>
                </c:pt>
                <c:pt idx="536">
                  <c:v>12070.134348243422</c:v>
                </c:pt>
                <c:pt idx="537">
                  <c:v>11807.236266322243</c:v>
                </c:pt>
                <c:pt idx="538">
                  <c:v>14644.515254222639</c:v>
                </c:pt>
                <c:pt idx="539">
                  <c:v>14967.687657917782</c:v>
                </c:pt>
                <c:pt idx="540">
                  <c:v>12070.134348243422</c:v>
                </c:pt>
                <c:pt idx="541">
                  <c:v>11916.240240448789</c:v>
                </c:pt>
                <c:pt idx="542">
                  <c:v>11927.784909870179</c:v>
                </c:pt>
                <c:pt idx="543">
                  <c:v>11789.27499018143</c:v>
                </c:pt>
                <c:pt idx="544">
                  <c:v>11861.093981376784</c:v>
                </c:pt>
                <c:pt idx="545">
                  <c:v>14880.484478616545</c:v>
                </c:pt>
                <c:pt idx="546">
                  <c:v>14738.135040243302</c:v>
                </c:pt>
                <c:pt idx="547">
                  <c:v>11867.510588096211</c:v>
                </c:pt>
                <c:pt idx="548">
                  <c:v>12043.205490716153</c:v>
                </c:pt>
                <c:pt idx="549">
                  <c:v>12152.209464842701</c:v>
                </c:pt>
                <c:pt idx="550">
                  <c:v>11922.656847168217</c:v>
                </c:pt>
                <c:pt idx="551">
                  <c:v>12080.390473647345</c:v>
                </c:pt>
                <c:pt idx="552">
                  <c:v>14791.992755297842</c:v>
                </c:pt>
                <c:pt idx="553">
                  <c:v>14682.988781171296</c:v>
                </c:pt>
                <c:pt idx="554">
                  <c:v>11954.713767397448</c:v>
                </c:pt>
                <c:pt idx="555">
                  <c:v>11961.130374116876</c:v>
                </c:pt>
                <c:pt idx="556">
                  <c:v>12152.209464842701</c:v>
                </c:pt>
                <c:pt idx="557">
                  <c:v>12115.024481911509</c:v>
                </c:pt>
                <c:pt idx="558">
                  <c:v>12053.461616120072</c:v>
                </c:pt>
                <c:pt idx="559">
                  <c:v>14738.135040243302</c:v>
                </c:pt>
                <c:pt idx="560">
                  <c:v>14803.53742471923</c:v>
                </c:pt>
                <c:pt idx="561">
                  <c:v>12080.390473647345</c:v>
                </c:pt>
                <c:pt idx="562">
                  <c:v>11971.386499520799</c:v>
                </c:pt>
                <c:pt idx="563">
                  <c:v>12026.532758592804</c:v>
                </c:pt>
                <c:pt idx="564">
                  <c:v>12113.735937894042</c:v>
                </c:pt>
                <c:pt idx="565">
                  <c:v>11850.837855972861</c:v>
                </c:pt>
                <c:pt idx="566">
                  <c:v>14656.059923644025</c:v>
                </c:pt>
                <c:pt idx="567">
                  <c:v>14656.059923644025</c:v>
                </c:pt>
                <c:pt idx="568">
                  <c:v>11822.620454428125</c:v>
                </c:pt>
                <c:pt idx="569">
                  <c:v>11839.293186551475</c:v>
                </c:pt>
                <c:pt idx="570">
                  <c:v>11884.183320219561</c:v>
                </c:pt>
                <c:pt idx="571">
                  <c:v>12075.262410945383</c:v>
                </c:pt>
                <c:pt idx="572">
                  <c:v>12048.333553418113</c:v>
                </c:pt>
                <c:pt idx="573">
                  <c:v>14853.555621089276</c:v>
                </c:pt>
                <c:pt idx="574">
                  <c:v>14868.939809195159</c:v>
                </c:pt>
                <c:pt idx="575">
                  <c:v>12041.916946698686</c:v>
                </c:pt>
                <c:pt idx="576">
                  <c:v>11839.293186551475</c:v>
                </c:pt>
                <c:pt idx="577">
                  <c:v>13725.401100210156</c:v>
                </c:pt>
                <c:pt idx="578">
                  <c:v>13621.525188785568</c:v>
                </c:pt>
                <c:pt idx="579">
                  <c:v>13884.423270706748</c:v>
                </c:pt>
                <c:pt idx="580">
                  <c:v>16734.535472045998</c:v>
                </c:pt>
                <c:pt idx="581">
                  <c:v>16920.486500069863</c:v>
                </c:pt>
                <c:pt idx="582">
                  <c:v>14017.805127693538</c:v>
                </c:pt>
                <c:pt idx="583">
                  <c:v>13935.730011094261</c:v>
                </c:pt>
                <c:pt idx="584">
                  <c:v>13863.911019898906</c:v>
                </c:pt>
                <c:pt idx="585">
                  <c:v>13879.295208004789</c:v>
                </c:pt>
                <c:pt idx="586">
                  <c:v>13748.490439052932</c:v>
                </c:pt>
                <c:pt idx="587">
                  <c:v>16674.261150272028</c:v>
                </c:pt>
                <c:pt idx="588">
                  <c:v>16712.734677220687</c:v>
                </c:pt>
                <c:pt idx="589">
                  <c:v>13924.185341672874</c:v>
                </c:pt>
                <c:pt idx="590">
                  <c:v>13929.313404374834</c:v>
                </c:pt>
                <c:pt idx="591">
                  <c:v>13880.583752022254</c:v>
                </c:pt>
                <c:pt idx="592">
                  <c:v>14071.662842748079</c:v>
                </c:pt>
                <c:pt idx="593">
                  <c:v>13912.640672251484</c:v>
                </c:pt>
                <c:pt idx="594">
                  <c:v>16592.186033672755</c:v>
                </c:pt>
                <c:pt idx="595">
                  <c:v>16602.442159076676</c:v>
                </c:pt>
                <c:pt idx="596">
                  <c:v>13835.693618354169</c:v>
                </c:pt>
                <c:pt idx="597">
                  <c:v>13874.167145302827</c:v>
                </c:pt>
                <c:pt idx="598">
                  <c:v>13786.963966001589</c:v>
                </c:pt>
                <c:pt idx="599">
                  <c:v>13775.419296580201</c:v>
                </c:pt>
                <c:pt idx="600">
                  <c:v>13676.671447857576</c:v>
                </c:pt>
                <c:pt idx="601">
                  <c:v>16563.968632128017</c:v>
                </c:pt>
                <c:pt idx="602">
                  <c:v>16717.86273992265</c:v>
                </c:pt>
                <c:pt idx="603">
                  <c:v>13967.786931323491</c:v>
                </c:pt>
                <c:pt idx="604">
                  <c:v>13984.459663446842</c:v>
                </c:pt>
                <c:pt idx="605">
                  <c:v>13880.583752022254</c:v>
                </c:pt>
                <c:pt idx="606">
                  <c:v>13743.362376350971</c:v>
                </c:pt>
                <c:pt idx="607">
                  <c:v>13825.437492950246</c:v>
                </c:pt>
                <c:pt idx="608">
                  <c:v>14945.886863092474</c:v>
                </c:pt>
                <c:pt idx="609">
                  <c:v>14945.886863092474</c:v>
                </c:pt>
                <c:pt idx="610">
                  <c:v>11905.98411504487</c:v>
                </c:pt>
                <c:pt idx="611">
                  <c:v>11905.98411504487</c:v>
                </c:pt>
                <c:pt idx="612">
                  <c:v>11949.58570469549</c:v>
                </c:pt>
                <c:pt idx="613">
                  <c:v>12031.660821294763</c:v>
                </c:pt>
                <c:pt idx="614">
                  <c:v>12118.864000596001</c:v>
                </c:pt>
                <c:pt idx="615">
                  <c:v>14815.082094140616</c:v>
                </c:pt>
                <c:pt idx="616">
                  <c:v>14847.13901436985</c:v>
                </c:pt>
                <c:pt idx="617">
                  <c:v>12036.788883996727</c:v>
                </c:pt>
                <c:pt idx="618">
                  <c:v>12020.116151873377</c:v>
                </c:pt>
                <c:pt idx="619">
                  <c:v>11932.91297257214</c:v>
                </c:pt>
                <c:pt idx="620">
                  <c:v>11944.457641993526</c:v>
                </c:pt>
                <c:pt idx="621">
                  <c:v>12086.807080366772</c:v>
                </c:pt>
                <c:pt idx="622">
                  <c:v>14957.431532513863</c:v>
                </c:pt>
                <c:pt idx="623">
                  <c:v>14765.063897770571</c:v>
                </c:pt>
                <c:pt idx="624">
                  <c:v>11911.112177746831</c:v>
                </c:pt>
                <c:pt idx="625">
                  <c:v>12009.860026469454</c:v>
                </c:pt>
                <c:pt idx="626">
                  <c:v>12043.205490716153</c:v>
                </c:pt>
                <c:pt idx="627">
                  <c:v>12234.284581441978</c:v>
                </c:pt>
                <c:pt idx="628">
                  <c:v>11884.183320219561</c:v>
                </c:pt>
                <c:pt idx="629">
                  <c:v>14929.214130969127</c:v>
                </c:pt>
                <c:pt idx="630">
                  <c:v>14847.13901436985</c:v>
                </c:pt>
                <c:pt idx="631">
                  <c:v>11916.240240448789</c:v>
                </c:pt>
                <c:pt idx="632">
                  <c:v>11976.514562222757</c:v>
                </c:pt>
                <c:pt idx="633">
                  <c:v>11855.965918674823</c:v>
                </c:pt>
                <c:pt idx="634">
                  <c:v>11849.549311955394</c:v>
                </c:pt>
                <c:pt idx="635">
                  <c:v>11866.222044078744</c:v>
                </c:pt>
                <c:pt idx="636">
                  <c:v>14704.789575996605</c:v>
                </c:pt>
                <c:pt idx="637">
                  <c:v>14753.519228349185</c:v>
                </c:pt>
                <c:pt idx="638">
                  <c:v>11855.965918674823</c:v>
                </c:pt>
                <c:pt idx="639">
                  <c:v>11817.492391726166</c:v>
                </c:pt>
                <c:pt idx="640">
                  <c:v>11938.041035274098</c:v>
                </c:pt>
                <c:pt idx="641">
                  <c:v>11867.510588096211</c:v>
                </c:pt>
                <c:pt idx="642">
                  <c:v>11949.58570469549</c:v>
                </c:pt>
                <c:pt idx="643">
                  <c:v>14815.082094140616</c:v>
                </c:pt>
                <c:pt idx="644">
                  <c:v>14820.210156842581</c:v>
                </c:pt>
                <c:pt idx="645">
                  <c:v>11872.638650798172</c:v>
                </c:pt>
                <c:pt idx="646">
                  <c:v>11844.421249253435</c:v>
                </c:pt>
                <c:pt idx="647">
                  <c:v>11735.417275126887</c:v>
                </c:pt>
                <c:pt idx="648">
                  <c:v>11909.823633729362</c:v>
                </c:pt>
                <c:pt idx="649">
                  <c:v>11191.659835143715</c:v>
                </c:pt>
                <c:pt idx="650">
                  <c:v>14236.690645893281</c:v>
                </c:pt>
                <c:pt idx="651">
                  <c:v>14363.655896160641</c:v>
                </c:pt>
                <c:pt idx="652">
                  <c:v>11668.726346633492</c:v>
                </c:pt>
                <c:pt idx="653">
                  <c:v>11827.748517130085</c:v>
                </c:pt>
                <c:pt idx="654">
                  <c:v>11596.907355438138</c:v>
                </c:pt>
                <c:pt idx="655">
                  <c:v>11230.133362092371</c:v>
                </c:pt>
                <c:pt idx="656">
                  <c:v>11223.716755372943</c:v>
                </c:pt>
                <c:pt idx="657">
                  <c:v>14117.430546362812</c:v>
                </c:pt>
                <c:pt idx="658">
                  <c:v>13945.575162427365</c:v>
                </c:pt>
                <c:pt idx="659">
                  <c:v>11036.477183331615</c:v>
                </c:pt>
                <c:pt idx="660">
                  <c:v>11114.712781246397</c:v>
                </c:pt>
                <c:pt idx="661">
                  <c:v>11163.442433598977</c:v>
                </c:pt>
                <c:pt idx="662">
                  <c:v>11157.025826879548</c:v>
                </c:pt>
                <c:pt idx="663">
                  <c:v>10926.1846651876</c:v>
                </c:pt>
                <c:pt idx="664">
                  <c:v>13776.296866526849</c:v>
                </c:pt>
                <c:pt idx="665">
                  <c:v>13978.92062667406</c:v>
                </c:pt>
                <c:pt idx="666">
                  <c:v>11278.863014444953</c:v>
                </c:pt>
                <c:pt idx="667">
                  <c:v>11059.566522174391</c:v>
                </c:pt>
                <c:pt idx="668">
                  <c:v>11300.663809270261</c:v>
                </c:pt>
                <c:pt idx="669">
                  <c:v>11328.881210814998</c:v>
                </c:pt>
                <c:pt idx="670">
                  <c:v>11332.72072949949</c:v>
                </c:pt>
                <c:pt idx="671">
                  <c:v>13666.004348382836</c:v>
                </c:pt>
                <c:pt idx="672">
                  <c:v>13863.500045828087</c:v>
                </c:pt>
                <c:pt idx="673">
                  <c:v>11245.517550198252</c:v>
                </c:pt>
                <c:pt idx="674">
                  <c:v>11580.234623314787</c:v>
                </c:pt>
                <c:pt idx="675">
                  <c:v>11283.991077146911</c:v>
                </c:pt>
                <c:pt idx="676">
                  <c:v>11158.314370897015</c:v>
                </c:pt>
                <c:pt idx="677">
                  <c:v>11151.897764177589</c:v>
                </c:pt>
                <c:pt idx="678">
                  <c:v>13522.366365992126</c:v>
                </c:pt>
                <c:pt idx="679">
                  <c:v>13369.76080221496</c:v>
                </c:pt>
                <c:pt idx="680">
                  <c:v>10712.016235618999</c:v>
                </c:pt>
                <c:pt idx="681">
                  <c:v>10701.76011021508</c:v>
                </c:pt>
                <c:pt idx="682">
                  <c:v>10619.684993615801</c:v>
                </c:pt>
                <c:pt idx="683">
                  <c:v>10547.866002420447</c:v>
                </c:pt>
                <c:pt idx="684">
                  <c:v>10541.44939570102</c:v>
                </c:pt>
                <c:pt idx="685">
                  <c:v>13583.929231783557</c:v>
                </c:pt>
                <c:pt idx="686">
                  <c:v>13716.022544752881</c:v>
                </c:pt>
                <c:pt idx="687">
                  <c:v>10927.473209205067</c:v>
                </c:pt>
                <c:pt idx="688">
                  <c:v>10922.345146503108</c:v>
                </c:pt>
                <c:pt idx="689">
                  <c:v>10646.613851143071</c:v>
                </c:pt>
                <c:pt idx="690">
                  <c:v>10701.76011021508</c:v>
                </c:pt>
                <c:pt idx="691">
                  <c:v>10608.140324194415</c:v>
                </c:pt>
                <c:pt idx="692">
                  <c:v>13445.419312094808</c:v>
                </c:pt>
                <c:pt idx="693">
                  <c:v>13605.730026608868</c:v>
                </c:pt>
                <c:pt idx="694">
                  <c:v>10740.233637163738</c:v>
                </c:pt>
                <c:pt idx="695">
                  <c:v>10447.829609680355</c:v>
                </c:pt>
                <c:pt idx="696">
                  <c:v>10223.405054707833</c:v>
                </c:pt>
                <c:pt idx="697">
                  <c:v>10504.264412769828</c:v>
                </c:pt>
                <c:pt idx="698">
                  <c:v>11185.243228424286</c:v>
                </c:pt>
                <c:pt idx="699">
                  <c:v>13848.115857722205</c:v>
                </c:pt>
                <c:pt idx="700">
                  <c:v>14368.783958862605</c:v>
                </c:pt>
                <c:pt idx="701">
                  <c:v>11108.296174526969</c:v>
                </c:pt>
                <c:pt idx="702">
                  <c:v>10733.817030444308</c:v>
                </c:pt>
                <c:pt idx="703">
                  <c:v>10317.0248407285</c:v>
                </c:pt>
                <c:pt idx="704">
                  <c:v>10409.356082731696</c:v>
                </c:pt>
                <c:pt idx="705">
                  <c:v>10618.396449598335</c:v>
                </c:pt>
                <c:pt idx="706">
                  <c:v>13309.486480440992</c:v>
                </c:pt>
                <c:pt idx="707">
                  <c:v>13226.122819824246</c:v>
                </c:pt>
                <c:pt idx="708">
                  <c:v>10476.047011225091</c:v>
                </c:pt>
                <c:pt idx="709">
                  <c:v>10443.99009099586</c:v>
                </c:pt>
                <c:pt idx="710">
                  <c:v>10563.250190526329</c:v>
                </c:pt>
                <c:pt idx="711">
                  <c:v>10520.937144893178</c:v>
                </c:pt>
                <c:pt idx="712">
                  <c:v>10740.233637163738</c:v>
                </c:pt>
                <c:pt idx="713">
                  <c:v>13791.681054632732</c:v>
                </c:pt>
                <c:pt idx="714">
                  <c:v>13671.132411084795</c:v>
                </c:pt>
                <c:pt idx="715">
                  <c:v>10915.928539783679</c:v>
                </c:pt>
                <c:pt idx="716">
                  <c:v>10817.180691061054</c:v>
                </c:pt>
                <c:pt idx="717">
                  <c:v>10882.583075536983</c:v>
                </c:pt>
                <c:pt idx="718">
                  <c:v>10729.977511759816</c:v>
                </c:pt>
                <c:pt idx="719">
                  <c:v>10805.636021639664</c:v>
                </c:pt>
                <c:pt idx="720">
                  <c:v>13418.490454567538</c:v>
                </c:pt>
                <c:pt idx="721">
                  <c:v>13555.711830238821</c:v>
                </c:pt>
                <c:pt idx="722">
                  <c:v>10728.68896774235</c:v>
                </c:pt>
                <c:pt idx="723">
                  <c:v>10673.542708670344</c:v>
                </c:pt>
                <c:pt idx="724">
                  <c:v>10817.180691061054</c:v>
                </c:pt>
                <c:pt idx="725">
                  <c:v>10926.1846651876</c:v>
                </c:pt>
                <c:pt idx="726">
                  <c:v>11069.82264757831</c:v>
                </c:pt>
                <c:pt idx="727">
                  <c:v>13814.770393475508</c:v>
                </c:pt>
                <c:pt idx="728">
                  <c:v>13716.022544752881</c:v>
                </c:pt>
                <c:pt idx="729">
                  <c:v>11201.915960547634</c:v>
                </c:pt>
                <c:pt idx="730">
                  <c:v>9463.2855479641585</c:v>
                </c:pt>
                <c:pt idx="731">
                  <c:v>9177.2981272002035</c:v>
                </c:pt>
                <c:pt idx="732">
                  <c:v>8979.8024297549509</c:v>
                </c:pt>
                <c:pt idx="733">
                  <c:v>9111.8957427242749</c:v>
                </c:pt>
                <c:pt idx="734">
                  <c:v>11778.607890706688</c:v>
                </c:pt>
                <c:pt idx="735">
                  <c:v>11867.099614025392</c:v>
                </c:pt>
                <c:pt idx="736">
                  <c:v>9182.4261899021622</c:v>
                </c:pt>
                <c:pt idx="737">
                  <c:v>9193.9708593235518</c:v>
                </c:pt>
                <c:pt idx="738">
                  <c:v>8815.652196556397</c:v>
                </c:pt>
                <c:pt idx="739">
                  <c:v>8353.9698731725002</c:v>
                </c:pt>
                <c:pt idx="740">
                  <c:v>8430.9169270698148</c:v>
                </c:pt>
                <c:pt idx="741">
                  <c:v>11460.563549713501</c:v>
                </c:pt>
                <c:pt idx="742">
                  <c:v>11328.470236744177</c:v>
                </c:pt>
                <c:pt idx="743">
                  <c:v>8797.6909204155818</c:v>
                </c:pt>
                <c:pt idx="744">
                  <c:v>8539.9209011963612</c:v>
                </c:pt>
                <c:pt idx="745">
                  <c:v>8550.1770266002841</c:v>
                </c:pt>
                <c:pt idx="746">
                  <c:v>8616.8679550936795</c:v>
                </c:pt>
                <c:pt idx="747">
                  <c:v>8990.058555158872</c:v>
                </c:pt>
                <c:pt idx="748">
                  <c:v>11944.046667922707</c:v>
                </c:pt>
                <c:pt idx="749">
                  <c:v>11509.293202066081</c:v>
                </c:pt>
                <c:pt idx="750">
                  <c:v>8128.2567741825123</c:v>
                </c:pt>
                <c:pt idx="751">
                  <c:v>8468.1019100010071</c:v>
                </c:pt>
                <c:pt idx="752">
                  <c:v>8924.6561706829434</c:v>
                </c:pt>
                <c:pt idx="753">
                  <c:v>8913.1115012615555</c:v>
                </c:pt>
                <c:pt idx="754">
                  <c:v>8528.3762317749752</c:v>
                </c:pt>
                <c:pt idx="755">
                  <c:v>11268.195914970211</c:v>
                </c:pt>
                <c:pt idx="756">
                  <c:v>11531.09399689139</c:v>
                </c:pt>
                <c:pt idx="757">
                  <c:v>8775.8901255902729</c:v>
                </c:pt>
                <c:pt idx="758">
                  <c:v>8819.4917152408907</c:v>
                </c:pt>
                <c:pt idx="759">
                  <c:v>8232.1326856070973</c:v>
                </c:pt>
                <c:pt idx="760">
                  <c:v>8402.6995255250786</c:v>
                </c:pt>
                <c:pt idx="761">
                  <c:v>8770.7620628883124</c:v>
                </c:pt>
                <c:pt idx="762">
                  <c:v>11850.426881902042</c:v>
                </c:pt>
                <c:pt idx="763">
                  <c:v>12015.865659118062</c:v>
                </c:pt>
                <c:pt idx="764">
                  <c:v>9138.8246002515443</c:v>
                </c:pt>
                <c:pt idx="765">
                  <c:v>9277.3345199402938</c:v>
                </c:pt>
                <c:pt idx="766">
                  <c:v>9463.2855479641585</c:v>
                </c:pt>
                <c:pt idx="767">
                  <c:v>9699.2547723580665</c:v>
                </c:pt>
                <c:pt idx="768">
                  <c:v>9292.7187080461772</c:v>
                </c:pt>
                <c:pt idx="769">
                  <c:v>11477.236281836849</c:v>
                </c:pt>
                <c:pt idx="770">
                  <c:v>11531.09399689139</c:v>
                </c:pt>
                <c:pt idx="771">
                  <c:v>8682.270339569608</c:v>
                </c:pt>
                <c:pt idx="772">
                  <c:v>9232.4443862722073</c:v>
                </c:pt>
                <c:pt idx="773">
                  <c:v>8809.2355898369678</c:v>
                </c:pt>
                <c:pt idx="774">
                  <c:v>8825.9083219603181</c:v>
                </c:pt>
                <c:pt idx="775">
                  <c:v>9160.6253950768532</c:v>
                </c:pt>
                <c:pt idx="776">
                  <c:v>12076.139980892031</c:v>
                </c:pt>
                <c:pt idx="777">
                  <c:v>11686.276648703488</c:v>
                </c:pt>
                <c:pt idx="778">
                  <c:v>8963.1296976316007</c:v>
                </c:pt>
                <c:pt idx="779">
                  <c:v>8683.5588835870749</c:v>
                </c:pt>
                <c:pt idx="780">
                  <c:v>8643.7968126209489</c:v>
                </c:pt>
                <c:pt idx="781">
                  <c:v>8886.1826437342861</c:v>
                </c:pt>
                <c:pt idx="782">
                  <c:v>9276.045975922827</c:v>
                </c:pt>
                <c:pt idx="783">
                  <c:v>11664.475853878179</c:v>
                </c:pt>
                <c:pt idx="784">
                  <c:v>11944.046667922707</c:v>
                </c:pt>
                <c:pt idx="785">
                  <c:v>8859.2537862070167</c:v>
                </c:pt>
                <c:pt idx="786">
                  <c:v>9073.4222157756158</c:v>
                </c:pt>
                <c:pt idx="787">
                  <c:v>9265.7898505189078</c:v>
                </c:pt>
                <c:pt idx="788">
                  <c:v>9331.1922349948363</c:v>
                </c:pt>
                <c:pt idx="789">
                  <c:v>9429.9400837174599</c:v>
                </c:pt>
                <c:pt idx="790">
                  <c:v>12076.139980892031</c:v>
                </c:pt>
                <c:pt idx="791">
                  <c:v>12124.869633244609</c:v>
                </c:pt>
                <c:pt idx="792">
                  <c:v>8616.8679550936795</c:v>
                </c:pt>
                <c:pt idx="793">
                  <c:v>8282.1508819771461</c:v>
                </c:pt>
                <c:pt idx="794">
                  <c:v>8303.951676802455</c:v>
                </c:pt>
                <c:pt idx="795">
                  <c:v>8595.0671602683706</c:v>
                </c:pt>
                <c:pt idx="796">
                  <c:v>9220.8997168508213</c:v>
                </c:pt>
                <c:pt idx="797">
                  <c:v>12097.940775717339</c:v>
                </c:pt>
                <c:pt idx="798">
                  <c:v>12241.578758108049</c:v>
                </c:pt>
                <c:pt idx="799">
                  <c:v>9200.3874660429792</c:v>
                </c:pt>
                <c:pt idx="800">
                  <c:v>9215.7716541488626</c:v>
                </c:pt>
                <c:pt idx="801">
                  <c:v>9326.064172292874</c:v>
                </c:pt>
                <c:pt idx="802">
                  <c:v>9332.4807790123032</c:v>
                </c:pt>
                <c:pt idx="803">
                  <c:v>9436.3566904368872</c:v>
                </c:pt>
                <c:pt idx="804">
                  <c:v>11691.40471140545</c:v>
                </c:pt>
                <c:pt idx="805">
                  <c:v>11773.479828004725</c:v>
                </c:pt>
                <c:pt idx="806">
                  <c:v>9050.3328769328382</c:v>
                </c:pt>
                <c:pt idx="807">
                  <c:v>8755.3778747824308</c:v>
                </c:pt>
                <c:pt idx="808">
                  <c:v>8990.058555158872</c:v>
                </c:pt>
                <c:pt idx="809">
                  <c:v>9018.2759567036101</c:v>
                </c:pt>
                <c:pt idx="810">
                  <c:v>8958.001634929642</c:v>
                </c:pt>
                <c:pt idx="811">
                  <c:v>12108.196901121262</c:v>
                </c:pt>
                <c:pt idx="812">
                  <c:v>12131.286239964038</c:v>
                </c:pt>
                <c:pt idx="813">
                  <c:v>9386.3384940668402</c:v>
                </c:pt>
                <c:pt idx="814">
                  <c:v>9199.0989220255124</c:v>
                </c:pt>
                <c:pt idx="815">
                  <c:v>9160.6253950768532</c:v>
                </c:pt>
                <c:pt idx="816">
                  <c:v>9078.5502784775745</c:v>
                </c:pt>
                <c:pt idx="817">
                  <c:v>9260.6617878169454</c:v>
                </c:pt>
                <c:pt idx="818">
                  <c:v>12415.985116710524</c:v>
                </c:pt>
                <c:pt idx="819">
                  <c:v>11982.520194871366</c:v>
                </c:pt>
                <c:pt idx="820">
                  <c:v>10696.632047513118</c:v>
                </c:pt>
                <c:pt idx="821">
                  <c:v>10932.601271907028</c:v>
                </c:pt>
                <c:pt idx="822">
                  <c:v>11086.495379701661</c:v>
                </c:pt>
                <c:pt idx="823">
                  <c:v>11300.663809270261</c:v>
                </c:pt>
                <c:pt idx="824">
                  <c:v>11421.212452818196</c:v>
                </c:pt>
                <c:pt idx="825">
                  <c:v>14308.509637088637</c:v>
                </c:pt>
                <c:pt idx="826">
                  <c:v>14484.204539708579</c:v>
                </c:pt>
                <c:pt idx="827">
                  <c:v>11543.049640383597</c:v>
                </c:pt>
                <c:pt idx="828">
                  <c:v>11596.907355438138</c:v>
                </c:pt>
                <c:pt idx="829">
                  <c:v>11657.181677212106</c:v>
                </c:pt>
                <c:pt idx="830">
                  <c:v>11576.395104630295</c:v>
                </c:pt>
                <c:pt idx="831">
                  <c:v>11641.797489106224</c:v>
                </c:pt>
                <c:pt idx="832">
                  <c:v>14582.952388431202</c:v>
                </c:pt>
                <c:pt idx="833">
                  <c:v>14572.696263027283</c:v>
                </c:pt>
                <c:pt idx="834">
                  <c:v>11178.826621704857</c:v>
                </c:pt>
                <c:pt idx="835">
                  <c:v>11245.517550198252</c:v>
                </c:pt>
                <c:pt idx="836">
                  <c:v>11580.234623314787</c:v>
                </c:pt>
                <c:pt idx="837">
                  <c:v>11673.854409335454</c:v>
                </c:pt>
                <c:pt idx="838">
                  <c:v>11454.557917064894</c:v>
                </c:pt>
                <c:pt idx="839">
                  <c:v>13659.587741663408</c:v>
                </c:pt>
                <c:pt idx="840">
                  <c:v>14027.650279026639</c:v>
                </c:pt>
                <c:pt idx="841">
                  <c:v>11416.084390116235</c:v>
                </c:pt>
                <c:pt idx="842">
                  <c:v>11630.252819684834</c:v>
                </c:pt>
                <c:pt idx="843">
                  <c:v>11832.876579832047</c:v>
                </c:pt>
                <c:pt idx="844">
                  <c:v>11569.978497910868</c:v>
                </c:pt>
                <c:pt idx="845">
                  <c:v>11481.486774592164</c:v>
                </c:pt>
                <c:pt idx="846">
                  <c:v>14248.235315314667</c:v>
                </c:pt>
                <c:pt idx="847">
                  <c:v>14375.200565582032</c:v>
                </c:pt>
                <c:pt idx="848">
                  <c:v>11827.748517130085</c:v>
                </c:pt>
                <c:pt idx="849">
                  <c:v>11888.022838904053</c:v>
                </c:pt>
                <c:pt idx="850">
                  <c:v>11827.748517130085</c:v>
                </c:pt>
                <c:pt idx="851">
                  <c:v>11740.545337828848</c:v>
                </c:pt>
                <c:pt idx="852">
                  <c:v>11779.018864777507</c:v>
                </c:pt>
                <c:pt idx="853">
                  <c:v>14600.913664572019</c:v>
                </c:pt>
                <c:pt idx="854">
                  <c:v>14604.753183256511</c:v>
                </c:pt>
                <c:pt idx="855">
                  <c:v>11657.181677212106</c:v>
                </c:pt>
                <c:pt idx="856">
                  <c:v>11762.346132654156</c:v>
                </c:pt>
                <c:pt idx="857">
                  <c:v>11653.34215852761</c:v>
                </c:pt>
                <c:pt idx="858">
                  <c:v>11636.669426404264</c:v>
                </c:pt>
                <c:pt idx="859">
                  <c:v>11603.323962157565</c:v>
                </c:pt>
                <c:pt idx="860">
                  <c:v>14589.368995150629</c:v>
                </c:pt>
                <c:pt idx="861">
                  <c:v>14353.399770756721</c:v>
                </c:pt>
                <c:pt idx="862">
                  <c:v>11531.504970962209</c:v>
                </c:pt>
                <c:pt idx="863">
                  <c:v>11235.261424794333</c:v>
                </c:pt>
                <c:pt idx="864">
                  <c:v>11312.208478691648</c:v>
                </c:pt>
                <c:pt idx="865">
                  <c:v>11745.67340053081</c:v>
                </c:pt>
                <c:pt idx="866">
                  <c:v>11861.093981376784</c:v>
                </c:pt>
                <c:pt idx="867">
                  <c:v>14709.917638698565</c:v>
                </c:pt>
                <c:pt idx="868">
                  <c:v>14699.661513294643</c:v>
                </c:pt>
                <c:pt idx="869">
                  <c:v>11829.037061147552</c:v>
                </c:pt>
                <c:pt idx="870">
                  <c:v>11889.31138292152</c:v>
                </c:pt>
                <c:pt idx="871">
                  <c:v>12026.532758592804</c:v>
                </c:pt>
                <c:pt idx="872">
                  <c:v>12075.262410945383</c:v>
                </c:pt>
                <c:pt idx="873">
                  <c:v>12048.333553418113</c:v>
                </c:pt>
                <c:pt idx="874">
                  <c:v>15039.506649113142</c:v>
                </c:pt>
                <c:pt idx="875">
                  <c:v>14990.77699676056</c:v>
                </c:pt>
                <c:pt idx="876">
                  <c:v>12190.68299179136</c:v>
                </c:pt>
                <c:pt idx="877">
                  <c:v>12038.077428014194</c:v>
                </c:pt>
                <c:pt idx="878">
                  <c:v>12174.01025966801</c:v>
                </c:pt>
                <c:pt idx="879">
                  <c:v>12086.807080366772</c:v>
                </c:pt>
                <c:pt idx="880">
                  <c:v>11905.98411504487</c:v>
                </c:pt>
                <c:pt idx="881">
                  <c:v>14847.13901436985</c:v>
                </c:pt>
                <c:pt idx="882">
                  <c:v>14847.13901436985</c:v>
                </c:pt>
                <c:pt idx="883">
                  <c:v>11877.766713500132</c:v>
                </c:pt>
                <c:pt idx="884">
                  <c:v>11790.563534198895</c:v>
                </c:pt>
                <c:pt idx="885">
                  <c:v>11894.43944562348</c:v>
                </c:pt>
                <c:pt idx="886">
                  <c:v>11713.616480301578</c:v>
                </c:pt>
                <c:pt idx="887">
                  <c:v>11817.492391726166</c:v>
                </c:pt>
                <c:pt idx="888">
                  <c:v>14539.350798780584</c:v>
                </c:pt>
                <c:pt idx="889">
                  <c:v>14550.895468201974</c:v>
                </c:pt>
                <c:pt idx="890">
                  <c:v>11948.297160678021</c:v>
                </c:pt>
                <c:pt idx="891">
                  <c:v>11773.890802075546</c:v>
                </c:pt>
                <c:pt idx="892">
                  <c:v>11581.523167332254</c:v>
                </c:pt>
                <c:pt idx="893">
                  <c:v>11690.527141458802</c:v>
                </c:pt>
                <c:pt idx="894">
                  <c:v>11668.726346633492</c:v>
                </c:pt>
                <c:pt idx="895">
                  <c:v>14567.568200325321</c:v>
                </c:pt>
                <c:pt idx="896">
                  <c:v>14803.53742471923</c:v>
                </c:pt>
                <c:pt idx="897">
                  <c:v>12135.536732719351</c:v>
                </c:pt>
                <c:pt idx="898">
                  <c:v>11894.43944562348</c:v>
                </c:pt>
                <c:pt idx="899">
                  <c:v>11948.297160678021</c:v>
                </c:pt>
                <c:pt idx="900">
                  <c:v>11867.510588096211</c:v>
                </c:pt>
                <c:pt idx="901">
                  <c:v>12036.788883996727</c:v>
                </c:pt>
                <c:pt idx="902">
                  <c:v>15006.161184866442</c:v>
                </c:pt>
                <c:pt idx="903">
                  <c:v>14709.917638698565</c:v>
                </c:pt>
                <c:pt idx="904">
                  <c:v>11993.187294346108</c:v>
                </c:pt>
                <c:pt idx="905">
                  <c:v>11817.492391726166</c:v>
                </c:pt>
                <c:pt idx="906">
                  <c:v>12020.116151873377</c:v>
                </c:pt>
                <c:pt idx="907">
                  <c:v>11998.315357048068</c:v>
                </c:pt>
                <c:pt idx="908">
                  <c:v>12080.390473647345</c:v>
                </c:pt>
                <c:pt idx="909">
                  <c:v>14754.807772366652</c:v>
                </c:pt>
                <c:pt idx="910">
                  <c:v>14863.811746493198</c:v>
                </c:pt>
                <c:pt idx="911">
                  <c:v>12217.611849318628</c:v>
                </c:pt>
                <c:pt idx="912">
                  <c:v>12098.351749788158</c:v>
                </c:pt>
                <c:pt idx="913">
                  <c:v>12212.483786616669</c:v>
                </c:pt>
                <c:pt idx="914">
                  <c:v>12185.554929089396</c:v>
                </c:pt>
                <c:pt idx="915">
                  <c:v>12065.006285541464</c:v>
                </c:pt>
                <c:pt idx="916">
                  <c:v>14733.006977541343</c:v>
                </c:pt>
                <c:pt idx="917">
                  <c:v>15006.161184866442</c:v>
                </c:pt>
                <c:pt idx="918">
                  <c:v>12140.664795421309</c:v>
                </c:pt>
                <c:pt idx="919">
                  <c:v>12038.077428014194</c:v>
                </c:pt>
                <c:pt idx="920">
                  <c:v>12065.006285541464</c:v>
                </c:pt>
                <c:pt idx="921">
                  <c:v>12108.607875192081</c:v>
                </c:pt>
                <c:pt idx="922">
                  <c:v>12065.006285541464</c:v>
                </c:pt>
                <c:pt idx="923">
                  <c:v>14776.608567191961</c:v>
                </c:pt>
                <c:pt idx="924">
                  <c:v>14793.281299315307</c:v>
                </c:pt>
                <c:pt idx="925">
                  <c:v>12190.68299179136</c:v>
                </c:pt>
                <c:pt idx="926">
                  <c:v>12141.953339438778</c:v>
                </c:pt>
                <c:pt idx="927">
                  <c:v>12065.006285541464</c:v>
                </c:pt>
                <c:pt idx="928">
                  <c:v>12020.116151873377</c:v>
                </c:pt>
                <c:pt idx="929">
                  <c:v>11867.510588096211</c:v>
                </c:pt>
                <c:pt idx="930">
                  <c:v>14699.661513294643</c:v>
                </c:pt>
                <c:pt idx="931">
                  <c:v>14699.661513294643</c:v>
                </c:pt>
                <c:pt idx="932">
                  <c:v>12004.731963767494</c:v>
                </c:pt>
                <c:pt idx="933">
                  <c:v>11998.315357048068</c:v>
                </c:pt>
                <c:pt idx="934">
                  <c:v>11899.567508325441</c:v>
                </c:pt>
                <c:pt idx="935">
                  <c:v>11829.037061147552</c:v>
                </c:pt>
                <c:pt idx="936">
                  <c:v>11867.510588096211</c:v>
                </c:pt>
                <c:pt idx="937">
                  <c:v>14733.006977541343</c:v>
                </c:pt>
                <c:pt idx="938">
                  <c:v>14929.214130969127</c:v>
                </c:pt>
                <c:pt idx="939">
                  <c:v>11961.130374116876</c:v>
                </c:pt>
                <c:pt idx="940">
                  <c:v>11922.656847168217</c:v>
                </c:pt>
                <c:pt idx="941">
                  <c:v>11954.713767397448</c:v>
                </c:pt>
                <c:pt idx="942">
                  <c:v>13902.384546847563</c:v>
                </c:pt>
                <c:pt idx="943">
                  <c:v>13857.49441317948</c:v>
                </c:pt>
                <c:pt idx="944">
                  <c:v>16783.265124398578</c:v>
                </c:pt>
                <c:pt idx="945">
                  <c:v>16788.393187100537</c:v>
                </c:pt>
                <c:pt idx="946">
                  <c:v>13945.986136498183</c:v>
                </c:pt>
                <c:pt idx="947">
                  <c:v>14016.516583676072</c:v>
                </c:pt>
                <c:pt idx="948">
                  <c:v>14105.008306994776</c:v>
                </c:pt>
                <c:pt idx="949">
                  <c:v>13957.53080591957</c:v>
                </c:pt>
                <c:pt idx="950">
                  <c:v>14192.211486296013</c:v>
                </c:pt>
                <c:pt idx="951">
                  <c:v>17052.579813039185</c:v>
                </c:pt>
                <c:pt idx="952">
                  <c:v>17057.707875741144</c:v>
                </c:pt>
                <c:pt idx="953">
                  <c:v>14116.552976416164</c:v>
                </c:pt>
                <c:pt idx="954">
                  <c:v>14285.831272316678</c:v>
                </c:pt>
                <c:pt idx="955">
                  <c:v>14056.278654642196</c:v>
                </c:pt>
                <c:pt idx="956">
                  <c:v>14131.937164522045</c:v>
                </c:pt>
                <c:pt idx="957">
                  <c:v>14061.406717344158</c:v>
                </c:pt>
                <c:pt idx="958">
                  <c:v>16943.575838912635</c:v>
                </c:pt>
                <c:pt idx="959">
                  <c:v>16926.90310678929</c:v>
                </c:pt>
                <c:pt idx="960">
                  <c:v>14001.13239557019</c:v>
                </c:pt>
                <c:pt idx="961">
                  <c:v>14011.388520974109</c:v>
                </c:pt>
                <c:pt idx="962">
                  <c:v>14011.388520974109</c:v>
                </c:pt>
                <c:pt idx="963">
                  <c:v>14017.805127693538</c:v>
                </c:pt>
                <c:pt idx="964">
                  <c:v>14001.13239557019</c:v>
                </c:pt>
                <c:pt idx="965">
                  <c:v>16882.012973121204</c:v>
                </c:pt>
                <c:pt idx="966">
                  <c:v>16448.548051282043</c:v>
                </c:pt>
                <c:pt idx="967">
                  <c:v>13594.596331258299</c:v>
                </c:pt>
                <c:pt idx="968">
                  <c:v>13797.22009140551</c:v>
                </c:pt>
                <c:pt idx="969">
                  <c:v>13999.843851552721</c:v>
                </c:pt>
                <c:pt idx="970">
                  <c:v>13874.167145302827</c:v>
                </c:pt>
                <c:pt idx="971">
                  <c:v>13956.242261902104</c:v>
                </c:pt>
                <c:pt idx="972">
                  <c:v>16761.464329573268</c:v>
                </c:pt>
                <c:pt idx="973">
                  <c:v>14825.338219544539</c:v>
                </c:pt>
                <c:pt idx="974">
                  <c:v>12118.864000596001</c:v>
                </c:pt>
                <c:pt idx="975">
                  <c:v>12125.280607315432</c:v>
                </c:pt>
                <c:pt idx="976">
                  <c:v>12207.355723914705</c:v>
                </c:pt>
                <c:pt idx="977">
                  <c:v>12185.554929089396</c:v>
                </c:pt>
                <c:pt idx="978">
                  <c:v>11966.258436818835</c:v>
                </c:pt>
                <c:pt idx="979">
                  <c:v>15001.033122164483</c:v>
                </c:pt>
                <c:pt idx="980">
                  <c:v>15061.307443938451</c:v>
                </c:pt>
                <c:pt idx="981">
                  <c:v>12240.701188161405</c:v>
                </c:pt>
                <c:pt idx="982">
                  <c:v>12185.554929089396</c:v>
                </c:pt>
                <c:pt idx="983">
                  <c:v>12174.01025966801</c:v>
                </c:pt>
                <c:pt idx="984">
                  <c:v>12245.829250863364</c:v>
                </c:pt>
                <c:pt idx="985">
                  <c:v>12289.430840513984</c:v>
                </c:pt>
                <c:pt idx="986">
                  <c:v>14776.608567191961</c:v>
                </c:pt>
                <c:pt idx="987">
                  <c:v>14858.683683791236</c:v>
                </c:pt>
                <c:pt idx="988">
                  <c:v>12212.483786616669</c:v>
                </c:pt>
                <c:pt idx="989">
                  <c:v>12245.829250863364</c:v>
                </c:pt>
                <c:pt idx="990">
                  <c:v>11982.931168942185</c:v>
                </c:pt>
                <c:pt idx="991">
                  <c:v>11691.815685476269</c:v>
                </c:pt>
                <c:pt idx="992">
                  <c:v>11750.80146323277</c:v>
                </c:pt>
                <c:pt idx="993">
                  <c:v>14606.04172727398</c:v>
                </c:pt>
                <c:pt idx="994">
                  <c:v>14666.316049047948</c:v>
                </c:pt>
                <c:pt idx="995">
                  <c:v>11850.837855972861</c:v>
                </c:pt>
                <c:pt idx="996">
                  <c:v>12004.731963767494</c:v>
                </c:pt>
                <c:pt idx="997">
                  <c:v>11976.514562222757</c:v>
                </c:pt>
                <c:pt idx="998">
                  <c:v>12190.68299179136</c:v>
                </c:pt>
                <c:pt idx="999">
                  <c:v>12207.355723914705</c:v>
                </c:pt>
                <c:pt idx="1000">
                  <c:v>14957.431532513863</c:v>
                </c:pt>
                <c:pt idx="1001">
                  <c:v>14907.413336143818</c:v>
                </c:pt>
                <c:pt idx="1002">
                  <c:v>12212.483786616669</c:v>
                </c:pt>
                <c:pt idx="1003">
                  <c:v>12190.68299179136</c:v>
                </c:pt>
                <c:pt idx="1004">
                  <c:v>12234.284581441978</c:v>
                </c:pt>
                <c:pt idx="1005">
                  <c:v>12180.426866387437</c:v>
                </c:pt>
                <c:pt idx="1006">
                  <c:v>12240.701188161405</c:v>
                </c:pt>
                <c:pt idx="1007">
                  <c:v>14842.010951667889</c:v>
                </c:pt>
                <c:pt idx="1008">
                  <c:v>14462.40374488327</c:v>
                </c:pt>
                <c:pt idx="1009">
                  <c:v>11745.67340053081</c:v>
                </c:pt>
                <c:pt idx="1010">
                  <c:v>11811.075785006738</c:v>
                </c:pt>
                <c:pt idx="1011">
                  <c:v>11564.850435208908</c:v>
                </c:pt>
                <c:pt idx="1012">
                  <c:v>11482.775318609631</c:v>
                </c:pt>
                <c:pt idx="1013">
                  <c:v>11652.053614510143</c:v>
                </c:pt>
                <c:pt idx="1014">
                  <c:v>14556.023530903933</c:v>
                </c:pt>
                <c:pt idx="1015">
                  <c:v>14243.107252612708</c:v>
                </c:pt>
                <c:pt idx="1016">
                  <c:v>11525.088364242782</c:v>
                </c:pt>
                <c:pt idx="1017">
                  <c:v>11504.57611343494</c:v>
                </c:pt>
                <c:pt idx="1018">
                  <c:v>11563.561891191441</c:v>
                </c:pt>
                <c:pt idx="1019">
                  <c:v>11178.826621704857</c:v>
                </c:pt>
                <c:pt idx="1020">
                  <c:v>11064.694584876352</c:v>
                </c:pt>
                <c:pt idx="1021">
                  <c:v>13913.518242198134</c:v>
                </c:pt>
                <c:pt idx="1022">
                  <c:v>14176.416324119313</c:v>
                </c:pt>
                <c:pt idx="1023">
                  <c:v>11514.832238838859</c:v>
                </c:pt>
                <c:pt idx="1024">
                  <c:v>11536.633033664169</c:v>
                </c:pt>
                <c:pt idx="1025">
                  <c:v>11146.769701475629</c:v>
                </c:pt>
                <c:pt idx="1026">
                  <c:v>11119.840843948357</c:v>
                </c:pt>
                <c:pt idx="1027">
                  <c:v>11394.283595290926</c:v>
                </c:pt>
                <c:pt idx="1028">
                  <c:v>14353.399770756721</c:v>
                </c:pt>
                <c:pt idx="1029">
                  <c:v>14385.456690985951</c:v>
                </c:pt>
                <c:pt idx="1030">
                  <c:v>11262.190282321602</c:v>
                </c:pt>
                <c:pt idx="1031">
                  <c:v>11437.885184941544</c:v>
                </c:pt>
                <c:pt idx="1032">
                  <c:v>11640.508945088755</c:v>
                </c:pt>
                <c:pt idx="1033">
                  <c:v>11553.305765787518</c:v>
                </c:pt>
                <c:pt idx="1034">
                  <c:v>10526.065207595138</c:v>
                </c:pt>
                <c:pt idx="1035">
                  <c:v>13681.388536488717</c:v>
                </c:pt>
                <c:pt idx="1036">
                  <c:v>13676.260473786757</c:v>
                </c:pt>
                <c:pt idx="1037">
                  <c:v>10833.853423184404</c:v>
                </c:pt>
                <c:pt idx="1038">
                  <c:v>11037.765727349082</c:v>
                </c:pt>
                <c:pt idx="1039">
                  <c:v>11185.243228424286</c:v>
                </c:pt>
                <c:pt idx="1040">
                  <c:v>11240.389487496293</c:v>
                </c:pt>
                <c:pt idx="1041">
                  <c:v>10888.999682256408</c:v>
                </c:pt>
                <c:pt idx="1042">
                  <c:v>13391.561597040269</c:v>
                </c:pt>
                <c:pt idx="1043">
                  <c:v>13600.601963906907</c:v>
                </c:pt>
                <c:pt idx="1044">
                  <c:v>11053.149915454964</c:v>
                </c:pt>
                <c:pt idx="1045">
                  <c:v>10767.162494691009</c:v>
                </c:pt>
                <c:pt idx="1046">
                  <c:v>10163.130732933867</c:v>
                </c:pt>
                <c:pt idx="1047">
                  <c:v>10393.971894625814</c:v>
                </c:pt>
                <c:pt idx="1048">
                  <c:v>10712.016235618999</c:v>
                </c:pt>
                <c:pt idx="1049">
                  <c:v>13692.933205910105</c:v>
                </c:pt>
                <c:pt idx="1050">
                  <c:v>13967.375957252674</c:v>
                </c:pt>
                <c:pt idx="1051">
                  <c:v>11021.092995225732</c:v>
                </c:pt>
                <c:pt idx="1052">
                  <c:v>10812.052628359093</c:v>
                </c:pt>
                <c:pt idx="1053">
                  <c:v>11063.406040858883</c:v>
                </c:pt>
                <c:pt idx="1054">
                  <c:v>10971.074798855687</c:v>
                </c:pt>
                <c:pt idx="1055">
                  <c:v>11217.300148653516</c:v>
                </c:pt>
                <c:pt idx="1056">
                  <c:v>14084.085082116115</c:v>
                </c:pt>
                <c:pt idx="1057">
                  <c:v>13605.730026608868</c:v>
                </c:pt>
                <c:pt idx="1058">
                  <c:v>10767.162494691009</c:v>
                </c:pt>
                <c:pt idx="1059">
                  <c:v>10942.857397310951</c:v>
                </c:pt>
                <c:pt idx="1060">
                  <c:v>11421.212452818196</c:v>
                </c:pt>
                <c:pt idx="1061">
                  <c:v>10976.202861557646</c:v>
                </c:pt>
                <c:pt idx="1062">
                  <c:v>11091.623442403619</c:v>
                </c:pt>
                <c:pt idx="1063">
                  <c:v>14193.089056242663</c:v>
                </c:pt>
                <c:pt idx="1064">
                  <c:v>14161.032136013429</c:v>
                </c:pt>
                <c:pt idx="1065">
                  <c:v>10690.215440793691</c:v>
                </c:pt>
                <c:pt idx="1066">
                  <c:v>10519.648600875711</c:v>
                </c:pt>
                <c:pt idx="1067">
                  <c:v>10629.941119019724</c:v>
                </c:pt>
                <c:pt idx="1068">
                  <c:v>10790.251833533785</c:v>
                </c:pt>
                <c:pt idx="1069">
                  <c:v>11041.605246033574</c:v>
                </c:pt>
                <c:pt idx="1070">
                  <c:v>13875.044715249474</c:v>
                </c:pt>
                <c:pt idx="1071">
                  <c:v>13846.827313704738</c:v>
                </c:pt>
                <c:pt idx="1072">
                  <c:v>10806.924565657133</c:v>
                </c:pt>
                <c:pt idx="1073">
                  <c:v>11119.840843948357</c:v>
                </c:pt>
                <c:pt idx="1074">
                  <c:v>10449.118153697822</c:v>
                </c:pt>
                <c:pt idx="1075">
                  <c:v>10487.591680646479</c:v>
                </c:pt>
                <c:pt idx="1076">
                  <c:v>10476.047011225091</c:v>
                </c:pt>
                <c:pt idx="1077">
                  <c:v>13681.388536488717</c:v>
                </c:pt>
                <c:pt idx="1078">
                  <c:v>13698.061268612066</c:v>
                </c:pt>
                <c:pt idx="1079">
                  <c:v>11207.044023249595</c:v>
                </c:pt>
                <c:pt idx="1080">
                  <c:v>11212.172085951557</c:v>
                </c:pt>
                <c:pt idx="1081">
                  <c:v>10328.569510149886</c:v>
                </c:pt>
                <c:pt idx="1082">
                  <c:v>10393.971894625814</c:v>
                </c:pt>
                <c:pt idx="1083">
                  <c:v>10547.866002420447</c:v>
                </c:pt>
                <c:pt idx="1084">
                  <c:v>13550.583767536862</c:v>
                </c:pt>
                <c:pt idx="1085">
                  <c:v>13347.960007389651</c:v>
                </c:pt>
                <c:pt idx="1086">
                  <c:v>10822.308753763013</c:v>
                </c:pt>
                <c:pt idx="1087">
                  <c:v>11327.592666797531</c:v>
                </c:pt>
                <c:pt idx="1088">
                  <c:v>11091.623442403619</c:v>
                </c:pt>
                <c:pt idx="1089">
                  <c:v>11041.605246033574</c:v>
                </c:pt>
                <c:pt idx="1090">
                  <c:v>11064.694584876352</c:v>
                </c:pt>
                <c:pt idx="1091">
                  <c:v>14111.013939643384</c:v>
                </c:pt>
                <c:pt idx="1092">
                  <c:v>14330.310431913946</c:v>
                </c:pt>
                <c:pt idx="1093">
                  <c:v>11218.588692670985</c:v>
                </c:pt>
                <c:pt idx="1094">
                  <c:v>10745.361699865698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9D-4513-8AEE-B143C0C15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904144"/>
        <c:axId val="1718902896"/>
      </c:lineChart>
      <c:dateAx>
        <c:axId val="17189041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902896"/>
        <c:crosses val="autoZero"/>
        <c:auto val="1"/>
        <c:lblOffset val="100"/>
        <c:baseTimeUnit val="days"/>
      </c:dateAx>
      <c:valAx>
        <c:axId val="171890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90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Dockside Cafe 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'Cafe_FitTrend'!$C$6</c:f>
              <c:strCache>
                <c:ptCount val="1"/>
                <c:pt idx="0">
                  <c:v> Sales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'Cafe_FitTrend'!$B$7:$B$1101</c:f>
              <c:numCache>
                <c:formatCode>m/d/yyyy</c:formatCode>
                <c:ptCount val="1095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  <c:pt idx="365">
                  <c:v>43101</c:v>
                </c:pt>
                <c:pt idx="366">
                  <c:v>43102</c:v>
                </c:pt>
                <c:pt idx="367">
                  <c:v>43103</c:v>
                </c:pt>
                <c:pt idx="368">
                  <c:v>43104</c:v>
                </c:pt>
                <c:pt idx="369">
                  <c:v>43105</c:v>
                </c:pt>
                <c:pt idx="370">
                  <c:v>43106</c:v>
                </c:pt>
                <c:pt idx="371">
                  <c:v>43107</c:v>
                </c:pt>
                <c:pt idx="372">
                  <c:v>43108</c:v>
                </c:pt>
                <c:pt idx="373">
                  <c:v>43109</c:v>
                </c:pt>
                <c:pt idx="374">
                  <c:v>43110</c:v>
                </c:pt>
                <c:pt idx="375">
                  <c:v>43111</c:v>
                </c:pt>
                <c:pt idx="376">
                  <c:v>43112</c:v>
                </c:pt>
                <c:pt idx="377">
                  <c:v>43113</c:v>
                </c:pt>
                <c:pt idx="378">
                  <c:v>43114</c:v>
                </c:pt>
                <c:pt idx="379">
                  <c:v>43115</c:v>
                </c:pt>
                <c:pt idx="380">
                  <c:v>43116</c:v>
                </c:pt>
                <c:pt idx="381">
                  <c:v>43117</c:v>
                </c:pt>
                <c:pt idx="382">
                  <c:v>43118</c:v>
                </c:pt>
                <c:pt idx="383">
                  <c:v>43119</c:v>
                </c:pt>
                <c:pt idx="384">
                  <c:v>43120</c:v>
                </c:pt>
                <c:pt idx="385">
                  <c:v>43121</c:v>
                </c:pt>
                <c:pt idx="386">
                  <c:v>43122</c:v>
                </c:pt>
                <c:pt idx="387">
                  <c:v>43123</c:v>
                </c:pt>
                <c:pt idx="388">
                  <c:v>43124</c:v>
                </c:pt>
                <c:pt idx="389">
                  <c:v>43125</c:v>
                </c:pt>
                <c:pt idx="390">
                  <c:v>43126</c:v>
                </c:pt>
                <c:pt idx="391">
                  <c:v>43127</c:v>
                </c:pt>
                <c:pt idx="392">
                  <c:v>43128</c:v>
                </c:pt>
                <c:pt idx="393">
                  <c:v>43129</c:v>
                </c:pt>
                <c:pt idx="394">
                  <c:v>43130</c:v>
                </c:pt>
                <c:pt idx="395">
                  <c:v>43131</c:v>
                </c:pt>
                <c:pt idx="396">
                  <c:v>43132</c:v>
                </c:pt>
                <c:pt idx="397">
                  <c:v>43133</c:v>
                </c:pt>
                <c:pt idx="398">
                  <c:v>43134</c:v>
                </c:pt>
                <c:pt idx="399">
                  <c:v>43135</c:v>
                </c:pt>
                <c:pt idx="400">
                  <c:v>43136</c:v>
                </c:pt>
                <c:pt idx="401">
                  <c:v>43137</c:v>
                </c:pt>
                <c:pt idx="402">
                  <c:v>43138</c:v>
                </c:pt>
                <c:pt idx="403">
                  <c:v>43139</c:v>
                </c:pt>
                <c:pt idx="404">
                  <c:v>43140</c:v>
                </c:pt>
                <c:pt idx="405">
                  <c:v>43141</c:v>
                </c:pt>
                <c:pt idx="406">
                  <c:v>43142</c:v>
                </c:pt>
                <c:pt idx="407">
                  <c:v>43143</c:v>
                </c:pt>
                <c:pt idx="408">
                  <c:v>43144</c:v>
                </c:pt>
                <c:pt idx="409">
                  <c:v>43145</c:v>
                </c:pt>
                <c:pt idx="410">
                  <c:v>43146</c:v>
                </c:pt>
                <c:pt idx="411">
                  <c:v>43147</c:v>
                </c:pt>
                <c:pt idx="412">
                  <c:v>43148</c:v>
                </c:pt>
                <c:pt idx="413">
                  <c:v>43149</c:v>
                </c:pt>
                <c:pt idx="414">
                  <c:v>43150</c:v>
                </c:pt>
                <c:pt idx="415">
                  <c:v>43151</c:v>
                </c:pt>
                <c:pt idx="416">
                  <c:v>43152</c:v>
                </c:pt>
                <c:pt idx="417">
                  <c:v>43153</c:v>
                </c:pt>
                <c:pt idx="418">
                  <c:v>43154</c:v>
                </c:pt>
                <c:pt idx="419">
                  <c:v>43155</c:v>
                </c:pt>
                <c:pt idx="420">
                  <c:v>43156</c:v>
                </c:pt>
                <c:pt idx="421">
                  <c:v>43157</c:v>
                </c:pt>
                <c:pt idx="422">
                  <c:v>43158</c:v>
                </c:pt>
                <c:pt idx="423">
                  <c:v>43159</c:v>
                </c:pt>
                <c:pt idx="424">
                  <c:v>43160</c:v>
                </c:pt>
                <c:pt idx="425">
                  <c:v>43161</c:v>
                </c:pt>
                <c:pt idx="426">
                  <c:v>43162</c:v>
                </c:pt>
                <c:pt idx="427">
                  <c:v>43163</c:v>
                </c:pt>
                <c:pt idx="428">
                  <c:v>43164</c:v>
                </c:pt>
                <c:pt idx="429">
                  <c:v>43165</c:v>
                </c:pt>
                <c:pt idx="430">
                  <c:v>43166</c:v>
                </c:pt>
                <c:pt idx="431">
                  <c:v>43167</c:v>
                </c:pt>
                <c:pt idx="432">
                  <c:v>43168</c:v>
                </c:pt>
                <c:pt idx="433">
                  <c:v>43169</c:v>
                </c:pt>
                <c:pt idx="434">
                  <c:v>43170</c:v>
                </c:pt>
                <c:pt idx="435">
                  <c:v>43171</c:v>
                </c:pt>
                <c:pt idx="436">
                  <c:v>43172</c:v>
                </c:pt>
                <c:pt idx="437">
                  <c:v>43173</c:v>
                </c:pt>
                <c:pt idx="438">
                  <c:v>43174</c:v>
                </c:pt>
                <c:pt idx="439">
                  <c:v>43175</c:v>
                </c:pt>
                <c:pt idx="440">
                  <c:v>43176</c:v>
                </c:pt>
                <c:pt idx="441">
                  <c:v>43177</c:v>
                </c:pt>
                <c:pt idx="442">
                  <c:v>43178</c:v>
                </c:pt>
                <c:pt idx="443">
                  <c:v>43179</c:v>
                </c:pt>
                <c:pt idx="444">
                  <c:v>43180</c:v>
                </c:pt>
                <c:pt idx="445">
                  <c:v>43181</c:v>
                </c:pt>
                <c:pt idx="446">
                  <c:v>43182</c:v>
                </c:pt>
                <c:pt idx="447">
                  <c:v>43183</c:v>
                </c:pt>
                <c:pt idx="448">
                  <c:v>43184</c:v>
                </c:pt>
                <c:pt idx="449">
                  <c:v>43185</c:v>
                </c:pt>
                <c:pt idx="450">
                  <c:v>43186</c:v>
                </c:pt>
                <c:pt idx="451">
                  <c:v>43187</c:v>
                </c:pt>
                <c:pt idx="452">
                  <c:v>43188</c:v>
                </c:pt>
                <c:pt idx="453">
                  <c:v>43189</c:v>
                </c:pt>
                <c:pt idx="454">
                  <c:v>43190</c:v>
                </c:pt>
                <c:pt idx="455">
                  <c:v>43191</c:v>
                </c:pt>
                <c:pt idx="456">
                  <c:v>43192</c:v>
                </c:pt>
                <c:pt idx="457">
                  <c:v>43193</c:v>
                </c:pt>
                <c:pt idx="458">
                  <c:v>43194</c:v>
                </c:pt>
                <c:pt idx="459">
                  <c:v>43195</c:v>
                </c:pt>
                <c:pt idx="460">
                  <c:v>43196</c:v>
                </c:pt>
                <c:pt idx="461">
                  <c:v>43197</c:v>
                </c:pt>
                <c:pt idx="462">
                  <c:v>43198</c:v>
                </c:pt>
                <c:pt idx="463">
                  <c:v>43199</c:v>
                </c:pt>
                <c:pt idx="464">
                  <c:v>43200</c:v>
                </c:pt>
                <c:pt idx="465">
                  <c:v>43201</c:v>
                </c:pt>
                <c:pt idx="466">
                  <c:v>43202</c:v>
                </c:pt>
                <c:pt idx="467">
                  <c:v>43203</c:v>
                </c:pt>
                <c:pt idx="468">
                  <c:v>43204</c:v>
                </c:pt>
                <c:pt idx="469">
                  <c:v>43205</c:v>
                </c:pt>
                <c:pt idx="470">
                  <c:v>43206</c:v>
                </c:pt>
                <c:pt idx="471">
                  <c:v>43207</c:v>
                </c:pt>
                <c:pt idx="472">
                  <c:v>43208</c:v>
                </c:pt>
                <c:pt idx="473">
                  <c:v>43209</c:v>
                </c:pt>
                <c:pt idx="474">
                  <c:v>43210</c:v>
                </c:pt>
                <c:pt idx="475">
                  <c:v>43211</c:v>
                </c:pt>
                <c:pt idx="476">
                  <c:v>43212</c:v>
                </c:pt>
                <c:pt idx="477">
                  <c:v>43213</c:v>
                </c:pt>
                <c:pt idx="478">
                  <c:v>43214</c:v>
                </c:pt>
                <c:pt idx="479">
                  <c:v>43215</c:v>
                </c:pt>
                <c:pt idx="480">
                  <c:v>43216</c:v>
                </c:pt>
                <c:pt idx="481">
                  <c:v>43217</c:v>
                </c:pt>
                <c:pt idx="482">
                  <c:v>43218</c:v>
                </c:pt>
                <c:pt idx="483">
                  <c:v>43219</c:v>
                </c:pt>
                <c:pt idx="484">
                  <c:v>43220</c:v>
                </c:pt>
                <c:pt idx="485">
                  <c:v>43221</c:v>
                </c:pt>
                <c:pt idx="486">
                  <c:v>43222</c:v>
                </c:pt>
                <c:pt idx="487">
                  <c:v>43223</c:v>
                </c:pt>
                <c:pt idx="488">
                  <c:v>43224</c:v>
                </c:pt>
                <c:pt idx="489">
                  <c:v>43225</c:v>
                </c:pt>
                <c:pt idx="490">
                  <c:v>43226</c:v>
                </c:pt>
                <c:pt idx="491">
                  <c:v>43227</c:v>
                </c:pt>
                <c:pt idx="492">
                  <c:v>43228</c:v>
                </c:pt>
                <c:pt idx="493">
                  <c:v>43229</c:v>
                </c:pt>
                <c:pt idx="494">
                  <c:v>43230</c:v>
                </c:pt>
                <c:pt idx="495">
                  <c:v>43231</c:v>
                </c:pt>
                <c:pt idx="496">
                  <c:v>43232</c:v>
                </c:pt>
                <c:pt idx="497">
                  <c:v>43233</c:v>
                </c:pt>
                <c:pt idx="498">
                  <c:v>43234</c:v>
                </c:pt>
                <c:pt idx="499">
                  <c:v>43235</c:v>
                </c:pt>
                <c:pt idx="500">
                  <c:v>43236</c:v>
                </c:pt>
                <c:pt idx="501">
                  <c:v>43237</c:v>
                </c:pt>
                <c:pt idx="502">
                  <c:v>43238</c:v>
                </c:pt>
                <c:pt idx="503">
                  <c:v>43239</c:v>
                </c:pt>
                <c:pt idx="504">
                  <c:v>43240</c:v>
                </c:pt>
                <c:pt idx="505">
                  <c:v>43241</c:v>
                </c:pt>
                <c:pt idx="506">
                  <c:v>43242</c:v>
                </c:pt>
                <c:pt idx="507">
                  <c:v>43243</c:v>
                </c:pt>
                <c:pt idx="508">
                  <c:v>43244</c:v>
                </c:pt>
                <c:pt idx="509">
                  <c:v>43245</c:v>
                </c:pt>
                <c:pt idx="510">
                  <c:v>43246</c:v>
                </c:pt>
                <c:pt idx="511">
                  <c:v>43247</c:v>
                </c:pt>
                <c:pt idx="512">
                  <c:v>43248</c:v>
                </c:pt>
                <c:pt idx="513">
                  <c:v>43249</c:v>
                </c:pt>
                <c:pt idx="514">
                  <c:v>43250</c:v>
                </c:pt>
                <c:pt idx="515">
                  <c:v>43251</c:v>
                </c:pt>
                <c:pt idx="516">
                  <c:v>43252</c:v>
                </c:pt>
                <c:pt idx="517">
                  <c:v>43253</c:v>
                </c:pt>
                <c:pt idx="518">
                  <c:v>43254</c:v>
                </c:pt>
                <c:pt idx="519">
                  <c:v>43255</c:v>
                </c:pt>
                <c:pt idx="520">
                  <c:v>43256</c:v>
                </c:pt>
                <c:pt idx="521">
                  <c:v>43257</c:v>
                </c:pt>
                <c:pt idx="522">
                  <c:v>43258</c:v>
                </c:pt>
                <c:pt idx="523">
                  <c:v>43259</c:v>
                </c:pt>
                <c:pt idx="524">
                  <c:v>43260</c:v>
                </c:pt>
                <c:pt idx="525">
                  <c:v>43261</c:v>
                </c:pt>
                <c:pt idx="526">
                  <c:v>43262</c:v>
                </c:pt>
                <c:pt idx="527">
                  <c:v>43263</c:v>
                </c:pt>
                <c:pt idx="528">
                  <c:v>43264</c:v>
                </c:pt>
                <c:pt idx="529">
                  <c:v>43265</c:v>
                </c:pt>
                <c:pt idx="530">
                  <c:v>43266</c:v>
                </c:pt>
                <c:pt idx="531">
                  <c:v>43267</c:v>
                </c:pt>
                <c:pt idx="532">
                  <c:v>43268</c:v>
                </c:pt>
                <c:pt idx="533">
                  <c:v>43269</c:v>
                </c:pt>
                <c:pt idx="534">
                  <c:v>43270</c:v>
                </c:pt>
                <c:pt idx="535">
                  <c:v>43271</c:v>
                </c:pt>
                <c:pt idx="536">
                  <c:v>43272</c:v>
                </c:pt>
                <c:pt idx="537">
                  <c:v>43273</c:v>
                </c:pt>
                <c:pt idx="538">
                  <c:v>43274</c:v>
                </c:pt>
                <c:pt idx="539">
                  <c:v>43275</c:v>
                </c:pt>
                <c:pt idx="540">
                  <c:v>43276</c:v>
                </c:pt>
                <c:pt idx="541">
                  <c:v>43277</c:v>
                </c:pt>
                <c:pt idx="542">
                  <c:v>43278</c:v>
                </c:pt>
                <c:pt idx="543">
                  <c:v>43279</c:v>
                </c:pt>
                <c:pt idx="544">
                  <c:v>43280</c:v>
                </c:pt>
                <c:pt idx="545">
                  <c:v>43281</c:v>
                </c:pt>
                <c:pt idx="546">
                  <c:v>43282</c:v>
                </c:pt>
                <c:pt idx="547">
                  <c:v>43283</c:v>
                </c:pt>
                <c:pt idx="548">
                  <c:v>43284</c:v>
                </c:pt>
                <c:pt idx="549">
                  <c:v>43285</c:v>
                </c:pt>
                <c:pt idx="550">
                  <c:v>43286</c:v>
                </c:pt>
                <c:pt idx="551">
                  <c:v>43287</c:v>
                </c:pt>
                <c:pt idx="552">
                  <c:v>43288</c:v>
                </c:pt>
                <c:pt idx="553">
                  <c:v>43289</c:v>
                </c:pt>
                <c:pt idx="554">
                  <c:v>43290</c:v>
                </c:pt>
                <c:pt idx="555">
                  <c:v>43291</c:v>
                </c:pt>
                <c:pt idx="556">
                  <c:v>43292</c:v>
                </c:pt>
                <c:pt idx="557">
                  <c:v>43293</c:v>
                </c:pt>
                <c:pt idx="558">
                  <c:v>43294</c:v>
                </c:pt>
                <c:pt idx="559">
                  <c:v>43295</c:v>
                </c:pt>
                <c:pt idx="560">
                  <c:v>43296</c:v>
                </c:pt>
                <c:pt idx="561">
                  <c:v>43297</c:v>
                </c:pt>
                <c:pt idx="562">
                  <c:v>43298</c:v>
                </c:pt>
                <c:pt idx="563">
                  <c:v>43299</c:v>
                </c:pt>
                <c:pt idx="564">
                  <c:v>43300</c:v>
                </c:pt>
                <c:pt idx="565">
                  <c:v>43301</c:v>
                </c:pt>
                <c:pt idx="566">
                  <c:v>43302</c:v>
                </c:pt>
                <c:pt idx="567">
                  <c:v>43303</c:v>
                </c:pt>
                <c:pt idx="568">
                  <c:v>43304</c:v>
                </c:pt>
                <c:pt idx="569">
                  <c:v>43305</c:v>
                </c:pt>
                <c:pt idx="570">
                  <c:v>43306</c:v>
                </c:pt>
                <c:pt idx="571">
                  <c:v>43307</c:v>
                </c:pt>
                <c:pt idx="572">
                  <c:v>43308</c:v>
                </c:pt>
                <c:pt idx="573">
                  <c:v>43309</c:v>
                </c:pt>
                <c:pt idx="574">
                  <c:v>43310</c:v>
                </c:pt>
                <c:pt idx="575">
                  <c:v>43311</c:v>
                </c:pt>
                <c:pt idx="576">
                  <c:v>43312</c:v>
                </c:pt>
                <c:pt idx="577">
                  <c:v>43313</c:v>
                </c:pt>
                <c:pt idx="578">
                  <c:v>43314</c:v>
                </c:pt>
                <c:pt idx="579">
                  <c:v>43315</c:v>
                </c:pt>
                <c:pt idx="580">
                  <c:v>43316</c:v>
                </c:pt>
                <c:pt idx="581">
                  <c:v>43317</c:v>
                </c:pt>
                <c:pt idx="582">
                  <c:v>43318</c:v>
                </c:pt>
                <c:pt idx="583">
                  <c:v>43319</c:v>
                </c:pt>
                <c:pt idx="584">
                  <c:v>43320</c:v>
                </c:pt>
                <c:pt idx="585">
                  <c:v>43321</c:v>
                </c:pt>
                <c:pt idx="586">
                  <c:v>43322</c:v>
                </c:pt>
                <c:pt idx="587">
                  <c:v>43323</c:v>
                </c:pt>
                <c:pt idx="588">
                  <c:v>43324</c:v>
                </c:pt>
                <c:pt idx="589">
                  <c:v>43325</c:v>
                </c:pt>
                <c:pt idx="590">
                  <c:v>43326</c:v>
                </c:pt>
                <c:pt idx="591">
                  <c:v>43327</c:v>
                </c:pt>
                <c:pt idx="592">
                  <c:v>43328</c:v>
                </c:pt>
                <c:pt idx="593">
                  <c:v>43329</c:v>
                </c:pt>
                <c:pt idx="594">
                  <c:v>43330</c:v>
                </c:pt>
                <c:pt idx="595">
                  <c:v>43331</c:v>
                </c:pt>
                <c:pt idx="596">
                  <c:v>43332</c:v>
                </c:pt>
                <c:pt idx="597">
                  <c:v>43333</c:v>
                </c:pt>
                <c:pt idx="598">
                  <c:v>43334</c:v>
                </c:pt>
                <c:pt idx="599">
                  <c:v>43335</c:v>
                </c:pt>
                <c:pt idx="600">
                  <c:v>43336</c:v>
                </c:pt>
                <c:pt idx="601">
                  <c:v>43337</c:v>
                </c:pt>
                <c:pt idx="602">
                  <c:v>43338</c:v>
                </c:pt>
                <c:pt idx="603">
                  <c:v>43339</c:v>
                </c:pt>
                <c:pt idx="604">
                  <c:v>43340</c:v>
                </c:pt>
                <c:pt idx="605">
                  <c:v>43341</c:v>
                </c:pt>
                <c:pt idx="606">
                  <c:v>43342</c:v>
                </c:pt>
                <c:pt idx="607">
                  <c:v>43343</c:v>
                </c:pt>
                <c:pt idx="608">
                  <c:v>43344</c:v>
                </c:pt>
                <c:pt idx="609">
                  <c:v>43345</c:v>
                </c:pt>
                <c:pt idx="610">
                  <c:v>43346</c:v>
                </c:pt>
                <c:pt idx="611">
                  <c:v>43347</c:v>
                </c:pt>
                <c:pt idx="612">
                  <c:v>43348</c:v>
                </c:pt>
                <c:pt idx="613">
                  <c:v>43349</c:v>
                </c:pt>
                <c:pt idx="614">
                  <c:v>43350</c:v>
                </c:pt>
                <c:pt idx="615">
                  <c:v>43351</c:v>
                </c:pt>
                <c:pt idx="616">
                  <c:v>43352</c:v>
                </c:pt>
                <c:pt idx="617">
                  <c:v>43353</c:v>
                </c:pt>
                <c:pt idx="618">
                  <c:v>43354</c:v>
                </c:pt>
                <c:pt idx="619">
                  <c:v>43355</c:v>
                </c:pt>
                <c:pt idx="620">
                  <c:v>43356</c:v>
                </c:pt>
                <c:pt idx="621">
                  <c:v>43357</c:v>
                </c:pt>
                <c:pt idx="622">
                  <c:v>43358</c:v>
                </c:pt>
                <c:pt idx="623">
                  <c:v>43359</c:v>
                </c:pt>
                <c:pt idx="624">
                  <c:v>43360</c:v>
                </c:pt>
                <c:pt idx="625">
                  <c:v>43361</c:v>
                </c:pt>
                <c:pt idx="626">
                  <c:v>43362</c:v>
                </c:pt>
                <c:pt idx="627">
                  <c:v>43363</c:v>
                </c:pt>
                <c:pt idx="628">
                  <c:v>43364</c:v>
                </c:pt>
                <c:pt idx="629">
                  <c:v>43365</c:v>
                </c:pt>
                <c:pt idx="630">
                  <c:v>43366</c:v>
                </c:pt>
                <c:pt idx="631">
                  <c:v>43367</c:v>
                </c:pt>
                <c:pt idx="632">
                  <c:v>43368</c:v>
                </c:pt>
                <c:pt idx="633">
                  <c:v>43369</c:v>
                </c:pt>
                <c:pt idx="634">
                  <c:v>43370</c:v>
                </c:pt>
                <c:pt idx="635">
                  <c:v>43371</c:v>
                </c:pt>
                <c:pt idx="636">
                  <c:v>43372</c:v>
                </c:pt>
                <c:pt idx="637">
                  <c:v>43373</c:v>
                </c:pt>
                <c:pt idx="638">
                  <c:v>43374</c:v>
                </c:pt>
                <c:pt idx="639">
                  <c:v>43375</c:v>
                </c:pt>
                <c:pt idx="640">
                  <c:v>43376</c:v>
                </c:pt>
                <c:pt idx="641">
                  <c:v>43377</c:v>
                </c:pt>
                <c:pt idx="642">
                  <c:v>43378</c:v>
                </c:pt>
                <c:pt idx="643">
                  <c:v>43379</c:v>
                </c:pt>
                <c:pt idx="644">
                  <c:v>43380</c:v>
                </c:pt>
                <c:pt idx="645">
                  <c:v>43381</c:v>
                </c:pt>
                <c:pt idx="646">
                  <c:v>43382</c:v>
                </c:pt>
                <c:pt idx="647">
                  <c:v>43383</c:v>
                </c:pt>
                <c:pt idx="648">
                  <c:v>43384</c:v>
                </c:pt>
                <c:pt idx="649">
                  <c:v>43385</c:v>
                </c:pt>
                <c:pt idx="650">
                  <c:v>43386</c:v>
                </c:pt>
                <c:pt idx="651">
                  <c:v>43387</c:v>
                </c:pt>
                <c:pt idx="652">
                  <c:v>43388</c:v>
                </c:pt>
                <c:pt idx="653">
                  <c:v>43389</c:v>
                </c:pt>
                <c:pt idx="654">
                  <c:v>43390</c:v>
                </c:pt>
                <c:pt idx="655">
                  <c:v>43391</c:v>
                </c:pt>
                <c:pt idx="656">
                  <c:v>43392</c:v>
                </c:pt>
                <c:pt idx="657">
                  <c:v>43393</c:v>
                </c:pt>
                <c:pt idx="658">
                  <c:v>43394</c:v>
                </c:pt>
                <c:pt idx="659">
                  <c:v>43395</c:v>
                </c:pt>
                <c:pt idx="660">
                  <c:v>43396</c:v>
                </c:pt>
                <c:pt idx="661">
                  <c:v>43397</c:v>
                </c:pt>
                <c:pt idx="662">
                  <c:v>43398</c:v>
                </c:pt>
                <c:pt idx="663">
                  <c:v>43399</c:v>
                </c:pt>
                <c:pt idx="664">
                  <c:v>43400</c:v>
                </c:pt>
                <c:pt idx="665">
                  <c:v>43401</c:v>
                </c:pt>
                <c:pt idx="666">
                  <c:v>43402</c:v>
                </c:pt>
                <c:pt idx="667">
                  <c:v>43403</c:v>
                </c:pt>
                <c:pt idx="668">
                  <c:v>43404</c:v>
                </c:pt>
                <c:pt idx="669">
                  <c:v>43405</c:v>
                </c:pt>
                <c:pt idx="670">
                  <c:v>43406</c:v>
                </c:pt>
                <c:pt idx="671">
                  <c:v>43407</c:v>
                </c:pt>
                <c:pt idx="672">
                  <c:v>43408</c:v>
                </c:pt>
                <c:pt idx="673">
                  <c:v>43409</c:v>
                </c:pt>
                <c:pt idx="674">
                  <c:v>43410</c:v>
                </c:pt>
                <c:pt idx="675">
                  <c:v>43411</c:v>
                </c:pt>
                <c:pt idx="676">
                  <c:v>43412</c:v>
                </c:pt>
                <c:pt idx="677">
                  <c:v>43413</c:v>
                </c:pt>
                <c:pt idx="678">
                  <c:v>43414</c:v>
                </c:pt>
                <c:pt idx="679">
                  <c:v>43415</c:v>
                </c:pt>
                <c:pt idx="680">
                  <c:v>43416</c:v>
                </c:pt>
                <c:pt idx="681">
                  <c:v>43417</c:v>
                </c:pt>
                <c:pt idx="682">
                  <c:v>43418</c:v>
                </c:pt>
                <c:pt idx="683">
                  <c:v>43419</c:v>
                </c:pt>
                <c:pt idx="684">
                  <c:v>43420</c:v>
                </c:pt>
                <c:pt idx="685">
                  <c:v>43421</c:v>
                </c:pt>
                <c:pt idx="686">
                  <c:v>43422</c:v>
                </c:pt>
                <c:pt idx="687">
                  <c:v>43423</c:v>
                </c:pt>
                <c:pt idx="688">
                  <c:v>43424</c:v>
                </c:pt>
                <c:pt idx="689">
                  <c:v>43425</c:v>
                </c:pt>
                <c:pt idx="690">
                  <c:v>43426</c:v>
                </c:pt>
                <c:pt idx="691">
                  <c:v>43427</c:v>
                </c:pt>
                <c:pt idx="692">
                  <c:v>43428</c:v>
                </c:pt>
                <c:pt idx="693">
                  <c:v>43429</c:v>
                </c:pt>
                <c:pt idx="694">
                  <c:v>43430</c:v>
                </c:pt>
                <c:pt idx="695">
                  <c:v>43431</c:v>
                </c:pt>
                <c:pt idx="696">
                  <c:v>43432</c:v>
                </c:pt>
                <c:pt idx="697">
                  <c:v>43433</c:v>
                </c:pt>
                <c:pt idx="698">
                  <c:v>43434</c:v>
                </c:pt>
                <c:pt idx="699">
                  <c:v>43435</c:v>
                </c:pt>
                <c:pt idx="700">
                  <c:v>43436</c:v>
                </c:pt>
                <c:pt idx="701">
                  <c:v>43437</c:v>
                </c:pt>
                <c:pt idx="702">
                  <c:v>43438</c:v>
                </c:pt>
                <c:pt idx="703">
                  <c:v>43439</c:v>
                </c:pt>
                <c:pt idx="704">
                  <c:v>43440</c:v>
                </c:pt>
                <c:pt idx="705">
                  <c:v>43441</c:v>
                </c:pt>
                <c:pt idx="706">
                  <c:v>43442</c:v>
                </c:pt>
                <c:pt idx="707">
                  <c:v>43443</c:v>
                </c:pt>
                <c:pt idx="708">
                  <c:v>43444</c:v>
                </c:pt>
                <c:pt idx="709">
                  <c:v>43445</c:v>
                </c:pt>
                <c:pt idx="710">
                  <c:v>43446</c:v>
                </c:pt>
                <c:pt idx="711">
                  <c:v>43447</c:v>
                </c:pt>
                <c:pt idx="712">
                  <c:v>43448</c:v>
                </c:pt>
                <c:pt idx="713">
                  <c:v>43449</c:v>
                </c:pt>
                <c:pt idx="714">
                  <c:v>43450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43456</c:v>
                </c:pt>
                <c:pt idx="721">
                  <c:v>43457</c:v>
                </c:pt>
                <c:pt idx="722">
                  <c:v>43458</c:v>
                </c:pt>
                <c:pt idx="723">
                  <c:v>43459</c:v>
                </c:pt>
                <c:pt idx="724">
                  <c:v>43460</c:v>
                </c:pt>
                <c:pt idx="725">
                  <c:v>43461</c:v>
                </c:pt>
                <c:pt idx="726">
                  <c:v>43462</c:v>
                </c:pt>
                <c:pt idx="727">
                  <c:v>43463</c:v>
                </c:pt>
                <c:pt idx="728">
                  <c:v>43464</c:v>
                </c:pt>
                <c:pt idx="729">
                  <c:v>43465</c:v>
                </c:pt>
                <c:pt idx="730">
                  <c:v>43466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43470</c:v>
                </c:pt>
                <c:pt idx="735">
                  <c:v>43471</c:v>
                </c:pt>
                <c:pt idx="736">
                  <c:v>43472</c:v>
                </c:pt>
                <c:pt idx="737">
                  <c:v>43473</c:v>
                </c:pt>
                <c:pt idx="738">
                  <c:v>43474</c:v>
                </c:pt>
                <c:pt idx="739">
                  <c:v>43475</c:v>
                </c:pt>
                <c:pt idx="740">
                  <c:v>43476</c:v>
                </c:pt>
                <c:pt idx="741">
                  <c:v>43477</c:v>
                </c:pt>
                <c:pt idx="742">
                  <c:v>43478</c:v>
                </c:pt>
                <c:pt idx="743">
                  <c:v>43479</c:v>
                </c:pt>
                <c:pt idx="744">
                  <c:v>43480</c:v>
                </c:pt>
                <c:pt idx="745">
                  <c:v>43481</c:v>
                </c:pt>
                <c:pt idx="746">
                  <c:v>43482</c:v>
                </c:pt>
                <c:pt idx="747">
                  <c:v>43483</c:v>
                </c:pt>
                <c:pt idx="748">
                  <c:v>43484</c:v>
                </c:pt>
                <c:pt idx="749">
                  <c:v>43485</c:v>
                </c:pt>
                <c:pt idx="750">
                  <c:v>43486</c:v>
                </c:pt>
                <c:pt idx="751">
                  <c:v>43487</c:v>
                </c:pt>
                <c:pt idx="752">
                  <c:v>43488</c:v>
                </c:pt>
                <c:pt idx="753">
                  <c:v>43489</c:v>
                </c:pt>
                <c:pt idx="754">
                  <c:v>43490</c:v>
                </c:pt>
                <c:pt idx="755">
                  <c:v>43491</c:v>
                </c:pt>
                <c:pt idx="756">
                  <c:v>43492</c:v>
                </c:pt>
                <c:pt idx="757">
                  <c:v>43493</c:v>
                </c:pt>
                <c:pt idx="758">
                  <c:v>43494</c:v>
                </c:pt>
                <c:pt idx="759">
                  <c:v>43495</c:v>
                </c:pt>
                <c:pt idx="760">
                  <c:v>43496</c:v>
                </c:pt>
                <c:pt idx="761">
                  <c:v>43497</c:v>
                </c:pt>
                <c:pt idx="762">
                  <c:v>43498</c:v>
                </c:pt>
                <c:pt idx="763">
                  <c:v>43499</c:v>
                </c:pt>
                <c:pt idx="764">
                  <c:v>43500</c:v>
                </c:pt>
                <c:pt idx="765">
                  <c:v>43501</c:v>
                </c:pt>
                <c:pt idx="766">
                  <c:v>43502</c:v>
                </c:pt>
                <c:pt idx="767">
                  <c:v>43503</c:v>
                </c:pt>
                <c:pt idx="768">
                  <c:v>43504</c:v>
                </c:pt>
                <c:pt idx="769">
                  <c:v>43505</c:v>
                </c:pt>
                <c:pt idx="770">
                  <c:v>43506</c:v>
                </c:pt>
                <c:pt idx="771">
                  <c:v>43507</c:v>
                </c:pt>
                <c:pt idx="772">
                  <c:v>43508</c:v>
                </c:pt>
                <c:pt idx="773">
                  <c:v>43509</c:v>
                </c:pt>
                <c:pt idx="774">
                  <c:v>43510</c:v>
                </c:pt>
                <c:pt idx="775">
                  <c:v>43511</c:v>
                </c:pt>
                <c:pt idx="776">
                  <c:v>43512</c:v>
                </c:pt>
                <c:pt idx="777">
                  <c:v>43513</c:v>
                </c:pt>
                <c:pt idx="778">
                  <c:v>43514</c:v>
                </c:pt>
                <c:pt idx="779">
                  <c:v>43515</c:v>
                </c:pt>
                <c:pt idx="780">
                  <c:v>43516</c:v>
                </c:pt>
                <c:pt idx="781">
                  <c:v>43517</c:v>
                </c:pt>
                <c:pt idx="782">
                  <c:v>43518</c:v>
                </c:pt>
                <c:pt idx="783">
                  <c:v>43519</c:v>
                </c:pt>
                <c:pt idx="784">
                  <c:v>43520</c:v>
                </c:pt>
                <c:pt idx="785">
                  <c:v>43521</c:v>
                </c:pt>
                <c:pt idx="786">
                  <c:v>43522</c:v>
                </c:pt>
                <c:pt idx="787">
                  <c:v>43523</c:v>
                </c:pt>
                <c:pt idx="788">
                  <c:v>43524</c:v>
                </c:pt>
                <c:pt idx="789">
                  <c:v>43525</c:v>
                </c:pt>
                <c:pt idx="790">
                  <c:v>43526</c:v>
                </c:pt>
                <c:pt idx="791">
                  <c:v>43527</c:v>
                </c:pt>
                <c:pt idx="792">
                  <c:v>43528</c:v>
                </c:pt>
                <c:pt idx="793">
                  <c:v>43529</c:v>
                </c:pt>
                <c:pt idx="794">
                  <c:v>43530</c:v>
                </c:pt>
                <c:pt idx="795">
                  <c:v>43531</c:v>
                </c:pt>
                <c:pt idx="796">
                  <c:v>43532</c:v>
                </c:pt>
                <c:pt idx="797">
                  <c:v>43533</c:v>
                </c:pt>
                <c:pt idx="798">
                  <c:v>43534</c:v>
                </c:pt>
                <c:pt idx="799">
                  <c:v>43535</c:v>
                </c:pt>
                <c:pt idx="800">
                  <c:v>43536</c:v>
                </c:pt>
                <c:pt idx="801">
                  <c:v>43537</c:v>
                </c:pt>
                <c:pt idx="802">
                  <c:v>43538</c:v>
                </c:pt>
                <c:pt idx="803">
                  <c:v>43539</c:v>
                </c:pt>
                <c:pt idx="804">
                  <c:v>43540</c:v>
                </c:pt>
                <c:pt idx="805">
                  <c:v>43541</c:v>
                </c:pt>
                <c:pt idx="806">
                  <c:v>43542</c:v>
                </c:pt>
                <c:pt idx="807">
                  <c:v>43543</c:v>
                </c:pt>
                <c:pt idx="808">
                  <c:v>43544</c:v>
                </c:pt>
                <c:pt idx="809">
                  <c:v>43545</c:v>
                </c:pt>
                <c:pt idx="810">
                  <c:v>43546</c:v>
                </c:pt>
                <c:pt idx="811">
                  <c:v>43547</c:v>
                </c:pt>
                <c:pt idx="812">
                  <c:v>43548</c:v>
                </c:pt>
                <c:pt idx="813">
                  <c:v>43549</c:v>
                </c:pt>
                <c:pt idx="814">
                  <c:v>43550</c:v>
                </c:pt>
                <c:pt idx="815">
                  <c:v>43551</c:v>
                </c:pt>
                <c:pt idx="816">
                  <c:v>43552</c:v>
                </c:pt>
                <c:pt idx="817">
                  <c:v>43553</c:v>
                </c:pt>
                <c:pt idx="818">
                  <c:v>43554</c:v>
                </c:pt>
                <c:pt idx="819">
                  <c:v>43555</c:v>
                </c:pt>
                <c:pt idx="820">
                  <c:v>43556</c:v>
                </c:pt>
                <c:pt idx="821">
                  <c:v>43557</c:v>
                </c:pt>
                <c:pt idx="822">
                  <c:v>43558</c:v>
                </c:pt>
                <c:pt idx="823">
                  <c:v>43559</c:v>
                </c:pt>
                <c:pt idx="824">
                  <c:v>43560</c:v>
                </c:pt>
                <c:pt idx="825">
                  <c:v>43561</c:v>
                </c:pt>
                <c:pt idx="826">
                  <c:v>43562</c:v>
                </c:pt>
                <c:pt idx="827">
                  <c:v>43563</c:v>
                </c:pt>
                <c:pt idx="828">
                  <c:v>43564</c:v>
                </c:pt>
                <c:pt idx="829">
                  <c:v>43565</c:v>
                </c:pt>
                <c:pt idx="830">
                  <c:v>43566</c:v>
                </c:pt>
                <c:pt idx="831">
                  <c:v>43567</c:v>
                </c:pt>
                <c:pt idx="832">
                  <c:v>43568</c:v>
                </c:pt>
                <c:pt idx="833">
                  <c:v>43569</c:v>
                </c:pt>
                <c:pt idx="834">
                  <c:v>43570</c:v>
                </c:pt>
                <c:pt idx="835">
                  <c:v>43571</c:v>
                </c:pt>
                <c:pt idx="836">
                  <c:v>43572</c:v>
                </c:pt>
                <c:pt idx="837">
                  <c:v>43573</c:v>
                </c:pt>
                <c:pt idx="838">
                  <c:v>43574</c:v>
                </c:pt>
                <c:pt idx="839">
                  <c:v>43575</c:v>
                </c:pt>
                <c:pt idx="840">
                  <c:v>43576</c:v>
                </c:pt>
                <c:pt idx="841">
                  <c:v>43577</c:v>
                </c:pt>
                <c:pt idx="842">
                  <c:v>43578</c:v>
                </c:pt>
                <c:pt idx="843">
                  <c:v>43579</c:v>
                </c:pt>
                <c:pt idx="844">
                  <c:v>43580</c:v>
                </c:pt>
                <c:pt idx="845">
                  <c:v>43581</c:v>
                </c:pt>
                <c:pt idx="846">
                  <c:v>43582</c:v>
                </c:pt>
                <c:pt idx="847">
                  <c:v>43583</c:v>
                </c:pt>
                <c:pt idx="848">
                  <c:v>43584</c:v>
                </c:pt>
                <c:pt idx="849">
                  <c:v>43585</c:v>
                </c:pt>
                <c:pt idx="850">
                  <c:v>43586</c:v>
                </c:pt>
                <c:pt idx="851">
                  <c:v>43587</c:v>
                </c:pt>
                <c:pt idx="852">
                  <c:v>43588</c:v>
                </c:pt>
                <c:pt idx="853">
                  <c:v>43589</c:v>
                </c:pt>
                <c:pt idx="854">
                  <c:v>43590</c:v>
                </c:pt>
                <c:pt idx="855">
                  <c:v>43591</c:v>
                </c:pt>
                <c:pt idx="856">
                  <c:v>43592</c:v>
                </c:pt>
                <c:pt idx="857">
                  <c:v>43593</c:v>
                </c:pt>
                <c:pt idx="858">
                  <c:v>43594</c:v>
                </c:pt>
                <c:pt idx="859">
                  <c:v>43595</c:v>
                </c:pt>
                <c:pt idx="860">
                  <c:v>43596</c:v>
                </c:pt>
                <c:pt idx="861">
                  <c:v>43597</c:v>
                </c:pt>
                <c:pt idx="862">
                  <c:v>43598</c:v>
                </c:pt>
                <c:pt idx="863">
                  <c:v>43599</c:v>
                </c:pt>
                <c:pt idx="864">
                  <c:v>43600</c:v>
                </c:pt>
                <c:pt idx="865">
                  <c:v>43601</c:v>
                </c:pt>
                <c:pt idx="866">
                  <c:v>43602</c:v>
                </c:pt>
                <c:pt idx="867">
                  <c:v>43603</c:v>
                </c:pt>
                <c:pt idx="868">
                  <c:v>43604</c:v>
                </c:pt>
                <c:pt idx="869">
                  <c:v>43605</c:v>
                </c:pt>
                <c:pt idx="870">
                  <c:v>43606</c:v>
                </c:pt>
                <c:pt idx="871">
                  <c:v>43607</c:v>
                </c:pt>
                <c:pt idx="872">
                  <c:v>43608</c:v>
                </c:pt>
                <c:pt idx="873">
                  <c:v>43609</c:v>
                </c:pt>
                <c:pt idx="874">
                  <c:v>43610</c:v>
                </c:pt>
                <c:pt idx="875">
                  <c:v>43611</c:v>
                </c:pt>
                <c:pt idx="876">
                  <c:v>43612</c:v>
                </c:pt>
                <c:pt idx="877">
                  <c:v>43613</c:v>
                </c:pt>
                <c:pt idx="878">
                  <c:v>43614</c:v>
                </c:pt>
                <c:pt idx="879">
                  <c:v>43615</c:v>
                </c:pt>
                <c:pt idx="880">
                  <c:v>43616</c:v>
                </c:pt>
                <c:pt idx="881">
                  <c:v>43617</c:v>
                </c:pt>
                <c:pt idx="882">
                  <c:v>43618</c:v>
                </c:pt>
                <c:pt idx="883">
                  <c:v>43619</c:v>
                </c:pt>
                <c:pt idx="884">
                  <c:v>43620</c:v>
                </c:pt>
                <c:pt idx="885">
                  <c:v>43621</c:v>
                </c:pt>
                <c:pt idx="886">
                  <c:v>43622</c:v>
                </c:pt>
                <c:pt idx="887">
                  <c:v>43623</c:v>
                </c:pt>
                <c:pt idx="888">
                  <c:v>43624</c:v>
                </c:pt>
                <c:pt idx="889">
                  <c:v>43625</c:v>
                </c:pt>
                <c:pt idx="890">
                  <c:v>43626</c:v>
                </c:pt>
                <c:pt idx="891">
                  <c:v>43627</c:v>
                </c:pt>
                <c:pt idx="892">
                  <c:v>43628</c:v>
                </c:pt>
                <c:pt idx="893">
                  <c:v>43629</c:v>
                </c:pt>
                <c:pt idx="894">
                  <c:v>43630</c:v>
                </c:pt>
                <c:pt idx="895">
                  <c:v>43631</c:v>
                </c:pt>
                <c:pt idx="896">
                  <c:v>43632</c:v>
                </c:pt>
                <c:pt idx="897">
                  <c:v>43633</c:v>
                </c:pt>
                <c:pt idx="898">
                  <c:v>43634</c:v>
                </c:pt>
                <c:pt idx="899">
                  <c:v>43635</c:v>
                </c:pt>
                <c:pt idx="900">
                  <c:v>43636</c:v>
                </c:pt>
                <c:pt idx="901">
                  <c:v>43637</c:v>
                </c:pt>
                <c:pt idx="902">
                  <c:v>43638</c:v>
                </c:pt>
                <c:pt idx="903">
                  <c:v>43639</c:v>
                </c:pt>
                <c:pt idx="904">
                  <c:v>43640</c:v>
                </c:pt>
                <c:pt idx="905">
                  <c:v>43641</c:v>
                </c:pt>
                <c:pt idx="906">
                  <c:v>43642</c:v>
                </c:pt>
                <c:pt idx="907">
                  <c:v>43643</c:v>
                </c:pt>
                <c:pt idx="908">
                  <c:v>43644</c:v>
                </c:pt>
                <c:pt idx="909">
                  <c:v>43645</c:v>
                </c:pt>
                <c:pt idx="910">
                  <c:v>43646</c:v>
                </c:pt>
                <c:pt idx="911">
                  <c:v>43647</c:v>
                </c:pt>
                <c:pt idx="912">
                  <c:v>43648</c:v>
                </c:pt>
                <c:pt idx="913">
                  <c:v>43649</c:v>
                </c:pt>
                <c:pt idx="914">
                  <c:v>43650</c:v>
                </c:pt>
                <c:pt idx="915">
                  <c:v>43651</c:v>
                </c:pt>
                <c:pt idx="916">
                  <c:v>43652</c:v>
                </c:pt>
                <c:pt idx="917">
                  <c:v>43653</c:v>
                </c:pt>
                <c:pt idx="918">
                  <c:v>43654</c:v>
                </c:pt>
                <c:pt idx="919">
                  <c:v>43655</c:v>
                </c:pt>
                <c:pt idx="920">
                  <c:v>43656</c:v>
                </c:pt>
                <c:pt idx="921">
                  <c:v>43657</c:v>
                </c:pt>
                <c:pt idx="922">
                  <c:v>43658</c:v>
                </c:pt>
                <c:pt idx="923">
                  <c:v>43659</c:v>
                </c:pt>
                <c:pt idx="924">
                  <c:v>43660</c:v>
                </c:pt>
                <c:pt idx="925">
                  <c:v>43661</c:v>
                </c:pt>
                <c:pt idx="926">
                  <c:v>43662</c:v>
                </c:pt>
                <c:pt idx="927">
                  <c:v>43663</c:v>
                </c:pt>
                <c:pt idx="928">
                  <c:v>43664</c:v>
                </c:pt>
                <c:pt idx="929">
                  <c:v>43665</c:v>
                </c:pt>
                <c:pt idx="930">
                  <c:v>43666</c:v>
                </c:pt>
                <c:pt idx="931">
                  <c:v>43667</c:v>
                </c:pt>
                <c:pt idx="932">
                  <c:v>43668</c:v>
                </c:pt>
                <c:pt idx="933">
                  <c:v>43669</c:v>
                </c:pt>
                <c:pt idx="934">
                  <c:v>43670</c:v>
                </c:pt>
                <c:pt idx="935">
                  <c:v>43671</c:v>
                </c:pt>
                <c:pt idx="936">
                  <c:v>43672</c:v>
                </c:pt>
                <c:pt idx="937">
                  <c:v>43673</c:v>
                </c:pt>
                <c:pt idx="938">
                  <c:v>43674</c:v>
                </c:pt>
                <c:pt idx="939">
                  <c:v>43675</c:v>
                </c:pt>
                <c:pt idx="940">
                  <c:v>43676</c:v>
                </c:pt>
                <c:pt idx="941">
                  <c:v>43677</c:v>
                </c:pt>
                <c:pt idx="942">
                  <c:v>43678</c:v>
                </c:pt>
                <c:pt idx="943">
                  <c:v>43679</c:v>
                </c:pt>
                <c:pt idx="944">
                  <c:v>43680</c:v>
                </c:pt>
                <c:pt idx="945">
                  <c:v>43681</c:v>
                </c:pt>
                <c:pt idx="946">
                  <c:v>43682</c:v>
                </c:pt>
                <c:pt idx="947">
                  <c:v>43683</c:v>
                </c:pt>
                <c:pt idx="948">
                  <c:v>43684</c:v>
                </c:pt>
                <c:pt idx="949">
                  <c:v>43685</c:v>
                </c:pt>
                <c:pt idx="950">
                  <c:v>43686</c:v>
                </c:pt>
                <c:pt idx="951">
                  <c:v>43687</c:v>
                </c:pt>
                <c:pt idx="952">
                  <c:v>43688</c:v>
                </c:pt>
                <c:pt idx="953">
                  <c:v>43689</c:v>
                </c:pt>
                <c:pt idx="954">
                  <c:v>43690</c:v>
                </c:pt>
                <c:pt idx="955">
                  <c:v>43691</c:v>
                </c:pt>
                <c:pt idx="956">
                  <c:v>43692</c:v>
                </c:pt>
                <c:pt idx="957">
                  <c:v>43693</c:v>
                </c:pt>
                <c:pt idx="958">
                  <c:v>43694</c:v>
                </c:pt>
                <c:pt idx="959">
                  <c:v>43695</c:v>
                </c:pt>
                <c:pt idx="960">
                  <c:v>43696</c:v>
                </c:pt>
                <c:pt idx="961">
                  <c:v>43697</c:v>
                </c:pt>
                <c:pt idx="962">
                  <c:v>43698</c:v>
                </c:pt>
                <c:pt idx="963">
                  <c:v>43699</c:v>
                </c:pt>
                <c:pt idx="964">
                  <c:v>43700</c:v>
                </c:pt>
                <c:pt idx="965">
                  <c:v>43701</c:v>
                </c:pt>
                <c:pt idx="966">
                  <c:v>43702</c:v>
                </c:pt>
                <c:pt idx="967">
                  <c:v>43703</c:v>
                </c:pt>
                <c:pt idx="968">
                  <c:v>43704</c:v>
                </c:pt>
                <c:pt idx="969">
                  <c:v>43705</c:v>
                </c:pt>
                <c:pt idx="970">
                  <c:v>43706</c:v>
                </c:pt>
                <c:pt idx="971">
                  <c:v>43707</c:v>
                </c:pt>
                <c:pt idx="972">
                  <c:v>43708</c:v>
                </c:pt>
                <c:pt idx="973">
                  <c:v>43709</c:v>
                </c:pt>
                <c:pt idx="974">
                  <c:v>43710</c:v>
                </c:pt>
                <c:pt idx="975">
                  <c:v>43711</c:v>
                </c:pt>
                <c:pt idx="976">
                  <c:v>43712</c:v>
                </c:pt>
                <c:pt idx="977">
                  <c:v>43713</c:v>
                </c:pt>
                <c:pt idx="978">
                  <c:v>43714</c:v>
                </c:pt>
                <c:pt idx="979">
                  <c:v>43715</c:v>
                </c:pt>
                <c:pt idx="980">
                  <c:v>43716</c:v>
                </c:pt>
                <c:pt idx="981">
                  <c:v>43717</c:v>
                </c:pt>
                <c:pt idx="982">
                  <c:v>43718</c:v>
                </c:pt>
                <c:pt idx="983">
                  <c:v>43719</c:v>
                </c:pt>
                <c:pt idx="984">
                  <c:v>43720</c:v>
                </c:pt>
                <c:pt idx="985">
                  <c:v>43721</c:v>
                </c:pt>
                <c:pt idx="986">
                  <c:v>43722</c:v>
                </c:pt>
                <c:pt idx="987">
                  <c:v>43723</c:v>
                </c:pt>
                <c:pt idx="988">
                  <c:v>43724</c:v>
                </c:pt>
                <c:pt idx="989">
                  <c:v>43725</c:v>
                </c:pt>
                <c:pt idx="990">
                  <c:v>43726</c:v>
                </c:pt>
                <c:pt idx="991">
                  <c:v>43727</c:v>
                </c:pt>
                <c:pt idx="992">
                  <c:v>43728</c:v>
                </c:pt>
                <c:pt idx="993">
                  <c:v>43729</c:v>
                </c:pt>
                <c:pt idx="994">
                  <c:v>43730</c:v>
                </c:pt>
                <c:pt idx="995">
                  <c:v>43731</c:v>
                </c:pt>
                <c:pt idx="996">
                  <c:v>43732</c:v>
                </c:pt>
                <c:pt idx="997">
                  <c:v>43733</c:v>
                </c:pt>
                <c:pt idx="998">
                  <c:v>43734</c:v>
                </c:pt>
                <c:pt idx="999">
                  <c:v>43735</c:v>
                </c:pt>
                <c:pt idx="1000">
                  <c:v>43736</c:v>
                </c:pt>
                <c:pt idx="1001">
                  <c:v>43737</c:v>
                </c:pt>
                <c:pt idx="1002">
                  <c:v>43738</c:v>
                </c:pt>
                <c:pt idx="1003">
                  <c:v>43739</c:v>
                </c:pt>
                <c:pt idx="1004">
                  <c:v>43740</c:v>
                </c:pt>
                <c:pt idx="1005">
                  <c:v>43741</c:v>
                </c:pt>
                <c:pt idx="1006">
                  <c:v>43742</c:v>
                </c:pt>
                <c:pt idx="1007">
                  <c:v>43743</c:v>
                </c:pt>
                <c:pt idx="1008">
                  <c:v>43744</c:v>
                </c:pt>
                <c:pt idx="1009">
                  <c:v>43745</c:v>
                </c:pt>
                <c:pt idx="1010">
                  <c:v>43746</c:v>
                </c:pt>
                <c:pt idx="1011">
                  <c:v>43747</c:v>
                </c:pt>
                <c:pt idx="1012">
                  <c:v>43748</c:v>
                </c:pt>
                <c:pt idx="1013">
                  <c:v>43749</c:v>
                </c:pt>
                <c:pt idx="1014">
                  <c:v>43750</c:v>
                </c:pt>
                <c:pt idx="1015">
                  <c:v>43751</c:v>
                </c:pt>
                <c:pt idx="1016">
                  <c:v>43752</c:v>
                </c:pt>
                <c:pt idx="1017">
                  <c:v>43753</c:v>
                </c:pt>
                <c:pt idx="1018">
                  <c:v>43754</c:v>
                </c:pt>
                <c:pt idx="1019">
                  <c:v>43755</c:v>
                </c:pt>
                <c:pt idx="1020">
                  <c:v>43756</c:v>
                </c:pt>
                <c:pt idx="1021">
                  <c:v>43757</c:v>
                </c:pt>
                <c:pt idx="1022">
                  <c:v>43758</c:v>
                </c:pt>
                <c:pt idx="1023">
                  <c:v>43759</c:v>
                </c:pt>
                <c:pt idx="1024">
                  <c:v>43760</c:v>
                </c:pt>
                <c:pt idx="1025">
                  <c:v>43761</c:v>
                </c:pt>
                <c:pt idx="1026">
                  <c:v>43762</c:v>
                </c:pt>
                <c:pt idx="1027">
                  <c:v>43763</c:v>
                </c:pt>
                <c:pt idx="1028">
                  <c:v>43764</c:v>
                </c:pt>
                <c:pt idx="1029">
                  <c:v>43765</c:v>
                </c:pt>
                <c:pt idx="1030">
                  <c:v>43766</c:v>
                </c:pt>
                <c:pt idx="1031">
                  <c:v>43767</c:v>
                </c:pt>
                <c:pt idx="1032">
                  <c:v>43768</c:v>
                </c:pt>
                <c:pt idx="1033">
                  <c:v>43769</c:v>
                </c:pt>
                <c:pt idx="1034">
                  <c:v>43770</c:v>
                </c:pt>
                <c:pt idx="1035">
                  <c:v>43771</c:v>
                </c:pt>
                <c:pt idx="1036">
                  <c:v>43772</c:v>
                </c:pt>
                <c:pt idx="1037">
                  <c:v>43773</c:v>
                </c:pt>
                <c:pt idx="1038">
                  <c:v>43774</c:v>
                </c:pt>
                <c:pt idx="1039">
                  <c:v>43775</c:v>
                </c:pt>
                <c:pt idx="1040">
                  <c:v>43776</c:v>
                </c:pt>
                <c:pt idx="1041">
                  <c:v>43777</c:v>
                </c:pt>
                <c:pt idx="1042">
                  <c:v>43778</c:v>
                </c:pt>
                <c:pt idx="1043">
                  <c:v>43779</c:v>
                </c:pt>
                <c:pt idx="1044">
                  <c:v>43780</c:v>
                </c:pt>
                <c:pt idx="1045">
                  <c:v>43781</c:v>
                </c:pt>
                <c:pt idx="1046">
                  <c:v>43782</c:v>
                </c:pt>
                <c:pt idx="1047">
                  <c:v>43783</c:v>
                </c:pt>
                <c:pt idx="1048">
                  <c:v>43784</c:v>
                </c:pt>
                <c:pt idx="1049">
                  <c:v>43785</c:v>
                </c:pt>
                <c:pt idx="1050">
                  <c:v>43786</c:v>
                </c:pt>
                <c:pt idx="1051">
                  <c:v>43787</c:v>
                </c:pt>
                <c:pt idx="1052">
                  <c:v>43788</c:v>
                </c:pt>
                <c:pt idx="1053">
                  <c:v>43789</c:v>
                </c:pt>
                <c:pt idx="1054">
                  <c:v>43790</c:v>
                </c:pt>
                <c:pt idx="1055">
                  <c:v>43791</c:v>
                </c:pt>
                <c:pt idx="1056">
                  <c:v>43792</c:v>
                </c:pt>
                <c:pt idx="1057">
                  <c:v>43793</c:v>
                </c:pt>
                <c:pt idx="1058">
                  <c:v>43794</c:v>
                </c:pt>
                <c:pt idx="1059">
                  <c:v>43795</c:v>
                </c:pt>
                <c:pt idx="1060">
                  <c:v>43796</c:v>
                </c:pt>
                <c:pt idx="1061">
                  <c:v>43797</c:v>
                </c:pt>
                <c:pt idx="1062">
                  <c:v>43798</c:v>
                </c:pt>
                <c:pt idx="1063">
                  <c:v>43799</c:v>
                </c:pt>
                <c:pt idx="1064">
                  <c:v>43800</c:v>
                </c:pt>
                <c:pt idx="1065">
                  <c:v>43801</c:v>
                </c:pt>
                <c:pt idx="1066">
                  <c:v>43802</c:v>
                </c:pt>
                <c:pt idx="1067">
                  <c:v>43803</c:v>
                </c:pt>
                <c:pt idx="1068">
                  <c:v>43804</c:v>
                </c:pt>
                <c:pt idx="1069">
                  <c:v>43805</c:v>
                </c:pt>
                <c:pt idx="1070">
                  <c:v>43806</c:v>
                </c:pt>
                <c:pt idx="1071">
                  <c:v>43807</c:v>
                </c:pt>
                <c:pt idx="1072">
                  <c:v>43808</c:v>
                </c:pt>
                <c:pt idx="1073">
                  <c:v>43809</c:v>
                </c:pt>
                <c:pt idx="1074">
                  <c:v>43810</c:v>
                </c:pt>
                <c:pt idx="1075">
                  <c:v>43811</c:v>
                </c:pt>
                <c:pt idx="1076">
                  <c:v>43812</c:v>
                </c:pt>
                <c:pt idx="1077">
                  <c:v>43813</c:v>
                </c:pt>
                <c:pt idx="1078">
                  <c:v>43814</c:v>
                </c:pt>
                <c:pt idx="1079">
                  <c:v>43815</c:v>
                </c:pt>
                <c:pt idx="1080">
                  <c:v>43816</c:v>
                </c:pt>
                <c:pt idx="1081">
                  <c:v>43817</c:v>
                </c:pt>
                <c:pt idx="1082">
                  <c:v>43818</c:v>
                </c:pt>
                <c:pt idx="1083">
                  <c:v>43819</c:v>
                </c:pt>
                <c:pt idx="1084">
                  <c:v>43820</c:v>
                </c:pt>
                <c:pt idx="1085">
                  <c:v>43821</c:v>
                </c:pt>
                <c:pt idx="1086">
                  <c:v>43822</c:v>
                </c:pt>
                <c:pt idx="1087">
                  <c:v>43823</c:v>
                </c:pt>
                <c:pt idx="1088">
                  <c:v>43824</c:v>
                </c:pt>
                <c:pt idx="1089">
                  <c:v>43825</c:v>
                </c:pt>
                <c:pt idx="1090">
                  <c:v>43826</c:v>
                </c:pt>
                <c:pt idx="1091">
                  <c:v>43827</c:v>
                </c:pt>
                <c:pt idx="1092">
                  <c:v>43828</c:v>
                </c:pt>
                <c:pt idx="1093">
                  <c:v>43829</c:v>
                </c:pt>
                <c:pt idx="1094">
                  <c:v>43830</c:v>
                </c:pt>
              </c:numCache>
            </c:numRef>
          </c:cat>
          <c:val>
            <c:numRef>
              <c:f>'Cafe_FitTrend'!$C$7:$C$1101</c:f>
              <c:numCache>
                <c:formatCode>_(* #,##0.00_);_(* \(#,##0.00\);_(* "-"??_);_(@_)</c:formatCode>
                <c:ptCount val="1095"/>
                <c:pt idx="0">
                  <c:v>9590.2364723278079</c:v>
                </c:pt>
                <c:pt idx="1">
                  <c:v>7370.2586242571833</c:v>
                </c:pt>
                <c:pt idx="2">
                  <c:v>9648.3805276978001</c:v>
                </c:pt>
                <c:pt idx="3">
                  <c:v>7605.0598010151516</c:v>
                </c:pt>
                <c:pt idx="4">
                  <c:v>7028.9708487552034</c:v>
                </c:pt>
                <c:pt idx="5">
                  <c:v>7234.1971025508483</c:v>
                </c:pt>
                <c:pt idx="6">
                  <c:v>10431.591969381645</c:v>
                </c:pt>
                <c:pt idx="7">
                  <c:v>9771.6132199900094</c:v>
                </c:pt>
                <c:pt idx="8">
                  <c:v>8963.7962826592757</c:v>
                </c:pt>
                <c:pt idx="9">
                  <c:v>7534.885589803348</c:v>
                </c:pt>
                <c:pt idx="10">
                  <c:v>7644.205588938149</c:v>
                </c:pt>
                <c:pt idx="11">
                  <c:v>9628.4006581638114</c:v>
                </c:pt>
                <c:pt idx="12">
                  <c:v>9885.5610296899758</c:v>
                </c:pt>
                <c:pt idx="13">
                  <c:v>10412.372414995738</c:v>
                </c:pt>
                <c:pt idx="14">
                  <c:v>11212.855100972001</c:v>
                </c:pt>
                <c:pt idx="15">
                  <c:v>7849.5406755659078</c:v>
                </c:pt>
                <c:pt idx="16">
                  <c:v>9233.1407390912427</c:v>
                </c:pt>
                <c:pt idx="17">
                  <c:v>9866.4483087236113</c:v>
                </c:pt>
                <c:pt idx="18">
                  <c:v>8001.733427257549</c:v>
                </c:pt>
                <c:pt idx="19">
                  <c:v>9950.5377090824531</c:v>
                </c:pt>
                <c:pt idx="20">
                  <c:v>11510.371331283222</c:v>
                </c:pt>
                <c:pt idx="21">
                  <c:v>10170.2408467554</c:v>
                </c:pt>
                <c:pt idx="22">
                  <c:v>9233.2664186831898</c:v>
                </c:pt>
                <c:pt idx="23">
                  <c:v>8002.4188128102469</c:v>
                </c:pt>
                <c:pt idx="24">
                  <c:v>8858.7090797685833</c:v>
                </c:pt>
                <c:pt idx="25">
                  <c:v>8193.9648244513755</c:v>
                </c:pt>
                <c:pt idx="26">
                  <c:v>8598.029787596699</c:v>
                </c:pt>
                <c:pt idx="27">
                  <c:v>11225.538373367735</c:v>
                </c:pt>
                <c:pt idx="28">
                  <c:v>11607.175295506717</c:v>
                </c:pt>
                <c:pt idx="29">
                  <c:v>7966.9390890788191</c:v>
                </c:pt>
                <c:pt idx="30">
                  <c:v>8951.7090802618677</c:v>
                </c:pt>
                <c:pt idx="31">
                  <c:v>8741.5222475777064</c:v>
                </c:pt>
                <c:pt idx="32">
                  <c:v>9041.0253919619772</c:v>
                </c:pt>
                <c:pt idx="33">
                  <c:v>8032.9981543602516</c:v>
                </c:pt>
                <c:pt idx="34">
                  <c:v>10663.283362987837</c:v>
                </c:pt>
                <c:pt idx="35">
                  <c:v>11568.199035128644</c:v>
                </c:pt>
                <c:pt idx="36">
                  <c:v>9268.0317894006712</c:v>
                </c:pt>
                <c:pt idx="37">
                  <c:v>8438.482817494285</c:v>
                </c:pt>
                <c:pt idx="38">
                  <c:v>8225.6988885206865</c:v>
                </c:pt>
                <c:pt idx="39">
                  <c:v>7430.5042058056279</c:v>
                </c:pt>
                <c:pt idx="40">
                  <c:v>7200.4116218769932</c:v>
                </c:pt>
                <c:pt idx="41">
                  <c:v>11882.302451322106</c:v>
                </c:pt>
                <c:pt idx="42">
                  <c:v>12594.791046021532</c:v>
                </c:pt>
                <c:pt idx="43">
                  <c:v>9306.8426763631396</c:v>
                </c:pt>
                <c:pt idx="44">
                  <c:v>8754.7222491481098</c:v>
                </c:pt>
                <c:pt idx="45">
                  <c:v>7881.6190639511342</c:v>
                </c:pt>
                <c:pt idx="46">
                  <c:v>8962.0104811634501</c:v>
                </c:pt>
                <c:pt idx="47">
                  <c:v>7917.0550052660146</c:v>
                </c:pt>
                <c:pt idx="48">
                  <c:v>10151.771508803118</c:v>
                </c:pt>
                <c:pt idx="49">
                  <c:v>10674.037021529502</c:v>
                </c:pt>
                <c:pt idx="50">
                  <c:v>7762.1807221698609</c:v>
                </c:pt>
                <c:pt idx="51">
                  <c:v>8443.6699534440377</c:v>
                </c:pt>
                <c:pt idx="52">
                  <c:v>10108.193878535832</c:v>
                </c:pt>
                <c:pt idx="53">
                  <c:v>9479.4838856416645</c:v>
                </c:pt>
                <c:pt idx="54">
                  <c:v>7969.9568329357417</c:v>
                </c:pt>
                <c:pt idx="55">
                  <c:v>12310.465300435482</c:v>
                </c:pt>
                <c:pt idx="56">
                  <c:v>11282.421939591815</c:v>
                </c:pt>
                <c:pt idx="57">
                  <c:v>8240.8261251629956</c:v>
                </c:pt>
                <c:pt idx="58">
                  <c:v>9346.5829343441128</c:v>
                </c:pt>
                <c:pt idx="59">
                  <c:v>9197.4314425290922</c:v>
                </c:pt>
                <c:pt idx="60">
                  <c:v>9252.2590754122029</c:v>
                </c:pt>
                <c:pt idx="61">
                  <c:v>7226.2630702310416</c:v>
                </c:pt>
                <c:pt idx="62">
                  <c:v>10451.139924567058</c:v>
                </c:pt>
                <c:pt idx="63">
                  <c:v>11642.844586452866</c:v>
                </c:pt>
                <c:pt idx="64">
                  <c:v>8668.3560713776933</c:v>
                </c:pt>
                <c:pt idx="65">
                  <c:v>9398.0485745322803</c:v>
                </c:pt>
                <c:pt idx="66">
                  <c:v>8016.7307537028846</c:v>
                </c:pt>
                <c:pt idx="67">
                  <c:v>10230.904425521607</c:v>
                </c:pt>
                <c:pt idx="68">
                  <c:v>8704.5462922277784</c:v>
                </c:pt>
                <c:pt idx="69">
                  <c:v>12282.154320248199</c:v>
                </c:pt>
                <c:pt idx="70">
                  <c:v>11692.153744557889</c:v>
                </c:pt>
                <c:pt idx="71">
                  <c:v>7301.5755880555434</c:v>
                </c:pt>
                <c:pt idx="72">
                  <c:v>7291.5243177532757</c:v>
                </c:pt>
                <c:pt idx="73">
                  <c:v>8489.1700542301442</c:v>
                </c:pt>
                <c:pt idx="74">
                  <c:v>6844.1304101548076</c:v>
                </c:pt>
                <c:pt idx="75">
                  <c:v>9173.6474822106993</c:v>
                </c:pt>
                <c:pt idx="76">
                  <c:v>11271.6125987419</c:v>
                </c:pt>
                <c:pt idx="77">
                  <c:v>11017.426127056373</c:v>
                </c:pt>
                <c:pt idx="78">
                  <c:v>8878.9813493017264</c:v>
                </c:pt>
                <c:pt idx="79">
                  <c:v>10175.233961331278</c:v>
                </c:pt>
                <c:pt idx="80">
                  <c:v>8792.5075296340146</c:v>
                </c:pt>
                <c:pt idx="81">
                  <c:v>8753.7055650291732</c:v>
                </c:pt>
                <c:pt idx="82">
                  <c:v>9321.2748164897384</c:v>
                </c:pt>
                <c:pt idx="83">
                  <c:v>10634.489540588766</c:v>
                </c:pt>
                <c:pt idx="84">
                  <c:v>11351.195402391633</c:v>
                </c:pt>
                <c:pt idx="85">
                  <c:v>8447.7766389692697</c:v>
                </c:pt>
                <c:pt idx="86">
                  <c:v>9763.1839944056046</c:v>
                </c:pt>
                <c:pt idx="87">
                  <c:v>10012.640312120055</c:v>
                </c:pt>
                <c:pt idx="88">
                  <c:v>9921.56201438477</c:v>
                </c:pt>
                <c:pt idx="89">
                  <c:v>9403.1476168032477</c:v>
                </c:pt>
                <c:pt idx="90">
                  <c:v>12316.375065838085</c:v>
                </c:pt>
                <c:pt idx="91">
                  <c:v>14183.249418279664</c:v>
                </c:pt>
                <c:pt idx="92">
                  <c:v>11785.840862482701</c:v>
                </c:pt>
                <c:pt idx="93">
                  <c:v>11226.236279560144</c:v>
                </c:pt>
                <c:pt idx="94">
                  <c:v>10138.431326405364</c:v>
                </c:pt>
                <c:pt idx="95">
                  <c:v>10797.274847021608</c:v>
                </c:pt>
                <c:pt idx="96">
                  <c:v>10520.986336361429</c:v>
                </c:pt>
                <c:pt idx="97">
                  <c:v>13422.230660767254</c:v>
                </c:pt>
                <c:pt idx="98">
                  <c:v>12248.610376705077</c:v>
                </c:pt>
                <c:pt idx="99">
                  <c:v>10520.119257440358</c:v>
                </c:pt>
                <c:pt idx="100">
                  <c:v>12105.258222611412</c:v>
                </c:pt>
                <c:pt idx="101">
                  <c:v>12051.644071911356</c:v>
                </c:pt>
                <c:pt idx="102">
                  <c:v>12159.257096969632</c:v>
                </c:pt>
                <c:pt idx="103">
                  <c:v>11618.321713925705</c:v>
                </c:pt>
                <c:pt idx="104">
                  <c:v>14199.527537276888</c:v>
                </c:pt>
                <c:pt idx="105">
                  <c:v>13381.410385872741</c:v>
                </c:pt>
                <c:pt idx="106">
                  <c:v>12088.85003057054</c:v>
                </c:pt>
                <c:pt idx="107">
                  <c:v>11328.607947481487</c:v>
                </c:pt>
                <c:pt idx="108">
                  <c:v>10746.592598665036</c:v>
                </c:pt>
                <c:pt idx="109">
                  <c:v>10360.722221816937</c:v>
                </c:pt>
                <c:pt idx="110">
                  <c:v>10912.418827763115</c:v>
                </c:pt>
                <c:pt idx="111">
                  <c:v>12802.604006994821</c:v>
                </c:pt>
                <c:pt idx="112">
                  <c:v>13212.091654473039</c:v>
                </c:pt>
                <c:pt idx="113">
                  <c:v>9826.2961722831769</c:v>
                </c:pt>
                <c:pt idx="114">
                  <c:v>9872.486363516462</c:v>
                </c:pt>
                <c:pt idx="115">
                  <c:v>10876.160493300373</c:v>
                </c:pt>
                <c:pt idx="116">
                  <c:v>10311.745273836852</c:v>
                </c:pt>
                <c:pt idx="117">
                  <c:v>11902.848063000365</c:v>
                </c:pt>
                <c:pt idx="118">
                  <c:v>13818.222602591017</c:v>
                </c:pt>
                <c:pt idx="119">
                  <c:v>14389.075422305228</c:v>
                </c:pt>
                <c:pt idx="120">
                  <c:v>10044.785268514552</c:v>
                </c:pt>
                <c:pt idx="121">
                  <c:v>11933.161098972658</c:v>
                </c:pt>
                <c:pt idx="122">
                  <c:v>10247.850405130392</c:v>
                </c:pt>
                <c:pt idx="123">
                  <c:v>9604.4159750523177</c:v>
                </c:pt>
                <c:pt idx="124">
                  <c:v>10479.162620714162</c:v>
                </c:pt>
                <c:pt idx="125">
                  <c:v>13388.612411041526</c:v>
                </c:pt>
                <c:pt idx="126">
                  <c:v>13122.233906863901</c:v>
                </c:pt>
                <c:pt idx="127">
                  <c:v>9535.3071498118552</c:v>
                </c:pt>
                <c:pt idx="128">
                  <c:v>10600.201383219868</c:v>
                </c:pt>
                <c:pt idx="129">
                  <c:v>12063.025209032659</c:v>
                </c:pt>
                <c:pt idx="130">
                  <c:v>10413.988498550081</c:v>
                </c:pt>
                <c:pt idx="131">
                  <c:v>10996.85500036644</c:v>
                </c:pt>
                <c:pt idx="132">
                  <c:v>13157.857077850605</c:v>
                </c:pt>
                <c:pt idx="133">
                  <c:v>14379.448614781661</c:v>
                </c:pt>
                <c:pt idx="134">
                  <c:v>10671.010205583829</c:v>
                </c:pt>
                <c:pt idx="135">
                  <c:v>10632.951915806152</c:v>
                </c:pt>
                <c:pt idx="136">
                  <c:v>12201.390167404281</c:v>
                </c:pt>
                <c:pt idx="137">
                  <c:v>11451.438562617597</c:v>
                </c:pt>
                <c:pt idx="138">
                  <c:v>12512.048172733284</c:v>
                </c:pt>
                <c:pt idx="139">
                  <c:v>14676.763328998473</c:v>
                </c:pt>
                <c:pt idx="140">
                  <c:v>14135.449597489633</c:v>
                </c:pt>
                <c:pt idx="141">
                  <c:v>10801.541105505594</c:v>
                </c:pt>
                <c:pt idx="142">
                  <c:v>9985.4976715759403</c:v>
                </c:pt>
                <c:pt idx="143">
                  <c:v>9901.9994775951836</c:v>
                </c:pt>
                <c:pt idx="144">
                  <c:v>11185.955037127307</c:v>
                </c:pt>
                <c:pt idx="145">
                  <c:v>11450.031692624892</c:v>
                </c:pt>
                <c:pt idx="146">
                  <c:v>13678.801956643754</c:v>
                </c:pt>
                <c:pt idx="147">
                  <c:v>13161.1335767541</c:v>
                </c:pt>
                <c:pt idx="148">
                  <c:v>12102.390417797753</c:v>
                </c:pt>
                <c:pt idx="149">
                  <c:v>11225.790531112791</c:v>
                </c:pt>
                <c:pt idx="150">
                  <c:v>9856.0921568933118</c:v>
                </c:pt>
                <c:pt idx="151">
                  <c:v>12125.550851367771</c:v>
                </c:pt>
                <c:pt idx="152">
                  <c:v>10804.762192834007</c:v>
                </c:pt>
                <c:pt idx="153">
                  <c:v>12975.626655475433</c:v>
                </c:pt>
                <c:pt idx="154">
                  <c:v>14284.654510657736</c:v>
                </c:pt>
                <c:pt idx="155">
                  <c:v>10175.957699857134</c:v>
                </c:pt>
                <c:pt idx="156">
                  <c:v>10464.035128660678</c:v>
                </c:pt>
                <c:pt idx="157">
                  <c:v>10089.923941729154</c:v>
                </c:pt>
                <c:pt idx="158">
                  <c:v>11394.07888888536</c:v>
                </c:pt>
                <c:pt idx="159">
                  <c:v>11590.806186510919</c:v>
                </c:pt>
                <c:pt idx="160">
                  <c:v>14376.513429252904</c:v>
                </c:pt>
                <c:pt idx="161">
                  <c:v>14252.594578158249</c:v>
                </c:pt>
                <c:pt idx="162">
                  <c:v>10224.33411233621</c:v>
                </c:pt>
                <c:pt idx="163">
                  <c:v>11704.481294451405</c:v>
                </c:pt>
                <c:pt idx="164">
                  <c:v>11963.298215775842</c:v>
                </c:pt>
                <c:pt idx="165">
                  <c:v>11906.867376657594</c:v>
                </c:pt>
                <c:pt idx="166">
                  <c:v>10002.927563245683</c:v>
                </c:pt>
                <c:pt idx="167">
                  <c:v>12815.549996656371</c:v>
                </c:pt>
                <c:pt idx="168">
                  <c:v>13376.883378015016</c:v>
                </c:pt>
                <c:pt idx="169">
                  <c:v>12430.790873589358</c:v>
                </c:pt>
                <c:pt idx="170">
                  <c:v>10466.23272711613</c:v>
                </c:pt>
                <c:pt idx="171">
                  <c:v>12339.740713495434</c:v>
                </c:pt>
                <c:pt idx="172">
                  <c:v>11846.66165625804</c:v>
                </c:pt>
                <c:pt idx="173">
                  <c:v>12253.548726190556</c:v>
                </c:pt>
                <c:pt idx="174">
                  <c:v>14331.695664493092</c:v>
                </c:pt>
                <c:pt idx="175">
                  <c:v>13996.672131636828</c:v>
                </c:pt>
                <c:pt idx="176">
                  <c:v>10467.162163955698</c:v>
                </c:pt>
                <c:pt idx="177">
                  <c:v>10284.444644808922</c:v>
                </c:pt>
                <c:pt idx="178">
                  <c:v>11587.561947822473</c:v>
                </c:pt>
                <c:pt idx="179">
                  <c:v>12293.586753010079</c:v>
                </c:pt>
                <c:pt idx="180">
                  <c:v>11175.572072525341</c:v>
                </c:pt>
                <c:pt idx="181">
                  <c:v>15074.932480242023</c:v>
                </c:pt>
                <c:pt idx="182">
                  <c:v>15217.087404843613</c:v>
                </c:pt>
                <c:pt idx="183">
                  <c:v>10634.083263377328</c:v>
                </c:pt>
                <c:pt idx="184">
                  <c:v>11425.266361490834</c:v>
                </c:pt>
                <c:pt idx="185">
                  <c:v>10624.528331261459</c:v>
                </c:pt>
                <c:pt idx="186">
                  <c:v>12549.195356261023</c:v>
                </c:pt>
                <c:pt idx="187">
                  <c:v>12583.378365515071</c:v>
                </c:pt>
                <c:pt idx="188">
                  <c:v>15124.358507316232</c:v>
                </c:pt>
                <c:pt idx="189">
                  <c:v>13887.045865454913</c:v>
                </c:pt>
                <c:pt idx="190">
                  <c:v>10833.460210389418</c:v>
                </c:pt>
                <c:pt idx="191">
                  <c:v>10460.507663212291</c:v>
                </c:pt>
                <c:pt idx="192">
                  <c:v>10396.973598074139</c:v>
                </c:pt>
                <c:pt idx="193">
                  <c:v>11050.106214766021</c:v>
                </c:pt>
                <c:pt idx="194">
                  <c:v>10499.312980453367</c:v>
                </c:pt>
                <c:pt idx="195">
                  <c:v>15479.817996435562</c:v>
                </c:pt>
                <c:pt idx="196">
                  <c:v>13889.10694343306</c:v>
                </c:pt>
                <c:pt idx="197">
                  <c:v>11778.802661017562</c:v>
                </c:pt>
                <c:pt idx="198">
                  <c:v>10412.382476621544</c:v>
                </c:pt>
                <c:pt idx="199">
                  <c:v>12988.066229543238</c:v>
                </c:pt>
                <c:pt idx="200">
                  <c:v>11740.230144311017</c:v>
                </c:pt>
                <c:pt idx="201">
                  <c:v>12443.472644573003</c:v>
                </c:pt>
                <c:pt idx="202">
                  <c:v>13003.782850737716</c:v>
                </c:pt>
                <c:pt idx="203">
                  <c:v>14916.66333285486</c:v>
                </c:pt>
                <c:pt idx="204">
                  <c:v>12715.298923683966</c:v>
                </c:pt>
                <c:pt idx="205">
                  <c:v>10890.177430738007</c:v>
                </c:pt>
                <c:pt idx="206">
                  <c:v>10730.115801858301</c:v>
                </c:pt>
                <c:pt idx="207">
                  <c:v>12083.952947298751</c:v>
                </c:pt>
                <c:pt idx="208">
                  <c:v>11413.331328398128</c:v>
                </c:pt>
                <c:pt idx="209">
                  <c:v>14626.520337032372</c:v>
                </c:pt>
                <c:pt idx="210">
                  <c:v>13217.723758171345</c:v>
                </c:pt>
                <c:pt idx="211">
                  <c:v>12218.032642909786</c:v>
                </c:pt>
                <c:pt idx="212">
                  <c:v>13519.81912159537</c:v>
                </c:pt>
                <c:pt idx="213">
                  <c:v>12667.634295272615</c:v>
                </c:pt>
                <c:pt idx="214">
                  <c:v>13042.064359302805</c:v>
                </c:pt>
                <c:pt idx="215">
                  <c:v>13676.861056080856</c:v>
                </c:pt>
                <c:pt idx="216">
                  <c:v>15004.411971114185</c:v>
                </c:pt>
                <c:pt idx="217">
                  <c:v>15844.772251044635</c:v>
                </c:pt>
                <c:pt idx="218">
                  <c:v>13778.386096145947</c:v>
                </c:pt>
                <c:pt idx="219">
                  <c:v>13007.469074151082</c:v>
                </c:pt>
                <c:pt idx="220">
                  <c:v>12508.492966151724</c:v>
                </c:pt>
                <c:pt idx="221">
                  <c:v>13014.169919281578</c:v>
                </c:pt>
                <c:pt idx="222">
                  <c:v>13685.916398433119</c:v>
                </c:pt>
                <c:pt idx="223">
                  <c:v>16304.496564816563</c:v>
                </c:pt>
                <c:pt idx="224">
                  <c:v>16003.760394708062</c:v>
                </c:pt>
                <c:pt idx="225">
                  <c:v>14075.580624605376</c:v>
                </c:pt>
                <c:pt idx="226">
                  <c:v>13372.252273398137</c:v>
                </c:pt>
                <c:pt idx="227">
                  <c:v>12420.375782706004</c:v>
                </c:pt>
                <c:pt idx="228">
                  <c:v>12773.002090403168</c:v>
                </c:pt>
                <c:pt idx="229">
                  <c:v>13314.689444977004</c:v>
                </c:pt>
                <c:pt idx="230">
                  <c:v>16405.180331968688</c:v>
                </c:pt>
                <c:pt idx="231">
                  <c:v>16789.829937331273</c:v>
                </c:pt>
                <c:pt idx="232">
                  <c:v>13525.276638620617</c:v>
                </c:pt>
                <c:pt idx="233">
                  <c:v>14157.693091502153</c:v>
                </c:pt>
                <c:pt idx="234">
                  <c:v>13926.794582480989</c:v>
                </c:pt>
                <c:pt idx="235">
                  <c:v>14002.738983572897</c:v>
                </c:pt>
                <c:pt idx="236">
                  <c:v>11956.613125552634</c:v>
                </c:pt>
                <c:pt idx="237">
                  <c:v>14595.233006767518</c:v>
                </c:pt>
                <c:pt idx="238">
                  <c:v>15168.503860037601</c:v>
                </c:pt>
                <c:pt idx="239">
                  <c:v>12189.963965354154</c:v>
                </c:pt>
                <c:pt idx="240">
                  <c:v>12262.605291012524</c:v>
                </c:pt>
                <c:pt idx="241">
                  <c:v>12162.998963667702</c:v>
                </c:pt>
                <c:pt idx="242">
                  <c:v>13547.3007467142</c:v>
                </c:pt>
                <c:pt idx="243">
                  <c:v>11697.598824533072</c:v>
                </c:pt>
                <c:pt idx="244">
                  <c:v>15006.097864181065</c:v>
                </c:pt>
                <c:pt idx="245">
                  <c:v>15051.946267942323</c:v>
                </c:pt>
                <c:pt idx="246">
                  <c:v>12110.919199420843</c:v>
                </c:pt>
                <c:pt idx="247">
                  <c:v>10887.888200447091</c:v>
                </c:pt>
                <c:pt idx="248">
                  <c:v>11280.974094648805</c:v>
                </c:pt>
                <c:pt idx="249">
                  <c:v>11047.028417830099</c:v>
                </c:pt>
                <c:pt idx="250">
                  <c:v>11504.972842008445</c:v>
                </c:pt>
                <c:pt idx="251">
                  <c:v>14638.564615326937</c:v>
                </c:pt>
                <c:pt idx="252">
                  <c:v>14973.533809320801</c:v>
                </c:pt>
                <c:pt idx="253">
                  <c:v>10032.464852030442</c:v>
                </c:pt>
                <c:pt idx="254">
                  <c:v>9918.5759118674032</c:v>
                </c:pt>
                <c:pt idx="255">
                  <c:v>11779.360472004642</c:v>
                </c:pt>
                <c:pt idx="256">
                  <c:v>10859.622671597059</c:v>
                </c:pt>
                <c:pt idx="257">
                  <c:v>11543.102752044782</c:v>
                </c:pt>
                <c:pt idx="258">
                  <c:v>13408.576421471476</c:v>
                </c:pt>
                <c:pt idx="259">
                  <c:v>14637.560227855485</c:v>
                </c:pt>
                <c:pt idx="260">
                  <c:v>11402.386582102861</c:v>
                </c:pt>
                <c:pt idx="261">
                  <c:v>12213.311050998858</c:v>
                </c:pt>
                <c:pt idx="262">
                  <c:v>10538.895093625728</c:v>
                </c:pt>
                <c:pt idx="263">
                  <c:v>11671.735672329618</c:v>
                </c:pt>
                <c:pt idx="264">
                  <c:v>12164.454239707029</c:v>
                </c:pt>
                <c:pt idx="265">
                  <c:v>15035.635517081553</c:v>
                </c:pt>
                <c:pt idx="266">
                  <c:v>13439.202744331815</c:v>
                </c:pt>
                <c:pt idx="267">
                  <c:v>10715.967651379291</c:v>
                </c:pt>
                <c:pt idx="268">
                  <c:v>11302.783556856912</c:v>
                </c:pt>
                <c:pt idx="269">
                  <c:v>11601.402753940823</c:v>
                </c:pt>
                <c:pt idx="270">
                  <c:v>10626.384621342229</c:v>
                </c:pt>
                <c:pt idx="271">
                  <c:v>11238.659789592308</c:v>
                </c:pt>
                <c:pt idx="272">
                  <c:v>13838.460818821834</c:v>
                </c:pt>
                <c:pt idx="273">
                  <c:v>14199.004562611955</c:v>
                </c:pt>
                <c:pt idx="274">
                  <c:v>10811.576778734117</c:v>
                </c:pt>
                <c:pt idx="275">
                  <c:v>12568.594729681168</c:v>
                </c:pt>
                <c:pt idx="276">
                  <c:v>10834.263126477512</c:v>
                </c:pt>
                <c:pt idx="277">
                  <c:v>10941.483405069408</c:v>
                </c:pt>
                <c:pt idx="278">
                  <c:v>10817.863111025354</c:v>
                </c:pt>
                <c:pt idx="279">
                  <c:v>13651.171739929141</c:v>
                </c:pt>
                <c:pt idx="280">
                  <c:v>13531.454244051889</c:v>
                </c:pt>
                <c:pt idx="281">
                  <c:v>12665.140581031517</c:v>
                </c:pt>
                <c:pt idx="282">
                  <c:v>12409.617339912218</c:v>
                </c:pt>
                <c:pt idx="283">
                  <c:v>10458.421012708008</c:v>
                </c:pt>
                <c:pt idx="284">
                  <c:v>10693.057384273372</c:v>
                </c:pt>
                <c:pt idx="285">
                  <c:v>12933.151865686834</c:v>
                </c:pt>
                <c:pt idx="286">
                  <c:v>13826.725296748366</c:v>
                </c:pt>
                <c:pt idx="287">
                  <c:v>13404.440610529475</c:v>
                </c:pt>
                <c:pt idx="288">
                  <c:v>10558.990606335718</c:v>
                </c:pt>
                <c:pt idx="289">
                  <c:v>10093.192137694987</c:v>
                </c:pt>
                <c:pt idx="290">
                  <c:v>11707.315173127352</c:v>
                </c:pt>
                <c:pt idx="291">
                  <c:v>11966.270485806217</c:v>
                </c:pt>
                <c:pt idx="292">
                  <c:v>11598.510457325758</c:v>
                </c:pt>
                <c:pt idx="293">
                  <c:v>14598.490259286169</c:v>
                </c:pt>
                <c:pt idx="294">
                  <c:v>12729.563450427751</c:v>
                </c:pt>
                <c:pt idx="295">
                  <c:v>11221.851475016729</c:v>
                </c:pt>
                <c:pt idx="296">
                  <c:v>9848.010462207938</c:v>
                </c:pt>
                <c:pt idx="297">
                  <c:v>11644.335898561605</c:v>
                </c:pt>
                <c:pt idx="298">
                  <c:v>10976.329062596087</c:v>
                </c:pt>
                <c:pt idx="299">
                  <c:v>10251.345859502346</c:v>
                </c:pt>
                <c:pt idx="300">
                  <c:v>13340.939170865038</c:v>
                </c:pt>
                <c:pt idx="301">
                  <c:v>13349.013216321209</c:v>
                </c:pt>
                <c:pt idx="302">
                  <c:v>9656.4071567959272</c:v>
                </c:pt>
                <c:pt idx="303">
                  <c:v>11619.050376288858</c:v>
                </c:pt>
                <c:pt idx="304">
                  <c:v>12004.123680648663</c:v>
                </c:pt>
                <c:pt idx="305">
                  <c:v>10205.645185235946</c:v>
                </c:pt>
                <c:pt idx="306">
                  <c:v>11101.261149248119</c:v>
                </c:pt>
                <c:pt idx="307">
                  <c:v>13412.432537485445</c:v>
                </c:pt>
                <c:pt idx="308">
                  <c:v>14886.828481627461</c:v>
                </c:pt>
                <c:pt idx="309">
                  <c:v>11170.178908346799</c:v>
                </c:pt>
                <c:pt idx="310">
                  <c:v>10865.205608974458</c:v>
                </c:pt>
                <c:pt idx="311">
                  <c:v>11507.992198630338</c:v>
                </c:pt>
                <c:pt idx="312">
                  <c:v>9744.2887203135451</c:v>
                </c:pt>
                <c:pt idx="313">
                  <c:v>11790.5649441447</c:v>
                </c:pt>
                <c:pt idx="314">
                  <c:v>12822.66044544465</c:v>
                </c:pt>
                <c:pt idx="315">
                  <c:v>13697.908954488961</c:v>
                </c:pt>
                <c:pt idx="316">
                  <c:v>11099.971678319562</c:v>
                </c:pt>
                <c:pt idx="317">
                  <c:v>10126.289325321202</c:v>
                </c:pt>
                <c:pt idx="318">
                  <c:v>11271.588431468135</c:v>
                </c:pt>
                <c:pt idx="319">
                  <c:v>10146.158844534812</c:v>
                </c:pt>
                <c:pt idx="320">
                  <c:v>11818.171986562036</c:v>
                </c:pt>
                <c:pt idx="321">
                  <c:v>12503.484854826313</c:v>
                </c:pt>
                <c:pt idx="322">
                  <c:v>14240.087121828556</c:v>
                </c:pt>
                <c:pt idx="323">
                  <c:v>10636.922383958783</c:v>
                </c:pt>
                <c:pt idx="324">
                  <c:v>10195.477545391057</c:v>
                </c:pt>
                <c:pt idx="325">
                  <c:v>11038.434228397027</c:v>
                </c:pt>
                <c:pt idx="326">
                  <c:v>11252.112860482866</c:v>
                </c:pt>
                <c:pt idx="327">
                  <c:v>11275.732554201713</c:v>
                </c:pt>
                <c:pt idx="328">
                  <c:v>14308.977193185156</c:v>
                </c:pt>
                <c:pt idx="329">
                  <c:v>13863.6931433114</c:v>
                </c:pt>
                <c:pt idx="330">
                  <c:v>9295.4431073161832</c:v>
                </c:pt>
                <c:pt idx="331">
                  <c:v>9878.9642019569474</c:v>
                </c:pt>
                <c:pt idx="332">
                  <c:v>11854.877214630334</c:v>
                </c:pt>
                <c:pt idx="333">
                  <c:v>10981.164344819408</c:v>
                </c:pt>
                <c:pt idx="334">
                  <c:v>11966.645026662609</c:v>
                </c:pt>
                <c:pt idx="335">
                  <c:v>12449.680120966299</c:v>
                </c:pt>
                <c:pt idx="336">
                  <c:v>12875.314771744866</c:v>
                </c:pt>
                <c:pt idx="337">
                  <c:v>10037.255444573195</c:v>
                </c:pt>
                <c:pt idx="338">
                  <c:v>12270.104350967616</c:v>
                </c:pt>
                <c:pt idx="339">
                  <c:v>11573.923580673762</c:v>
                </c:pt>
                <c:pt idx="340">
                  <c:v>11448.276559424101</c:v>
                </c:pt>
                <c:pt idx="341">
                  <c:v>10712.346291690352</c:v>
                </c:pt>
                <c:pt idx="342">
                  <c:v>13830.69750259946</c:v>
                </c:pt>
                <c:pt idx="343">
                  <c:v>13205.76020754156</c:v>
                </c:pt>
                <c:pt idx="344">
                  <c:v>10327.51118360295</c:v>
                </c:pt>
                <c:pt idx="345">
                  <c:v>9465.8240879277928</c:v>
                </c:pt>
                <c:pt idx="346">
                  <c:v>8860.0964736580045</c:v>
                </c:pt>
                <c:pt idx="347">
                  <c:v>9440.4763395548507</c:v>
                </c:pt>
                <c:pt idx="348">
                  <c:v>10166.516946394702</c:v>
                </c:pt>
                <c:pt idx="349">
                  <c:v>11645.22411121098</c:v>
                </c:pt>
                <c:pt idx="350">
                  <c:v>12322.59846223889</c:v>
                </c:pt>
                <c:pt idx="351">
                  <c:v>10112.824240136008</c:v>
                </c:pt>
                <c:pt idx="352">
                  <c:v>11242.211632514751</c:v>
                </c:pt>
                <c:pt idx="353">
                  <c:v>9980.7787346569567</c:v>
                </c:pt>
                <c:pt idx="354">
                  <c:v>10441.223356719303</c:v>
                </c:pt>
                <c:pt idx="355">
                  <c:v>10372.374362662777</c:v>
                </c:pt>
                <c:pt idx="356">
                  <c:v>13973.124009227431</c:v>
                </c:pt>
                <c:pt idx="357">
                  <c:v>13661.958615635405</c:v>
                </c:pt>
                <c:pt idx="358">
                  <c:v>9090.7455249217037</c:v>
                </c:pt>
                <c:pt idx="359">
                  <c:v>9546.2305720796667</c:v>
                </c:pt>
                <c:pt idx="360">
                  <c:v>10157.43997077636</c:v>
                </c:pt>
                <c:pt idx="361">
                  <c:v>10933.779552395245</c:v>
                </c:pt>
                <c:pt idx="362">
                  <c:v>10092.893413328988</c:v>
                </c:pt>
                <c:pt idx="363">
                  <c:v>13132.777519882629</c:v>
                </c:pt>
                <c:pt idx="364">
                  <c:v>13863.715690607805</c:v>
                </c:pt>
                <c:pt idx="365">
                  <c:v>8282.9189585846379</c:v>
                </c:pt>
                <c:pt idx="366">
                  <c:v>8873.523052409957</c:v>
                </c:pt>
                <c:pt idx="367">
                  <c:v>9482.6709528585961</c:v>
                </c:pt>
                <c:pt idx="368">
                  <c:v>8405.3771452251021</c:v>
                </c:pt>
                <c:pt idx="369">
                  <c:v>8262.1053647020217</c:v>
                </c:pt>
                <c:pt idx="370">
                  <c:v>11943.152535531131</c:v>
                </c:pt>
                <c:pt idx="371">
                  <c:v>11267.915441045518</c:v>
                </c:pt>
                <c:pt idx="372">
                  <c:v>7856.0173979231386</c:v>
                </c:pt>
                <c:pt idx="373">
                  <c:v>8751.1915087462185</c:v>
                </c:pt>
                <c:pt idx="374">
                  <c:v>8886.3456451044458</c:v>
                </c:pt>
                <c:pt idx="375">
                  <c:v>10722.653060697219</c:v>
                </c:pt>
                <c:pt idx="376">
                  <c:v>11017.172068885415</c:v>
                </c:pt>
                <c:pt idx="377">
                  <c:v>11374.403622445645</c:v>
                </c:pt>
                <c:pt idx="378">
                  <c:v>10725.01436095037</c:v>
                </c:pt>
                <c:pt idx="379">
                  <c:v>9276.0276282406357</c:v>
                </c:pt>
                <c:pt idx="380">
                  <c:v>8884.9432157538795</c:v>
                </c:pt>
                <c:pt idx="381">
                  <c:v>8092.2678013332461</c:v>
                </c:pt>
                <c:pt idx="382">
                  <c:v>7499.0982792870318</c:v>
                </c:pt>
                <c:pt idx="383">
                  <c:v>7317.7785437533748</c:v>
                </c:pt>
                <c:pt idx="384">
                  <c:v>10995.364305660696</c:v>
                </c:pt>
                <c:pt idx="385">
                  <c:v>11379.166133061974</c:v>
                </c:pt>
                <c:pt idx="386">
                  <c:v>10208.90334045386</c:v>
                </c:pt>
                <c:pt idx="387">
                  <c:v>9686.3058788668222</c:v>
                </c:pt>
                <c:pt idx="388">
                  <c:v>9948.7946158220366</c:v>
                </c:pt>
                <c:pt idx="389">
                  <c:v>8716.1337051202863</c:v>
                </c:pt>
                <c:pt idx="390">
                  <c:v>8258.831721346136</c:v>
                </c:pt>
                <c:pt idx="391">
                  <c:v>11024.713885792569</c:v>
                </c:pt>
                <c:pt idx="392">
                  <c:v>11534.954156988319</c:v>
                </c:pt>
                <c:pt idx="393">
                  <c:v>8435.1660210231385</c:v>
                </c:pt>
                <c:pt idx="394">
                  <c:v>8102.1402115441997</c:v>
                </c:pt>
                <c:pt idx="395">
                  <c:v>8319.1892724975132</c:v>
                </c:pt>
                <c:pt idx="396">
                  <c:v>10568.805321281048</c:v>
                </c:pt>
                <c:pt idx="397">
                  <c:v>8523.8579068488034</c:v>
                </c:pt>
                <c:pt idx="398">
                  <c:v>11136.57686877469</c:v>
                </c:pt>
                <c:pt idx="399">
                  <c:v>12263.152363160403</c:v>
                </c:pt>
                <c:pt idx="400">
                  <c:v>10116.047201056268</c:v>
                </c:pt>
                <c:pt idx="401">
                  <c:v>8185.1533228682447</c:v>
                </c:pt>
                <c:pt idx="402">
                  <c:v>9489.7381592159072</c:v>
                </c:pt>
                <c:pt idx="403">
                  <c:v>9002.5970969779173</c:v>
                </c:pt>
                <c:pt idx="404">
                  <c:v>10491.555385886504</c:v>
                </c:pt>
                <c:pt idx="405">
                  <c:v>13569.623233619213</c:v>
                </c:pt>
                <c:pt idx="406">
                  <c:v>11889.597123739402</c:v>
                </c:pt>
                <c:pt idx="407">
                  <c:v>11078.364909970926</c:v>
                </c:pt>
                <c:pt idx="408">
                  <c:v>8346.124582655726</c:v>
                </c:pt>
                <c:pt idx="409">
                  <c:v>9097.672370692655</c:v>
                </c:pt>
                <c:pt idx="410">
                  <c:v>8925.4308463328362</c:v>
                </c:pt>
                <c:pt idx="411">
                  <c:v>11230.872277668594</c:v>
                </c:pt>
                <c:pt idx="412">
                  <c:v>11938.480997192682</c:v>
                </c:pt>
                <c:pt idx="413">
                  <c:v>12547.285334664815</c:v>
                </c:pt>
                <c:pt idx="414">
                  <c:v>9182.384162637969</c:v>
                </c:pt>
                <c:pt idx="415">
                  <c:v>11233.139288447084</c:v>
                </c:pt>
                <c:pt idx="416">
                  <c:v>10142.68828657013</c:v>
                </c:pt>
                <c:pt idx="417">
                  <c:v>10376.380367703805</c:v>
                </c:pt>
                <c:pt idx="418">
                  <c:v>8986.2158105890594</c:v>
                </c:pt>
                <c:pt idx="419">
                  <c:v>13155.117075989761</c:v>
                </c:pt>
                <c:pt idx="420">
                  <c:v>12551.340805799242</c:v>
                </c:pt>
                <c:pt idx="421">
                  <c:v>10180.98652250224</c:v>
                </c:pt>
                <c:pt idx="422">
                  <c:v>8295.4406833198973</c:v>
                </c:pt>
                <c:pt idx="423">
                  <c:v>8501.9049563327426</c:v>
                </c:pt>
                <c:pt idx="424">
                  <c:v>10864.054563257549</c:v>
                </c:pt>
                <c:pt idx="425">
                  <c:v>8165.552144517279</c:v>
                </c:pt>
                <c:pt idx="426">
                  <c:v>12648.937604775852</c:v>
                </c:pt>
                <c:pt idx="427">
                  <c:v>12326.245673966801</c:v>
                </c:pt>
                <c:pt idx="428">
                  <c:v>10000.511560544988</c:v>
                </c:pt>
                <c:pt idx="429">
                  <c:v>9638.7931766585971</c:v>
                </c:pt>
                <c:pt idx="430">
                  <c:v>8735.1675460951155</c:v>
                </c:pt>
                <c:pt idx="431">
                  <c:v>9532.6282591678246</c:v>
                </c:pt>
                <c:pt idx="432">
                  <c:v>9810.4006867281805</c:v>
                </c:pt>
                <c:pt idx="433">
                  <c:v>12400.662225203712</c:v>
                </c:pt>
                <c:pt idx="434">
                  <c:v>13048.221136394039</c:v>
                </c:pt>
                <c:pt idx="435">
                  <c:v>10111.391516920972</c:v>
                </c:pt>
                <c:pt idx="436">
                  <c:v>9054.0360036423172</c:v>
                </c:pt>
                <c:pt idx="437">
                  <c:v>9162.0531746018441</c:v>
                </c:pt>
                <c:pt idx="438">
                  <c:v>8708.2086915001164</c:v>
                </c:pt>
                <c:pt idx="439">
                  <c:v>10626.760039235805</c:v>
                </c:pt>
                <c:pt idx="440">
                  <c:v>12731.264933424834</c:v>
                </c:pt>
                <c:pt idx="441">
                  <c:v>13064.945410728567</c:v>
                </c:pt>
                <c:pt idx="442">
                  <c:v>10676.174148149437</c:v>
                </c:pt>
                <c:pt idx="443">
                  <c:v>9205.6803383911265</c:v>
                </c:pt>
                <c:pt idx="444">
                  <c:v>8218.5531010015347</c:v>
                </c:pt>
                <c:pt idx="445">
                  <c:v>8217.637324537056</c:v>
                </c:pt>
                <c:pt idx="446">
                  <c:v>10733.311647537361</c:v>
                </c:pt>
                <c:pt idx="447">
                  <c:v>12785.007649186187</c:v>
                </c:pt>
                <c:pt idx="448">
                  <c:v>11800.413115575317</c:v>
                </c:pt>
                <c:pt idx="449">
                  <c:v>9667.3174949171043</c:v>
                </c:pt>
                <c:pt idx="450">
                  <c:v>10562.209616389264</c:v>
                </c:pt>
                <c:pt idx="451">
                  <c:v>9096.489664398996</c:v>
                </c:pt>
                <c:pt idx="452">
                  <c:v>9993.2630892472862</c:v>
                </c:pt>
                <c:pt idx="453">
                  <c:v>8935.8661396953285</c:v>
                </c:pt>
                <c:pt idx="454">
                  <c:v>11919.53023831171</c:v>
                </c:pt>
                <c:pt idx="455">
                  <c:v>13198.278758586483</c:v>
                </c:pt>
                <c:pt idx="456">
                  <c:v>12179.238618326392</c:v>
                </c:pt>
                <c:pt idx="457">
                  <c:v>12252.404155727894</c:v>
                </c:pt>
                <c:pt idx="458">
                  <c:v>10330.610024912618</c:v>
                </c:pt>
                <c:pt idx="459">
                  <c:v>11195.330398327045</c:v>
                </c:pt>
                <c:pt idx="460">
                  <c:v>10301.273593232318</c:v>
                </c:pt>
                <c:pt idx="461">
                  <c:v>14226.898236796056</c:v>
                </c:pt>
                <c:pt idx="462">
                  <c:v>13449.744408186109</c:v>
                </c:pt>
                <c:pt idx="463">
                  <c:v>10497.816584236525</c:v>
                </c:pt>
                <c:pt idx="464">
                  <c:v>10444.105973823673</c:v>
                </c:pt>
                <c:pt idx="465">
                  <c:v>9924.4178695246064</c:v>
                </c:pt>
                <c:pt idx="466">
                  <c:v>10990.599902461965</c:v>
                </c:pt>
                <c:pt idx="467">
                  <c:v>10802.74699537589</c:v>
                </c:pt>
                <c:pt idx="468">
                  <c:v>15625.047372574843</c:v>
                </c:pt>
                <c:pt idx="469">
                  <c:v>15011.760047028398</c:v>
                </c:pt>
                <c:pt idx="470">
                  <c:v>11202.071080467194</c:v>
                </c:pt>
                <c:pt idx="471">
                  <c:v>10933.941022729519</c:v>
                </c:pt>
                <c:pt idx="472">
                  <c:v>10640.361514540342</c:v>
                </c:pt>
                <c:pt idx="473">
                  <c:v>11691.447419419019</c:v>
                </c:pt>
                <c:pt idx="474">
                  <c:v>11262.621167988471</c:v>
                </c:pt>
                <c:pt idx="475">
                  <c:v>14181.766412805104</c:v>
                </c:pt>
                <c:pt idx="476">
                  <c:v>14056.564845475476</c:v>
                </c:pt>
                <c:pt idx="477">
                  <c:v>10865.443515248237</c:v>
                </c:pt>
                <c:pt idx="478">
                  <c:v>11650.517442037491</c:v>
                </c:pt>
                <c:pt idx="479">
                  <c:v>11732.497005719815</c:v>
                </c:pt>
                <c:pt idx="480">
                  <c:v>12313.545066928382</c:v>
                </c:pt>
                <c:pt idx="481">
                  <c:v>10408.21067178924</c:v>
                </c:pt>
                <c:pt idx="482">
                  <c:v>15494.236624922774</c:v>
                </c:pt>
                <c:pt idx="483">
                  <c:v>14658.605635732039</c:v>
                </c:pt>
                <c:pt idx="484">
                  <c:v>11178.234244858932</c:v>
                </c:pt>
                <c:pt idx="485">
                  <c:v>10473.821881794629</c:v>
                </c:pt>
                <c:pt idx="486">
                  <c:v>10888.743846230151</c:v>
                </c:pt>
                <c:pt idx="487">
                  <c:v>12975.372317402285</c:v>
                </c:pt>
                <c:pt idx="488">
                  <c:v>12293.23770950711</c:v>
                </c:pt>
                <c:pt idx="489">
                  <c:v>14332.673351464573</c:v>
                </c:pt>
                <c:pt idx="490">
                  <c:v>13605.791107354706</c:v>
                </c:pt>
                <c:pt idx="491">
                  <c:v>11601.425936524265</c:v>
                </c:pt>
                <c:pt idx="492">
                  <c:v>12376.088705888498</c:v>
                </c:pt>
                <c:pt idx="493">
                  <c:v>12629.483882720488</c:v>
                </c:pt>
                <c:pt idx="494">
                  <c:v>11992.109436373032</c:v>
                </c:pt>
                <c:pt idx="495">
                  <c:v>11773.951710336589</c:v>
                </c:pt>
                <c:pt idx="496">
                  <c:v>15867.28849551472</c:v>
                </c:pt>
                <c:pt idx="497">
                  <c:v>15664.209305859338</c:v>
                </c:pt>
                <c:pt idx="498">
                  <c:v>11556.480001323707</c:v>
                </c:pt>
                <c:pt idx="499">
                  <c:v>12481.272695906266</c:v>
                </c:pt>
                <c:pt idx="500">
                  <c:v>10745.671533733494</c:v>
                </c:pt>
                <c:pt idx="501">
                  <c:v>11908.84638720582</c:v>
                </c:pt>
                <c:pt idx="502">
                  <c:v>12251.168754755414</c:v>
                </c:pt>
                <c:pt idx="503">
                  <c:v>14738.507810250285</c:v>
                </c:pt>
                <c:pt idx="504">
                  <c:v>16181.359726820394</c:v>
                </c:pt>
                <c:pt idx="505">
                  <c:v>11564.247369420202</c:v>
                </c:pt>
                <c:pt idx="506">
                  <c:v>13365.665656799119</c:v>
                </c:pt>
                <c:pt idx="507">
                  <c:v>12546.784847449853</c:v>
                </c:pt>
                <c:pt idx="508">
                  <c:v>11786.588067017472</c:v>
                </c:pt>
                <c:pt idx="509">
                  <c:v>12409.761805259757</c:v>
                </c:pt>
                <c:pt idx="510">
                  <c:v>16112.511079581152</c:v>
                </c:pt>
                <c:pt idx="511">
                  <c:v>16105.297250878062</c:v>
                </c:pt>
                <c:pt idx="512">
                  <c:v>13300.277721605382</c:v>
                </c:pt>
                <c:pt idx="513">
                  <c:v>11790.429737828063</c:v>
                </c:pt>
                <c:pt idx="514">
                  <c:v>12498.297680325744</c:v>
                </c:pt>
                <c:pt idx="515">
                  <c:v>12472.899603934622</c:v>
                </c:pt>
                <c:pt idx="516">
                  <c:v>13142.134849221209</c:v>
                </c:pt>
                <c:pt idx="517">
                  <c:v>14351.707070885335</c:v>
                </c:pt>
                <c:pt idx="518">
                  <c:v>15453.684118679688</c:v>
                </c:pt>
                <c:pt idx="519">
                  <c:v>12341.207435292245</c:v>
                </c:pt>
                <c:pt idx="520">
                  <c:v>11978.650150686895</c:v>
                </c:pt>
                <c:pt idx="521">
                  <c:v>12419.251255780266</c:v>
                </c:pt>
                <c:pt idx="522">
                  <c:v>13262.634586708182</c:v>
                </c:pt>
                <c:pt idx="523">
                  <c:v>12042.677846563491</c:v>
                </c:pt>
                <c:pt idx="524">
                  <c:v>15156.678335464392</c:v>
                </c:pt>
                <c:pt idx="525">
                  <c:v>14237.185850491087</c:v>
                </c:pt>
                <c:pt idx="526">
                  <c:v>10976.927199447415</c:v>
                </c:pt>
                <c:pt idx="527">
                  <c:v>10977.97243405582</c:v>
                </c:pt>
                <c:pt idx="528">
                  <c:v>13475.4381328649</c:v>
                </c:pt>
                <c:pt idx="529">
                  <c:v>13031.992591203469</c:v>
                </c:pt>
                <c:pt idx="530">
                  <c:v>13454.344213179498</c:v>
                </c:pt>
                <c:pt idx="531">
                  <c:v>14757.704604888313</c:v>
                </c:pt>
                <c:pt idx="532">
                  <c:v>16520.872948318414</c:v>
                </c:pt>
                <c:pt idx="533">
                  <c:v>12401.784588999488</c:v>
                </c:pt>
                <c:pt idx="534">
                  <c:v>13095.75192618905</c:v>
                </c:pt>
                <c:pt idx="535">
                  <c:v>12841.554634612359</c:v>
                </c:pt>
                <c:pt idx="536">
                  <c:v>11351.404692334396</c:v>
                </c:pt>
                <c:pt idx="537">
                  <c:v>13061.154302949857</c:v>
                </c:pt>
                <c:pt idx="538">
                  <c:v>15385.527184370279</c:v>
                </c:pt>
                <c:pt idx="539">
                  <c:v>14115.153614226709</c:v>
                </c:pt>
                <c:pt idx="540">
                  <c:v>12427.439586532657</c:v>
                </c:pt>
                <c:pt idx="541">
                  <c:v>11945.188919538787</c:v>
                </c:pt>
                <c:pt idx="542">
                  <c:v>12575.789049760104</c:v>
                </c:pt>
                <c:pt idx="543">
                  <c:v>12772.699094338332</c:v>
                </c:pt>
                <c:pt idx="544">
                  <c:v>12073.881857832053</c:v>
                </c:pt>
                <c:pt idx="545">
                  <c:v>15328.546109495246</c:v>
                </c:pt>
                <c:pt idx="546">
                  <c:v>15857.595558015893</c:v>
                </c:pt>
                <c:pt idx="547">
                  <c:v>13765.116221241306</c:v>
                </c:pt>
                <c:pt idx="548">
                  <c:v>11571.609574770335</c:v>
                </c:pt>
                <c:pt idx="549">
                  <c:v>13778.164376026056</c:v>
                </c:pt>
                <c:pt idx="550">
                  <c:v>13327.535475822922</c:v>
                </c:pt>
                <c:pt idx="551">
                  <c:v>13269.896805814706</c:v>
                </c:pt>
                <c:pt idx="552">
                  <c:v>16066.363748148304</c:v>
                </c:pt>
                <c:pt idx="553">
                  <c:v>15680.789359172257</c:v>
                </c:pt>
                <c:pt idx="554">
                  <c:v>12495.677197334551</c:v>
                </c:pt>
                <c:pt idx="555">
                  <c:v>11511.079609625975</c:v>
                </c:pt>
                <c:pt idx="556">
                  <c:v>13105.88127106249</c:v>
                </c:pt>
                <c:pt idx="557">
                  <c:v>12548.807520115104</c:v>
                </c:pt>
                <c:pt idx="558">
                  <c:v>13652.843286814506</c:v>
                </c:pt>
                <c:pt idx="559">
                  <c:v>15149.783472079342</c:v>
                </c:pt>
                <c:pt idx="560">
                  <c:v>16139.999295735195</c:v>
                </c:pt>
                <c:pt idx="561">
                  <c:v>11889.446405500388</c:v>
                </c:pt>
                <c:pt idx="562">
                  <c:v>12866.668990798713</c:v>
                </c:pt>
                <c:pt idx="563">
                  <c:v>12630.994710133082</c:v>
                </c:pt>
                <c:pt idx="564">
                  <c:v>12662.500335740126</c:v>
                </c:pt>
                <c:pt idx="565">
                  <c:v>12602.413608874616</c:v>
                </c:pt>
                <c:pt idx="566">
                  <c:v>14149.445190408234</c:v>
                </c:pt>
                <c:pt idx="567">
                  <c:v>16819.030853241158</c:v>
                </c:pt>
                <c:pt idx="568">
                  <c:v>13777.722235101055</c:v>
                </c:pt>
                <c:pt idx="569">
                  <c:v>12667.794023062113</c:v>
                </c:pt>
                <c:pt idx="570">
                  <c:v>11272.921771635425</c:v>
                </c:pt>
                <c:pt idx="571">
                  <c:v>13098.960651547115</c:v>
                </c:pt>
                <c:pt idx="572">
                  <c:v>11801.663736193892</c:v>
                </c:pt>
                <c:pt idx="573">
                  <c:v>17024.321605899135</c:v>
                </c:pt>
                <c:pt idx="574">
                  <c:v>16893.480617860852</c:v>
                </c:pt>
                <c:pt idx="575">
                  <c:v>11891.413903816285</c:v>
                </c:pt>
                <c:pt idx="576">
                  <c:v>12999.506622663313</c:v>
                </c:pt>
                <c:pt idx="577">
                  <c:v>13177.256032147643</c:v>
                </c:pt>
                <c:pt idx="578">
                  <c:v>14749.749914567683</c:v>
                </c:pt>
                <c:pt idx="579">
                  <c:v>14242.076853424305</c:v>
                </c:pt>
                <c:pt idx="580">
                  <c:v>16026.226763182352</c:v>
                </c:pt>
                <c:pt idx="581">
                  <c:v>16704.376409562443</c:v>
                </c:pt>
                <c:pt idx="582">
                  <c:v>15638.191833322589</c:v>
                </c:pt>
                <c:pt idx="583">
                  <c:v>13476.131112522478</c:v>
                </c:pt>
                <c:pt idx="584">
                  <c:v>13364.340644752236</c:v>
                </c:pt>
                <c:pt idx="585">
                  <c:v>12851.4045944014</c:v>
                </c:pt>
                <c:pt idx="586">
                  <c:v>14667.215264783663</c:v>
                </c:pt>
                <c:pt idx="587">
                  <c:v>16116.125830084104</c:v>
                </c:pt>
                <c:pt idx="588">
                  <c:v>17493.898205004811</c:v>
                </c:pt>
                <c:pt idx="589">
                  <c:v>14645.251612099903</c:v>
                </c:pt>
                <c:pt idx="590">
                  <c:v>14714.54829628806</c:v>
                </c:pt>
                <c:pt idx="591">
                  <c:v>14256.36384127927</c:v>
                </c:pt>
                <c:pt idx="592">
                  <c:v>13353.468099499274</c:v>
                </c:pt>
                <c:pt idx="593">
                  <c:v>15677.765369701414</c:v>
                </c:pt>
                <c:pt idx="594">
                  <c:v>15989.183261694667</c:v>
                </c:pt>
                <c:pt idx="595">
                  <c:v>16744.951746120969</c:v>
                </c:pt>
                <c:pt idx="596">
                  <c:v>14615.35534390248</c:v>
                </c:pt>
                <c:pt idx="597">
                  <c:v>13463.388413591674</c:v>
                </c:pt>
                <c:pt idx="598">
                  <c:v>12847.581538606169</c:v>
                </c:pt>
                <c:pt idx="599">
                  <c:v>15117.239095106708</c:v>
                </c:pt>
                <c:pt idx="600">
                  <c:v>13043.480778591793</c:v>
                </c:pt>
                <c:pt idx="601">
                  <c:v>17589.542452858557</c:v>
                </c:pt>
                <c:pt idx="602">
                  <c:v>17940.476902320323</c:v>
                </c:pt>
                <c:pt idx="603">
                  <c:v>13934.397695852522</c:v>
                </c:pt>
                <c:pt idx="604">
                  <c:v>13399.669349434229</c:v>
                </c:pt>
                <c:pt idx="605">
                  <c:v>14834.63994724031</c:v>
                </c:pt>
                <c:pt idx="606">
                  <c:v>14018.147287045482</c:v>
                </c:pt>
                <c:pt idx="607">
                  <c:v>14002.882307571428</c:v>
                </c:pt>
                <c:pt idx="608">
                  <c:v>16748.380140718458</c:v>
                </c:pt>
                <c:pt idx="609">
                  <c:v>16875.501638347563</c:v>
                </c:pt>
                <c:pt idx="610">
                  <c:v>13494.948430459708</c:v>
                </c:pt>
                <c:pt idx="611">
                  <c:v>13450.523742711868</c:v>
                </c:pt>
                <c:pt idx="612">
                  <c:v>11749.567972551507</c:v>
                </c:pt>
                <c:pt idx="613">
                  <c:v>12837.259957840863</c:v>
                </c:pt>
                <c:pt idx="614">
                  <c:v>12322.099090911661</c:v>
                </c:pt>
                <c:pt idx="615">
                  <c:v>16668.542017732248</c:v>
                </c:pt>
                <c:pt idx="616">
                  <c:v>16384.452952799125</c:v>
                </c:pt>
                <c:pt idx="617">
                  <c:v>12738.470493083412</c:v>
                </c:pt>
                <c:pt idx="618">
                  <c:v>13785.091844957233</c:v>
                </c:pt>
                <c:pt idx="619">
                  <c:v>13941.751208629785</c:v>
                </c:pt>
                <c:pt idx="620">
                  <c:v>13968.126191955162</c:v>
                </c:pt>
                <c:pt idx="621">
                  <c:v>12016.901975138058</c:v>
                </c:pt>
                <c:pt idx="622">
                  <c:v>17276.572252590609</c:v>
                </c:pt>
                <c:pt idx="623">
                  <c:v>16379.762117312825</c:v>
                </c:pt>
                <c:pt idx="624">
                  <c:v>11953.099625503566</c:v>
                </c:pt>
                <c:pt idx="625">
                  <c:v>13171.791299058135</c:v>
                </c:pt>
                <c:pt idx="626">
                  <c:v>12494.100836402167</c:v>
                </c:pt>
                <c:pt idx="627">
                  <c:v>12390.135364895097</c:v>
                </c:pt>
                <c:pt idx="628">
                  <c:v>12262.073083429494</c:v>
                </c:pt>
                <c:pt idx="629">
                  <c:v>15990.118066589968</c:v>
                </c:pt>
                <c:pt idx="630">
                  <c:v>15433.18447435358</c:v>
                </c:pt>
                <c:pt idx="631">
                  <c:v>13321.155880927501</c:v>
                </c:pt>
                <c:pt idx="632">
                  <c:v>14039.114607463654</c:v>
                </c:pt>
                <c:pt idx="633">
                  <c:v>11463.513956852141</c:v>
                </c:pt>
                <c:pt idx="634">
                  <c:v>11446.583548704486</c:v>
                </c:pt>
                <c:pt idx="635">
                  <c:v>11428.752044905867</c:v>
                </c:pt>
                <c:pt idx="636">
                  <c:v>14827.684487254432</c:v>
                </c:pt>
                <c:pt idx="637">
                  <c:v>15078.080421836601</c:v>
                </c:pt>
                <c:pt idx="638">
                  <c:v>13501.746937300832</c:v>
                </c:pt>
                <c:pt idx="639">
                  <c:v>13882.561677231281</c:v>
                </c:pt>
                <c:pt idx="640">
                  <c:v>12305.642960039997</c:v>
                </c:pt>
                <c:pt idx="641">
                  <c:v>12035.650736423308</c:v>
                </c:pt>
                <c:pt idx="642">
                  <c:v>13912.947495811299</c:v>
                </c:pt>
                <c:pt idx="643">
                  <c:v>15458.941955747221</c:v>
                </c:pt>
                <c:pt idx="644">
                  <c:v>14568.4224478041</c:v>
                </c:pt>
                <c:pt idx="645">
                  <c:v>12863.359478930852</c:v>
                </c:pt>
                <c:pt idx="646">
                  <c:v>13193.548488320099</c:v>
                </c:pt>
                <c:pt idx="647">
                  <c:v>12979.059896574388</c:v>
                </c:pt>
                <c:pt idx="648">
                  <c:v>13353.632933310448</c:v>
                </c:pt>
                <c:pt idx="649">
                  <c:v>13246.007886834612</c:v>
                </c:pt>
                <c:pt idx="650">
                  <c:v>15223.762260975671</c:v>
                </c:pt>
                <c:pt idx="651">
                  <c:v>15651.836453614826</c:v>
                </c:pt>
                <c:pt idx="652">
                  <c:v>12116.234500577839</c:v>
                </c:pt>
                <c:pt idx="653">
                  <c:v>11558.467991876038</c:v>
                </c:pt>
                <c:pt idx="654">
                  <c:v>13054.475878092475</c:v>
                </c:pt>
                <c:pt idx="655">
                  <c:v>10891.616844757893</c:v>
                </c:pt>
                <c:pt idx="656">
                  <c:v>12036.688399846242</c:v>
                </c:pt>
                <c:pt idx="657">
                  <c:v>14361.173875259547</c:v>
                </c:pt>
                <c:pt idx="658">
                  <c:v>15563.134448602548</c:v>
                </c:pt>
                <c:pt idx="659">
                  <c:v>12537.621083968972</c:v>
                </c:pt>
                <c:pt idx="660">
                  <c:v>11019.107181263318</c:v>
                </c:pt>
                <c:pt idx="661">
                  <c:v>12588.033931213386</c:v>
                </c:pt>
                <c:pt idx="662">
                  <c:v>13062.161673326244</c:v>
                </c:pt>
                <c:pt idx="663">
                  <c:v>12497.464883230317</c:v>
                </c:pt>
                <c:pt idx="664">
                  <c:v>14120.919993700025</c:v>
                </c:pt>
                <c:pt idx="665">
                  <c:v>14308.784635424003</c:v>
                </c:pt>
                <c:pt idx="666">
                  <c:v>11768.081366415829</c:v>
                </c:pt>
                <c:pt idx="667">
                  <c:v>10671.040795913126</c:v>
                </c:pt>
                <c:pt idx="668">
                  <c:v>11860.860350286981</c:v>
                </c:pt>
                <c:pt idx="669">
                  <c:v>13427.127633636055</c:v>
                </c:pt>
                <c:pt idx="670">
                  <c:v>11058.843450500794</c:v>
                </c:pt>
                <c:pt idx="671">
                  <c:v>12955.090718281132</c:v>
                </c:pt>
                <c:pt idx="672">
                  <c:v>13198.845412837227</c:v>
                </c:pt>
                <c:pt idx="673">
                  <c:v>11533.957430784611</c:v>
                </c:pt>
                <c:pt idx="674">
                  <c:v>11724.651603494665</c:v>
                </c:pt>
                <c:pt idx="675">
                  <c:v>12983.844494332045</c:v>
                </c:pt>
                <c:pt idx="676">
                  <c:v>13300.433180037631</c:v>
                </c:pt>
                <c:pt idx="677">
                  <c:v>12786.359810409374</c:v>
                </c:pt>
                <c:pt idx="678">
                  <c:v>15540.090597178196</c:v>
                </c:pt>
                <c:pt idx="679">
                  <c:v>15532.191583591204</c:v>
                </c:pt>
                <c:pt idx="680">
                  <c:v>11265.120928991082</c:v>
                </c:pt>
                <c:pt idx="681">
                  <c:v>10789.72661369048</c:v>
                </c:pt>
                <c:pt idx="682">
                  <c:v>10193.303440732743</c:v>
                </c:pt>
                <c:pt idx="683">
                  <c:v>9861.3479018379658</c:v>
                </c:pt>
                <c:pt idx="684">
                  <c:v>11714.681663839827</c:v>
                </c:pt>
                <c:pt idx="685">
                  <c:v>13770.958082825198</c:v>
                </c:pt>
                <c:pt idx="686">
                  <c:v>15067.91621216561</c:v>
                </c:pt>
                <c:pt idx="687">
                  <c:v>11276.051069182466</c:v>
                </c:pt>
                <c:pt idx="688">
                  <c:v>10863.86122417872</c:v>
                </c:pt>
                <c:pt idx="689">
                  <c:v>10563.863323254756</c:v>
                </c:pt>
                <c:pt idx="690">
                  <c:v>11863.191298768463</c:v>
                </c:pt>
                <c:pt idx="691">
                  <c:v>10645.264188978406</c:v>
                </c:pt>
                <c:pt idx="692">
                  <c:v>15355.285868355873</c:v>
                </c:pt>
                <c:pt idx="693">
                  <c:v>14229.804548259099</c:v>
                </c:pt>
                <c:pt idx="694">
                  <c:v>12821.397083013286</c:v>
                </c:pt>
                <c:pt idx="695">
                  <c:v>10731.567862146157</c:v>
                </c:pt>
                <c:pt idx="696">
                  <c:v>9307.7644286990417</c:v>
                </c:pt>
                <c:pt idx="697">
                  <c:v>9778.6395670369056</c:v>
                </c:pt>
                <c:pt idx="698">
                  <c:v>10783.295079085488</c:v>
                </c:pt>
                <c:pt idx="699">
                  <c:v>14976.772406438413</c:v>
                </c:pt>
                <c:pt idx="700">
                  <c:v>15326.341522368581</c:v>
                </c:pt>
                <c:pt idx="701">
                  <c:v>10546.39313402096</c:v>
                </c:pt>
                <c:pt idx="702">
                  <c:v>12754.07985331776</c:v>
                </c:pt>
                <c:pt idx="703">
                  <c:v>11459.725718866259</c:v>
                </c:pt>
                <c:pt idx="704">
                  <c:v>9954.7464863316272</c:v>
                </c:pt>
                <c:pt idx="705">
                  <c:v>10242.034226949665</c:v>
                </c:pt>
                <c:pt idx="706">
                  <c:v>13420.935899617049</c:v>
                </c:pt>
                <c:pt idx="707">
                  <c:v>13301.090090100141</c:v>
                </c:pt>
                <c:pt idx="708">
                  <c:v>11773.298153577818</c:v>
                </c:pt>
                <c:pt idx="709">
                  <c:v>11187.127539171854</c:v>
                </c:pt>
                <c:pt idx="710">
                  <c:v>12262.97002843679</c:v>
                </c:pt>
                <c:pt idx="711">
                  <c:v>10675.027974010181</c:v>
                </c:pt>
                <c:pt idx="712">
                  <c:v>11889.025375398211</c:v>
                </c:pt>
                <c:pt idx="713">
                  <c:v>15830.063060695622</c:v>
                </c:pt>
                <c:pt idx="714">
                  <c:v>15936.79604306156</c:v>
                </c:pt>
                <c:pt idx="715">
                  <c:v>11328.728549550207</c:v>
                </c:pt>
                <c:pt idx="716">
                  <c:v>13078.425915067965</c:v>
                </c:pt>
                <c:pt idx="717">
                  <c:v>12217.262498854081</c:v>
                </c:pt>
                <c:pt idx="718">
                  <c:v>10358.516472519925</c:v>
                </c:pt>
                <c:pt idx="719">
                  <c:v>12999.175892406227</c:v>
                </c:pt>
                <c:pt idx="720">
                  <c:v>14305.595623523317</c:v>
                </c:pt>
                <c:pt idx="721">
                  <c:v>14591.573193335811</c:v>
                </c:pt>
                <c:pt idx="722">
                  <c:v>10310.047698287854</c:v>
                </c:pt>
                <c:pt idx="723">
                  <c:v>10254.431122117412</c:v>
                </c:pt>
                <c:pt idx="724">
                  <c:v>10333.740501778047</c:v>
                </c:pt>
                <c:pt idx="725">
                  <c:v>12849.049066462687</c:v>
                </c:pt>
                <c:pt idx="726">
                  <c:v>10525.505204488134</c:v>
                </c:pt>
                <c:pt idx="727">
                  <c:v>15387.434693365858</c:v>
                </c:pt>
                <c:pt idx="728">
                  <c:v>14705.335972678369</c:v>
                </c:pt>
                <c:pt idx="729">
                  <c:v>12489.198824061627</c:v>
                </c:pt>
                <c:pt idx="730">
                  <c:v>12139.047335231973</c:v>
                </c:pt>
                <c:pt idx="731">
                  <c:v>11164.372239722326</c:v>
                </c:pt>
                <c:pt idx="732">
                  <c:v>9724.6718670069713</c:v>
                </c:pt>
                <c:pt idx="733">
                  <c:v>8902.2555487930003</c:v>
                </c:pt>
                <c:pt idx="734">
                  <c:v>11919.323184782726</c:v>
                </c:pt>
                <c:pt idx="735">
                  <c:v>12628.932194097215</c:v>
                </c:pt>
                <c:pt idx="736">
                  <c:v>9667.576413725732</c:v>
                </c:pt>
                <c:pt idx="737">
                  <c:v>11304.399314633811</c:v>
                </c:pt>
                <c:pt idx="738">
                  <c:v>10794.473897301345</c:v>
                </c:pt>
                <c:pt idx="739">
                  <c:v>9737.6102763781309</c:v>
                </c:pt>
                <c:pt idx="740">
                  <c:v>9426.3555271237892</c:v>
                </c:pt>
                <c:pt idx="741">
                  <c:v>13062.448170075388</c:v>
                </c:pt>
                <c:pt idx="742">
                  <c:v>11684.595714163033</c:v>
                </c:pt>
                <c:pt idx="743">
                  <c:v>8835.4609661185332</c:v>
                </c:pt>
                <c:pt idx="744">
                  <c:v>8677.5001663890162</c:v>
                </c:pt>
                <c:pt idx="745">
                  <c:v>10557.561120718094</c:v>
                </c:pt>
                <c:pt idx="746">
                  <c:v>8926.7292276516509</c:v>
                </c:pt>
                <c:pt idx="747">
                  <c:v>10154.105962631602</c:v>
                </c:pt>
                <c:pt idx="748">
                  <c:v>12256.086850438849</c:v>
                </c:pt>
                <c:pt idx="749">
                  <c:v>13071.957712111705</c:v>
                </c:pt>
                <c:pt idx="750">
                  <c:v>9047.3399631530538</c:v>
                </c:pt>
                <c:pt idx="751">
                  <c:v>8002.7325161001991</c:v>
                </c:pt>
                <c:pt idx="752">
                  <c:v>9111.0490524023135</c:v>
                </c:pt>
                <c:pt idx="753">
                  <c:v>10031.474593661271</c:v>
                </c:pt>
                <c:pt idx="754">
                  <c:v>8678.7587689818647</c:v>
                </c:pt>
                <c:pt idx="755">
                  <c:v>11789.01379773008</c:v>
                </c:pt>
                <c:pt idx="756">
                  <c:v>12897.759041427016</c:v>
                </c:pt>
                <c:pt idx="757">
                  <c:v>10435.235936481458</c:v>
                </c:pt>
                <c:pt idx="758">
                  <c:v>8943.6437186029234</c:v>
                </c:pt>
                <c:pt idx="759">
                  <c:v>9979.7883545963869</c:v>
                </c:pt>
                <c:pt idx="760">
                  <c:v>8422.6657531253823</c:v>
                </c:pt>
                <c:pt idx="761">
                  <c:v>10391.47181418712</c:v>
                </c:pt>
                <c:pt idx="762">
                  <c:v>14591.224341429868</c:v>
                </c:pt>
                <c:pt idx="763">
                  <c:v>13115.855494175845</c:v>
                </c:pt>
                <c:pt idx="764">
                  <c:v>10751.242771307861</c:v>
                </c:pt>
                <c:pt idx="765">
                  <c:v>12113.397022153418</c:v>
                </c:pt>
                <c:pt idx="766">
                  <c:v>12193.864884720544</c:v>
                </c:pt>
                <c:pt idx="767">
                  <c:v>11301.279176784012</c:v>
                </c:pt>
                <c:pt idx="768">
                  <c:v>9164.6879680620168</c:v>
                </c:pt>
                <c:pt idx="769">
                  <c:v>12975.921188625558</c:v>
                </c:pt>
                <c:pt idx="770">
                  <c:v>11415.036182978685</c:v>
                </c:pt>
                <c:pt idx="771">
                  <c:v>8441.2023658886792</c:v>
                </c:pt>
                <c:pt idx="772">
                  <c:v>11390.931715363748</c:v>
                </c:pt>
                <c:pt idx="773">
                  <c:v>10248.813741038737</c:v>
                </c:pt>
                <c:pt idx="774">
                  <c:v>10581.99894395129</c:v>
                </c:pt>
                <c:pt idx="775">
                  <c:v>9598.0489825125987</c:v>
                </c:pt>
                <c:pt idx="776">
                  <c:v>14470.250318121742</c:v>
                </c:pt>
                <c:pt idx="777">
                  <c:v>12634.174401380396</c:v>
                </c:pt>
                <c:pt idx="778">
                  <c:v>8799.7960230933204</c:v>
                </c:pt>
                <c:pt idx="779">
                  <c:v>8541.9693418701063</c:v>
                </c:pt>
                <c:pt idx="780">
                  <c:v>8726.3690690646763</c:v>
                </c:pt>
                <c:pt idx="781">
                  <c:v>10626.660151838099</c:v>
                </c:pt>
                <c:pt idx="782">
                  <c:v>9604.0084956345909</c:v>
                </c:pt>
                <c:pt idx="783">
                  <c:v>13953.263657294845</c:v>
                </c:pt>
                <c:pt idx="784">
                  <c:v>12796.384809819267</c:v>
                </c:pt>
                <c:pt idx="785">
                  <c:v>8720.6950025644364</c:v>
                </c:pt>
                <c:pt idx="786">
                  <c:v>10638.577995725158</c:v>
                </c:pt>
                <c:pt idx="787">
                  <c:v>10205.630213334869</c:v>
                </c:pt>
                <c:pt idx="788">
                  <c:v>11010.733273138523</c:v>
                </c:pt>
                <c:pt idx="789">
                  <c:v>9912.0505251139566</c:v>
                </c:pt>
                <c:pt idx="790">
                  <c:v>14297.104327752366</c:v>
                </c:pt>
                <c:pt idx="791">
                  <c:v>12408.749338923664</c:v>
                </c:pt>
                <c:pt idx="792">
                  <c:v>11050.511979510075</c:v>
                </c:pt>
                <c:pt idx="793">
                  <c:v>9888.5455316412736</c:v>
                </c:pt>
                <c:pt idx="794">
                  <c:v>10246.648458241831</c:v>
                </c:pt>
                <c:pt idx="795">
                  <c:v>9750.7491929298176</c:v>
                </c:pt>
                <c:pt idx="796">
                  <c:v>10997.852509288467</c:v>
                </c:pt>
                <c:pt idx="797">
                  <c:v>12756.835422547392</c:v>
                </c:pt>
                <c:pt idx="798">
                  <c:v>15061.185782449846</c:v>
                </c:pt>
                <c:pt idx="799">
                  <c:v>10039.747391465591</c:v>
                </c:pt>
                <c:pt idx="800">
                  <c:v>9980.8988431329526</c:v>
                </c:pt>
                <c:pt idx="801">
                  <c:v>11546.558358810518</c:v>
                </c:pt>
                <c:pt idx="802">
                  <c:v>11771.546286217907</c:v>
                </c:pt>
                <c:pt idx="803">
                  <c:v>11814.111843258852</c:v>
                </c:pt>
                <c:pt idx="804">
                  <c:v>13027.301243387956</c:v>
                </c:pt>
                <c:pt idx="805">
                  <c:v>14497.738684399146</c:v>
                </c:pt>
                <c:pt idx="806">
                  <c:v>9918.0719021293971</c:v>
                </c:pt>
                <c:pt idx="807">
                  <c:v>11082.75070959422</c:v>
                </c:pt>
                <c:pt idx="808">
                  <c:v>9137.454213842122</c:v>
                </c:pt>
                <c:pt idx="809">
                  <c:v>10796.71169863805</c:v>
                </c:pt>
                <c:pt idx="810">
                  <c:v>9174.2103629507947</c:v>
                </c:pt>
                <c:pt idx="811">
                  <c:v>13478.973299876607</c:v>
                </c:pt>
                <c:pt idx="812">
                  <c:v>12888.281497183452</c:v>
                </c:pt>
                <c:pt idx="813">
                  <c:v>10882.913584902508</c:v>
                </c:pt>
                <c:pt idx="814">
                  <c:v>10748.607697316585</c:v>
                </c:pt>
                <c:pt idx="815">
                  <c:v>10710.311533892356</c:v>
                </c:pt>
                <c:pt idx="816">
                  <c:v>9476.3801211177361</c:v>
                </c:pt>
                <c:pt idx="817">
                  <c:v>10809.674943955715</c:v>
                </c:pt>
                <c:pt idx="818">
                  <c:v>15011.961909719954</c:v>
                </c:pt>
                <c:pt idx="819">
                  <c:v>13059.878837781565</c:v>
                </c:pt>
                <c:pt idx="820">
                  <c:v>11735.78439273715</c:v>
                </c:pt>
                <c:pt idx="821">
                  <c:v>11965.615558630194</c:v>
                </c:pt>
                <c:pt idx="822">
                  <c:v>12026.253626357211</c:v>
                </c:pt>
                <c:pt idx="823">
                  <c:v>11888.60616883223</c:v>
                </c:pt>
                <c:pt idx="824">
                  <c:v>13696.500645106116</c:v>
                </c:pt>
                <c:pt idx="825">
                  <c:v>16213.554954626514</c:v>
                </c:pt>
                <c:pt idx="826">
                  <c:v>17128.226384738256</c:v>
                </c:pt>
                <c:pt idx="827">
                  <c:v>12984.221598791279</c:v>
                </c:pt>
                <c:pt idx="828">
                  <c:v>13718.289458228164</c:v>
                </c:pt>
                <c:pt idx="829">
                  <c:v>12326.125720088243</c:v>
                </c:pt>
                <c:pt idx="830">
                  <c:v>14204.870464808093</c:v>
                </c:pt>
                <c:pt idx="831">
                  <c:v>12575.839512731924</c:v>
                </c:pt>
                <c:pt idx="832">
                  <c:v>17466.305835732539</c:v>
                </c:pt>
                <c:pt idx="833">
                  <c:v>14943.49994504272</c:v>
                </c:pt>
                <c:pt idx="834">
                  <c:v>12209.805624664741</c:v>
                </c:pt>
                <c:pt idx="835">
                  <c:v>12907.499478516926</c:v>
                </c:pt>
                <c:pt idx="836">
                  <c:v>12519.602063533883</c:v>
                </c:pt>
                <c:pt idx="837">
                  <c:v>14120.482099408226</c:v>
                </c:pt>
                <c:pt idx="838">
                  <c:v>13349.630375786834</c:v>
                </c:pt>
                <c:pt idx="839">
                  <c:v>13839.21209584397</c:v>
                </c:pt>
                <c:pt idx="840">
                  <c:v>14516.508919654745</c:v>
                </c:pt>
                <c:pt idx="841">
                  <c:v>13239.935499615569</c:v>
                </c:pt>
                <c:pt idx="842">
                  <c:v>13266.017142873581</c:v>
                </c:pt>
                <c:pt idx="843">
                  <c:v>12640.925003378961</c:v>
                </c:pt>
                <c:pt idx="844">
                  <c:v>13350.514898020272</c:v>
                </c:pt>
                <c:pt idx="845">
                  <c:v>13564.552112153546</c:v>
                </c:pt>
                <c:pt idx="846">
                  <c:v>15180.344259891735</c:v>
                </c:pt>
                <c:pt idx="847">
                  <c:v>15895.721083200355</c:v>
                </c:pt>
                <c:pt idx="848">
                  <c:v>13217.4441175752</c:v>
                </c:pt>
                <c:pt idx="849">
                  <c:v>13303.459145358829</c:v>
                </c:pt>
                <c:pt idx="850">
                  <c:v>14283.281866786603</c:v>
                </c:pt>
                <c:pt idx="851">
                  <c:v>14459.056107085675</c:v>
                </c:pt>
                <c:pt idx="852">
                  <c:v>13848.894384166168</c:v>
                </c:pt>
                <c:pt idx="853">
                  <c:v>16701.502183543111</c:v>
                </c:pt>
                <c:pt idx="854">
                  <c:v>15307.10657335074</c:v>
                </c:pt>
                <c:pt idx="855">
                  <c:v>12212.76611499401</c:v>
                </c:pt>
                <c:pt idx="856">
                  <c:v>14721.711974678337</c:v>
                </c:pt>
                <c:pt idx="857">
                  <c:v>13736.800075461104</c:v>
                </c:pt>
                <c:pt idx="858">
                  <c:v>13823.091553843185</c:v>
                </c:pt>
                <c:pt idx="859">
                  <c:v>11847.397708530967</c:v>
                </c:pt>
                <c:pt idx="860">
                  <c:v>16564.528874016247</c:v>
                </c:pt>
                <c:pt idx="861">
                  <c:v>16930.17910884352</c:v>
                </c:pt>
                <c:pt idx="862">
                  <c:v>14170.39656292769</c:v>
                </c:pt>
                <c:pt idx="863">
                  <c:v>12777.599042421891</c:v>
                </c:pt>
                <c:pt idx="864">
                  <c:v>12162.506167280095</c:v>
                </c:pt>
                <c:pt idx="865">
                  <c:v>12579.136223359419</c:v>
                </c:pt>
                <c:pt idx="866">
                  <c:v>13481.07169346969</c:v>
                </c:pt>
                <c:pt idx="867">
                  <c:v>16514.924196003365</c:v>
                </c:pt>
                <c:pt idx="868">
                  <c:v>15155.857210550403</c:v>
                </c:pt>
                <c:pt idx="869">
                  <c:v>13905.820860211068</c:v>
                </c:pt>
                <c:pt idx="870">
                  <c:v>12376.697717319323</c:v>
                </c:pt>
                <c:pt idx="871">
                  <c:v>13495.489314542425</c:v>
                </c:pt>
                <c:pt idx="872">
                  <c:v>12958.285938151541</c:v>
                </c:pt>
                <c:pt idx="873">
                  <c:v>13368.11883817576</c:v>
                </c:pt>
                <c:pt idx="874">
                  <c:v>16386.584585878856</c:v>
                </c:pt>
                <c:pt idx="875">
                  <c:v>16554.593168308213</c:v>
                </c:pt>
                <c:pt idx="876">
                  <c:v>14358.091085036129</c:v>
                </c:pt>
                <c:pt idx="877">
                  <c:v>12959.562907443069</c:v>
                </c:pt>
                <c:pt idx="878">
                  <c:v>12403.361445718761</c:v>
                </c:pt>
                <c:pt idx="879">
                  <c:v>14372.642874150533</c:v>
                </c:pt>
                <c:pt idx="880">
                  <c:v>14150.744027224522</c:v>
                </c:pt>
                <c:pt idx="881">
                  <c:v>15886.875899601891</c:v>
                </c:pt>
                <c:pt idx="882">
                  <c:v>15712.567038490874</c:v>
                </c:pt>
                <c:pt idx="883">
                  <c:v>13446.011829728512</c:v>
                </c:pt>
                <c:pt idx="884">
                  <c:v>13419.124792835017</c:v>
                </c:pt>
                <c:pt idx="885">
                  <c:v>13712.73048354329</c:v>
                </c:pt>
                <c:pt idx="886">
                  <c:v>12837.521923886696</c:v>
                </c:pt>
                <c:pt idx="887">
                  <c:v>12917.111438317572</c:v>
                </c:pt>
                <c:pt idx="888">
                  <c:v>17451.199922934789</c:v>
                </c:pt>
                <c:pt idx="889">
                  <c:v>17509.749088037701</c:v>
                </c:pt>
                <c:pt idx="890">
                  <c:v>13202.039035252714</c:v>
                </c:pt>
                <c:pt idx="891">
                  <c:v>14782.355620416423</c:v>
                </c:pt>
                <c:pt idx="892">
                  <c:v>12601.567740713906</c:v>
                </c:pt>
                <c:pt idx="893">
                  <c:v>12007.832070544444</c:v>
                </c:pt>
                <c:pt idx="894">
                  <c:v>12679.106627694919</c:v>
                </c:pt>
                <c:pt idx="895">
                  <c:v>14969.691744005047</c:v>
                </c:pt>
                <c:pt idx="896">
                  <c:v>15272.533093065174</c:v>
                </c:pt>
                <c:pt idx="897">
                  <c:v>13032.903437778328</c:v>
                </c:pt>
                <c:pt idx="898">
                  <c:v>12672.974967791115</c:v>
                </c:pt>
                <c:pt idx="899">
                  <c:v>14371.119627656652</c:v>
                </c:pt>
                <c:pt idx="900">
                  <c:v>13636.699392442042</c:v>
                </c:pt>
                <c:pt idx="901">
                  <c:v>14213.985360466817</c:v>
                </c:pt>
                <c:pt idx="902">
                  <c:v>16761.097163286853</c:v>
                </c:pt>
                <c:pt idx="903">
                  <c:v>17005.383126778983</c:v>
                </c:pt>
                <c:pt idx="904">
                  <c:v>14497.587920635273</c:v>
                </c:pt>
                <c:pt idx="905">
                  <c:v>12271.007085244637</c:v>
                </c:pt>
                <c:pt idx="906">
                  <c:v>14320.60486812419</c:v>
                </c:pt>
                <c:pt idx="907">
                  <c:v>14140.906073276865</c:v>
                </c:pt>
                <c:pt idx="908">
                  <c:v>14856.605285839885</c:v>
                </c:pt>
                <c:pt idx="909">
                  <c:v>16341.833478522498</c:v>
                </c:pt>
                <c:pt idx="910">
                  <c:v>15842.182180065081</c:v>
                </c:pt>
                <c:pt idx="911">
                  <c:v>14471.254977739516</c:v>
                </c:pt>
                <c:pt idx="912">
                  <c:v>12914.308659131539</c:v>
                </c:pt>
                <c:pt idx="913">
                  <c:v>14501.646699160237</c:v>
                </c:pt>
                <c:pt idx="914">
                  <c:v>13488.353658412641</c:v>
                </c:pt>
                <c:pt idx="915">
                  <c:v>15266.820389256678</c:v>
                </c:pt>
                <c:pt idx="916">
                  <c:v>15536.165274165496</c:v>
                </c:pt>
                <c:pt idx="917">
                  <c:v>16952.348372934644</c:v>
                </c:pt>
                <c:pt idx="918">
                  <c:v>14631.309062228949</c:v>
                </c:pt>
                <c:pt idx="919">
                  <c:v>13621.380671709387</c:v>
                </c:pt>
                <c:pt idx="920">
                  <c:v>15303.939403929773</c:v>
                </c:pt>
                <c:pt idx="921">
                  <c:v>12948.835123682096</c:v>
                </c:pt>
                <c:pt idx="922">
                  <c:v>15014.371687008716</c:v>
                </c:pt>
                <c:pt idx="923">
                  <c:v>15977.190025308722</c:v>
                </c:pt>
                <c:pt idx="924">
                  <c:v>18097.458952092809</c:v>
                </c:pt>
                <c:pt idx="925">
                  <c:v>12858.820215170668</c:v>
                </c:pt>
                <c:pt idx="926">
                  <c:v>13102.876292805482</c:v>
                </c:pt>
                <c:pt idx="927">
                  <c:v>13471.323081222137</c:v>
                </c:pt>
                <c:pt idx="928">
                  <c:v>14957.976058437103</c:v>
                </c:pt>
                <c:pt idx="929">
                  <c:v>13557.715251466467</c:v>
                </c:pt>
                <c:pt idx="930">
                  <c:v>18170.197455430163</c:v>
                </c:pt>
                <c:pt idx="931">
                  <c:v>16413.122729095368</c:v>
                </c:pt>
                <c:pt idx="932">
                  <c:v>12852.824514814727</c:v>
                </c:pt>
                <c:pt idx="933">
                  <c:v>14793.684308285885</c:v>
                </c:pt>
                <c:pt idx="934">
                  <c:v>13572.230504346193</c:v>
                </c:pt>
                <c:pt idx="935">
                  <c:v>14901.266089746458</c:v>
                </c:pt>
                <c:pt idx="936">
                  <c:v>14613.499542845715</c:v>
                </c:pt>
                <c:pt idx="937">
                  <c:v>17809.538933252159</c:v>
                </c:pt>
                <c:pt idx="938">
                  <c:v>17073.867814823145</c:v>
                </c:pt>
                <c:pt idx="939">
                  <c:v>13781.629704714367</c:v>
                </c:pt>
                <c:pt idx="940">
                  <c:v>13449.364665906753</c:v>
                </c:pt>
                <c:pt idx="941">
                  <c:v>13937.725588849391</c:v>
                </c:pt>
                <c:pt idx="942">
                  <c:v>14305.36530442786</c:v>
                </c:pt>
                <c:pt idx="943">
                  <c:v>14200.070590243284</c:v>
                </c:pt>
                <c:pt idx="944">
                  <c:v>19445.699979833011</c:v>
                </c:pt>
                <c:pt idx="945">
                  <c:v>19954.896183881454</c:v>
                </c:pt>
                <c:pt idx="946">
                  <c:v>14914.766219609201</c:v>
                </c:pt>
                <c:pt idx="947">
                  <c:v>15970.931614123572</c:v>
                </c:pt>
                <c:pt idx="948">
                  <c:v>16419.179388988548</c:v>
                </c:pt>
                <c:pt idx="949">
                  <c:v>16525.984042849239</c:v>
                </c:pt>
                <c:pt idx="950">
                  <c:v>15842.470478746258</c:v>
                </c:pt>
                <c:pt idx="951">
                  <c:v>18878.740584962958</c:v>
                </c:pt>
                <c:pt idx="952">
                  <c:v>18525.601521078654</c:v>
                </c:pt>
                <c:pt idx="953">
                  <c:v>16705.004916731585</c:v>
                </c:pt>
                <c:pt idx="954">
                  <c:v>16469.406190480153</c:v>
                </c:pt>
                <c:pt idx="955">
                  <c:v>15175.229049024083</c:v>
                </c:pt>
                <c:pt idx="956">
                  <c:v>16666.866229776737</c:v>
                </c:pt>
                <c:pt idx="957">
                  <c:v>16909.201377356912</c:v>
                </c:pt>
                <c:pt idx="958">
                  <c:v>17859.088476988894</c:v>
                </c:pt>
                <c:pt idx="959">
                  <c:v>20087.182441414621</c:v>
                </c:pt>
                <c:pt idx="960">
                  <c:v>16448.856817970838</c:v>
                </c:pt>
                <c:pt idx="961">
                  <c:v>16785.518791332281</c:v>
                </c:pt>
                <c:pt idx="962">
                  <c:v>14761.407133631696</c:v>
                </c:pt>
                <c:pt idx="963">
                  <c:v>15140.589733263398</c:v>
                </c:pt>
                <c:pt idx="964">
                  <c:v>14481.490709801121</c:v>
                </c:pt>
                <c:pt idx="965">
                  <c:v>18635.814821994361</c:v>
                </c:pt>
                <c:pt idx="966">
                  <c:v>19402.277347089126</c:v>
                </c:pt>
                <c:pt idx="967">
                  <c:v>13633.699604377711</c:v>
                </c:pt>
                <c:pt idx="968">
                  <c:v>15176.352399874897</c:v>
                </c:pt>
                <c:pt idx="969">
                  <c:v>16352.922939512857</c:v>
                </c:pt>
                <c:pt idx="970">
                  <c:v>14212.403055182111</c:v>
                </c:pt>
                <c:pt idx="971">
                  <c:v>13934.16551613276</c:v>
                </c:pt>
                <c:pt idx="972">
                  <c:v>18947.967003272166</c:v>
                </c:pt>
                <c:pt idx="973">
                  <c:v>16800.750187191708</c:v>
                </c:pt>
                <c:pt idx="974">
                  <c:v>13604.507030276973</c:v>
                </c:pt>
                <c:pt idx="975">
                  <c:v>13671.170925729302</c:v>
                </c:pt>
                <c:pt idx="976">
                  <c:v>14627.023286311169</c:v>
                </c:pt>
                <c:pt idx="977">
                  <c:v>13718.958640083492</c:v>
                </c:pt>
                <c:pt idx="978">
                  <c:v>13891.930006565006</c:v>
                </c:pt>
                <c:pt idx="979">
                  <c:v>17708.48822468194</c:v>
                </c:pt>
                <c:pt idx="980">
                  <c:v>17349.300782380771</c:v>
                </c:pt>
                <c:pt idx="981">
                  <c:v>15441.873457027343</c:v>
                </c:pt>
                <c:pt idx="982">
                  <c:v>12918.928111884081</c:v>
                </c:pt>
                <c:pt idx="983">
                  <c:v>15344.687042615566</c:v>
                </c:pt>
                <c:pt idx="984">
                  <c:v>15556.588650327074</c:v>
                </c:pt>
                <c:pt idx="985">
                  <c:v>14653.641228502369</c:v>
                </c:pt>
                <c:pt idx="986">
                  <c:v>16400.99971366418</c:v>
                </c:pt>
                <c:pt idx="987">
                  <c:v>18588.768882634693</c:v>
                </c:pt>
                <c:pt idx="988">
                  <c:v>15226.571553798765</c:v>
                </c:pt>
                <c:pt idx="989">
                  <c:v>13314.640128624478</c:v>
                </c:pt>
                <c:pt idx="990">
                  <c:v>12544.282415888945</c:v>
                </c:pt>
                <c:pt idx="991">
                  <c:v>14608.458863097076</c:v>
                </c:pt>
                <c:pt idx="992">
                  <c:v>15064.306410080482</c:v>
                </c:pt>
                <c:pt idx="993">
                  <c:v>17120.783377261439</c:v>
                </c:pt>
                <c:pt idx="994">
                  <c:v>16289.593015243063</c:v>
                </c:pt>
                <c:pt idx="995">
                  <c:v>12784.530185211686</c:v>
                </c:pt>
                <c:pt idx="996">
                  <c:v>13052.75310908659</c:v>
                </c:pt>
                <c:pt idx="997">
                  <c:v>14060.120366361354</c:v>
                </c:pt>
                <c:pt idx="998">
                  <c:v>13273.187837150197</c:v>
                </c:pt>
                <c:pt idx="999">
                  <c:v>13198.409525494091</c:v>
                </c:pt>
                <c:pt idx="1000">
                  <c:v>18635.459823281086</c:v>
                </c:pt>
                <c:pt idx="1001">
                  <c:v>16418.298551171851</c:v>
                </c:pt>
                <c:pt idx="1002">
                  <c:v>14491.835315444645</c:v>
                </c:pt>
                <c:pt idx="1003">
                  <c:v>15670.922623528875</c:v>
                </c:pt>
                <c:pt idx="1004">
                  <c:v>15451.903390901936</c:v>
                </c:pt>
                <c:pt idx="1005">
                  <c:v>12967.090640111153</c:v>
                </c:pt>
                <c:pt idx="1006">
                  <c:v>15569.069851616885</c:v>
                </c:pt>
                <c:pt idx="1007">
                  <c:v>18545.626555990595</c:v>
                </c:pt>
                <c:pt idx="1008">
                  <c:v>15407.029928735148</c:v>
                </c:pt>
                <c:pt idx="1009">
                  <c:v>12396.816775715688</c:v>
                </c:pt>
                <c:pt idx="1010">
                  <c:v>13158.786177509115</c:v>
                </c:pt>
                <c:pt idx="1011">
                  <c:v>14972.483407398355</c:v>
                </c:pt>
                <c:pt idx="1012">
                  <c:v>14930.126495469878</c:v>
                </c:pt>
                <c:pt idx="1013">
                  <c:v>12454.019887090852</c:v>
                </c:pt>
                <c:pt idx="1014">
                  <c:v>15802.344105270869</c:v>
                </c:pt>
                <c:pt idx="1015">
                  <c:v>16629.553011867189</c:v>
                </c:pt>
                <c:pt idx="1016">
                  <c:v>14667.563585228883</c:v>
                </c:pt>
                <c:pt idx="1017">
                  <c:v>14160.579665272671</c:v>
                </c:pt>
                <c:pt idx="1018">
                  <c:v>14105.708963279301</c:v>
                </c:pt>
                <c:pt idx="1019">
                  <c:v>12407.406689727952</c:v>
                </c:pt>
                <c:pt idx="1020">
                  <c:v>11477.390464365999</c:v>
                </c:pt>
                <c:pt idx="1021">
                  <c:v>15381.055600601088</c:v>
                </c:pt>
                <c:pt idx="1022">
                  <c:v>16604.667007428816</c:v>
                </c:pt>
                <c:pt idx="1023">
                  <c:v>12348.741569004862</c:v>
                </c:pt>
                <c:pt idx="1024">
                  <c:v>13237.035942916138</c:v>
                </c:pt>
                <c:pt idx="1025">
                  <c:v>11299.8169625833</c:v>
                </c:pt>
                <c:pt idx="1026">
                  <c:v>12869.357963270706</c:v>
                </c:pt>
                <c:pt idx="1027">
                  <c:v>11949.946751008974</c:v>
                </c:pt>
                <c:pt idx="1028">
                  <c:v>18072.42455719717</c:v>
                </c:pt>
                <c:pt idx="1029">
                  <c:v>16737.833478527748</c:v>
                </c:pt>
                <c:pt idx="1030">
                  <c:v>11834.167605829791</c:v>
                </c:pt>
                <c:pt idx="1031">
                  <c:v>13269.908028190883</c:v>
                </c:pt>
                <c:pt idx="1032">
                  <c:v>13452.224759475623</c:v>
                </c:pt>
                <c:pt idx="1033">
                  <c:v>14502.528906117785</c:v>
                </c:pt>
                <c:pt idx="1034">
                  <c:v>11459.45581594053</c:v>
                </c:pt>
                <c:pt idx="1035">
                  <c:v>15675.162526850572</c:v>
                </c:pt>
                <c:pt idx="1036">
                  <c:v>14746.771802257088</c:v>
                </c:pt>
                <c:pt idx="1037">
                  <c:v>13510.837689686879</c:v>
                </c:pt>
                <c:pt idx="1038">
                  <c:v>12139.638566081081</c:v>
                </c:pt>
                <c:pt idx="1039">
                  <c:v>11761.102923682583</c:v>
                </c:pt>
                <c:pt idx="1040">
                  <c:v>11997.909336740289</c:v>
                </c:pt>
                <c:pt idx="1041">
                  <c:v>11319.565590540498</c:v>
                </c:pt>
                <c:pt idx="1042">
                  <c:v>15901.365184162407</c:v>
                </c:pt>
                <c:pt idx="1043">
                  <c:v>14462.899775660182</c:v>
                </c:pt>
                <c:pt idx="1044">
                  <c:v>13723.511551403682</c:v>
                </c:pt>
                <c:pt idx="1045">
                  <c:v>13670.353146665289</c:v>
                </c:pt>
                <c:pt idx="1046">
                  <c:v>9967.3751393055245</c:v>
                </c:pt>
                <c:pt idx="1047">
                  <c:v>11867.928794930736</c:v>
                </c:pt>
                <c:pt idx="1048">
                  <c:v>10815.557241194139</c:v>
                </c:pt>
                <c:pt idx="1049">
                  <c:v>15039.523605223922</c:v>
                </c:pt>
                <c:pt idx="1050">
                  <c:v>16939.766232636313</c:v>
                </c:pt>
                <c:pt idx="1051">
                  <c:v>13518.807025060345</c:v>
                </c:pt>
                <c:pt idx="1052">
                  <c:v>12171.294707737117</c:v>
                </c:pt>
                <c:pt idx="1053">
                  <c:v>11576.422394846832</c:v>
                </c:pt>
                <c:pt idx="1054">
                  <c:v>12574.261733437634</c:v>
                </c:pt>
                <c:pt idx="1055">
                  <c:v>14436.721381311505</c:v>
                </c:pt>
                <c:pt idx="1056">
                  <c:v>15583.758506850198</c:v>
                </c:pt>
                <c:pt idx="1057">
                  <c:v>15655.863329265923</c:v>
                </c:pt>
                <c:pt idx="1058">
                  <c:v>11550.892323048018</c:v>
                </c:pt>
                <c:pt idx="1059">
                  <c:v>11027.99728568518</c:v>
                </c:pt>
                <c:pt idx="1060">
                  <c:v>11896.215377813878</c:v>
                </c:pt>
                <c:pt idx="1061">
                  <c:v>14205.149421271046</c:v>
                </c:pt>
                <c:pt idx="1062">
                  <c:v>11263.757650805077</c:v>
                </c:pt>
                <c:pt idx="1063">
                  <c:v>15306.99799519312</c:v>
                </c:pt>
                <c:pt idx="1064">
                  <c:v>15600.562950759724</c:v>
                </c:pt>
                <c:pt idx="1065">
                  <c:v>13407.332251411579</c:v>
                </c:pt>
                <c:pt idx="1066">
                  <c:v>12812.363306708794</c:v>
                </c:pt>
                <c:pt idx="1067">
                  <c:v>10892.57034159212</c:v>
                </c:pt>
                <c:pt idx="1068">
                  <c:v>13919.434108831903</c:v>
                </c:pt>
                <c:pt idx="1069">
                  <c:v>12229.391188179226</c:v>
                </c:pt>
                <c:pt idx="1070">
                  <c:v>16311.801202380093</c:v>
                </c:pt>
                <c:pt idx="1071">
                  <c:v>15468.261991291478</c:v>
                </c:pt>
                <c:pt idx="1072">
                  <c:v>14058.92208041573</c:v>
                </c:pt>
                <c:pt idx="1073">
                  <c:v>11542.765037458432</c:v>
                </c:pt>
                <c:pt idx="1074">
                  <c:v>12463.720041316501</c:v>
                </c:pt>
                <c:pt idx="1075">
                  <c:v>11296.467708269345</c:v>
                </c:pt>
                <c:pt idx="1076">
                  <c:v>11790.321435136058</c:v>
                </c:pt>
                <c:pt idx="1077">
                  <c:v>14508.479147547368</c:v>
                </c:pt>
                <c:pt idx="1078">
                  <c:v>16238.271511466875</c:v>
                </c:pt>
                <c:pt idx="1079">
                  <c:v>11837.52096056918</c:v>
                </c:pt>
                <c:pt idx="1080">
                  <c:v>11828.77402704309</c:v>
                </c:pt>
                <c:pt idx="1081">
                  <c:v>11959.369612825722</c:v>
                </c:pt>
                <c:pt idx="1082">
                  <c:v>11524.866171552942</c:v>
                </c:pt>
                <c:pt idx="1083">
                  <c:v>11196.739506149348</c:v>
                </c:pt>
                <c:pt idx="1084">
                  <c:v>17163.340056316607</c:v>
                </c:pt>
                <c:pt idx="1085">
                  <c:v>16127.753981785445</c:v>
                </c:pt>
                <c:pt idx="1086">
                  <c:v>12993.214549287733</c:v>
                </c:pt>
                <c:pt idx="1087">
                  <c:v>14371.43727428037</c:v>
                </c:pt>
                <c:pt idx="1088">
                  <c:v>14325.335488487099</c:v>
                </c:pt>
                <c:pt idx="1089">
                  <c:v>13266.196741812102</c:v>
                </c:pt>
                <c:pt idx="1090">
                  <c:v>13038.704060029331</c:v>
                </c:pt>
                <c:pt idx="1091">
                  <c:v>15098.91067922267</c:v>
                </c:pt>
                <c:pt idx="1092">
                  <c:v>17410.857536971802</c:v>
                </c:pt>
                <c:pt idx="1093">
                  <c:v>12913.391180451954</c:v>
                </c:pt>
                <c:pt idx="1094">
                  <c:v>13398.89234699267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A6-4DE7-97B8-2A808CD02286}"/>
            </c:ext>
          </c:extLst>
        </c:ser>
        <c:ser>
          <c:idx val="1"/>
          <c:order val="1"/>
          <c:tx>
            <c:strRef>
              <c:f>'Cafe_FitTrend'!$I$6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'Cafe_FitTrend'!$I$7:$I$1101</c:f>
              <c:numCache>
                <c:formatCode>_(* #,##0.00_);_(* \(#,##0.00\);_(* "-"??_);_(@_)</c:formatCode>
                <c:ptCount val="1095"/>
                <c:pt idx="0">
                  <c:v>10797.922633254451</c:v>
                </c:pt>
                <c:pt idx="1">
                  <c:v>8267.0967676065593</c:v>
                </c:pt>
                <c:pt idx="2">
                  <c:v>8500.5257750015844</c:v>
                </c:pt>
                <c:pt idx="3">
                  <c:v>8272.8370655310246</c:v>
                </c:pt>
                <c:pt idx="4">
                  <c:v>7826.0420818808061</c:v>
                </c:pt>
                <c:pt idx="5">
                  <c:v>7656.7307660733677</c:v>
                </c:pt>
                <c:pt idx="6">
                  <c:v>9903.9891867506667</c:v>
                </c:pt>
                <c:pt idx="7">
                  <c:v>9699.5771365855253</c:v>
                </c:pt>
                <c:pt idx="8">
                  <c:v>7454.3653160146987</c:v>
                </c:pt>
                <c:pt idx="9">
                  <c:v>7726.960246384574</c:v>
                </c:pt>
                <c:pt idx="10">
                  <c:v>8640.9847356239952</c:v>
                </c:pt>
                <c:pt idx="11">
                  <c:v>8776.8704263810487</c:v>
                </c:pt>
                <c:pt idx="12">
                  <c:v>8795.2583482135615</c:v>
                </c:pt>
                <c:pt idx="13">
                  <c:v>11711.28817568297</c:v>
                </c:pt>
                <c:pt idx="14">
                  <c:v>11502.810936900682</c:v>
                </c:pt>
                <c:pt idx="15">
                  <c:v>8565.1795594331779</c:v>
                </c:pt>
                <c:pt idx="16">
                  <c:v>8845.9048670373431</c:v>
                </c:pt>
                <c:pt idx="17">
                  <c:v>8883.8757503572779</c:v>
                </c:pt>
                <c:pt idx="18">
                  <c:v>8785.1373940643971</c:v>
                </c:pt>
                <c:pt idx="19">
                  <c:v>9014.8727036414293</c:v>
                </c:pt>
                <c:pt idx="20">
                  <c:v>11559.197753648928</c:v>
                </c:pt>
                <c:pt idx="21">
                  <c:v>11393.951626458638</c:v>
                </c:pt>
                <c:pt idx="22">
                  <c:v>8268.6210113511843</c:v>
                </c:pt>
                <c:pt idx="23">
                  <c:v>8204.9833894160056</c:v>
                </c:pt>
                <c:pt idx="24">
                  <c:v>8446.5427740453233</c:v>
                </c:pt>
                <c:pt idx="25">
                  <c:v>8519.614391722962</c:v>
                </c:pt>
                <c:pt idx="26">
                  <c:v>7822.6775881525264</c:v>
                </c:pt>
                <c:pt idx="27">
                  <c:v>10625.274835314533</c:v>
                </c:pt>
                <c:pt idx="28">
                  <c:v>10710.170528044457</c:v>
                </c:pt>
                <c:pt idx="29">
                  <c:v>7866.3887693969282</c:v>
                </c:pt>
                <c:pt idx="30">
                  <c:v>8416.8388584087334</c:v>
                </c:pt>
                <c:pt idx="31">
                  <c:v>8681.6749023434695</c:v>
                </c:pt>
                <c:pt idx="32">
                  <c:v>8571.1124709983033</c:v>
                </c:pt>
                <c:pt idx="33">
                  <c:v>8225.9259926031991</c:v>
                </c:pt>
                <c:pt idx="34">
                  <c:v>10598.441068640181</c:v>
                </c:pt>
                <c:pt idx="35">
                  <c:v>10749.844532267512</c:v>
                </c:pt>
                <c:pt idx="36">
                  <c:v>8402.6527156424236</c:v>
                </c:pt>
                <c:pt idx="37">
                  <c:v>8851.4942993991135</c:v>
                </c:pt>
                <c:pt idx="38">
                  <c:v>8603.851137641981</c:v>
                </c:pt>
                <c:pt idx="39">
                  <c:v>8329.2376187614354</c:v>
                </c:pt>
                <c:pt idx="40">
                  <c:v>8003.6341018537551</c:v>
                </c:pt>
                <c:pt idx="41">
                  <c:v>11396.670909858176</c:v>
                </c:pt>
                <c:pt idx="42">
                  <c:v>11798.216193405729</c:v>
                </c:pt>
                <c:pt idx="43">
                  <c:v>8681.0159555325645</c:v>
                </c:pt>
                <c:pt idx="44">
                  <c:v>8386.4479843654426</c:v>
                </c:pt>
                <c:pt idx="45">
                  <c:v>8620.2484825596202</c:v>
                </c:pt>
                <c:pt idx="46">
                  <c:v>8122.4635008822679</c:v>
                </c:pt>
                <c:pt idx="47">
                  <c:v>8426.4654677918516</c:v>
                </c:pt>
                <c:pt idx="48">
                  <c:v>11330.671220208973</c:v>
                </c:pt>
                <c:pt idx="49">
                  <c:v>11599.572452760855</c:v>
                </c:pt>
                <c:pt idx="50">
                  <c:v>8743.9666190610369</c:v>
                </c:pt>
                <c:pt idx="51">
                  <c:v>8840.6863868432447</c:v>
                </c:pt>
                <c:pt idx="52">
                  <c:v>8910.0643067028923</c:v>
                </c:pt>
                <c:pt idx="53">
                  <c:v>8912.9344556651249</c:v>
                </c:pt>
                <c:pt idx="54">
                  <c:v>8978.2471869076253</c:v>
                </c:pt>
                <c:pt idx="55">
                  <c:v>11851.41739358419</c:v>
                </c:pt>
                <c:pt idx="56">
                  <c:v>10985.992823062079</c:v>
                </c:pt>
                <c:pt idx="57">
                  <c:v>8302.568454131937</c:v>
                </c:pt>
                <c:pt idx="58">
                  <c:v>8586.987459554095</c:v>
                </c:pt>
                <c:pt idx="59">
                  <c:v>9164.7793964884622</c:v>
                </c:pt>
                <c:pt idx="60">
                  <c:v>8412.7874062737519</c:v>
                </c:pt>
                <c:pt idx="61">
                  <c:v>8290.7723906754509</c:v>
                </c:pt>
                <c:pt idx="62">
                  <c:v>11042.379639810326</c:v>
                </c:pt>
                <c:pt idx="63">
                  <c:v>11307.215683745062</c:v>
                </c:pt>
                <c:pt idx="64">
                  <c:v>8917.1642463271273</c:v>
                </c:pt>
                <c:pt idx="65">
                  <c:v>8959.2003182642075</c:v>
                </c:pt>
                <c:pt idx="66">
                  <c:v>8848.637886919043</c:v>
                </c:pt>
                <c:pt idx="67">
                  <c:v>8726.2513805215931</c:v>
                </c:pt>
                <c:pt idx="68">
                  <c:v>8858.071882661503</c:v>
                </c:pt>
                <c:pt idx="69">
                  <c:v>11175.903262853359</c:v>
                </c:pt>
                <c:pt idx="70">
                  <c:v>10776.033088613129</c:v>
                </c:pt>
                <c:pt idx="71">
                  <c:v>7799.235788170774</c:v>
                </c:pt>
                <c:pt idx="72">
                  <c:v>7895.9555559529826</c:v>
                </c:pt>
                <c:pt idx="73">
                  <c:v>7570.3520390453032</c:v>
                </c:pt>
                <c:pt idx="74">
                  <c:v>7839.2532715971838</c:v>
                </c:pt>
                <c:pt idx="75">
                  <c:v>8319.1304010944332</c:v>
                </c:pt>
                <c:pt idx="76">
                  <c:v>11778.674979996265</c:v>
                </c:pt>
                <c:pt idx="77">
                  <c:v>11433.488501601159</c:v>
                </c:pt>
                <c:pt idx="78">
                  <c:v>8683.5563617736079</c:v>
                </c:pt>
                <c:pt idx="79">
                  <c:v>9343.3738424756648</c:v>
                </c:pt>
                <c:pt idx="80">
                  <c:v>8970.8455161579968</c:v>
                </c:pt>
                <c:pt idx="81">
                  <c:v>8692.1668086603077</c:v>
                </c:pt>
                <c:pt idx="82">
                  <c:v>8988.4098891347494</c:v>
                </c:pt>
                <c:pt idx="83">
                  <c:v>11927.716375909573</c:v>
                </c:pt>
                <c:pt idx="84">
                  <c:v>12095.009103206339</c:v>
                </c:pt>
                <c:pt idx="85">
                  <c:v>9180.654385044254</c:v>
                </c:pt>
                <c:pt idx="86">
                  <c:v>9257.7911913390381</c:v>
                </c:pt>
                <c:pt idx="87">
                  <c:v>9288.0031882238363</c:v>
                </c:pt>
                <c:pt idx="88">
                  <c:v>9455.2959155206008</c:v>
                </c:pt>
                <c:pt idx="89">
                  <c:v>9282.2909018951668</c:v>
                </c:pt>
                <c:pt idx="90">
                  <c:v>13251.973695166562</c:v>
                </c:pt>
                <c:pt idx="91">
                  <c:v>13473.950118308454</c:v>
                </c:pt>
                <c:pt idx="92">
                  <c:v>10716.259092045761</c:v>
                </c:pt>
                <c:pt idx="93">
                  <c:v>10695.481090903426</c:v>
                </c:pt>
                <c:pt idx="94">
                  <c:v>10655.491619072816</c:v>
                </c:pt>
                <c:pt idx="95">
                  <c:v>10149.947750960324</c:v>
                </c:pt>
                <c:pt idx="96">
                  <c:v>10004.284585257457</c:v>
                </c:pt>
                <c:pt idx="97">
                  <c:v>12935.832185597144</c:v>
                </c:pt>
                <c:pt idx="98">
                  <c:v>13345.507846378983</c:v>
                </c:pt>
                <c:pt idx="99">
                  <c:v>10669.842363883983</c:v>
                </c:pt>
                <c:pt idx="100">
                  <c:v>10813.486941076178</c:v>
                </c:pt>
                <c:pt idx="101">
                  <c:v>10843.698937960975</c:v>
                </c:pt>
                <c:pt idx="102">
                  <c:v>10795.579088896076</c:v>
                </c:pt>
                <c:pt idx="103">
                  <c:v>10876.781083808004</c:v>
                </c:pt>
                <c:pt idx="104">
                  <c:v>13745.886101867425</c:v>
                </c:pt>
                <c:pt idx="105">
                  <c:v>13650.841443392537</c:v>
                </c:pt>
                <c:pt idx="106">
                  <c:v>10760.134875335021</c:v>
                </c:pt>
                <c:pt idx="107">
                  <c:v>10837.271681629805</c:v>
                </c:pt>
                <c:pt idx="108">
                  <c:v>10738.533325336924</c:v>
                </c:pt>
                <c:pt idx="109">
                  <c:v>10835.253093119132</c:v>
                </c:pt>
                <c:pt idx="110">
                  <c:v>11135.561362210719</c:v>
                </c:pt>
                <c:pt idx="111">
                  <c:v>13781.494917473336</c:v>
                </c:pt>
                <c:pt idx="112">
                  <c:v>13573.389169490199</c:v>
                </c:pt>
                <c:pt idx="113">
                  <c:v>10150.620434253393</c:v>
                </c:pt>
                <c:pt idx="114">
                  <c:v>10528.889058495526</c:v>
                </c:pt>
                <c:pt idx="115">
                  <c:v>10856.539175509677</c:v>
                </c:pt>
                <c:pt idx="116">
                  <c:v>10816.178212879917</c:v>
                </c:pt>
                <c:pt idx="117">
                  <c:v>11077.320558996658</c:v>
                </c:pt>
                <c:pt idx="118">
                  <c:v>14075.375930233755</c:v>
                </c:pt>
                <c:pt idx="119">
                  <c:v>14043.145344838284</c:v>
                </c:pt>
                <c:pt idx="120">
                  <c:v>10866.824731703698</c:v>
                </c:pt>
                <c:pt idx="121">
                  <c:v>10791.734525515385</c:v>
                </c:pt>
                <c:pt idx="122">
                  <c:v>11009.645760040132</c:v>
                </c:pt>
                <c:pt idx="123">
                  <c:v>10668.152979463024</c:v>
                </c:pt>
                <c:pt idx="124">
                  <c:v>10139.332452045113</c:v>
                </c:pt>
                <c:pt idx="125">
                  <c:v>13082.704127437084</c:v>
                </c:pt>
                <c:pt idx="126">
                  <c:v>13241.86647749956</c:v>
                </c:pt>
                <c:pt idx="127">
                  <c:v>10578.025070056841</c:v>
                </c:pt>
                <c:pt idx="128">
                  <c:v>11073.791463223519</c:v>
                </c:pt>
                <c:pt idx="129">
                  <c:v>11197.853078928292</c:v>
                </c:pt>
                <c:pt idx="130">
                  <c:v>11247.648037300512</c:v>
                </c:pt>
                <c:pt idx="131">
                  <c:v>11011.828950595662</c:v>
                </c:pt>
                <c:pt idx="132">
                  <c:v>13693.234731015131</c:v>
                </c:pt>
                <c:pt idx="133">
                  <c:v>13789.954498797339</c:v>
                </c:pt>
                <c:pt idx="134">
                  <c:v>11212.203823739457</c:v>
                </c:pt>
                <c:pt idx="135">
                  <c:v>11238.35063200711</c:v>
                </c:pt>
                <c:pt idx="136">
                  <c:v>11386.060397816451</c:v>
                </c:pt>
                <c:pt idx="137">
                  <c:v>11318.357587264127</c:v>
                </c:pt>
                <c:pt idx="138">
                  <c:v>11399.559582176056</c:v>
                </c:pt>
                <c:pt idx="139">
                  <c:v>14155.232019928077</c:v>
                </c:pt>
                <c:pt idx="140">
                  <c:v>13884.312198865522</c:v>
                </c:pt>
                <c:pt idx="141">
                  <c:v>11001.364517243148</c:v>
                </c:pt>
                <c:pt idx="142">
                  <c:v>10855.701351540278</c:v>
                </c:pt>
                <c:pt idx="143">
                  <c:v>10905.496309912498</c:v>
                </c:pt>
                <c:pt idx="144">
                  <c:v>10587.651679439959</c:v>
                </c:pt>
                <c:pt idx="145">
                  <c:v>10923.060682889251</c:v>
                </c:pt>
                <c:pt idx="146">
                  <c:v>14054.131595921172</c:v>
                </c:pt>
                <c:pt idx="147">
                  <c:v>14096.167667858253</c:v>
                </c:pt>
                <c:pt idx="148">
                  <c:v>11134.888140286179</c:v>
                </c:pt>
                <c:pt idx="149">
                  <c:v>10950.059051608461</c:v>
                </c:pt>
                <c:pt idx="150">
                  <c:v>10980.27104849326</c:v>
                </c:pt>
                <c:pt idx="151">
                  <c:v>11221.830433122575</c:v>
                </c:pt>
                <c:pt idx="152">
                  <c:v>11205.117620597382</c:v>
                </c:pt>
                <c:pt idx="153">
                  <c:v>14214.997066886766</c:v>
                </c:pt>
                <c:pt idx="154">
                  <c:v>14045.685751079329</c:v>
                </c:pt>
                <c:pt idx="155">
                  <c:v>11205.969181048944</c:v>
                </c:pt>
                <c:pt idx="156">
                  <c:v>11103.165636138918</c:v>
                </c:pt>
                <c:pt idx="157">
                  <c:v>11250.875401948259</c:v>
                </c:pt>
                <c:pt idx="158">
                  <c:v>10956.307430781137</c:v>
                </c:pt>
                <c:pt idx="159">
                  <c:v>11217.449776897878</c:v>
                </c:pt>
                <c:pt idx="160">
                  <c:v>14062.906644852728</c:v>
                </c:pt>
                <c:pt idx="161">
                  <c:v>14151.867526199796</c:v>
                </c:pt>
                <c:pt idx="162">
                  <c:v>11335.427615474831</c:v>
                </c:pt>
                <c:pt idx="163">
                  <c:v>11338.297764437064</c:v>
                </c:pt>
                <c:pt idx="164">
                  <c:v>11329.343838347013</c:v>
                </c:pt>
                <c:pt idx="165">
                  <c:v>11469.294717721215</c:v>
                </c:pt>
                <c:pt idx="166">
                  <c:v>11257.123781120934</c:v>
                </c:pt>
                <c:pt idx="167">
                  <c:v>14169.088419973195</c:v>
                </c:pt>
                <c:pt idx="168">
                  <c:v>14097.691911602877</c:v>
                </c:pt>
                <c:pt idx="169">
                  <c:v>11316.352735235616</c:v>
                </c:pt>
                <c:pt idx="170">
                  <c:v>11288.18733845729</c:v>
                </c:pt>
                <c:pt idx="171">
                  <c:v>11107.051947597569</c:v>
                </c:pt>
                <c:pt idx="172">
                  <c:v>11164.605792404929</c:v>
                </c:pt>
                <c:pt idx="173">
                  <c:v>11406.165177034243</c:v>
                </c:pt>
                <c:pt idx="174">
                  <c:v>14259.752422223384</c:v>
                </c:pt>
                <c:pt idx="175">
                  <c:v>14012.109260466252</c:v>
                </c:pt>
                <c:pt idx="176">
                  <c:v>11227.076386280994</c:v>
                </c:pt>
                <c:pt idx="177">
                  <c:v>11225.881346626084</c:v>
                </c:pt>
                <c:pt idx="178">
                  <c:v>11354.008150947999</c:v>
                </c:pt>
                <c:pt idx="179">
                  <c:v>11396.044222885081</c:v>
                </c:pt>
                <c:pt idx="180">
                  <c:v>11199.391059155079</c:v>
                </c:pt>
                <c:pt idx="181">
                  <c:v>14279.843464959016</c:v>
                </c:pt>
                <c:pt idx="182">
                  <c:v>14200.31657935441</c:v>
                </c:pt>
                <c:pt idx="183">
                  <c:v>11513.198512606274</c:v>
                </c:pt>
                <c:pt idx="184">
                  <c:v>11504.244586516223</c:v>
                </c:pt>
                <c:pt idx="185">
                  <c:v>11526.697696965881</c:v>
                </c:pt>
                <c:pt idx="186">
                  <c:v>11486.336734336121</c:v>
                </c:pt>
                <c:pt idx="187">
                  <c:v>11547.955767760624</c:v>
                </c:pt>
                <c:pt idx="188">
                  <c:v>14393.784126514625</c:v>
                </c:pt>
                <c:pt idx="189">
                  <c:v>14267.33243150003</c:v>
                </c:pt>
                <c:pt idx="190">
                  <c:v>11470.475482262489</c:v>
                </c:pt>
                <c:pt idx="191">
                  <c:v>11583.084513714128</c:v>
                </c:pt>
                <c:pt idx="192">
                  <c:v>11546.788739701513</c:v>
                </c:pt>
                <c:pt idx="193">
                  <c:v>11639.443318866575</c:v>
                </c:pt>
                <c:pt idx="194">
                  <c:v>11798.977159728202</c:v>
                </c:pt>
                <c:pt idx="195">
                  <c:v>14495.900713017951</c:v>
                </c:pt>
                <c:pt idx="196">
                  <c:v>14350.237547315081</c:v>
                </c:pt>
                <c:pt idx="197">
                  <c:v>11396.716906178148</c:v>
                </c:pt>
                <c:pt idx="198">
                  <c:v>11497.501862577501</c:v>
                </c:pt>
                <c:pt idx="199">
                  <c:v>11617.498289665127</c:v>
                </c:pt>
                <c:pt idx="200">
                  <c:v>11726.04213249962</c:v>
                </c:pt>
                <c:pt idx="201">
                  <c:v>11787.661165924126</c:v>
                </c:pt>
                <c:pt idx="202">
                  <c:v>14378.911025341613</c:v>
                </c:pt>
                <c:pt idx="203">
                  <c:v>14546.203752638379</c:v>
                </c:pt>
                <c:pt idx="204">
                  <c:v>11714.246069043134</c:v>
                </c:pt>
                <c:pt idx="205">
                  <c:v>11556.758828287981</c:v>
                </c:pt>
                <c:pt idx="206">
                  <c:v>11833.418947275</c:v>
                </c:pt>
                <c:pt idx="207">
                  <c:v>11570.258012647588</c:v>
                </c:pt>
                <c:pt idx="208">
                  <c:v>11506.620390712407</c:v>
                </c:pt>
                <c:pt idx="209">
                  <c:v>14399.002068077247</c:v>
                </c:pt>
                <c:pt idx="210">
                  <c:v>14417.761480708908</c:v>
                </c:pt>
                <c:pt idx="211">
                  <c:v>11448.723066701696</c:v>
                </c:pt>
                <c:pt idx="212">
                  <c:v>12904.292806850386</c:v>
                </c:pt>
                <c:pt idx="213">
                  <c:v>12887.579994325195</c:v>
                </c:pt>
                <c:pt idx="214">
                  <c:v>13027.530873699396</c:v>
                </c:pt>
                <c:pt idx="215">
                  <c:v>12877.802519379382</c:v>
                </c:pt>
                <c:pt idx="216">
                  <c:v>15762.425310309081</c:v>
                </c:pt>
                <c:pt idx="217">
                  <c:v>15870.969153143575</c:v>
                </c:pt>
                <c:pt idx="218">
                  <c:v>13031.252583113192</c:v>
                </c:pt>
                <c:pt idx="219">
                  <c:v>12775.850534920915</c:v>
                </c:pt>
                <c:pt idx="220">
                  <c:v>12876.635491320269</c:v>
                </c:pt>
                <c:pt idx="221">
                  <c:v>13012.521182077326</c:v>
                </c:pt>
                <c:pt idx="222">
                  <c:v>13050.492065397262</c:v>
                </c:pt>
                <c:pt idx="223">
                  <c:v>15915.531894839536</c:v>
                </c:pt>
                <c:pt idx="224">
                  <c:v>15957.567966776618</c:v>
                </c:pt>
                <c:pt idx="225">
                  <c:v>13215.394713384205</c:v>
                </c:pt>
                <c:pt idx="226">
                  <c:v>12991.39970173164</c:v>
                </c:pt>
                <c:pt idx="227">
                  <c:v>13146.86835397612</c:v>
                </c:pt>
                <c:pt idx="228">
                  <c:v>13302.337006220601</c:v>
                </c:pt>
                <c:pt idx="229">
                  <c:v>13297.448268747692</c:v>
                </c:pt>
                <c:pt idx="230">
                  <c:v>15986.612935602303</c:v>
                </c:pt>
                <c:pt idx="231">
                  <c:v>16149.84047428192</c:v>
                </c:pt>
                <c:pt idx="232">
                  <c:v>13301.993527017246</c:v>
                </c:pt>
                <c:pt idx="233">
                  <c:v>13277.521828056919</c:v>
                </c:pt>
                <c:pt idx="234">
                  <c:v>13127.793473736905</c:v>
                </c:pt>
                <c:pt idx="235">
                  <c:v>13107.386963393717</c:v>
                </c:pt>
                <c:pt idx="236">
                  <c:v>13149.423035330799</c:v>
                </c:pt>
                <c:pt idx="237">
                  <c:v>15803.115477028556</c:v>
                </c:pt>
                <c:pt idx="238">
                  <c:v>15943.066356402755</c:v>
                </c:pt>
                <c:pt idx="239">
                  <c:v>12774.50462970331</c:v>
                </c:pt>
                <c:pt idx="240">
                  <c:v>12953.621432052358</c:v>
                </c:pt>
                <c:pt idx="241">
                  <c:v>12850.817887142333</c:v>
                </c:pt>
                <c:pt idx="242">
                  <c:v>12794.939151642295</c:v>
                </c:pt>
                <c:pt idx="243">
                  <c:v>11513.225985570596</c:v>
                </c:pt>
                <c:pt idx="244">
                  <c:v>14116.29992004037</c:v>
                </c:pt>
                <c:pt idx="245">
                  <c:v>14217.084876439723</c:v>
                </c:pt>
                <c:pt idx="246">
                  <c:v>11408.403852149897</c:v>
                </c:pt>
                <c:pt idx="247">
                  <c:v>11493.299544879821</c:v>
                </c:pt>
                <c:pt idx="248">
                  <c:v>11230.510101051559</c:v>
                </c:pt>
                <c:pt idx="249">
                  <c:v>11053.439898808982</c:v>
                </c:pt>
                <c:pt idx="250">
                  <c:v>11197.084476001177</c:v>
                </c:pt>
                <c:pt idx="251">
                  <c:v>14109.049114853438</c:v>
                </c:pt>
                <c:pt idx="252">
                  <c:v>13963.385949150568</c:v>
                </c:pt>
                <c:pt idx="253">
                  <c:v>10916.387179992811</c:v>
                </c:pt>
                <c:pt idx="254">
                  <c:v>10907.433253902762</c:v>
                </c:pt>
                <c:pt idx="255">
                  <c:v>11117.585601992369</c:v>
                </c:pt>
                <c:pt idx="256">
                  <c:v>11296.330913542266</c:v>
                </c:pt>
                <c:pt idx="257">
                  <c:v>11400.809567759616</c:v>
                </c:pt>
                <c:pt idx="258">
                  <c:v>14402.930127613858</c:v>
                </c:pt>
                <c:pt idx="259">
                  <c:v>14440.901010933794</c:v>
                </c:pt>
                <c:pt idx="260">
                  <c:v>11589.360365851126</c:v>
                </c:pt>
                <c:pt idx="261">
                  <c:v>11631.396437788208</c:v>
                </c:pt>
                <c:pt idx="262">
                  <c:v>11642.025473185578</c:v>
                </c:pt>
                <c:pt idx="263">
                  <c:v>11684.061545122662</c:v>
                </c:pt>
                <c:pt idx="264">
                  <c:v>11647.765771110046</c:v>
                </c:pt>
                <c:pt idx="265">
                  <c:v>14536.453750656889</c:v>
                </c:pt>
                <c:pt idx="266">
                  <c:v>14394.484282772015</c:v>
                </c:pt>
                <c:pt idx="267">
                  <c:v>11687.783254536454</c:v>
                </c:pt>
                <c:pt idx="268">
                  <c:v>11678.829328446402</c:v>
                </c:pt>
                <c:pt idx="269">
                  <c:v>11622.950592946365</c:v>
                </c:pt>
                <c:pt idx="270">
                  <c:v>11692.328512806009</c:v>
                </c:pt>
                <c:pt idx="271">
                  <c:v>11726.605698307951</c:v>
                </c:pt>
                <c:pt idx="272">
                  <c:v>14345.197405648005</c:v>
                </c:pt>
                <c:pt idx="273">
                  <c:v>13878.819460510362</c:v>
                </c:pt>
                <c:pt idx="274">
                  <c:v>11046.861776915115</c:v>
                </c:pt>
                <c:pt idx="275">
                  <c:v>11264.773011439864</c:v>
                </c:pt>
                <c:pt idx="276">
                  <c:v>11345.975006351793</c:v>
                </c:pt>
                <c:pt idx="277">
                  <c:v>11329.2621938266</c:v>
                </c:pt>
                <c:pt idx="278">
                  <c:v>11347.650115659115</c:v>
                </c:pt>
                <c:pt idx="279">
                  <c:v>14365.288448383637</c:v>
                </c:pt>
                <c:pt idx="280">
                  <c:v>14321.23378793588</c:v>
                </c:pt>
                <c:pt idx="281">
                  <c:v>11594.949798212898</c:v>
                </c:pt>
                <c:pt idx="282">
                  <c:v>11613.337720045409</c:v>
                </c:pt>
                <c:pt idx="283">
                  <c:v>11643.549716930205</c:v>
                </c:pt>
                <c:pt idx="284">
                  <c:v>11756.158748381844</c:v>
                </c:pt>
                <c:pt idx="285">
                  <c:v>11461.590777214722</c:v>
                </c:pt>
                <c:pt idx="286">
                  <c:v>14268.253212993875</c:v>
                </c:pt>
                <c:pt idx="287">
                  <c:v>14173.208554518988</c:v>
                </c:pt>
                <c:pt idx="288">
                  <c:v>11133.968671796369</c:v>
                </c:pt>
                <c:pt idx="289">
                  <c:v>10847.531077863538</c:v>
                </c:pt>
                <c:pt idx="290">
                  <c:v>10764.310494440935</c:v>
                </c:pt>
                <c:pt idx="291">
                  <c:v>10986.286917582827</c:v>
                </c:pt>
                <c:pt idx="292">
                  <c:v>11149.514456262446</c:v>
                </c:pt>
                <c:pt idx="293">
                  <c:v>13908.880591832462</c:v>
                </c:pt>
                <c:pt idx="294">
                  <c:v>14162.264051514063</c:v>
                </c:pt>
                <c:pt idx="295">
                  <c:v>11275.25118127454</c:v>
                </c:pt>
                <c:pt idx="296">
                  <c:v>10820.697311189182</c:v>
                </c:pt>
                <c:pt idx="297">
                  <c:v>10436.344909819232</c:v>
                </c:pt>
                <c:pt idx="298">
                  <c:v>10611.396523551139</c:v>
                </c:pt>
                <c:pt idx="299">
                  <c:v>10903.574415408433</c:v>
                </c:pt>
                <c:pt idx="300">
                  <c:v>13772.679433467853</c:v>
                </c:pt>
                <c:pt idx="301">
                  <c:v>12864.395242152899</c:v>
                </c:pt>
                <c:pt idx="302">
                  <c:v>10102.639027273062</c:v>
                </c:pt>
                <c:pt idx="303">
                  <c:v>10754.697621539981</c:v>
                </c:pt>
                <c:pt idx="304">
                  <c:v>10968.915158246735</c:v>
                </c:pt>
                <c:pt idx="305">
                  <c:v>11233.751202181467</c:v>
                </c:pt>
                <c:pt idx="306">
                  <c:v>11173.807278064283</c:v>
                </c:pt>
                <c:pt idx="307">
                  <c:v>14136.761914943678</c:v>
                </c:pt>
                <c:pt idx="308">
                  <c:v>14190.622061933043</c:v>
                </c:pt>
                <c:pt idx="309">
                  <c:v>11452.513997157774</c:v>
                </c:pt>
                <c:pt idx="310">
                  <c:v>11463.143032555148</c:v>
                </c:pt>
                <c:pt idx="311">
                  <c:v>11098.373592672619</c:v>
                </c:pt>
                <c:pt idx="312">
                  <c:v>10506.738992175293</c:v>
                </c:pt>
                <c:pt idx="313">
                  <c:v>10587.940987087222</c:v>
                </c:pt>
                <c:pt idx="314">
                  <c:v>13347.67861345639</c:v>
                </c:pt>
                <c:pt idx="315">
                  <c:v>13166.543222596667</c:v>
                </c:pt>
                <c:pt idx="316">
                  <c:v>10616.134395461348</c:v>
                </c:pt>
                <c:pt idx="317">
                  <c:v>10466.406041141334</c:v>
                </c:pt>
                <c:pt idx="318">
                  <c:v>10500.683226643276</c:v>
                </c:pt>
                <c:pt idx="319">
                  <c:v>10734.112234038301</c:v>
                </c:pt>
                <c:pt idx="320">
                  <c:v>10733.288685182541</c:v>
                </c:pt>
                <c:pt idx="321">
                  <c:v>13539.579630162543</c:v>
                </c:pt>
                <c:pt idx="322">
                  <c:v>13448.600160304803</c:v>
                </c:pt>
                <c:pt idx="323">
                  <c:v>10162.91215547996</c:v>
                </c:pt>
                <c:pt idx="324">
                  <c:v>10619.512625671787</c:v>
                </c:pt>
                <c:pt idx="325">
                  <c:v>10731.750166324277</c:v>
                </c:pt>
                <c:pt idx="326">
                  <c:v>10504.061456853718</c:v>
                </c:pt>
                <c:pt idx="327">
                  <c:v>10522.449378686229</c:v>
                </c:pt>
                <c:pt idx="328">
                  <c:v>13516.811052105331</c:v>
                </c:pt>
                <c:pt idx="329">
                  <c:v>13460.932316605293</c:v>
                </c:pt>
                <c:pt idx="330">
                  <c:v>10437.210206752954</c:v>
                </c:pt>
                <c:pt idx="331">
                  <c:v>10580.854783945149</c:v>
                </c:pt>
                <c:pt idx="332">
                  <c:v>10763.665284112194</c:v>
                </c:pt>
                <c:pt idx="333">
                  <c:v>10875.902824764682</c:v>
                </c:pt>
                <c:pt idx="334">
                  <c:v>11082.361475036294</c:v>
                </c:pt>
                <c:pt idx="335">
                  <c:v>13924.124645173149</c:v>
                </c:pt>
                <c:pt idx="336">
                  <c:v>13887.828871160535</c:v>
                </c:pt>
                <c:pt idx="337">
                  <c:v>10942.438607257891</c:v>
                </c:pt>
                <c:pt idx="338">
                  <c:v>11042.852072858093</c:v>
                </c:pt>
                <c:pt idx="339">
                  <c:v>10361.433042157938</c:v>
                </c:pt>
                <c:pt idx="340">
                  <c:v>10301.860608839906</c:v>
                </c:pt>
                <c:pt idx="341">
                  <c:v>10117.031520162189</c:v>
                </c:pt>
                <c:pt idx="342">
                  <c:v>12751.51249117167</c:v>
                </c:pt>
                <c:pt idx="343">
                  <c:v>12773.965601621328</c:v>
                </c:pt>
                <c:pt idx="344">
                  <c:v>10285.999356766275</c:v>
                </c:pt>
                <c:pt idx="345">
                  <c:v>10386.412822366477</c:v>
                </c:pt>
                <c:pt idx="346">
                  <c:v>9947.3767251514</c:v>
                </c:pt>
                <c:pt idx="347">
                  <c:v>10403.977195343228</c:v>
                </c:pt>
                <c:pt idx="348">
                  <c:v>10199.565145178087</c:v>
                </c:pt>
                <c:pt idx="349">
                  <c:v>12775.297231725299</c:v>
                </c:pt>
                <c:pt idx="350">
                  <c:v>13071.540312199739</c:v>
                </c:pt>
                <c:pt idx="351">
                  <c:v>10728.413684191795</c:v>
                </c:pt>
                <c:pt idx="352">
                  <c:v>10785.967528999157</c:v>
                </c:pt>
                <c:pt idx="353">
                  <c:v>11074.080232239308</c:v>
                </c:pt>
                <c:pt idx="354">
                  <c:v>10873.73337069131</c:v>
                </c:pt>
                <c:pt idx="355">
                  <c:v>10853.326860348128</c:v>
                </c:pt>
                <c:pt idx="356">
                  <c:v>13999.915546250328</c:v>
                </c:pt>
                <c:pt idx="357">
                  <c:v>13471.095018832419</c:v>
                </c:pt>
                <c:pt idx="358">
                  <c:v>10079.733320135319</c:v>
                </c:pt>
                <c:pt idx="359">
                  <c:v>10004.271623147855</c:v>
                </c:pt>
                <c:pt idx="360">
                  <c:v>10128.333238852627</c:v>
                </c:pt>
                <c:pt idx="361">
                  <c:v>10010.011921072322</c:v>
                </c:pt>
                <c:pt idx="362">
                  <c:v>10298.496115111626</c:v>
                </c:pt>
                <c:pt idx="363">
                  <c:v>13148.018171683621</c:v>
                </c:pt>
                <c:pt idx="364">
                  <c:v>12841.997616263365</c:v>
                </c:pt>
                <c:pt idx="365">
                  <c:v>8044.8611357897971</c:v>
                </c:pt>
                <c:pt idx="366">
                  <c:v>7848.2079720597958</c:v>
                </c:pt>
                <c:pt idx="367">
                  <c:v>8253.818444224491</c:v>
                </c:pt>
                <c:pt idx="368">
                  <c:v>8202.004897341596</c:v>
                </c:pt>
                <c:pt idx="369">
                  <c:v>8095.5076546135779</c:v>
                </c:pt>
                <c:pt idx="370">
                  <c:v>11034.814141388402</c:v>
                </c:pt>
                <c:pt idx="371">
                  <c:v>11057.267251838057</c:v>
                </c:pt>
                <c:pt idx="372">
                  <c:v>8534.2002726253031</c:v>
                </c:pt>
                <c:pt idx="373">
                  <c:v>9033.6603636099771</c:v>
                </c:pt>
                <c:pt idx="374">
                  <c:v>9638.7941484669082</c:v>
                </c:pt>
                <c:pt idx="375">
                  <c:v>9516.4076420694564</c:v>
                </c:pt>
                <c:pt idx="376">
                  <c:v>9683.7003693662227</c:v>
                </c:pt>
                <c:pt idx="377">
                  <c:v>11246.66961038113</c:v>
                </c:pt>
                <c:pt idx="378">
                  <c:v>11081.423483190836</c:v>
                </c:pt>
                <c:pt idx="379">
                  <c:v>8534.7083538735133</c:v>
                </c:pt>
                <c:pt idx="380">
                  <c:v>8733.0366269108345</c:v>
                </c:pt>
                <c:pt idx="381">
                  <c:v>7859.8531699535861</c:v>
                </c:pt>
                <c:pt idx="382">
                  <c:v>8027.1458972503497</c:v>
                </c:pt>
                <c:pt idx="383">
                  <c:v>8553.9478361575839</c:v>
                </c:pt>
                <c:pt idx="384">
                  <c:v>11845.37613890689</c:v>
                </c:pt>
                <c:pt idx="385">
                  <c:v>12145.31291719933</c:v>
                </c:pt>
                <c:pt idx="386">
                  <c:v>9426.7878139114837</c:v>
                </c:pt>
                <c:pt idx="387">
                  <c:v>9535.3316567459769</c:v>
                </c:pt>
                <c:pt idx="388">
                  <c:v>8916.3552083260874</c:v>
                </c:pt>
                <c:pt idx="389">
                  <c:v>8997.5572032380169</c:v>
                </c:pt>
                <c:pt idx="390">
                  <c:v>9102.0358574553647</c:v>
                </c:pt>
                <c:pt idx="391">
                  <c:v>12233.106770487286</c:v>
                </c:pt>
                <c:pt idx="392">
                  <c:v>12357.168386192059</c:v>
                </c:pt>
                <c:pt idx="393">
                  <c:v>9419.5370087245537</c:v>
                </c:pt>
                <c:pt idx="394">
                  <c:v>8753.6357508946767</c:v>
                </c:pt>
                <c:pt idx="395">
                  <c:v>8854.4207072940299</c:v>
                </c:pt>
                <c:pt idx="396">
                  <c:v>9306.9559888687145</c:v>
                </c:pt>
                <c:pt idx="397">
                  <c:v>9000.9354334484597</c:v>
                </c:pt>
                <c:pt idx="398">
                  <c:v>11490.576787610831</c:v>
                </c:pt>
                <c:pt idx="399">
                  <c:v>11759.478020162713</c:v>
                </c:pt>
                <c:pt idx="400">
                  <c:v>9017.3047667702995</c:v>
                </c:pt>
                <c:pt idx="401">
                  <c:v>9262.5578492176082</c:v>
                </c:pt>
                <c:pt idx="402">
                  <c:v>9832.5908997168353</c:v>
                </c:pt>
                <c:pt idx="403">
                  <c:v>8974.9252156298662</c:v>
                </c:pt>
                <c:pt idx="404">
                  <c:v>9138.1527543094853</c:v>
                </c:pt>
                <c:pt idx="405">
                  <c:v>12472.812168650786</c:v>
                </c:pt>
                <c:pt idx="406">
                  <c:v>12905.764488738045</c:v>
                </c:pt>
                <c:pt idx="407">
                  <c:v>9788.1927600657309</c:v>
                </c:pt>
                <c:pt idx="408">
                  <c:v>9376.4985107732155</c:v>
                </c:pt>
                <c:pt idx="409">
                  <c:v>9340.2027367606024</c:v>
                </c:pt>
                <c:pt idx="410">
                  <c:v>9917.9946736949678</c:v>
                </c:pt>
                <c:pt idx="411">
                  <c:v>10135.905908219715</c:v>
                </c:pt>
                <c:pt idx="412">
                  <c:v>12531.697643562115</c:v>
                </c:pt>
                <c:pt idx="413">
                  <c:v>12671.648522936317</c:v>
                </c:pt>
                <c:pt idx="414">
                  <c:v>10027.390076981021</c:v>
                </c:pt>
                <c:pt idx="415">
                  <c:v>10057.602073865819</c:v>
                </c:pt>
                <c:pt idx="416">
                  <c:v>10342.021079287977</c:v>
                </c:pt>
                <c:pt idx="417">
                  <c:v>10207.810497838242</c:v>
                </c:pt>
                <c:pt idx="418">
                  <c:v>10214.745835417621</c:v>
                </c:pt>
                <c:pt idx="419">
                  <c:v>13177.700472297016</c:v>
                </c:pt>
                <c:pt idx="420">
                  <c:v>12883.132501129894</c:v>
                </c:pt>
                <c:pt idx="421">
                  <c:v>9847.9578070244206</c:v>
                </c:pt>
                <c:pt idx="422">
                  <c:v>9588.8620610141534</c:v>
                </c:pt>
                <c:pt idx="423">
                  <c:v>9607.2499828466644</c:v>
                </c:pt>
                <c:pt idx="424">
                  <c:v>9977.7597206536593</c:v>
                </c:pt>
                <c:pt idx="425">
                  <c:v>9589.713621465713</c:v>
                </c:pt>
                <c:pt idx="426">
                  <c:v>12278.87828832032</c:v>
                </c:pt>
                <c:pt idx="427">
                  <c:v>12356.015094615106</c:v>
                </c:pt>
                <c:pt idx="428">
                  <c:v>9645.2488777624003</c:v>
                </c:pt>
                <c:pt idx="429">
                  <c:v>9663.6367995949149</c:v>
                </c:pt>
                <c:pt idx="430">
                  <c:v>9205.0177408924101</c:v>
                </c:pt>
                <c:pt idx="431">
                  <c:v>9004.6708793444141</c:v>
                </c:pt>
                <c:pt idx="432">
                  <c:v>9054.4658377166343</c:v>
                </c:pt>
                <c:pt idx="433">
                  <c:v>12380.994874823647</c:v>
                </c:pt>
                <c:pt idx="434">
                  <c:v>12485.473529040994</c:v>
                </c:pt>
                <c:pt idx="435">
                  <c:v>9305.4592180884138</c:v>
                </c:pt>
                <c:pt idx="436">
                  <c:v>9054.122358513283</c:v>
                </c:pt>
                <c:pt idx="437">
                  <c:v>9037.4095459880918</c:v>
                </c:pt>
                <c:pt idx="438">
                  <c:v>9235.7378190254167</c:v>
                </c:pt>
                <c:pt idx="439">
                  <c:v>9825.3538310120693</c:v>
                </c:pt>
                <c:pt idx="440">
                  <c:v>12803.826240761739</c:v>
                </c:pt>
                <c:pt idx="441">
                  <c:v>13100.069321236184</c:v>
                </c:pt>
                <c:pt idx="442">
                  <c:v>9896.4068601790332</c:v>
                </c:pt>
                <c:pt idx="443">
                  <c:v>10044.116625988374</c:v>
                </c:pt>
                <c:pt idx="444">
                  <c:v>9143.5913211085626</c:v>
                </c:pt>
                <c:pt idx="445">
                  <c:v>9185.6273930456427</c:v>
                </c:pt>
                <c:pt idx="446">
                  <c:v>9286.0408586458452</c:v>
                </c:pt>
                <c:pt idx="447">
                  <c:v>12741.891739729686</c:v>
                </c:pt>
                <c:pt idx="448">
                  <c:v>12443.63007074457</c:v>
                </c:pt>
                <c:pt idx="449">
                  <c:v>9239.9676096874173</c:v>
                </c:pt>
                <c:pt idx="450">
                  <c:v>9356.2703389570506</c:v>
                </c:pt>
                <c:pt idx="451">
                  <c:v>9953.6452373788416</c:v>
                </c:pt>
                <c:pt idx="452">
                  <c:v>10226.240167748714</c:v>
                </c:pt>
                <c:pt idx="453">
                  <c:v>9869.2296143013282</c:v>
                </c:pt>
                <c:pt idx="454">
                  <c:v>12437.202814413398</c:v>
                </c:pt>
                <c:pt idx="455">
                  <c:v>14330.985102921404</c:v>
                </c:pt>
                <c:pt idx="456">
                  <c:v>11749.169239246377</c:v>
                </c:pt>
                <c:pt idx="457">
                  <c:v>11732.456426721186</c:v>
                </c:pt>
                <c:pt idx="458">
                  <c:v>11461.536605658634</c:v>
                </c:pt>
                <c:pt idx="459">
                  <c:v>11006.982735573276</c:v>
                </c:pt>
                <c:pt idx="460">
                  <c:v>11463.583205765106</c:v>
                </c:pt>
                <c:pt idx="461">
                  <c:v>14199.672682029701</c:v>
                </c:pt>
                <c:pt idx="462">
                  <c:v>13545.595499252113</c:v>
                </c:pt>
                <c:pt idx="463">
                  <c:v>11010.704444987072</c:v>
                </c:pt>
                <c:pt idx="464">
                  <c:v>11177.625681484686</c:v>
                </c:pt>
                <c:pt idx="465">
                  <c:v>11337.159522346312</c:v>
                </c:pt>
                <c:pt idx="466">
                  <c:v>11621.578527768468</c:v>
                </c:pt>
                <c:pt idx="467">
                  <c:v>11772.981991395804</c:v>
                </c:pt>
                <c:pt idx="468">
                  <c:v>14692.705516683205</c:v>
                </c:pt>
                <c:pt idx="469">
                  <c:v>14511.941616622635</c:v>
                </c:pt>
                <c:pt idx="470">
                  <c:v>10788.412554237626</c:v>
                </c:pt>
                <c:pt idx="471">
                  <c:v>11021.841561632651</c:v>
                </c:pt>
                <c:pt idx="472">
                  <c:v>11728.583851744697</c:v>
                </c:pt>
                <c:pt idx="473">
                  <c:v>11723.695114271792</c:v>
                </c:pt>
                <c:pt idx="474">
                  <c:v>11163.467550314175</c:v>
                </c:pt>
                <c:pt idx="475">
                  <c:v>14333.704386320942</c:v>
                </c:pt>
                <c:pt idx="476">
                  <c:v>14305.167498743465</c:v>
                </c:pt>
                <c:pt idx="477">
                  <c:v>11461.385740095939</c:v>
                </c:pt>
                <c:pt idx="478">
                  <c:v>11597.271430852996</c:v>
                </c:pt>
                <c:pt idx="479">
                  <c:v>11467.126038020404</c:v>
                </c:pt>
                <c:pt idx="480">
                  <c:v>11360.628795292387</c:v>
                </c:pt>
                <c:pt idx="481">
                  <c:v>11445.524488022307</c:v>
                </c:pt>
                <c:pt idx="482">
                  <c:v>14482.745782234253</c:v>
                </c:pt>
                <c:pt idx="483">
                  <c:v>14438.691121786498</c:v>
                </c:pt>
                <c:pt idx="484">
                  <c:v>11461.893821344147</c:v>
                </c:pt>
                <c:pt idx="485">
                  <c:v>11863.810595690849</c:v>
                </c:pt>
                <c:pt idx="486">
                  <c:v>11956.465174855914</c:v>
                </c:pt>
                <c:pt idx="487">
                  <c:v>11986.67717174071</c:v>
                </c:pt>
                <c:pt idx="488">
                  <c:v>11969.964359215519</c:v>
                </c:pt>
                <c:pt idx="489">
                  <c:v>14846.828263710078</c:v>
                </c:pt>
                <c:pt idx="490">
                  <c:v>14728.506945929774</c:v>
                </c:pt>
                <c:pt idx="491">
                  <c:v>12115.655536514187</c:v>
                </c:pt>
                <c:pt idx="492">
                  <c:v>11985.510143681598</c:v>
                </c:pt>
                <c:pt idx="493">
                  <c:v>11976.556217591546</c:v>
                </c:pt>
                <c:pt idx="494">
                  <c:v>12174.884490628869</c:v>
                </c:pt>
                <c:pt idx="495">
                  <c:v>12064.322059283704</c:v>
                </c:pt>
                <c:pt idx="496">
                  <c:v>15273.72481826532</c:v>
                </c:pt>
                <c:pt idx="497">
                  <c:v>15354.926813177248</c:v>
                </c:pt>
                <c:pt idx="498">
                  <c:v>12518.903940964861</c:v>
                </c:pt>
                <c:pt idx="499">
                  <c:v>12259.808194954592</c:v>
                </c:pt>
                <c:pt idx="500">
                  <c:v>11965.24022378747</c:v>
                </c:pt>
                <c:pt idx="501">
                  <c:v>12034.618143647116</c:v>
                </c:pt>
                <c:pt idx="502">
                  <c:v>11970.980521711937</c:v>
                </c:pt>
                <c:pt idx="503">
                  <c:v>15086.533661873578</c:v>
                </c:pt>
                <c:pt idx="504">
                  <c:v>15195.077504708073</c:v>
                </c:pt>
                <c:pt idx="505">
                  <c:v>12085.264662470896</c:v>
                </c:pt>
                <c:pt idx="506">
                  <c:v>12088.134811433129</c:v>
                </c:pt>
                <c:pt idx="507">
                  <c:v>12177.095692780198</c:v>
                </c:pt>
                <c:pt idx="508">
                  <c:v>12301.15730848497</c:v>
                </c:pt>
                <c:pt idx="509">
                  <c:v>12335.434493986912</c:v>
                </c:pt>
                <c:pt idx="510">
                  <c:v>15098.865818174074</c:v>
                </c:pt>
                <c:pt idx="511">
                  <c:v>15168.243738033716</c:v>
                </c:pt>
                <c:pt idx="512">
                  <c:v>12171.863476103939</c:v>
                </c:pt>
                <c:pt idx="513">
                  <c:v>12213.899548041023</c:v>
                </c:pt>
                <c:pt idx="514">
                  <c:v>12310.619315823231</c:v>
                </c:pt>
                <c:pt idx="515">
                  <c:v>12348.590199143166</c:v>
                </c:pt>
                <c:pt idx="516">
                  <c:v>12296.776652260272</c:v>
                </c:pt>
                <c:pt idx="517">
                  <c:v>15087.549824369997</c:v>
                </c:pt>
                <c:pt idx="518">
                  <c:v>15462.124750794135</c:v>
                </c:pt>
                <c:pt idx="519">
                  <c:v>12313.145985582112</c:v>
                </c:pt>
                <c:pt idx="520">
                  <c:v>12089.150973929547</c:v>
                </c:pt>
                <c:pt idx="521">
                  <c:v>12311.127397071437</c:v>
                </c:pt>
                <c:pt idx="522">
                  <c:v>12540.862706648471</c:v>
                </c:pt>
                <c:pt idx="523">
                  <c:v>12504.566932635855</c:v>
                </c:pt>
                <c:pt idx="524">
                  <c:v>15221.073447413028</c:v>
                </c:pt>
                <c:pt idx="525">
                  <c:v>15137.852863990425</c:v>
                </c:pt>
                <c:pt idx="526">
                  <c:v>12247.146295932909</c:v>
                </c:pt>
                <c:pt idx="527">
                  <c:v>12195.332749050014</c:v>
                </c:pt>
                <c:pt idx="528">
                  <c:v>12385.902135652199</c:v>
                </c:pt>
                <c:pt idx="529">
                  <c:v>12486.687092051552</c:v>
                </c:pt>
                <c:pt idx="530">
                  <c:v>12544.240936858912</c:v>
                </c:pt>
                <c:pt idx="531">
                  <c:v>15460.270764328321</c:v>
                </c:pt>
                <c:pt idx="532">
                  <c:v>15232.210564058609</c:v>
                </c:pt>
                <c:pt idx="533">
                  <c:v>12505.926574335625</c:v>
                </c:pt>
                <c:pt idx="534">
                  <c:v>12782.586693322644</c:v>
                </c:pt>
                <c:pt idx="535">
                  <c:v>12785.456842284877</c:v>
                </c:pt>
                <c:pt idx="536">
                  <c:v>12635.728487964861</c:v>
                </c:pt>
                <c:pt idx="537">
                  <c:v>12352.984591850027</c:v>
                </c:pt>
                <c:pt idx="538">
                  <c:v>15167.405914064318</c:v>
                </c:pt>
                <c:pt idx="539">
                  <c:v>15522.397879001033</c:v>
                </c:pt>
                <c:pt idx="540">
                  <c:v>12647.209083813796</c:v>
                </c:pt>
                <c:pt idx="541">
                  <c:v>12462.379995136078</c:v>
                </c:pt>
                <c:pt idx="542">
                  <c:v>12500.350878456014</c:v>
                </c:pt>
                <c:pt idx="543">
                  <c:v>12292.24513047288</c:v>
                </c:pt>
                <c:pt idx="544">
                  <c:v>12396.723784690228</c:v>
                </c:pt>
                <c:pt idx="545">
                  <c:v>15461.286926824734</c:v>
                </c:pt>
                <c:pt idx="546">
                  <c:v>15311.558572504722</c:v>
                </c:pt>
                <c:pt idx="547">
                  <c:v>12448.19385236977</c:v>
                </c:pt>
                <c:pt idx="548">
                  <c:v>12658.346200459378</c:v>
                </c:pt>
                <c:pt idx="549">
                  <c:v>12759.131156858732</c:v>
                </c:pt>
                <c:pt idx="550">
                  <c:v>12531.070956589021</c:v>
                </c:pt>
                <c:pt idx="551">
                  <c:v>12663.262949528082</c:v>
                </c:pt>
                <c:pt idx="552">
                  <c:v>15352.427616382693</c:v>
                </c:pt>
                <c:pt idx="553">
                  <c:v>15257.382957907803</c:v>
                </c:pt>
                <c:pt idx="554">
                  <c:v>12546.616741055099</c:v>
                </c:pt>
                <c:pt idx="555">
                  <c:v>12592.346510810175</c:v>
                </c:pt>
                <c:pt idx="556">
                  <c:v>12779.222199594364</c:v>
                </c:pt>
                <c:pt idx="557">
                  <c:v>12785.786046374593</c:v>
                </c:pt>
                <c:pt idx="558">
                  <c:v>12671.529917211432</c:v>
                </c:pt>
                <c:pt idx="559">
                  <c:v>15348.870509013754</c:v>
                </c:pt>
                <c:pt idx="560">
                  <c:v>15410.489542438259</c:v>
                </c:pt>
                <c:pt idx="561">
                  <c:v>12691.964439150415</c:v>
                </c:pt>
                <c:pt idx="562">
                  <c:v>12596.919780675527</c:v>
                </c:pt>
                <c:pt idx="563">
                  <c:v>12674.056586970313</c:v>
                </c:pt>
                <c:pt idx="564">
                  <c:v>12755.258581882243</c:v>
                </c:pt>
                <c:pt idx="565">
                  <c:v>12472.514685767404</c:v>
                </c:pt>
                <c:pt idx="566">
                  <c:v>15282.870819364554</c:v>
                </c:pt>
                <c:pt idx="567">
                  <c:v>15285.740968326787</c:v>
                </c:pt>
                <c:pt idx="568">
                  <c:v>12418.682550373838</c:v>
                </c:pt>
                <c:pt idx="569">
                  <c:v>12448.894547258635</c:v>
                </c:pt>
                <c:pt idx="570">
                  <c:v>12541.549126423699</c:v>
                </c:pt>
                <c:pt idx="571">
                  <c:v>12728.424815207887</c:v>
                </c:pt>
                <c:pt idx="572">
                  <c:v>12719.470889117834</c:v>
                </c:pt>
                <c:pt idx="573">
                  <c:v>15529.827022714984</c:v>
                </c:pt>
                <c:pt idx="574">
                  <c:v>15509.420512371798</c:v>
                </c:pt>
                <c:pt idx="575">
                  <c:v>12685.221715211694</c:v>
                </c:pt>
                <c:pt idx="576">
                  <c:v>12468.985589994267</c:v>
                </c:pt>
                <c:pt idx="577">
                  <c:v>13854.353861427551</c:v>
                </c:pt>
                <c:pt idx="578">
                  <c:v>13751.550316517523</c:v>
                </c:pt>
                <c:pt idx="579">
                  <c:v>14040.034510556827</c:v>
                </c:pt>
                <c:pt idx="580">
                  <c:v>16940.175074356805</c:v>
                </c:pt>
                <c:pt idx="581">
                  <c:v>17134.809649576131</c:v>
                </c:pt>
                <c:pt idx="582">
                  <c:v>14267.379740824035</c:v>
                </c:pt>
                <c:pt idx="583">
                  <c:v>14184.159157401435</c:v>
                </c:pt>
                <c:pt idx="584">
                  <c:v>14085.420801108552</c:v>
                </c:pt>
                <c:pt idx="585">
                  <c:v>14065.014290765368</c:v>
                </c:pt>
                <c:pt idx="586">
                  <c:v>13950.386670803056</c:v>
                </c:pt>
                <c:pt idx="587">
                  <c:v>16893.758346195027</c:v>
                </c:pt>
                <c:pt idx="588">
                  <c:v>16943.553304567246</c:v>
                </c:pt>
                <c:pt idx="589">
                  <c:v>14166.27931681713</c:v>
                </c:pt>
                <c:pt idx="590">
                  <c:v>14161.390579344223</c:v>
                </c:pt>
                <c:pt idx="591">
                  <c:v>14132.85369176675</c:v>
                </c:pt>
                <c:pt idx="592">
                  <c:v>14319.729380550936</c:v>
                </c:pt>
                <c:pt idx="593">
                  <c:v>14142.659178308362</c:v>
                </c:pt>
                <c:pt idx="594">
                  <c:v>16827.758656545822</c:v>
                </c:pt>
                <c:pt idx="595">
                  <c:v>16815.111032637778</c:v>
                </c:pt>
                <c:pt idx="596">
                  <c:v>14057.420006375087</c:v>
                </c:pt>
                <c:pt idx="597">
                  <c:v>14107.214964747305</c:v>
                </c:pt>
                <c:pt idx="598">
                  <c:v>14031.753267759841</c:v>
                </c:pt>
                <c:pt idx="599">
                  <c:v>13999.522682364372</c:v>
                </c:pt>
                <c:pt idx="600">
                  <c:v>13888.960251019205</c:v>
                </c:pt>
                <c:pt idx="601">
                  <c:v>16785.407117001192</c:v>
                </c:pt>
                <c:pt idx="602">
                  <c:v>16975.976503603375</c:v>
                </c:pt>
                <c:pt idx="603">
                  <c:v>14245.627325263244</c:v>
                </c:pt>
                <c:pt idx="604">
                  <c:v>14275.839322148038</c:v>
                </c:pt>
                <c:pt idx="605">
                  <c:v>14173.035777238016</c:v>
                </c:pt>
                <c:pt idx="606">
                  <c:v>14015.54853648286</c:v>
                </c:pt>
                <c:pt idx="607">
                  <c:v>14104.50941782993</c:v>
                </c:pt>
                <c:pt idx="608">
                  <c:v>15700.855195907705</c:v>
                </c:pt>
                <c:pt idx="609">
                  <c:v>15703.725344869938</c:v>
                </c:pt>
                <c:pt idx="610">
                  <c:v>12675.938046400452</c:v>
                </c:pt>
                <c:pt idx="611">
                  <c:v>12678.808195362686</c:v>
                </c:pt>
                <c:pt idx="612">
                  <c:v>12720.844267299766</c:v>
                </c:pt>
                <c:pt idx="613">
                  <c:v>12809.805148646834</c:v>
                </c:pt>
                <c:pt idx="614">
                  <c:v>12891.007143558765</c:v>
                </c:pt>
                <c:pt idx="615">
                  <c:v>15603.448469718791</c:v>
                </c:pt>
                <c:pt idx="616">
                  <c:v>15610.383807298171</c:v>
                </c:pt>
                <c:pt idx="617">
                  <c:v>12813.52685806063</c:v>
                </c:pt>
                <c:pt idx="618">
                  <c:v>12789.055159100299</c:v>
                </c:pt>
                <c:pt idx="619">
                  <c:v>12713.593462112834</c:v>
                </c:pt>
                <c:pt idx="620">
                  <c:v>12751.564345432773</c:v>
                </c:pt>
                <c:pt idx="621">
                  <c:v>12907.032997677252</c:v>
                </c:pt>
                <c:pt idx="622">
                  <c:v>15776.138015736669</c:v>
                </c:pt>
                <c:pt idx="623">
                  <c:v>15544.384117648968</c:v>
                </c:pt>
                <c:pt idx="624">
                  <c:v>12708.361245436578</c:v>
                </c:pt>
                <c:pt idx="625">
                  <c:v>12824.663974706209</c:v>
                </c:pt>
                <c:pt idx="626">
                  <c:v>12882.217819513571</c:v>
                </c:pt>
                <c:pt idx="627">
                  <c:v>13069.093508297759</c:v>
                </c:pt>
                <c:pt idx="628">
                  <c:v>12708.017766233226</c:v>
                </c:pt>
                <c:pt idx="629">
                  <c:v>15733.786476192037</c:v>
                </c:pt>
                <c:pt idx="630">
                  <c:v>15650.565892769437</c:v>
                </c:pt>
                <c:pt idx="631">
                  <c:v>12720.69340173707</c:v>
                </c:pt>
                <c:pt idx="632">
                  <c:v>12790.071321596717</c:v>
                </c:pt>
                <c:pt idx="633">
                  <c:v>12659.925928764125</c:v>
                </c:pt>
                <c:pt idx="634">
                  <c:v>12619.936456933516</c:v>
                </c:pt>
                <c:pt idx="635">
                  <c:v>12650.148453818314</c:v>
                </c:pt>
                <c:pt idx="636">
                  <c:v>15515.188283260586</c:v>
                </c:pt>
                <c:pt idx="637">
                  <c:v>15549.465468762528</c:v>
                </c:pt>
                <c:pt idx="638">
                  <c:v>12674.276673575292</c:v>
                </c:pt>
                <c:pt idx="639">
                  <c:v>12630.222013127537</c:v>
                </c:pt>
                <c:pt idx="640">
                  <c:v>12766.107703884594</c:v>
                </c:pt>
                <c:pt idx="641">
                  <c:v>12717.987854819696</c:v>
                </c:pt>
                <c:pt idx="642">
                  <c:v>12806.948736166763</c:v>
                </c:pt>
                <c:pt idx="643">
                  <c:v>15683.812640661321</c:v>
                </c:pt>
                <c:pt idx="644">
                  <c:v>15678.923903188417</c:v>
                </c:pt>
                <c:pt idx="645">
                  <c:v>12721.709564233488</c:v>
                </c:pt>
                <c:pt idx="646">
                  <c:v>12662.137130915455</c:v>
                </c:pt>
                <c:pt idx="647">
                  <c:v>12567.092472440569</c:v>
                </c:pt>
                <c:pt idx="648">
                  <c:v>12726.626313302193</c:v>
                </c:pt>
                <c:pt idx="649">
                  <c:v>11923.644325060348</c:v>
                </c:pt>
                <c:pt idx="650">
                  <c:v>14949.413035019159</c:v>
                </c:pt>
                <c:pt idx="651">
                  <c:v>15128.15834656906</c:v>
                </c:pt>
                <c:pt idx="652">
                  <c:v>12472.07582556148</c:v>
                </c:pt>
                <c:pt idx="653">
                  <c:v>12654.886325728525</c:v>
                </c:pt>
                <c:pt idx="654">
                  <c:v>12376.207618230832</c:v>
                </c:pt>
                <c:pt idx="655">
                  <c:v>11987.790028243735</c:v>
                </c:pt>
                <c:pt idx="656">
                  <c:v>11947.800556413125</c:v>
                </c:pt>
                <c:pt idx="657">
                  <c:v>14887.107043187953</c:v>
                </c:pt>
                <c:pt idx="658">
                  <c:v>14624.317599359689</c:v>
                </c:pt>
                <c:pt idx="659">
                  <c:v>11714.028069814749</c:v>
                </c:pt>
                <c:pt idx="660">
                  <c:v>11861.366344824939</c:v>
                </c:pt>
                <c:pt idx="661">
                  <c:v>11895.643530326881</c:v>
                </c:pt>
                <c:pt idx="662">
                  <c:v>11855.654058496271</c:v>
                </c:pt>
                <c:pt idx="663">
                  <c:v>11576.97535099858</c:v>
                </c:pt>
                <c:pt idx="664">
                  <c:v>14477.115914798556</c:v>
                </c:pt>
                <c:pt idx="665">
                  <c:v>14699.09233794045</c:v>
                </c:pt>
                <c:pt idx="666">
                  <c:v>12050.768703368009</c:v>
                </c:pt>
                <c:pt idx="667">
                  <c:v>11807.19073022802</c:v>
                </c:pt>
                <c:pt idx="668">
                  <c:v>12076.091962779899</c:v>
                </c:pt>
                <c:pt idx="669">
                  <c:v>12141.4046940224</c:v>
                </c:pt>
                <c:pt idx="670">
                  <c:v>12085.89744932151</c:v>
                </c:pt>
                <c:pt idx="671">
                  <c:v>14348.673642869087</c:v>
                </c:pt>
                <c:pt idx="672">
                  <c:v>14578.408952446118</c:v>
                </c:pt>
                <c:pt idx="673">
                  <c:v>12016.176050258515</c:v>
                </c:pt>
                <c:pt idx="674">
                  <c:v>12406.268749552934</c:v>
                </c:pt>
                <c:pt idx="675">
                  <c:v>12068.841157592969</c:v>
                </c:pt>
                <c:pt idx="676">
                  <c:v>11946.45465119552</c:v>
                </c:pt>
                <c:pt idx="677">
                  <c:v>11906.465179364912</c:v>
                </c:pt>
                <c:pt idx="678">
                  <c:v>14165.547675094493</c:v>
                </c:pt>
                <c:pt idx="679">
                  <c:v>14031.337093644757</c:v>
                </c:pt>
                <c:pt idx="680">
                  <c:v>11371.560874819184</c:v>
                </c:pt>
                <c:pt idx="681">
                  <c:v>11389.948796651695</c:v>
                </c:pt>
                <c:pt idx="682">
                  <c:v>11306.728213229093</c:v>
                </c:pt>
                <c:pt idx="683">
                  <c:v>11207.989856936212</c:v>
                </c:pt>
                <c:pt idx="684">
                  <c:v>11168.000385105603</c:v>
                </c:pt>
                <c:pt idx="685">
                  <c:v>14302.764995955518</c:v>
                </c:pt>
                <c:pt idx="686">
                  <c:v>14473.751421070279</c:v>
                </c:pt>
                <c:pt idx="687">
                  <c:v>11696.477433320159</c:v>
                </c:pt>
                <c:pt idx="688">
                  <c:v>11707.106468717535</c:v>
                </c:pt>
                <c:pt idx="689">
                  <c:v>11338.64333101701</c:v>
                </c:pt>
                <c:pt idx="690">
                  <c:v>11415.780137311795</c:v>
                </c:pt>
                <c:pt idx="691">
                  <c:v>11297.45881953149</c:v>
                </c:pt>
                <c:pt idx="692">
                  <c:v>14111.880141745783</c:v>
                </c:pt>
                <c:pt idx="693">
                  <c:v>14345.309149140809</c:v>
                </c:pt>
                <c:pt idx="694">
                  <c:v>11474.185542570714</c:v>
                </c:pt>
                <c:pt idx="695">
                  <c:v>11078.38055694763</c:v>
                </c:pt>
                <c:pt idx="696">
                  <c:v>10842.561470242779</c:v>
                </c:pt>
                <c:pt idx="697">
                  <c:v>11209.006019432629</c:v>
                </c:pt>
                <c:pt idx="698">
                  <c:v>12021.422003416936</c:v>
                </c:pt>
                <c:pt idx="699">
                  <c:v>14679.179633731837</c:v>
                </c:pt>
                <c:pt idx="700">
                  <c:v>15261.036759283348</c:v>
                </c:pt>
                <c:pt idx="701">
                  <c:v>11936.18283148366</c:v>
                </c:pt>
                <c:pt idx="702">
                  <c:v>11454.287113475739</c:v>
                </c:pt>
                <c:pt idx="703">
                  <c:v>10983.84397972095</c:v>
                </c:pt>
                <c:pt idx="704">
                  <c:v>11057.287088197741</c:v>
                </c:pt>
                <c:pt idx="705">
                  <c:v>11322.123132132476</c:v>
                </c:pt>
                <c:pt idx="706">
                  <c:v>14042.323344727643</c:v>
                </c:pt>
                <c:pt idx="707">
                  <c:v>13908.484254077057</c:v>
                </c:pt>
                <c:pt idx="708">
                  <c:v>11178.135075736929</c:v>
                </c:pt>
                <c:pt idx="709">
                  <c:v>11176.940036082018</c:v>
                </c:pt>
                <c:pt idx="710">
                  <c:v>11262.207219611091</c:v>
                </c:pt>
                <c:pt idx="711">
                  <c:v>11276.529952826459</c:v>
                </c:pt>
                <c:pt idx="712">
                  <c:v>11525.848223890915</c:v>
                </c:pt>
                <c:pt idx="713">
                  <c:v>14594.476554642568</c:v>
                </c:pt>
                <c:pt idx="714">
                  <c:v>14464.331161809978</c:v>
                </c:pt>
                <c:pt idx="715">
                  <c:v>11741.740869904985</c:v>
                </c:pt>
                <c:pt idx="716">
                  <c:v>11631.178438559822</c:v>
                </c:pt>
                <c:pt idx="717">
                  <c:v>11692.797471984328</c:v>
                </c:pt>
                <c:pt idx="718">
                  <c:v>11558.586890534594</c:v>
                </c:pt>
                <c:pt idx="719">
                  <c:v>11604.68815108882</c:v>
                </c:pt>
                <c:pt idx="720">
                  <c:v>14180.420237636028</c:v>
                </c:pt>
                <c:pt idx="721">
                  <c:v>14343.647776315651</c:v>
                </c:pt>
                <c:pt idx="722">
                  <c:v>11519.448979155544</c:v>
                </c:pt>
                <c:pt idx="723">
                  <c:v>11448.052470785226</c:v>
                </c:pt>
                <c:pt idx="724">
                  <c:v>11654.139630257687</c:v>
                </c:pt>
                <c:pt idx="725">
                  <c:v>11754.924586657042</c:v>
                </c:pt>
                <c:pt idx="726">
                  <c:v>11961.011746129501</c:v>
                </c:pt>
                <c:pt idx="727">
                  <c:v>14704.860108829242</c:v>
                </c:pt>
                <c:pt idx="728">
                  <c:v>14594.297677484075</c:v>
                </c:pt>
                <c:pt idx="729">
                  <c:v>12137.738469168728</c:v>
                </c:pt>
                <c:pt idx="730">
                  <c:v>10902.95011250702</c:v>
                </c:pt>
                <c:pt idx="731">
                  <c:v>10550.004747676778</c:v>
                </c:pt>
                <c:pt idx="732">
                  <c:v>10326.009736024211</c:v>
                </c:pt>
                <c:pt idx="733">
                  <c:v>10496.996161138972</c:v>
                </c:pt>
                <c:pt idx="734">
                  <c:v>13096.376397790751</c:v>
                </c:pt>
                <c:pt idx="735">
                  <c:v>13228.196899930659</c:v>
                </c:pt>
                <c:pt idx="736">
                  <c:v>10556.596606052804</c:v>
                </c:pt>
                <c:pt idx="737">
                  <c:v>10594.567489372741</c:v>
                </c:pt>
                <c:pt idx="738">
                  <c:v>10171.04916502794</c:v>
                </c:pt>
                <c:pt idx="739">
                  <c:v>9610.8216010703236</c:v>
                </c:pt>
                <c:pt idx="740">
                  <c:v>9707.5413688525314</c:v>
                </c:pt>
                <c:pt idx="741">
                  <c:v>12756.586738116759</c:v>
                </c:pt>
                <c:pt idx="742">
                  <c:v>12591.340610926467</c:v>
                </c:pt>
                <c:pt idx="743">
                  <c:v>10107.439554688561</c:v>
                </c:pt>
                <c:pt idx="744">
                  <c:v>9816.9367721385843</c:v>
                </c:pt>
                <c:pt idx="745">
                  <c:v>9804.2891482305386</c:v>
                </c:pt>
                <c:pt idx="746">
                  <c:v>9916.5266888830265</c:v>
                </c:pt>
                <c:pt idx="747">
                  <c:v>10353.544197587431</c:v>
                </c:pt>
                <c:pt idx="748">
                  <c:v>13359.358455259668</c:v>
                </c:pt>
                <c:pt idx="749">
                  <c:v>12810.954966354335</c:v>
                </c:pt>
                <c:pt idx="750">
                  <c:v>9353.0854967598225</c:v>
                </c:pt>
                <c:pt idx="751">
                  <c:v>9735.4193096191029</c:v>
                </c:pt>
                <c:pt idx="752">
                  <c:v>10309.146057936327</c:v>
                </c:pt>
                <c:pt idx="753">
                  <c:v>10276.915472540855</c:v>
                </c:pt>
                <c:pt idx="754">
                  <c:v>9810.537527403214</c:v>
                </c:pt>
                <c:pt idx="755">
                  <c:v>12562.144776538089</c:v>
                </c:pt>
                <c:pt idx="756">
                  <c:v>12850.628970577391</c:v>
                </c:pt>
                <c:pt idx="757">
                  <c:v>10128.038678672403</c:v>
                </c:pt>
                <c:pt idx="758">
                  <c:v>10170.074750609483</c:v>
                </c:pt>
                <c:pt idx="759">
                  <c:v>9484.5905312921823</c:v>
                </c:pt>
                <c:pt idx="760">
                  <c:v>9702.501765816929</c:v>
                </c:pt>
                <c:pt idx="761">
                  <c:v>10147.278160956475</c:v>
                </c:pt>
                <c:pt idx="762">
                  <c:v>13278.349073988395</c:v>
                </c:pt>
                <c:pt idx="763">
                  <c:v>13504.019194948283</c:v>
                </c:pt>
                <c:pt idx="764">
                  <c:v>10597.794854020487</c:v>
                </c:pt>
                <c:pt idx="765">
                  <c:v>10811.640899928087</c:v>
                </c:pt>
                <c:pt idx="766">
                  <c:v>11006.275475147417</c:v>
                </c:pt>
                <c:pt idx="767">
                  <c:v>11282.935594134435</c:v>
                </c:pt>
                <c:pt idx="768">
                  <c:v>10796.97468750937</c:v>
                </c:pt>
                <c:pt idx="769">
                  <c:v>12864.292756981857</c:v>
                </c:pt>
                <c:pt idx="770">
                  <c:v>12890.811056048657</c:v>
                </c:pt>
                <c:pt idx="771">
                  <c:v>10047.029297401128</c:v>
                </c:pt>
                <c:pt idx="772">
                  <c:v>10741.947512460893</c:v>
                </c:pt>
                <c:pt idx="773">
                  <c:v>10228.644757913262</c:v>
                </c:pt>
                <c:pt idx="774">
                  <c:v>10258.856754798056</c:v>
                </c:pt>
                <c:pt idx="775">
                  <c:v>10648.949454092477</c:v>
                </c:pt>
                <c:pt idx="776">
                  <c:v>13607.838902354724</c:v>
                </c:pt>
                <c:pt idx="777">
                  <c:v>13149.219843652223</c:v>
                </c:pt>
                <c:pt idx="778">
                  <c:v>10430.694740364379</c:v>
                </c:pt>
                <c:pt idx="779">
                  <c:v>10120.608996326977</c:v>
                </c:pt>
                <c:pt idx="780">
                  <c:v>10025.93582865124</c:v>
                </c:pt>
                <c:pt idx="781">
                  <c:v>10345.455568431104</c:v>
                </c:pt>
                <c:pt idx="782">
                  <c:v>10809.814925058072</c:v>
                </c:pt>
                <c:pt idx="783">
                  <c:v>13146.857775938199</c:v>
                </c:pt>
                <c:pt idx="784">
                  <c:v>13462.683817900064</c:v>
                </c:pt>
                <c:pt idx="785">
                  <c:v>10345.11208922775</c:v>
                </c:pt>
                <c:pt idx="786">
                  <c:v>10602.189246727346</c:v>
                </c:pt>
                <c:pt idx="787">
                  <c:v>10839.683442739515</c:v>
                </c:pt>
                <c:pt idx="788">
                  <c:v>10901.302476164021</c:v>
                </c:pt>
                <c:pt idx="789">
                  <c:v>11017.605205433652</c:v>
                </c:pt>
                <c:pt idx="790">
                  <c:v>13648.02098782599</c:v>
                </c:pt>
                <c:pt idx="791">
                  <c:v>13682.298173327932</c:v>
                </c:pt>
                <c:pt idx="792">
                  <c:v>10048.553541145755</c:v>
                </c:pt>
                <c:pt idx="793">
                  <c:v>9664.2011397758033</c:v>
                </c:pt>
                <c:pt idx="794">
                  <c:v>9686.6542502254597</c:v>
                </c:pt>
                <c:pt idx="795">
                  <c:v>10037.581026545031</c:v>
                </c:pt>
                <c:pt idx="796">
                  <c:v>10775.730353196786</c:v>
                </c:pt>
                <c:pt idx="797">
                  <c:v>13687.694992049046</c:v>
                </c:pt>
                <c:pt idx="798">
                  <c:v>13893.782151521509</c:v>
                </c:pt>
                <c:pt idx="799">
                  <c:v>10815.376345824043</c:v>
                </c:pt>
                <c:pt idx="800">
                  <c:v>10794.969835480859</c:v>
                </c:pt>
                <c:pt idx="801">
                  <c:v>10946.373299108191</c:v>
                </c:pt>
                <c:pt idx="802">
                  <c:v>10992.103068863269</c:v>
                </c:pt>
                <c:pt idx="803">
                  <c:v>11100.646911697761</c:v>
                </c:pt>
                <c:pt idx="804">
                  <c:v>13218.95497919738</c:v>
                </c:pt>
                <c:pt idx="805">
                  <c:v>13307.91586054445</c:v>
                </c:pt>
                <c:pt idx="806">
                  <c:v>10589.390757256604</c:v>
                </c:pt>
                <c:pt idx="807">
                  <c:v>10302.581672524622</c:v>
                </c:pt>
                <c:pt idx="808">
                  <c:v>10528.62328428366</c:v>
                </c:pt>
                <c:pt idx="809">
                  <c:v>10593.936015526158</c:v>
                </c:pt>
                <c:pt idx="810">
                  <c:v>10530.29839359098</c:v>
                </c:pt>
                <c:pt idx="811">
                  <c:v>13712.359304650035</c:v>
                </c:pt>
                <c:pt idx="812">
                  <c:v>13785.430922327672</c:v>
                </c:pt>
                <c:pt idx="813">
                  <c:v>11047.322857552404</c:v>
                </c:pt>
                <c:pt idx="814">
                  <c:v>10807.810073029561</c:v>
                </c:pt>
                <c:pt idx="815">
                  <c:v>10763.755412581806</c:v>
                </c:pt>
                <c:pt idx="816">
                  <c:v>10680.534829159205</c:v>
                </c:pt>
                <c:pt idx="817">
                  <c:v>10933.546798041652</c:v>
                </c:pt>
                <c:pt idx="818">
                  <c:v>14107.848822665565</c:v>
                </c:pt>
                <c:pt idx="819">
                  <c:v>13610.063840988216</c:v>
                </c:pt>
                <c:pt idx="820">
                  <c:v>11796.658388837257</c:v>
                </c:pt>
                <c:pt idx="821">
                  <c:v>12073.318507824275</c:v>
                </c:pt>
                <c:pt idx="822">
                  <c:v>12263.88789442646</c:v>
                </c:pt>
                <c:pt idx="823">
                  <c:v>12520.965051926052</c:v>
                </c:pt>
                <c:pt idx="824">
                  <c:v>12656.850742683109</c:v>
                </c:pt>
                <c:pt idx="825">
                  <c:v>15553.297608665092</c:v>
                </c:pt>
                <c:pt idx="826">
                  <c:v>15763.449956754701</c:v>
                </c:pt>
                <c:pt idx="827">
                  <c:v>12849.095238592614</c:v>
                </c:pt>
                <c:pt idx="828">
                  <c:v>12875.613537659417</c:v>
                </c:pt>
                <c:pt idx="829">
                  <c:v>12944.991457519061</c:v>
                </c:pt>
                <c:pt idx="830">
                  <c:v>12912.389381324441</c:v>
                </c:pt>
                <c:pt idx="831">
                  <c:v>12974.008414748947</c:v>
                </c:pt>
                <c:pt idx="832">
                  <c:v>15894.103430835499</c:v>
                </c:pt>
                <c:pt idx="833">
                  <c:v>15912.491352668008</c:v>
                </c:pt>
                <c:pt idx="834">
                  <c:v>12368.902641487814</c:v>
                </c:pt>
                <c:pt idx="835">
                  <c:v>12481.140182140301</c:v>
                </c:pt>
                <c:pt idx="836">
                  <c:v>12871.232881434718</c:v>
                </c:pt>
                <c:pt idx="837">
                  <c:v>12995.29449713949</c:v>
                </c:pt>
                <c:pt idx="838">
                  <c:v>12751.716523999501</c:v>
                </c:pt>
                <c:pt idx="839">
                  <c:v>14787.99904773143</c:v>
                </c:pt>
                <c:pt idx="840">
                  <c:v>15232.775442870974</c:v>
                </c:pt>
                <c:pt idx="841">
                  <c:v>12713.402161476213</c:v>
                </c:pt>
                <c:pt idx="842">
                  <c:v>12970.479318975809</c:v>
                </c:pt>
                <c:pt idx="843">
                  <c:v>13192.455742117701</c:v>
                </c:pt>
                <c:pt idx="844">
                  <c:v>12909.711846002863</c:v>
                </c:pt>
                <c:pt idx="845">
                  <c:v>12783.631641787419</c:v>
                </c:pt>
                <c:pt idx="846">
                  <c:v>15547.062965974579</c:v>
                </c:pt>
                <c:pt idx="847">
                  <c:v>15725.808277524477</c:v>
                </c:pt>
                <c:pt idx="848">
                  <c:v>13214.565373364007</c:v>
                </c:pt>
                <c:pt idx="849">
                  <c:v>13283.943293223652</c:v>
                </c:pt>
                <c:pt idx="850">
                  <c:v>13220.305671288474</c:v>
                </c:pt>
                <c:pt idx="851">
                  <c:v>13144.843974301009</c:v>
                </c:pt>
                <c:pt idx="852">
                  <c:v>13194.638932673231</c:v>
                </c:pt>
                <c:pt idx="853">
                  <c:v>16032.336914192943</c:v>
                </c:pt>
                <c:pt idx="854">
                  <c:v>15976.829669492054</c:v>
                </c:pt>
                <c:pt idx="855">
                  <c:v>13019.615330537126</c:v>
                </c:pt>
                <c:pt idx="856">
                  <c:v>13178.7776805996</c:v>
                </c:pt>
                <c:pt idx="857">
                  <c:v>13083.733022124714</c:v>
                </c:pt>
                <c:pt idx="858">
                  <c:v>13059.261323164385</c:v>
                </c:pt>
                <c:pt idx="859">
                  <c:v>13007.447776281489</c:v>
                </c:pt>
                <c:pt idx="860">
                  <c:v>16017.327222570872</c:v>
                </c:pt>
                <c:pt idx="861">
                  <c:v>15746.407401508319</c:v>
                </c:pt>
                <c:pt idx="862">
                  <c:v>12914.449717913074</c:v>
                </c:pt>
                <c:pt idx="863">
                  <c:v>12577.02212595311</c:v>
                </c:pt>
                <c:pt idx="864">
                  <c:v>12673.74189373532</c:v>
                </c:pt>
                <c:pt idx="865">
                  <c:v>13177.267173337137</c:v>
                </c:pt>
                <c:pt idx="866">
                  <c:v>13320.911750529332</c:v>
                </c:pt>
                <c:pt idx="867">
                  <c:v>16170.433807101328</c:v>
                </c:pt>
                <c:pt idx="868">
                  <c:v>16188.821728933841</c:v>
                </c:pt>
                <c:pt idx="869">
                  <c:v>13325.457008798887</c:v>
                </c:pt>
                <c:pt idx="870">
                  <c:v>13394.834928658533</c:v>
                </c:pt>
                <c:pt idx="871">
                  <c:v>13558.062467338152</c:v>
                </c:pt>
                <c:pt idx="872">
                  <c:v>13592.339652840094</c:v>
                </c:pt>
                <c:pt idx="873">
                  <c:v>13583.385726750043</c:v>
                </c:pt>
                <c:pt idx="874">
                  <c:v>16585.506286604283</c:v>
                </c:pt>
                <c:pt idx="875">
                  <c:v>16556.96939902681</c:v>
                </c:pt>
                <c:pt idx="876">
                  <c:v>13744.59467691899</c:v>
                </c:pt>
                <c:pt idx="877">
                  <c:v>13610.384095469255</c:v>
                </c:pt>
                <c:pt idx="878">
                  <c:v>13722.993126920892</c:v>
                </c:pt>
                <c:pt idx="879">
                  <c:v>13647.53142993343</c:v>
                </c:pt>
                <c:pt idx="880">
                  <c:v>13450.878266203428</c:v>
                </c:pt>
                <c:pt idx="881">
                  <c:v>16370.97328228998</c:v>
                </c:pt>
                <c:pt idx="882">
                  <c:v>16373.843431252215</c:v>
                </c:pt>
                <c:pt idx="883">
                  <c:v>13397.04613080986</c:v>
                </c:pt>
                <c:pt idx="884">
                  <c:v>13321.584433822398</c:v>
                </c:pt>
                <c:pt idx="885">
                  <c:v>13430.128276656891</c:v>
                </c:pt>
                <c:pt idx="886">
                  <c:v>13233.47511292689</c:v>
                </c:pt>
                <c:pt idx="887">
                  <c:v>13342.018955761381</c:v>
                </c:pt>
                <c:pt idx="888">
                  <c:v>16015.665849745714</c:v>
                </c:pt>
                <c:pt idx="889">
                  <c:v>16053.636733065647</c:v>
                </c:pt>
                <c:pt idx="890">
                  <c:v>13468.127171572625</c:v>
                </c:pt>
                <c:pt idx="891">
                  <c:v>13314.333628635468</c:v>
                </c:pt>
                <c:pt idx="892">
                  <c:v>13082.579730547763</c:v>
                </c:pt>
                <c:pt idx="893">
                  <c:v>13183.364686947116</c:v>
                </c:pt>
                <c:pt idx="894">
                  <c:v>13166.651874421927</c:v>
                </c:pt>
                <c:pt idx="895">
                  <c:v>16098.199474761612</c:v>
                </c:pt>
                <c:pt idx="896">
                  <c:v>16374.859593748628</c:v>
                </c:pt>
                <c:pt idx="897">
                  <c:v>13730.601147793337</c:v>
                </c:pt>
                <c:pt idx="898">
                  <c:v>13467.440213165923</c:v>
                </c:pt>
                <c:pt idx="899">
                  <c:v>13493.958512232724</c:v>
                </c:pt>
                <c:pt idx="900">
                  <c:v>13461.356436038106</c:v>
                </c:pt>
                <c:pt idx="901">
                  <c:v>13628.649163334871</c:v>
                </c:pt>
                <c:pt idx="902">
                  <c:v>16611.186761701687</c:v>
                </c:pt>
                <c:pt idx="903">
                  <c:v>16273.759169741725</c:v>
                </c:pt>
                <c:pt idx="904">
                  <c:v>13598.093687246721</c:v>
                </c:pt>
                <c:pt idx="905">
                  <c:v>13393.68163708158</c:v>
                </c:pt>
                <c:pt idx="906">
                  <c:v>13615.658060223474</c:v>
                </c:pt>
                <c:pt idx="907">
                  <c:v>13598.945247698282</c:v>
                </c:pt>
                <c:pt idx="908">
                  <c:v>13687.90612904535</c:v>
                </c:pt>
                <c:pt idx="909">
                  <c:v>16380.764493717956</c:v>
                </c:pt>
                <c:pt idx="910">
                  <c:v>16481.549450117309</c:v>
                </c:pt>
                <c:pt idx="911">
                  <c:v>13856.873965649436</c:v>
                </c:pt>
                <c:pt idx="912">
                  <c:v>13777.34708004483</c:v>
                </c:pt>
                <c:pt idx="913">
                  <c:v>13870.373150009043</c:v>
                </c:pt>
                <c:pt idx="914">
                  <c:v>13861.419223918991</c:v>
                </c:pt>
                <c:pt idx="915">
                  <c:v>13731.273831086402</c:v>
                </c:pt>
                <c:pt idx="916">
                  <c:v>16381.272574966164</c:v>
                </c:pt>
                <c:pt idx="917">
                  <c:v>16654.238996135187</c:v>
                </c:pt>
                <c:pt idx="918">
                  <c:v>13783.115389565095</c:v>
                </c:pt>
                <c:pt idx="919">
                  <c:v>13730.930351883051</c:v>
                </c:pt>
                <c:pt idx="920">
                  <c:v>13745.624575897567</c:v>
                </c:pt>
                <c:pt idx="921">
                  <c:v>13787.660647834649</c:v>
                </c:pt>
                <c:pt idx="922">
                  <c:v>13751.364873822034</c:v>
                </c:pt>
                <c:pt idx="923">
                  <c:v>16440.529540676645</c:v>
                </c:pt>
                <c:pt idx="924">
                  <c:v>16470.74153756144</c:v>
                </c:pt>
                <c:pt idx="925">
                  <c:v>13885.231976068419</c:v>
                </c:pt>
                <c:pt idx="926">
                  <c:v>13856.695088490942</c:v>
                </c:pt>
                <c:pt idx="927">
                  <c:v>13765.715618633201</c:v>
                </c:pt>
                <c:pt idx="928">
                  <c:v>13678.801337392604</c:v>
                </c:pt>
                <c:pt idx="929">
                  <c:v>13544.590755942871</c:v>
                </c:pt>
                <c:pt idx="930">
                  <c:v>16366.770964592302</c:v>
                </c:pt>
                <c:pt idx="931">
                  <c:v>16369.641113554535</c:v>
                </c:pt>
                <c:pt idx="932">
                  <c:v>13713.558592546955</c:v>
                </c:pt>
                <c:pt idx="933">
                  <c:v>13673.569120716347</c:v>
                </c:pt>
                <c:pt idx="934">
                  <c:v>13563.006689371181</c:v>
                </c:pt>
                <c:pt idx="935">
                  <c:v>13514.886840306281</c:v>
                </c:pt>
                <c:pt idx="936">
                  <c:v>13564.681798678503</c:v>
                </c:pt>
                <c:pt idx="937">
                  <c:v>16441.545703173062</c:v>
                </c:pt>
                <c:pt idx="938">
                  <c:v>16620.662505522108</c:v>
                </c:pt>
                <c:pt idx="939">
                  <c:v>13694.483712307741</c:v>
                </c:pt>
                <c:pt idx="940">
                  <c:v>13650.429051859986</c:v>
                </c:pt>
                <c:pt idx="941">
                  <c:v>13657.364389439363</c:v>
                </c:pt>
                <c:pt idx="942">
                  <c:v>15159.858938998043</c:v>
                </c:pt>
                <c:pt idx="943">
                  <c:v>15072.944657757445</c:v>
                </c:pt>
                <c:pt idx="944">
                  <c:v>18016.316333149414</c:v>
                </c:pt>
                <c:pt idx="945">
                  <c:v>18011.427595676505</c:v>
                </c:pt>
                <c:pt idx="946">
                  <c:v>15210.505457821822</c:v>
                </c:pt>
                <c:pt idx="947">
                  <c:v>15264.365604811186</c:v>
                </c:pt>
                <c:pt idx="948">
                  <c:v>15396.1861069511</c:v>
                </c:pt>
                <c:pt idx="949">
                  <c:v>15254.216639066226</c:v>
                </c:pt>
                <c:pt idx="950">
                  <c:v>15480.25825082526</c:v>
                </c:pt>
                <c:pt idx="951">
                  <c:v>18364.881041754958</c:v>
                </c:pt>
                <c:pt idx="952">
                  <c:v>18359.992304282056</c:v>
                </c:pt>
                <c:pt idx="953">
                  <c:v>15445.637586119967</c:v>
                </c:pt>
                <c:pt idx="954">
                  <c:v>15612.930313416731</c:v>
                </c:pt>
                <c:pt idx="955">
                  <c:v>15384.870113147024</c:v>
                </c:pt>
                <c:pt idx="956">
                  <c:v>15430.97137370125</c:v>
                </c:pt>
                <c:pt idx="957">
                  <c:v>15382.851524636349</c:v>
                </c:pt>
                <c:pt idx="958">
                  <c:v>18287.057277053475</c:v>
                </c:pt>
                <c:pt idx="959">
                  <c:v>18262.585578093145</c:v>
                </c:pt>
                <c:pt idx="960">
                  <c:v>15324.95420062564</c:v>
                </c:pt>
                <c:pt idx="961">
                  <c:v>15312.306576717594</c:v>
                </c:pt>
                <c:pt idx="962">
                  <c:v>15315.176725679828</c:v>
                </c:pt>
                <c:pt idx="963">
                  <c:v>15360.906495434901</c:v>
                </c:pt>
                <c:pt idx="964">
                  <c:v>15336.434796474572</c:v>
                </c:pt>
                <c:pt idx="965">
                  <c:v>18190.022041663713</c:v>
                </c:pt>
                <c:pt idx="966">
                  <c:v>17692.237059986361</c:v>
                </c:pt>
                <c:pt idx="967">
                  <c:v>14856.214187773972</c:v>
                </c:pt>
                <c:pt idx="968">
                  <c:v>15078.190610915864</c:v>
                </c:pt>
                <c:pt idx="969">
                  <c:v>15300.167034057757</c:v>
                </c:pt>
                <c:pt idx="970">
                  <c:v>15177.780527660305</c:v>
                </c:pt>
                <c:pt idx="971">
                  <c:v>15266.741409007376</c:v>
                </c:pt>
                <c:pt idx="972">
                  <c:v>18077.097542604522</c:v>
                </c:pt>
                <c:pt idx="973">
                  <c:v>16615.444025328015</c:v>
                </c:pt>
                <c:pt idx="974">
                  <c:v>13924.260769962733</c:v>
                </c:pt>
                <c:pt idx="975">
                  <c:v>13969.990539717808</c:v>
                </c:pt>
                <c:pt idx="976">
                  <c:v>14058.951421064878</c:v>
                </c:pt>
                <c:pt idx="977">
                  <c:v>14042.238608539687</c:v>
                </c:pt>
                <c:pt idx="978">
                  <c:v>13798.660635399698</c:v>
                </c:pt>
                <c:pt idx="979">
                  <c:v>16839.947118228789</c:v>
                </c:pt>
                <c:pt idx="980">
                  <c:v>16909.325038088431</c:v>
                </c:pt>
                <c:pt idx="981">
                  <c:v>14127.985861721168</c:v>
                </c:pt>
                <c:pt idx="982">
                  <c:v>14056.589353350852</c:v>
                </c:pt>
                <c:pt idx="983">
                  <c:v>14024.358767955382</c:v>
                </c:pt>
                <c:pt idx="984">
                  <c:v>14128.837422172732</c:v>
                </c:pt>
                <c:pt idx="985">
                  <c:v>14170.873494109812</c:v>
                </c:pt>
                <c:pt idx="986">
                  <c:v>16621.348925297338</c:v>
                </c:pt>
                <c:pt idx="987">
                  <c:v>16710.309806644407</c:v>
                </c:pt>
                <c:pt idx="988">
                  <c:v>14085.634322176536</c:v>
                </c:pt>
                <c:pt idx="989">
                  <c:v>14143.188166983899</c:v>
                </c:pt>
                <c:pt idx="990">
                  <c:v>13860.44427086906</c:v>
                </c:pt>
                <c:pt idx="991">
                  <c:v>13515.257792473956</c:v>
                </c:pt>
                <c:pt idx="992">
                  <c:v>13534.017205105618</c:v>
                </c:pt>
                <c:pt idx="993">
                  <c:v>16426.398882470457</c:v>
                </c:pt>
                <c:pt idx="994">
                  <c:v>16495.776802330103</c:v>
                </c:pt>
                <c:pt idx="995">
                  <c:v>13706.678739527701</c:v>
                </c:pt>
                <c:pt idx="996">
                  <c:v>13897.248126129884</c:v>
                </c:pt>
                <c:pt idx="997">
                  <c:v>13837.67569281185</c:v>
                </c:pt>
                <c:pt idx="998">
                  <c:v>14094.752850311446</c:v>
                </c:pt>
                <c:pt idx="999">
                  <c:v>14124.964847196243</c:v>
                </c:pt>
                <c:pt idx="1000">
                  <c:v>16861.054323460838</c:v>
                </c:pt>
                <c:pt idx="1001">
                  <c:v>16781.898928655381</c:v>
                </c:pt>
                <c:pt idx="1002">
                  <c:v>14125.816407647802</c:v>
                </c:pt>
                <c:pt idx="1003">
                  <c:v>14109.103595122611</c:v>
                </c:pt>
                <c:pt idx="1004">
                  <c:v>14151.139667059693</c:v>
                </c:pt>
                <c:pt idx="1005">
                  <c:v>14130.361665917357</c:v>
                </c:pt>
                <c:pt idx="1006">
                  <c:v>14199.739585776999</c:v>
                </c:pt>
                <c:pt idx="1007">
                  <c:v>16740.370937966509</c:v>
                </c:pt>
                <c:pt idx="1008">
                  <c:v>16266.234106393727</c:v>
                </c:pt>
                <c:pt idx="1009">
                  <c:v>13590.568623898724</c:v>
                </c:pt>
                <c:pt idx="1010">
                  <c:v>13652.187657323229</c:v>
                </c:pt>
                <c:pt idx="1011">
                  <c:v>13396.785609130955</c:v>
                </c:pt>
                <c:pt idx="1012">
                  <c:v>13313.565025708353</c:v>
                </c:pt>
                <c:pt idx="1013">
                  <c:v>13480.857753005119</c:v>
                </c:pt>
                <c:pt idx="1014">
                  <c:v>16404.646466909664</c:v>
                </c:pt>
                <c:pt idx="1015">
                  <c:v>16039.877027027134</c:v>
                </c:pt>
                <c:pt idx="1016">
                  <c:v>13313.593037304152</c:v>
                </c:pt>
                <c:pt idx="1017">
                  <c:v>13347.498732006943</c:v>
                </c:pt>
                <c:pt idx="1018">
                  <c:v>13366.258144638607</c:v>
                </c:pt>
                <c:pt idx="1019">
                  <c:v>12899.880199500963</c:v>
                </c:pt>
                <c:pt idx="1020">
                  <c:v>12812.594427461217</c:v>
                </c:pt>
                <c:pt idx="1021">
                  <c:v>15662.116484033213</c:v>
                </c:pt>
                <c:pt idx="1022">
                  <c:v>15950.600678072517</c:v>
                </c:pt>
                <c:pt idx="1023">
                  <c:v>13349.201852910064</c:v>
                </c:pt>
                <c:pt idx="1024">
                  <c:v>13371.654963359721</c:v>
                </c:pt>
                <c:pt idx="1025">
                  <c:v>12913.035904657218</c:v>
                </c:pt>
                <c:pt idx="1026">
                  <c:v>12904.081978567168</c:v>
                </c:pt>
                <c:pt idx="1027">
                  <c:v>13227.666906964172</c:v>
                </c:pt>
                <c:pt idx="1028">
                  <c:v>16225.72227820127</c:v>
                </c:pt>
                <c:pt idx="1029">
                  <c:v>16232.65761578065</c:v>
                </c:pt>
                <c:pt idx="1030">
                  <c:v>13068.161077698345</c:v>
                </c:pt>
                <c:pt idx="1031">
                  <c:v>13278.313425787956</c:v>
                </c:pt>
                <c:pt idx="1032">
                  <c:v>13500.289848929846</c:v>
                </c:pt>
                <c:pt idx="1033">
                  <c:v>13424.828151942384</c:v>
                </c:pt>
                <c:pt idx="1034">
                  <c:v>12195.829181192657</c:v>
                </c:pt>
                <c:pt idx="1035">
                  <c:v>15370.131205816569</c:v>
                </c:pt>
                <c:pt idx="1036">
                  <c:v>15380.760241213946</c:v>
                </c:pt>
                <c:pt idx="1037">
                  <c:v>12579.838103359258</c:v>
                </c:pt>
                <c:pt idx="1038">
                  <c:v>12852.43303372913</c:v>
                </c:pt>
                <c:pt idx="1039">
                  <c:v>13000.142799538473</c:v>
                </c:pt>
                <c:pt idx="1040">
                  <c:v>13077.279605833255</c:v>
                </c:pt>
                <c:pt idx="1041">
                  <c:v>12665.585356540741</c:v>
                </c:pt>
                <c:pt idx="1042">
                  <c:v>15092.784128422849</c:v>
                </c:pt>
                <c:pt idx="1043">
                  <c:v>15357.620172357583</c:v>
                </c:pt>
                <c:pt idx="1044">
                  <c:v>12846.377268197113</c:v>
                </c:pt>
                <c:pt idx="1045">
                  <c:v>12493.431903366869</c:v>
                </c:pt>
                <c:pt idx="1046">
                  <c:v>11780.605836127004</c:v>
                </c:pt>
                <c:pt idx="1047">
                  <c:v>12065.024841549162</c:v>
                </c:pt>
                <c:pt idx="1048">
                  <c:v>12427.775692921017</c:v>
                </c:pt>
                <c:pt idx="1049">
                  <c:v>15445.414025645539</c:v>
                </c:pt>
                <c:pt idx="1050">
                  <c:v>15768.998954042545</c:v>
                </c:pt>
                <c:pt idx="1051">
                  <c:v>12862.4031223156</c:v>
                </c:pt>
                <c:pt idx="1052">
                  <c:v>12603.307376305333</c:v>
                </c:pt>
                <c:pt idx="1053">
                  <c:v>12856.690835986932</c:v>
                </c:pt>
                <c:pt idx="1054">
                  <c:v>12788.988025434606</c:v>
                </c:pt>
                <c:pt idx="1055">
                  <c:v>13050.13037155135</c:v>
                </c:pt>
                <c:pt idx="1056">
                  <c:v>15977.612783273889</c:v>
                </c:pt>
                <c:pt idx="1057">
                  <c:v>15390.043371393709</c:v>
                </c:pt>
                <c:pt idx="1058">
                  <c:v>12530.743839875902</c:v>
                </c:pt>
                <c:pt idx="1059">
                  <c:v>12740.896187965509</c:v>
                </c:pt>
                <c:pt idx="1060">
                  <c:v>13334.205897770156</c:v>
                </c:pt>
                <c:pt idx="1061">
                  <c:v>12801.320181735104</c:v>
                </c:pt>
                <c:pt idx="1062">
                  <c:v>12944.964758927297</c:v>
                </c:pt>
                <c:pt idx="1063">
                  <c:v>16095.61863344664</c:v>
                </c:pt>
                <c:pt idx="1064">
                  <c:v>16094.423593791731</c:v>
                </c:pt>
                <c:pt idx="1065">
                  <c:v>12456.985263791559</c:v>
                </c:pt>
                <c:pt idx="1066">
                  <c:v>12244.814327191278</c:v>
                </c:pt>
                <c:pt idx="1067">
                  <c:v>12396.217790818615</c:v>
                </c:pt>
                <c:pt idx="1068">
                  <c:v>12629.64679821364</c:v>
                </c:pt>
                <c:pt idx="1069">
                  <c:v>12883.03025789524</c:v>
                </c:pt>
                <c:pt idx="1070">
                  <c:v>15755.828973772654</c:v>
                </c:pt>
                <c:pt idx="1071">
                  <c:v>15696.25654045462</c:v>
                </c:pt>
                <c:pt idx="1072">
                  <c:v>12668.469241985134</c:v>
                </c:pt>
                <c:pt idx="1073">
                  <c:v>13038.978979792131</c:v>
                </c:pt>
                <c:pt idx="1074">
                  <c:v>12216.785520862011</c:v>
                </c:pt>
                <c:pt idx="1075">
                  <c:v>12266.580479234231</c:v>
                </c:pt>
                <c:pt idx="1076">
                  <c:v>12234.349893838764</c:v>
                </c:pt>
                <c:pt idx="1077">
                  <c:v>15490.677462230366</c:v>
                </c:pt>
                <c:pt idx="1078">
                  <c:v>15520.889459115166</c:v>
                </c:pt>
                <c:pt idx="1079">
                  <c:v>13134.531719515227</c:v>
                </c:pt>
                <c:pt idx="1080">
                  <c:v>13129.642982042318</c:v>
                </c:pt>
                <c:pt idx="1081">
                  <c:v>12103.861021802821</c:v>
                </c:pt>
                <c:pt idx="1082">
                  <c:v>12165.480055227326</c:v>
                </c:pt>
                <c:pt idx="1083">
                  <c:v>12356.049441829509</c:v>
                </c:pt>
                <c:pt idx="1084">
                  <c:v>15393.270736041457</c:v>
                </c:pt>
                <c:pt idx="1085">
                  <c:v>15177.03461082403</c:v>
                </c:pt>
                <c:pt idx="1086">
                  <c:v>12685.374668150984</c:v>
                </c:pt>
                <c:pt idx="1087">
                  <c:v>13290.508453007915</c:v>
                </c:pt>
                <c:pt idx="1088">
                  <c:v>13019.588631945362</c:v>
                </c:pt>
                <c:pt idx="1089">
                  <c:v>12940.433237139905</c:v>
                </c:pt>
                <c:pt idx="1090">
                  <c:v>13013.504854817544</c:v>
                </c:pt>
                <c:pt idx="1091">
                  <c:v>16089.892072004335</c:v>
                </c:pt>
                <c:pt idx="1092">
                  <c:v>16339.210343068793</c:v>
                </c:pt>
                <c:pt idx="1093">
                  <c:v>13209.814539344192</c:v>
                </c:pt>
                <c:pt idx="1094">
                  <c:v>12614.486241028875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A6-4DE7-97B8-2A808CD02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904144"/>
        <c:axId val="1718902896"/>
      </c:lineChart>
      <c:dateAx>
        <c:axId val="17189041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902896"/>
        <c:crosses val="autoZero"/>
        <c:auto val="1"/>
        <c:lblOffset val="100"/>
        <c:baseTimeUnit val="days"/>
      </c:dateAx>
      <c:valAx>
        <c:axId val="171890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90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2404532</xdr:colOff>
      <xdr:row>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248DD5C-82BA-45D1-A808-42A7B89B7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2404532</xdr:colOff>
      <xdr:row>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279734-7CF5-4783-A838-133D866D5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22</xdr:row>
      <xdr:rowOff>1</xdr:rowOff>
    </xdr:from>
    <xdr:to>
      <xdr:col>4</xdr:col>
      <xdr:colOff>2621281</xdr:colOff>
      <xdr:row>28</xdr:row>
      <xdr:rowOff>5139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0825F1-BFD2-B55E-D8CB-14091A04B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5013961"/>
          <a:ext cx="4800600" cy="11024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2396067</xdr:colOff>
      <xdr:row>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99B6BE-D99E-4DDB-961B-A854B274A3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2396067</xdr:colOff>
      <xdr:row>3</xdr:row>
      <xdr:rowOff>110067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7CF8-FF97-49B7-ADBA-9F94AD45D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D42F02-50BE-43B6-8B67-9137FEBB1B57}" name="Cafe" displayName="Cafe" ref="B6:G1101" totalsRowShown="0">
  <autoFilter ref="B6:G1101" xr:uid="{5CD42F02-50BE-43B6-8B67-9137FEBB1B57}"/>
  <tableColumns count="6">
    <tableColumn id="1" xr3:uid="{8CA73786-A19F-4E85-AA6C-8435F24FABA0}" name="Date" dataDxfId="27">
      <calculatedColumnFormula>B6+1</calculatedColumnFormula>
    </tableColumn>
    <tableColumn id="2" xr3:uid="{080EA634-C297-4C58-8B05-572B373226A6}" name="Sales" dataDxfId="26" dataCellStyle="Comma"/>
    <tableColumn id="3" xr3:uid="{0D9A05B6-11AB-4C21-A655-2BB8108E31A8}" name="Temp" dataDxfId="25"/>
    <tableColumn id="5" xr3:uid="{638CBB8A-AFAE-476A-B937-55B51F0833F4}" name="ADSpend" dataDxfId="24">
      <calculatedColumnFormula array="1">_xlfn.SWITCH(MONTH(Cafe[[#This Row],[Date]]),1,100,2,100,3,100,4,150,5,150,6,150,7,150,8,200,9,150,10,150,11,150,12,150)</calculatedColumnFormula>
    </tableColumn>
    <tableColumn id="11" xr3:uid="{E7F5D127-023C-4A9A-964E-2C5CCADB7037}" name="TapsActive" dataDxfId="23"/>
    <tableColumn id="7" xr3:uid="{00226803-2A64-4F82-B72F-1187631D61B5}" name="IsWeekend" dataDxfId="22">
      <calculatedColumnFormula>IF(OR(WEEKDAY(Cafe[[#This Row],[Date]])=1, WEEKDAY(Cafe[[#This Row],[Date]])=7),1,0)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6BC86C-3D38-4E86-8FEC-8D5BDF99E8F7}" name="Cafe_Fit" displayName="Cafe_Fit" ref="B6:H1101" totalsRowShown="0">
  <autoFilter ref="B6:H1101" xr:uid="{5CD42F02-50BE-43B6-8B67-9137FEBB1B57}"/>
  <tableColumns count="7">
    <tableColumn id="1" xr3:uid="{FD3A15E4-C88F-4163-BB82-EFA33F61C81B}" name="Date" dataDxfId="21">
      <calculatedColumnFormula>B6+1</calculatedColumnFormula>
    </tableColumn>
    <tableColumn id="2" xr3:uid="{4E89D046-0C6C-4705-9114-D7D3472B7CB2}" name="Sales" dataDxfId="20" dataCellStyle="Comma"/>
    <tableColumn id="3" xr3:uid="{EDE153C3-D59D-4DCA-8C56-084E3C14BAF6}" name="Temp" dataDxfId="19"/>
    <tableColumn id="5" xr3:uid="{4BACA3C0-55EA-415D-8191-807953F9BADF}" name="ADSpend" dataDxfId="18">
      <calculatedColumnFormula array="1">_xlfn.SWITCH(MONTH(Cafe_Fit[[#This Row],[Date]]),1,100,2,100,3,100,4,150,5,150,6,150,7,150,8,200,9,150,10,150,11,150,12,150)</calculatedColumnFormula>
    </tableColumn>
    <tableColumn id="11" xr3:uid="{15A27AC9-063B-4796-8791-578C2C61F7E5}" name="TapsActive" dataDxfId="17"/>
    <tableColumn id="7" xr3:uid="{E24DE56F-CC02-4EF7-805A-F76EE8871880}" name="IsWeekend" dataDxfId="16">
      <calculatedColumnFormula>IF(OR(WEEKDAY(Cafe_Fit[[#This Row],[Date]])=1, WEEKDAY(Cafe_Fit[[#This Row],[Date]])=7),1,0)</calculatedColumnFormula>
    </tableColumn>
    <tableColumn id="12" xr3:uid="{84D3667D-E580-4287-BF9B-2A1877A13825}" name="Fitted" dataDxfId="15" dataCellStyle="Comma">
      <calculatedColumnFormula>K$17+(K$18*Cafe_Fit[[#This Row],[Temp]])+(K$19*Cafe_Fit[[#This Row],[ADSpend]])+(K$20*Cafe_Fit[[#This Row],[TapsActive]])+(K$21*Cafe_Fit[[#This Row],[IsWeekend]])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A7CDA0-CFA5-41C8-8454-E779A7DFB556}" name="Cafe_FitTrained" displayName="Cafe_FitTrained" ref="B6:H1101" totalsRowShown="0">
  <autoFilter ref="B6:H1101" xr:uid="{5CD42F02-50BE-43B6-8B67-9137FEBB1B57}"/>
  <tableColumns count="7">
    <tableColumn id="1" xr3:uid="{95549A7A-B27C-428D-A940-0F803F252DEA}" name="Date" dataDxfId="14">
      <calculatedColumnFormula>B6+1</calculatedColumnFormula>
    </tableColumn>
    <tableColumn id="2" xr3:uid="{97699EAA-074D-437E-A4CA-F41ECB878E04}" name="Sales" dataDxfId="13" dataCellStyle="Comma"/>
    <tableColumn id="3" xr3:uid="{B5491779-D951-45FA-A1AB-4A2330F28DF3}" name="Temp" dataDxfId="12"/>
    <tableColumn id="5" xr3:uid="{DE4D5687-5D88-4D45-BB76-E52A8A869C85}" name="ADSpend" dataDxfId="11">
      <calculatedColumnFormula array="1">_xlfn.SWITCH(MONTH(Cafe_FitTrained[[#This Row],[Date]]),1,100,2,100,3,100,4,150,5,150,6,150,7,150,8,200,9,150,10,150,11,150,12,150)</calculatedColumnFormula>
    </tableColumn>
    <tableColumn id="11" xr3:uid="{E14B8706-6E34-4A18-9CB2-9736F069BA17}" name="TapsActive" dataDxfId="10"/>
    <tableColumn id="7" xr3:uid="{2A43BCC4-D6F2-4556-992F-4E5DB9CC8B9F}" name="IsWeekend" dataDxfId="9">
      <calculatedColumnFormula>IF(OR(WEEKDAY(Cafe_FitTrained[[#This Row],[Date]])=1, WEEKDAY(Cafe_FitTrained[[#This Row],[Date]])=7),1,0)</calculatedColumnFormula>
    </tableColumn>
    <tableColumn id="12" xr3:uid="{9DD5A061-8D0A-43E3-BAD6-F10EAD4AD943}" name="Fitted" dataDxfId="8" dataCellStyle="Comma">
      <calculatedColumnFormula>K$17+(K$18*Cafe_FitTrained[[#This Row],[Temp]])+(K$19*Cafe_FitTrained[[#This Row],[ADSpend]])+(K$20*Cafe_FitTrained[[#This Row],[TapsActive]])+(K$21*Cafe_FitTrained[[#This Row],[IsWeekend]])</calculatedColumnFormula>
    </tableColumn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2778B7-C11F-4373-913E-F6864FE39A83}" name="Cafe_FitTrend" displayName="Cafe_FitTrend" ref="B6:I1101" totalsRowShown="0">
  <autoFilter ref="B6:I1101" xr:uid="{5CD42F02-50BE-43B6-8B67-9137FEBB1B57}"/>
  <tableColumns count="8">
    <tableColumn id="1" xr3:uid="{1725F814-4229-4192-AF3D-8D5B670FE634}" name="Date" dataDxfId="7">
      <calculatedColumnFormula>B6+1</calculatedColumnFormula>
    </tableColumn>
    <tableColumn id="2" xr3:uid="{1AB3FB9E-D708-4D7F-9FAE-A605FA123707}" name="Sales" dataDxfId="6" dataCellStyle="Comma"/>
    <tableColumn id="3" xr3:uid="{DC5B2BCA-1EDB-401C-B48D-949EEFA80CE4}" name="Temp" dataDxfId="5"/>
    <tableColumn id="5" xr3:uid="{FF935DF7-292F-4828-8F54-17256F8DD5DE}" name="ADSpend" dataDxfId="4">
      <calculatedColumnFormula array="1">_xlfn.SWITCH(MONTH(Cafe_FitTrend[[#This Row],[Date]]),1,100,2,100,3,100,4,150,5,150,6,150,7,150,8,200,9,150,10,150,11,150,12,150)</calculatedColumnFormula>
    </tableColumn>
    <tableColumn id="11" xr3:uid="{5B10086B-E11A-4FC3-B1E3-340C7A2A0DE4}" name="TapsActive" dataDxfId="3"/>
    <tableColumn id="7" xr3:uid="{298D0523-2663-4D59-A702-9162FE348B24}" name="IsWeekend" dataDxfId="2">
      <calculatedColumnFormula>IF(OR(WEEKDAY(Cafe_FitTrend[[#This Row],[Date]])=1, WEEKDAY(Cafe_FitTrend[[#This Row],[Date]])=7),1,0)</calculatedColumnFormula>
    </tableColumn>
    <tableColumn id="13" xr3:uid="{796018FA-BB1E-4234-9901-621CDDB2E098}" name="RollChange" dataDxfId="1" dataCellStyle="Comma">
      <calculatedColumnFormula>(Cafe_FitTrend[[#This Row],[Date]]-$B$372)/365*(1+$A$6)</calculatedColumnFormula>
    </tableColumn>
    <tableColumn id="12" xr3:uid="{6FFBD3F0-4B01-4506-A3B0-7C4D9D2540D9}" name="Fitted" dataDxfId="0" dataCellStyle="Comma">
      <calculatedColumnFormula>L$17+(L$18*Cafe_FitTrend[[#This Row],[Temp]])+(L$19*Cafe_FitTrend[[#This Row],[ADSpend]])+(L$20*Cafe_FitTrend[[#This Row],[TapsActive]])+(L$21*Cafe_FitTrend[[#This Row],[IsWeekend]])+(L$22*Cafe_FitTrend[[#This Row],[RollChange]])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C9F4-FB52-423B-AF55-5F732927E739}">
  <dimension ref="A1:R1101"/>
  <sheetViews>
    <sheetView showGridLines="0" zoomScale="90" zoomScaleNormal="90" workbookViewId="0">
      <selection activeCell="B6" sqref="B6"/>
    </sheetView>
  </sheetViews>
  <sheetFormatPr defaultRowHeight="14.4" outlineLevelCol="1" x14ac:dyDescent="0.3"/>
  <cols>
    <col min="1" max="1" width="35.5546875" customWidth="1"/>
    <col min="2" max="2" width="11.6640625" bestFit="1" customWidth="1"/>
    <col min="3" max="3" width="14.77734375" style="2" customWidth="1"/>
    <col min="4" max="4" width="13.109375" customWidth="1"/>
    <col min="5" max="7" width="11.6640625" customWidth="1"/>
    <col min="8" max="8" width="35.5546875" customWidth="1"/>
    <col min="9" max="9" width="18.21875" hidden="1" customWidth="1" outlineLevel="1"/>
    <col min="10" max="10" width="13.33203125" hidden="1" customWidth="1" outlineLevel="1"/>
    <col min="11" max="11" width="14.6640625" hidden="1" customWidth="1" outlineLevel="1"/>
    <col min="12" max="13" width="13.33203125" hidden="1" customWidth="1" outlineLevel="1"/>
    <col min="14" max="14" width="13.5546875" hidden="1" customWidth="1" outlineLevel="1"/>
    <col min="15" max="17" width="13.33203125" hidden="1" customWidth="1" outlineLevel="1"/>
    <col min="18" max="18" width="8.88671875" collapsed="1"/>
  </cols>
  <sheetData>
    <row r="1" spans="1:17" x14ac:dyDescent="0.3">
      <c r="A1" s="3" t="s">
        <v>5</v>
      </c>
      <c r="I1" t="s">
        <v>6</v>
      </c>
    </row>
    <row r="2" spans="1:17" ht="15" thickBot="1" x14ac:dyDescent="0.35"/>
    <row r="3" spans="1:17" ht="240" customHeight="1" x14ac:dyDescent="0.3">
      <c r="I3" s="7" t="s">
        <v>7</v>
      </c>
      <c r="J3" s="7"/>
    </row>
    <row r="4" spans="1:17" x14ac:dyDescent="0.3">
      <c r="I4" s="4" t="s">
        <v>8</v>
      </c>
      <c r="J4" s="4">
        <v>0.8576349640674471</v>
      </c>
    </row>
    <row r="5" spans="1:17" x14ac:dyDescent="0.3">
      <c r="I5" s="4" t="s">
        <v>9</v>
      </c>
      <c r="J5" s="4">
        <v>0.73553773159097136</v>
      </c>
    </row>
    <row r="6" spans="1:17" x14ac:dyDescent="0.3">
      <c r="B6" t="s">
        <v>0</v>
      </c>
      <c r="C6" s="2" t="s">
        <v>1</v>
      </c>
      <c r="D6" t="s">
        <v>2</v>
      </c>
      <c r="E6" t="s">
        <v>4</v>
      </c>
      <c r="F6" t="s">
        <v>34</v>
      </c>
      <c r="G6" t="s">
        <v>3</v>
      </c>
      <c r="I6" s="4" t="s">
        <v>10</v>
      </c>
      <c r="J6" s="4">
        <v>0.73456722785369055</v>
      </c>
    </row>
    <row r="7" spans="1:17" x14ac:dyDescent="0.3">
      <c r="B7" s="1">
        <v>42736</v>
      </c>
      <c r="C7" s="2">
        <v>9590.2364723278079</v>
      </c>
      <c r="D7">
        <v>47</v>
      </c>
      <c r="E7" cm="1">
        <f t="array" ref="E7">_xlfn.SWITCH(MONTH(Cafe[[#This Row],[Date]]),1,100,2,100,3,100,4,150,5,150,6,150,7,150,8,200,9,150,10,150,11,150,12,150)</f>
        <v>100</v>
      </c>
      <c r="F7">
        <v>19</v>
      </c>
      <c r="G7">
        <f>IF(OR(WEEKDAY(Cafe[[#This Row],[Date]])=1, WEEKDAY(Cafe[[#This Row],[Date]])=7),1,0)</f>
        <v>1</v>
      </c>
      <c r="I7" s="4" t="s">
        <v>11</v>
      </c>
      <c r="J7" s="4">
        <v>1221.4999673724803</v>
      </c>
    </row>
    <row r="8" spans="1:17" ht="15" thickBot="1" x14ac:dyDescent="0.35">
      <c r="B8" s="1">
        <f>B7+1</f>
        <v>42737</v>
      </c>
      <c r="C8" s="2">
        <v>7370.2586242571833</v>
      </c>
      <c r="D8">
        <v>52</v>
      </c>
      <c r="E8" cm="1">
        <f t="array" ref="E8">_xlfn.SWITCH(MONTH(Cafe[[#This Row],[Date]]),1,100,2,100,3,100,4,150,5,150,6,150,7,150,8,200,9,150,10,150,11,150,12,150)</f>
        <v>100</v>
      </c>
      <c r="F8">
        <v>15</v>
      </c>
      <c r="G8">
        <f>IF(OR(WEEKDAY(Cafe[[#This Row],[Date]])=1, WEEKDAY(Cafe[[#This Row],[Date]])=7),1,0)</f>
        <v>0</v>
      </c>
      <c r="I8" s="5" t="s">
        <v>12</v>
      </c>
      <c r="J8" s="5">
        <v>1095</v>
      </c>
    </row>
    <row r="9" spans="1:17" x14ac:dyDescent="0.3">
      <c r="B9" s="1">
        <f t="shared" ref="B9:B72" si="0">B8+1</f>
        <v>42738</v>
      </c>
      <c r="C9" s="2">
        <v>9648.3805276978001</v>
      </c>
      <c r="D9">
        <v>59</v>
      </c>
      <c r="E9" cm="1">
        <f t="array" ref="E9">_xlfn.SWITCH(MONTH(Cafe[[#This Row],[Date]]),1,100,2,100,3,100,4,150,5,150,6,150,7,150,8,200,9,150,10,150,11,150,12,150)</f>
        <v>100</v>
      </c>
      <c r="F9">
        <v>20</v>
      </c>
      <c r="G9">
        <f>IF(OR(WEEKDAY(Cafe[[#This Row],[Date]])=1, WEEKDAY(Cafe[[#This Row],[Date]])=7),1,0)</f>
        <v>0</v>
      </c>
    </row>
    <row r="10" spans="1:17" ht="15" thickBot="1" x14ac:dyDescent="0.35">
      <c r="B10" s="1">
        <f t="shared" si="0"/>
        <v>42739</v>
      </c>
      <c r="C10" s="2">
        <v>7605.0598010151516</v>
      </c>
      <c r="D10">
        <v>52</v>
      </c>
      <c r="E10" cm="1">
        <f t="array" ref="E10">_xlfn.SWITCH(MONTH(Cafe[[#This Row],[Date]]),1,100,2,100,3,100,4,150,5,150,6,150,7,150,8,200,9,150,10,150,11,150,12,150)</f>
        <v>100</v>
      </c>
      <c r="F10">
        <v>15</v>
      </c>
      <c r="G10">
        <f>IF(OR(WEEKDAY(Cafe[[#This Row],[Date]])=1, WEEKDAY(Cafe[[#This Row],[Date]])=7),1,0)</f>
        <v>0</v>
      </c>
      <c r="I10" t="s">
        <v>13</v>
      </c>
    </row>
    <row r="11" spans="1:17" x14ac:dyDescent="0.3">
      <c r="B11" s="1">
        <f t="shared" si="0"/>
        <v>42740</v>
      </c>
      <c r="C11" s="2">
        <v>7028.9708487552034</v>
      </c>
      <c r="D11">
        <v>42</v>
      </c>
      <c r="E11" cm="1">
        <f t="array" ref="E11">_xlfn.SWITCH(MONTH(Cafe[[#This Row],[Date]]),1,100,2,100,3,100,4,150,5,150,6,150,7,150,8,200,9,150,10,150,11,150,12,150)</f>
        <v>100</v>
      </c>
      <c r="F11">
        <v>14</v>
      </c>
      <c r="G11">
        <f>IF(OR(WEEKDAY(Cafe[[#This Row],[Date]])=1, WEEKDAY(Cafe[[#This Row],[Date]])=7),1,0)</f>
        <v>0</v>
      </c>
      <c r="I11" s="6"/>
      <c r="J11" s="6" t="s">
        <v>18</v>
      </c>
      <c r="K11" s="6" t="s">
        <v>19</v>
      </c>
      <c r="L11" s="6" t="s">
        <v>20</v>
      </c>
      <c r="M11" s="6" t="s">
        <v>21</v>
      </c>
      <c r="N11" s="6" t="s">
        <v>22</v>
      </c>
    </row>
    <row r="12" spans="1:17" x14ac:dyDescent="0.3">
      <c r="B12" s="1">
        <f t="shared" si="0"/>
        <v>42741</v>
      </c>
      <c r="C12" s="2">
        <v>7234.1971025508483</v>
      </c>
      <c r="D12">
        <v>40</v>
      </c>
      <c r="E12" cm="1">
        <f t="array" ref="E12">_xlfn.SWITCH(MONTH(Cafe[[#This Row],[Date]]),1,100,2,100,3,100,4,150,5,150,6,150,7,150,8,200,9,150,10,150,11,150,12,150)</f>
        <v>100</v>
      </c>
      <c r="F12">
        <v>18</v>
      </c>
      <c r="G12">
        <f>IF(OR(WEEKDAY(Cafe[[#This Row],[Date]])=1, WEEKDAY(Cafe[[#This Row],[Date]])=7),1,0)</f>
        <v>0</v>
      </c>
      <c r="I12" s="4" t="s">
        <v>14</v>
      </c>
      <c r="J12" s="4">
        <v>4</v>
      </c>
      <c r="K12" s="4">
        <v>4523292314.9926748</v>
      </c>
      <c r="L12" s="4">
        <v>1130823078.7481687</v>
      </c>
      <c r="M12" s="4">
        <v>757.89273480986662</v>
      </c>
      <c r="N12" s="4">
        <v>0</v>
      </c>
    </row>
    <row r="13" spans="1:17" x14ac:dyDescent="0.3">
      <c r="B13" s="1">
        <f t="shared" si="0"/>
        <v>42742</v>
      </c>
      <c r="C13" s="2">
        <v>10431.591969381645</v>
      </c>
      <c r="D13">
        <v>28</v>
      </c>
      <c r="E13" cm="1">
        <f t="array" ref="E13">_xlfn.SWITCH(MONTH(Cafe[[#This Row],[Date]]),1,100,2,100,3,100,4,150,5,150,6,150,7,150,8,200,9,150,10,150,11,150,12,150)</f>
        <v>100</v>
      </c>
      <c r="F13">
        <v>20</v>
      </c>
      <c r="G13">
        <f>IF(OR(WEEKDAY(Cafe[[#This Row],[Date]])=1, WEEKDAY(Cafe[[#This Row],[Date]])=7),1,0)</f>
        <v>1</v>
      </c>
      <c r="I13" s="4" t="s">
        <v>15</v>
      </c>
      <c r="J13" s="4">
        <v>1090</v>
      </c>
      <c r="K13" s="4">
        <v>1626347765.6171582</v>
      </c>
      <c r="L13" s="4">
        <v>1492062.1702909707</v>
      </c>
      <c r="M13" s="4"/>
      <c r="N13" s="4"/>
    </row>
    <row r="14" spans="1:17" ht="15" thickBot="1" x14ac:dyDescent="0.35">
      <c r="B14" s="1">
        <f t="shared" si="0"/>
        <v>42743</v>
      </c>
      <c r="C14" s="2">
        <v>9771.6132199900094</v>
      </c>
      <c r="D14">
        <v>24</v>
      </c>
      <c r="E14" cm="1">
        <f t="array" ref="E14">_xlfn.SWITCH(MONTH(Cafe[[#This Row],[Date]]),1,100,2,100,3,100,4,150,5,150,6,150,7,150,8,200,9,150,10,150,11,150,12,150)</f>
        <v>100</v>
      </c>
      <c r="F14">
        <v>21</v>
      </c>
      <c r="G14">
        <f>IF(OR(WEEKDAY(Cafe[[#This Row],[Date]])=1, WEEKDAY(Cafe[[#This Row],[Date]])=7),1,0)</f>
        <v>1</v>
      </c>
      <c r="I14" s="5" t="s">
        <v>16</v>
      </c>
      <c r="J14" s="5">
        <v>1094</v>
      </c>
      <c r="K14" s="5">
        <v>6149640080.6098328</v>
      </c>
      <c r="L14" s="5"/>
      <c r="M14" s="5"/>
      <c r="N14" s="5"/>
    </row>
    <row r="15" spans="1:17" ht="15" thickBot="1" x14ac:dyDescent="0.35">
      <c r="B15" s="1">
        <f t="shared" si="0"/>
        <v>42744</v>
      </c>
      <c r="C15" s="2">
        <v>8963.7962826592757</v>
      </c>
      <c r="D15">
        <v>33</v>
      </c>
      <c r="E15" cm="1">
        <f t="array" ref="E15">_xlfn.SWITCH(MONTH(Cafe[[#This Row],[Date]]),1,100,2,100,3,100,4,150,5,150,6,150,7,150,8,200,9,150,10,150,11,150,12,150)</f>
        <v>100</v>
      </c>
      <c r="F15">
        <v>12</v>
      </c>
      <c r="G15">
        <f>IF(OR(WEEKDAY(Cafe[[#This Row],[Date]])=1, WEEKDAY(Cafe[[#This Row],[Date]])=7),1,0)</f>
        <v>0</v>
      </c>
    </row>
    <row r="16" spans="1:17" x14ac:dyDescent="0.3">
      <c r="B16" s="1">
        <f t="shared" si="0"/>
        <v>42745</v>
      </c>
      <c r="C16" s="2">
        <v>7534.885589803348</v>
      </c>
      <c r="D16">
        <v>40</v>
      </c>
      <c r="E16" cm="1">
        <f t="array" ref="E16">_xlfn.SWITCH(MONTH(Cafe[[#This Row],[Date]]),1,100,2,100,3,100,4,150,5,150,6,150,7,150,8,200,9,150,10,150,11,150,12,150)</f>
        <v>100</v>
      </c>
      <c r="F16">
        <v>15</v>
      </c>
      <c r="G16">
        <f>IF(OR(WEEKDAY(Cafe[[#This Row],[Date]])=1, WEEKDAY(Cafe[[#This Row],[Date]])=7),1,0)</f>
        <v>0</v>
      </c>
      <c r="I16" s="6"/>
      <c r="J16" s="6" t="s">
        <v>23</v>
      </c>
      <c r="K16" s="6" t="s">
        <v>11</v>
      </c>
      <c r="L16" s="6" t="s">
        <v>24</v>
      </c>
      <c r="M16" s="6" t="s">
        <v>25</v>
      </c>
      <c r="N16" s="6" t="s">
        <v>26</v>
      </c>
      <c r="O16" s="6" t="s">
        <v>27</v>
      </c>
      <c r="P16" s="6" t="s">
        <v>28</v>
      </c>
      <c r="Q16" s="6" t="s">
        <v>29</v>
      </c>
    </row>
    <row r="17" spans="2:17" x14ac:dyDescent="0.3">
      <c r="B17" s="1">
        <f t="shared" si="0"/>
        <v>42746</v>
      </c>
      <c r="C17" s="2">
        <v>7644.205588938149</v>
      </c>
      <c r="D17">
        <v>59</v>
      </c>
      <c r="E17" cm="1">
        <f t="array" ref="E17">_xlfn.SWITCH(MONTH(Cafe[[#This Row],[Date]]),1,100,2,100,3,100,4,150,5,150,6,150,7,150,8,200,9,150,10,150,11,150,12,150)</f>
        <v>100</v>
      </c>
      <c r="F17">
        <v>14</v>
      </c>
      <c r="G17">
        <f>IF(OR(WEEKDAY(Cafe[[#This Row],[Date]])=1, WEEKDAY(Cafe[[#This Row],[Date]])=7),1,0)</f>
        <v>0</v>
      </c>
      <c r="I17" s="4" t="s">
        <v>17</v>
      </c>
      <c r="J17" s="4">
        <v>3624.6794424422151</v>
      </c>
      <c r="K17" s="4">
        <v>287.31213105636039</v>
      </c>
      <c r="L17" s="4">
        <v>12.615824570704195</v>
      </c>
      <c r="M17" s="4">
        <v>3.7035288617795123E-34</v>
      </c>
      <c r="N17" s="4">
        <v>3060.9320252677808</v>
      </c>
      <c r="O17" s="4">
        <v>4188.4268596166494</v>
      </c>
      <c r="P17" s="4">
        <v>3060.9320252677808</v>
      </c>
      <c r="Q17" s="4">
        <v>4188.4268596166494</v>
      </c>
    </row>
    <row r="18" spans="2:17" x14ac:dyDescent="0.3">
      <c r="B18" s="1">
        <f t="shared" si="0"/>
        <v>42747</v>
      </c>
      <c r="C18" s="2">
        <v>9628.4006581638114</v>
      </c>
      <c r="D18">
        <v>61</v>
      </c>
      <c r="E18" cm="1">
        <f t="array" ref="E18">_xlfn.SWITCH(MONTH(Cafe[[#This Row],[Date]]),1,100,2,100,3,100,4,150,5,150,6,150,7,150,8,200,9,150,10,150,11,150,12,150)</f>
        <v>100</v>
      </c>
      <c r="F18">
        <v>12</v>
      </c>
      <c r="G18">
        <f>IF(OR(WEEKDAY(Cafe[[#This Row],[Date]])=1, WEEKDAY(Cafe[[#This Row],[Date]])=7),1,0)</f>
        <v>0</v>
      </c>
      <c r="I18" s="4" t="s">
        <v>2</v>
      </c>
      <c r="J18" s="4">
        <v>47.250675133717486</v>
      </c>
      <c r="K18" s="4">
        <v>3.0946300662367281</v>
      </c>
      <c r="L18" s="4">
        <v>15.268602101826467</v>
      </c>
      <c r="M18" s="4">
        <v>7.6264333366137482E-48</v>
      </c>
      <c r="N18" s="4">
        <v>41.178569161244376</v>
      </c>
      <c r="O18" s="4">
        <v>53.322781106190597</v>
      </c>
      <c r="P18" s="4">
        <v>41.178569161244376</v>
      </c>
      <c r="Q18" s="4">
        <v>53.322781106190597</v>
      </c>
    </row>
    <row r="19" spans="2:17" x14ac:dyDescent="0.3">
      <c r="B19" s="1">
        <f t="shared" si="0"/>
        <v>42748</v>
      </c>
      <c r="C19" s="2">
        <v>9885.5610296899758</v>
      </c>
      <c r="D19">
        <v>63</v>
      </c>
      <c r="E19" cm="1">
        <f t="array" ref="E19">_xlfn.SWITCH(MONTH(Cafe[[#This Row],[Date]]),1,100,2,100,3,100,4,150,5,150,6,150,7,150,8,200,9,150,10,150,11,150,12,150)</f>
        <v>100</v>
      </c>
      <c r="F19">
        <v>16</v>
      </c>
      <c r="G19">
        <f>IF(OR(WEEKDAY(Cafe[[#This Row],[Date]])=1, WEEKDAY(Cafe[[#This Row],[Date]])=7),1,0)</f>
        <v>0</v>
      </c>
      <c r="I19" s="4" t="s">
        <v>4</v>
      </c>
      <c r="J19" s="4">
        <v>38.759235472636973</v>
      </c>
      <c r="K19" s="4">
        <v>1.6107712083419505</v>
      </c>
      <c r="L19" s="4">
        <v>24.062533072300095</v>
      </c>
      <c r="M19" s="4">
        <v>5.8915212244355324E-103</v>
      </c>
      <c r="N19" s="4">
        <v>35.598672411749071</v>
      </c>
      <c r="O19" s="4">
        <v>41.919798533524876</v>
      </c>
      <c r="P19" s="4">
        <v>35.598672411749071</v>
      </c>
      <c r="Q19" s="4">
        <v>41.919798533524876</v>
      </c>
    </row>
    <row r="20" spans="2:17" x14ac:dyDescent="0.3">
      <c r="B20" s="1">
        <f t="shared" si="0"/>
        <v>42749</v>
      </c>
      <c r="C20" s="2">
        <v>10412.372414995738</v>
      </c>
      <c r="D20">
        <v>64</v>
      </c>
      <c r="E20" cm="1">
        <f t="array" ref="E20">_xlfn.SWITCH(MONTH(Cafe[[#This Row],[Date]]),1,100,2,100,3,100,4,150,5,150,6,150,7,150,8,200,9,150,10,150,11,150,12,150)</f>
        <v>100</v>
      </c>
      <c r="F20">
        <v>15</v>
      </c>
      <c r="G20">
        <f>IF(OR(WEEKDAY(Cafe[[#This Row],[Date]])=1, WEEKDAY(Cafe[[#This Row],[Date]])=7),1,0)</f>
        <v>1</v>
      </c>
      <c r="I20" s="4" t="s">
        <v>34</v>
      </c>
      <c r="J20" s="4">
        <v>-33.995192682466843</v>
      </c>
      <c r="K20" s="4">
        <v>13.042719482149312</v>
      </c>
      <c r="L20" s="4">
        <v>-2.6064497307477756</v>
      </c>
      <c r="M20" s="4">
        <v>9.2734398449782866E-3</v>
      </c>
      <c r="N20" s="4">
        <v>-59.586870256115802</v>
      </c>
      <c r="O20" s="4">
        <v>-8.403515108817885</v>
      </c>
      <c r="P20" s="4">
        <v>-59.586870256115802</v>
      </c>
      <c r="Q20" s="4">
        <v>-8.403515108817885</v>
      </c>
    </row>
    <row r="21" spans="2:17" ht="15" thickBot="1" x14ac:dyDescent="0.35">
      <c r="B21" s="1">
        <f t="shared" si="0"/>
        <v>42750</v>
      </c>
      <c r="C21" s="2">
        <v>11212.855100972001</v>
      </c>
      <c r="D21">
        <v>62</v>
      </c>
      <c r="E21" cm="1">
        <f t="array" ref="E21">_xlfn.SWITCH(MONTH(Cafe[[#This Row],[Date]]),1,100,2,100,3,100,4,150,5,150,6,150,7,150,8,200,9,150,10,150,11,150,12,150)</f>
        <v>100</v>
      </c>
      <c r="F21">
        <v>21</v>
      </c>
      <c r="G21">
        <f>IF(OR(WEEKDAY(Cafe[[#This Row],[Date]])=1, WEEKDAY(Cafe[[#This Row],[Date]])=7),1,0)</f>
        <v>1</v>
      </c>
      <c r="I21" s="5" t="s">
        <v>3</v>
      </c>
      <c r="J21" s="5">
        <v>2928.7221358187921</v>
      </c>
      <c r="K21" s="5">
        <v>81.718976916087513</v>
      </c>
      <c r="L21" s="5">
        <v>35.838947651365331</v>
      </c>
      <c r="M21" s="5">
        <v>1.7130983119075298E-186</v>
      </c>
      <c r="N21" s="5">
        <v>2768.3778370897403</v>
      </c>
      <c r="O21" s="5">
        <v>3089.066434547844</v>
      </c>
      <c r="P21" s="5">
        <v>2768.3778370897403</v>
      </c>
      <c r="Q21" s="5">
        <v>3089.066434547844</v>
      </c>
    </row>
    <row r="22" spans="2:17" x14ac:dyDescent="0.3">
      <c r="B22" s="1">
        <f t="shared" si="0"/>
        <v>42751</v>
      </c>
      <c r="C22" s="2">
        <v>7849.5406755659078</v>
      </c>
      <c r="D22">
        <v>60</v>
      </c>
      <c r="E22" cm="1">
        <f t="array" ref="E22">_xlfn.SWITCH(MONTH(Cafe[[#This Row],[Date]]),1,100,2,100,3,100,4,150,5,150,6,150,7,150,8,200,9,150,10,150,11,150,12,150)</f>
        <v>100</v>
      </c>
      <c r="F22">
        <v>21</v>
      </c>
      <c r="G22">
        <f>IF(OR(WEEKDAY(Cafe[[#This Row],[Date]])=1, WEEKDAY(Cafe[[#This Row],[Date]])=7),1,0)</f>
        <v>0</v>
      </c>
    </row>
    <row r="23" spans="2:17" x14ac:dyDescent="0.3">
      <c r="B23" s="1">
        <f t="shared" si="0"/>
        <v>42752</v>
      </c>
      <c r="C23" s="2">
        <v>9233.1407390912427</v>
      </c>
      <c r="D23">
        <v>63</v>
      </c>
      <c r="E23" cm="1">
        <f t="array" ref="E23">_xlfn.SWITCH(MONTH(Cafe[[#This Row],[Date]]),1,100,2,100,3,100,4,150,5,150,6,150,7,150,8,200,9,150,10,150,11,150,12,150)</f>
        <v>100</v>
      </c>
      <c r="F23">
        <v>14</v>
      </c>
      <c r="G23">
        <f>IF(OR(WEEKDAY(Cafe[[#This Row],[Date]])=1, WEEKDAY(Cafe[[#This Row],[Date]])=7),1,0)</f>
        <v>0</v>
      </c>
    </row>
    <row r="24" spans="2:17" x14ac:dyDescent="0.3">
      <c r="B24" s="1">
        <f t="shared" si="0"/>
        <v>42753</v>
      </c>
      <c r="C24" s="2">
        <v>9866.4483087236113</v>
      </c>
      <c r="D24">
        <v>65</v>
      </c>
      <c r="E24" cm="1">
        <f t="array" ref="E24">_xlfn.SWITCH(MONTH(Cafe[[#This Row],[Date]]),1,100,2,100,3,100,4,150,5,150,6,150,7,150,8,200,9,150,10,150,11,150,12,150)</f>
        <v>100</v>
      </c>
      <c r="F24">
        <v>17</v>
      </c>
      <c r="G24">
        <f>IF(OR(WEEKDAY(Cafe[[#This Row],[Date]])=1, WEEKDAY(Cafe[[#This Row],[Date]])=7),1,0)</f>
        <v>0</v>
      </c>
    </row>
    <row r="25" spans="2:17" x14ac:dyDescent="0.3">
      <c r="B25" s="1">
        <f t="shared" si="0"/>
        <v>42754</v>
      </c>
      <c r="C25" s="2">
        <v>8001.733427257549</v>
      </c>
      <c r="D25">
        <v>62</v>
      </c>
      <c r="E25" cm="1">
        <f t="array" ref="E25">_xlfn.SWITCH(MONTH(Cafe[[#This Row],[Date]]),1,100,2,100,3,100,4,150,5,150,6,150,7,150,8,200,9,150,10,150,11,150,12,150)</f>
        <v>100</v>
      </c>
      <c r="F25">
        <v>15</v>
      </c>
      <c r="G25">
        <f>IF(OR(WEEKDAY(Cafe[[#This Row],[Date]])=1, WEEKDAY(Cafe[[#This Row],[Date]])=7),1,0)</f>
        <v>0</v>
      </c>
    </row>
    <row r="26" spans="2:17" x14ac:dyDescent="0.3">
      <c r="B26" s="1">
        <f t="shared" si="0"/>
        <v>42755</v>
      </c>
      <c r="C26" s="2">
        <v>9950.5377090824531</v>
      </c>
      <c r="D26">
        <v>66</v>
      </c>
      <c r="E26" cm="1">
        <f t="array" ref="E26">_xlfn.SWITCH(MONTH(Cafe[[#This Row],[Date]]),1,100,2,100,3,100,4,150,5,150,6,150,7,150,8,200,9,150,10,150,11,150,12,150)</f>
        <v>100</v>
      </c>
      <c r="F26">
        <v>13</v>
      </c>
      <c r="G26">
        <f>IF(OR(WEEKDAY(Cafe[[#This Row],[Date]])=1, WEEKDAY(Cafe[[#This Row],[Date]])=7),1,0)</f>
        <v>0</v>
      </c>
    </row>
    <row r="27" spans="2:17" x14ac:dyDescent="0.3">
      <c r="B27" s="1">
        <f t="shared" si="0"/>
        <v>42756</v>
      </c>
      <c r="C27" s="2">
        <v>11510.371331283222</v>
      </c>
      <c r="D27">
        <v>62</v>
      </c>
      <c r="E27" cm="1">
        <f t="array" ref="E27">_xlfn.SWITCH(MONTH(Cafe[[#This Row],[Date]]),1,100,2,100,3,100,4,150,5,150,6,150,7,150,8,200,9,150,10,150,11,150,12,150)</f>
        <v>100</v>
      </c>
      <c r="F27">
        <v>19</v>
      </c>
      <c r="G27">
        <f>IF(OR(WEEKDAY(Cafe[[#This Row],[Date]])=1, WEEKDAY(Cafe[[#This Row],[Date]])=7),1,0)</f>
        <v>1</v>
      </c>
    </row>
    <row r="28" spans="2:17" x14ac:dyDescent="0.3">
      <c r="B28" s="1">
        <f t="shared" si="0"/>
        <v>42757</v>
      </c>
      <c r="C28" s="2">
        <v>10170.2408467554</v>
      </c>
      <c r="D28">
        <v>58</v>
      </c>
      <c r="E28" cm="1">
        <f t="array" ref="E28">_xlfn.SWITCH(MONTH(Cafe[[#This Row],[Date]]),1,100,2,100,3,100,4,150,5,150,6,150,7,150,8,200,9,150,10,150,11,150,12,150)</f>
        <v>100</v>
      </c>
      <c r="F28">
        <v>18</v>
      </c>
      <c r="G28">
        <f>IF(OR(WEEKDAY(Cafe[[#This Row],[Date]])=1, WEEKDAY(Cafe[[#This Row],[Date]])=7),1,0)</f>
        <v>1</v>
      </c>
    </row>
    <row r="29" spans="2:17" x14ac:dyDescent="0.3">
      <c r="B29" s="1">
        <f t="shared" si="0"/>
        <v>42758</v>
      </c>
      <c r="C29" s="2">
        <v>9233.2664186831898</v>
      </c>
      <c r="D29">
        <v>52</v>
      </c>
      <c r="E29" cm="1">
        <f t="array" ref="E29">_xlfn.SWITCH(MONTH(Cafe[[#This Row],[Date]]),1,100,2,100,3,100,4,150,5,150,6,150,7,150,8,200,9,150,10,150,11,150,12,150)</f>
        <v>100</v>
      </c>
      <c r="F29">
        <v>18</v>
      </c>
      <c r="G29">
        <f>IF(OR(WEEKDAY(Cafe[[#This Row],[Date]])=1, WEEKDAY(Cafe[[#This Row],[Date]])=7),1,0)</f>
        <v>0</v>
      </c>
    </row>
    <row r="30" spans="2:17" x14ac:dyDescent="0.3">
      <c r="B30" s="1">
        <f t="shared" si="0"/>
        <v>42759</v>
      </c>
      <c r="C30" s="2">
        <v>8002.4188128102469</v>
      </c>
      <c r="D30">
        <v>51</v>
      </c>
      <c r="E30" cm="1">
        <f t="array" ref="E30">_xlfn.SWITCH(MONTH(Cafe[[#This Row],[Date]]),1,100,2,100,3,100,4,150,5,150,6,150,7,150,8,200,9,150,10,150,11,150,12,150)</f>
        <v>100</v>
      </c>
      <c r="F30">
        <v>19</v>
      </c>
      <c r="G30">
        <f>IF(OR(WEEKDAY(Cafe[[#This Row],[Date]])=1, WEEKDAY(Cafe[[#This Row],[Date]])=7),1,0)</f>
        <v>0</v>
      </c>
    </row>
    <row r="31" spans="2:17" x14ac:dyDescent="0.3">
      <c r="B31" s="1">
        <f t="shared" si="0"/>
        <v>42760</v>
      </c>
      <c r="C31" s="2">
        <v>8858.7090797685833</v>
      </c>
      <c r="D31">
        <v>54</v>
      </c>
      <c r="E31" cm="1">
        <f t="array" ref="E31">_xlfn.SWITCH(MONTH(Cafe[[#This Row],[Date]]),1,100,2,100,3,100,4,150,5,150,6,150,7,150,8,200,9,150,10,150,11,150,12,150)</f>
        <v>100</v>
      </c>
      <c r="F31">
        <v>14</v>
      </c>
      <c r="G31">
        <f>IF(OR(WEEKDAY(Cafe[[#This Row],[Date]])=1, WEEKDAY(Cafe[[#This Row],[Date]])=7),1,0)</f>
        <v>0</v>
      </c>
    </row>
    <row r="32" spans="2:17" x14ac:dyDescent="0.3">
      <c r="B32" s="1">
        <f t="shared" si="0"/>
        <v>42761</v>
      </c>
      <c r="C32" s="2">
        <v>8193.9648244513755</v>
      </c>
      <c r="D32">
        <v>58</v>
      </c>
      <c r="E32" cm="1">
        <f t="array" ref="E32">_xlfn.SWITCH(MONTH(Cafe[[#This Row],[Date]]),1,100,2,100,3,100,4,150,5,150,6,150,7,150,8,200,9,150,10,150,11,150,12,150)</f>
        <v>100</v>
      </c>
      <c r="F32">
        <v>20</v>
      </c>
      <c r="G32">
        <f>IF(OR(WEEKDAY(Cafe[[#This Row],[Date]])=1, WEEKDAY(Cafe[[#This Row],[Date]])=7),1,0)</f>
        <v>0</v>
      </c>
    </row>
    <row r="33" spans="2:7" x14ac:dyDescent="0.3">
      <c r="B33" s="1">
        <f t="shared" si="0"/>
        <v>42762</v>
      </c>
      <c r="C33" s="2">
        <v>8598.029787596699</v>
      </c>
      <c r="D33">
        <v>41</v>
      </c>
      <c r="E33" cm="1">
        <f t="array" ref="E33">_xlfn.SWITCH(MONTH(Cafe[[#This Row],[Date]]),1,100,2,100,3,100,4,150,5,150,6,150,7,150,8,200,9,150,10,150,11,150,12,150)</f>
        <v>100</v>
      </c>
      <c r="F33">
        <v>15</v>
      </c>
      <c r="G33">
        <f>IF(OR(WEEKDAY(Cafe[[#This Row],[Date]])=1, WEEKDAY(Cafe[[#This Row],[Date]])=7),1,0)</f>
        <v>0</v>
      </c>
    </row>
    <row r="34" spans="2:7" x14ac:dyDescent="0.3">
      <c r="B34" s="1">
        <f t="shared" si="0"/>
        <v>42763</v>
      </c>
      <c r="C34" s="2">
        <v>11225.538373367735</v>
      </c>
      <c r="D34">
        <v>40</v>
      </c>
      <c r="E34" cm="1">
        <f t="array" ref="E34">_xlfn.SWITCH(MONTH(Cafe[[#This Row],[Date]]),1,100,2,100,3,100,4,150,5,150,6,150,7,150,8,200,9,150,10,150,11,150,12,150)</f>
        <v>100</v>
      </c>
      <c r="F34">
        <v>15</v>
      </c>
      <c r="G34">
        <f>IF(OR(WEEKDAY(Cafe[[#This Row],[Date]])=1, WEEKDAY(Cafe[[#This Row],[Date]])=7),1,0)</f>
        <v>1</v>
      </c>
    </row>
    <row r="35" spans="2:7" x14ac:dyDescent="0.3">
      <c r="B35" s="1">
        <f t="shared" si="0"/>
        <v>42764</v>
      </c>
      <c r="C35" s="2">
        <v>11607.175295506717</v>
      </c>
      <c r="D35">
        <v>43</v>
      </c>
      <c r="E35" cm="1">
        <f t="array" ref="E35">_xlfn.SWITCH(MONTH(Cafe[[#This Row],[Date]]),1,100,2,100,3,100,4,150,5,150,6,150,7,150,8,200,9,150,10,150,11,150,12,150)</f>
        <v>100</v>
      </c>
      <c r="F35">
        <v>18</v>
      </c>
      <c r="G35">
        <f>IF(OR(WEEKDAY(Cafe[[#This Row],[Date]])=1, WEEKDAY(Cafe[[#This Row],[Date]])=7),1,0)</f>
        <v>1</v>
      </c>
    </row>
    <row r="36" spans="2:7" x14ac:dyDescent="0.3">
      <c r="B36" s="1">
        <f t="shared" si="0"/>
        <v>42765</v>
      </c>
      <c r="C36" s="2">
        <v>7966.9390890788191</v>
      </c>
      <c r="D36">
        <v>43</v>
      </c>
      <c r="E36" cm="1">
        <f t="array" ref="E36">_xlfn.SWITCH(MONTH(Cafe[[#This Row],[Date]]),1,100,2,100,3,100,4,150,5,150,6,150,7,150,8,200,9,150,10,150,11,150,12,150)</f>
        <v>100</v>
      </c>
      <c r="F36">
        <v>18</v>
      </c>
      <c r="G36">
        <f>IF(OR(WEEKDAY(Cafe[[#This Row],[Date]])=1, WEEKDAY(Cafe[[#This Row],[Date]])=7),1,0)</f>
        <v>0</v>
      </c>
    </row>
    <row r="37" spans="2:7" x14ac:dyDescent="0.3">
      <c r="B37" s="1">
        <f t="shared" si="0"/>
        <v>42766</v>
      </c>
      <c r="C37" s="2">
        <v>8951.7090802618677</v>
      </c>
      <c r="D37">
        <v>53</v>
      </c>
      <c r="E37" cm="1">
        <f t="array" ref="E37">_xlfn.SWITCH(MONTH(Cafe[[#This Row],[Date]]),1,100,2,100,3,100,4,150,5,150,6,150,7,150,8,200,9,150,10,150,11,150,12,150)</f>
        <v>100</v>
      </c>
      <c r="F37">
        <v>14</v>
      </c>
      <c r="G37">
        <f>IF(OR(WEEKDAY(Cafe[[#This Row],[Date]])=1, WEEKDAY(Cafe[[#This Row],[Date]])=7),1,0)</f>
        <v>0</v>
      </c>
    </row>
    <row r="38" spans="2:7" x14ac:dyDescent="0.3">
      <c r="B38" s="1">
        <f t="shared" si="0"/>
        <v>42767</v>
      </c>
      <c r="C38" s="2">
        <v>8741.5222475777064</v>
      </c>
      <c r="D38">
        <v>59</v>
      </c>
      <c r="E38" cm="1">
        <f t="array" ref="E38">_xlfn.SWITCH(MONTH(Cafe[[#This Row],[Date]]),1,100,2,100,3,100,4,150,5,150,6,150,7,150,8,200,9,150,10,150,11,150,12,150)</f>
        <v>100</v>
      </c>
      <c r="F38">
        <v>15</v>
      </c>
      <c r="G38">
        <f>IF(OR(WEEKDAY(Cafe[[#This Row],[Date]])=1, WEEKDAY(Cafe[[#This Row],[Date]])=7),1,0)</f>
        <v>0</v>
      </c>
    </row>
    <row r="39" spans="2:7" x14ac:dyDescent="0.3">
      <c r="B39" s="1">
        <f t="shared" si="0"/>
        <v>42768</v>
      </c>
      <c r="C39" s="2">
        <v>9041.0253919619772</v>
      </c>
      <c r="D39">
        <v>57</v>
      </c>
      <c r="E39" cm="1">
        <f t="array" ref="E39">_xlfn.SWITCH(MONTH(Cafe[[#This Row],[Date]]),1,100,2,100,3,100,4,150,5,150,6,150,7,150,8,200,9,150,10,150,11,150,12,150)</f>
        <v>100</v>
      </c>
      <c r="F39">
        <v>16</v>
      </c>
      <c r="G39">
        <f>IF(OR(WEEKDAY(Cafe[[#This Row],[Date]])=1, WEEKDAY(Cafe[[#This Row],[Date]])=7),1,0)</f>
        <v>0</v>
      </c>
    </row>
    <row r="40" spans="2:7" x14ac:dyDescent="0.3">
      <c r="B40" s="1">
        <f t="shared" si="0"/>
        <v>42769</v>
      </c>
      <c r="C40" s="2">
        <v>8032.9981543602516</v>
      </c>
      <c r="D40">
        <v>50</v>
      </c>
      <c r="E40" cm="1">
        <f t="array" ref="E40">_xlfn.SWITCH(MONTH(Cafe[[#This Row],[Date]]),1,100,2,100,3,100,4,150,5,150,6,150,7,150,8,200,9,150,10,150,11,150,12,150)</f>
        <v>100</v>
      </c>
      <c r="F40">
        <v>17</v>
      </c>
      <c r="G40">
        <f>IF(OR(WEEKDAY(Cafe[[#This Row],[Date]])=1, WEEKDAY(Cafe[[#This Row],[Date]])=7),1,0)</f>
        <v>0</v>
      </c>
    </row>
    <row r="41" spans="2:7" x14ac:dyDescent="0.3">
      <c r="B41" s="1">
        <f t="shared" si="0"/>
        <v>42770</v>
      </c>
      <c r="C41" s="2">
        <v>10663.283362987837</v>
      </c>
      <c r="D41">
        <v>39</v>
      </c>
      <c r="E41" cm="1">
        <f t="array" ref="E41">_xlfn.SWITCH(MONTH(Cafe[[#This Row],[Date]]),1,100,2,100,3,100,4,150,5,150,6,150,7,150,8,200,9,150,10,150,11,150,12,150)</f>
        <v>100</v>
      </c>
      <c r="F41">
        <v>15</v>
      </c>
      <c r="G41">
        <f>IF(OR(WEEKDAY(Cafe[[#This Row],[Date]])=1, WEEKDAY(Cafe[[#This Row],[Date]])=7),1,0)</f>
        <v>1</v>
      </c>
    </row>
    <row r="42" spans="2:7" x14ac:dyDescent="0.3">
      <c r="B42" s="1">
        <f t="shared" si="0"/>
        <v>42771</v>
      </c>
      <c r="C42" s="2">
        <v>11568.199035128644</v>
      </c>
      <c r="D42">
        <v>43</v>
      </c>
      <c r="E42" cm="1">
        <f t="array" ref="E42">_xlfn.SWITCH(MONTH(Cafe[[#This Row],[Date]]),1,100,2,100,3,100,4,150,5,150,6,150,7,150,8,200,9,150,10,150,11,150,12,150)</f>
        <v>100</v>
      </c>
      <c r="F42">
        <v>17</v>
      </c>
      <c r="G42">
        <f>IF(OR(WEEKDAY(Cafe[[#This Row],[Date]])=1, WEEKDAY(Cafe[[#This Row],[Date]])=7),1,0)</f>
        <v>1</v>
      </c>
    </row>
    <row r="43" spans="2:7" x14ac:dyDescent="0.3">
      <c r="B43" s="1">
        <f t="shared" si="0"/>
        <v>42772</v>
      </c>
      <c r="C43" s="2">
        <v>9268.0317894006712</v>
      </c>
      <c r="D43">
        <v>54</v>
      </c>
      <c r="E43" cm="1">
        <f t="array" ref="E43">_xlfn.SWITCH(MONTH(Cafe[[#This Row],[Date]]),1,100,2,100,3,100,4,150,5,150,6,150,7,150,8,200,9,150,10,150,11,150,12,150)</f>
        <v>100</v>
      </c>
      <c r="F43">
        <v>18</v>
      </c>
      <c r="G43">
        <f>IF(OR(WEEKDAY(Cafe[[#This Row],[Date]])=1, WEEKDAY(Cafe[[#This Row],[Date]])=7),1,0)</f>
        <v>0</v>
      </c>
    </row>
    <row r="44" spans="2:7" x14ac:dyDescent="0.3">
      <c r="B44" s="1">
        <f t="shared" si="0"/>
        <v>42773</v>
      </c>
      <c r="C44" s="2">
        <v>8438.482817494285</v>
      </c>
      <c r="D44">
        <v>61</v>
      </c>
      <c r="E44" cm="1">
        <f t="array" ref="E44">_xlfn.SWITCH(MONTH(Cafe[[#This Row],[Date]]),1,100,2,100,3,100,4,150,5,150,6,150,7,150,8,200,9,150,10,150,11,150,12,150)</f>
        <v>100</v>
      </c>
      <c r="F44">
        <v>12</v>
      </c>
      <c r="G44">
        <f>IF(OR(WEEKDAY(Cafe[[#This Row],[Date]])=1, WEEKDAY(Cafe[[#This Row],[Date]])=7),1,0)</f>
        <v>0</v>
      </c>
    </row>
    <row r="45" spans="2:7" x14ac:dyDescent="0.3">
      <c r="B45" s="1">
        <f t="shared" si="0"/>
        <v>42774</v>
      </c>
      <c r="C45" s="2">
        <v>8225.6988885206865</v>
      </c>
      <c r="D45">
        <v>59</v>
      </c>
      <c r="E45" cm="1">
        <f t="array" ref="E45">_xlfn.SWITCH(MONTH(Cafe[[#This Row],[Date]]),1,100,2,100,3,100,4,150,5,150,6,150,7,150,8,200,9,150,10,150,11,150,12,150)</f>
        <v>100</v>
      </c>
      <c r="F45">
        <v>20</v>
      </c>
      <c r="G45">
        <f>IF(OR(WEEKDAY(Cafe[[#This Row],[Date]])=1, WEEKDAY(Cafe[[#This Row],[Date]])=7),1,0)</f>
        <v>0</v>
      </c>
    </row>
    <row r="46" spans="2:7" x14ac:dyDescent="0.3">
      <c r="B46" s="1">
        <f t="shared" si="0"/>
        <v>42775</v>
      </c>
      <c r="C46" s="2">
        <v>7430.5042058056279</v>
      </c>
      <c r="D46">
        <v>51</v>
      </c>
      <c r="E46" cm="1">
        <f t="array" ref="E46">_xlfn.SWITCH(MONTH(Cafe[[#This Row],[Date]]),1,100,2,100,3,100,4,150,5,150,6,150,7,150,8,200,9,150,10,150,11,150,12,150)</f>
        <v>100</v>
      </c>
      <c r="F46">
        <v>15</v>
      </c>
      <c r="G46">
        <f>IF(OR(WEEKDAY(Cafe[[#This Row],[Date]])=1, WEEKDAY(Cafe[[#This Row],[Date]])=7),1,0)</f>
        <v>0</v>
      </c>
    </row>
    <row r="47" spans="2:7" x14ac:dyDescent="0.3">
      <c r="B47" s="1">
        <f t="shared" si="0"/>
        <v>42776</v>
      </c>
      <c r="C47" s="2">
        <v>7200.4116218769932</v>
      </c>
      <c r="D47">
        <v>44</v>
      </c>
      <c r="E47" cm="1">
        <f t="array" ref="E47">_xlfn.SWITCH(MONTH(Cafe[[#This Row],[Date]]),1,100,2,100,3,100,4,150,5,150,6,150,7,150,8,200,9,150,10,150,11,150,12,150)</f>
        <v>100</v>
      </c>
      <c r="F47">
        <v>15</v>
      </c>
      <c r="G47">
        <f>IF(OR(WEEKDAY(Cafe[[#This Row],[Date]])=1, WEEKDAY(Cafe[[#This Row],[Date]])=7),1,0)</f>
        <v>0</v>
      </c>
    </row>
    <row r="48" spans="2:7" x14ac:dyDescent="0.3">
      <c r="B48" s="1">
        <f t="shared" si="0"/>
        <v>42777</v>
      </c>
      <c r="C48" s="2">
        <v>11882.302451322106</v>
      </c>
      <c r="D48">
        <v>56</v>
      </c>
      <c r="E48" cm="1">
        <f t="array" ref="E48">_xlfn.SWITCH(MONTH(Cafe[[#This Row],[Date]]),1,100,2,100,3,100,4,150,5,150,6,150,7,150,8,200,9,150,10,150,11,150,12,150)</f>
        <v>100</v>
      </c>
      <c r="F48">
        <v>16</v>
      </c>
      <c r="G48">
        <f>IF(OR(WEEKDAY(Cafe[[#This Row],[Date]])=1, WEEKDAY(Cafe[[#This Row],[Date]])=7),1,0)</f>
        <v>1</v>
      </c>
    </row>
    <row r="49" spans="2:7" x14ac:dyDescent="0.3">
      <c r="B49" s="1">
        <f t="shared" si="0"/>
        <v>42778</v>
      </c>
      <c r="C49" s="2">
        <v>12594.791046021532</v>
      </c>
      <c r="D49">
        <v>67</v>
      </c>
      <c r="E49" cm="1">
        <f t="array" ref="E49">_xlfn.SWITCH(MONTH(Cafe[[#This Row],[Date]]),1,100,2,100,3,100,4,150,5,150,6,150,7,150,8,200,9,150,10,150,11,150,12,150)</f>
        <v>100</v>
      </c>
      <c r="F49">
        <v>22</v>
      </c>
      <c r="G49">
        <f>IF(OR(WEEKDAY(Cafe[[#This Row],[Date]])=1, WEEKDAY(Cafe[[#This Row],[Date]])=7),1,0)</f>
        <v>1</v>
      </c>
    </row>
    <row r="50" spans="2:7" x14ac:dyDescent="0.3">
      <c r="B50" s="1">
        <f t="shared" si="0"/>
        <v>42779</v>
      </c>
      <c r="C50" s="2">
        <v>9306.8426763631396</v>
      </c>
      <c r="D50">
        <v>57</v>
      </c>
      <c r="E50" cm="1">
        <f t="array" ref="E50">_xlfn.SWITCH(MONTH(Cafe[[#This Row],[Date]]),1,100,2,100,3,100,4,150,5,150,6,150,7,150,8,200,9,150,10,150,11,150,12,150)</f>
        <v>100</v>
      </c>
      <c r="F50">
        <v>12</v>
      </c>
      <c r="G50">
        <f>IF(OR(WEEKDAY(Cafe[[#This Row],[Date]])=1, WEEKDAY(Cafe[[#This Row],[Date]])=7),1,0)</f>
        <v>0</v>
      </c>
    </row>
    <row r="51" spans="2:7" x14ac:dyDescent="0.3">
      <c r="B51" s="1">
        <f t="shared" si="0"/>
        <v>42780</v>
      </c>
      <c r="C51" s="2">
        <v>8754.7222491481098</v>
      </c>
      <c r="D51">
        <v>54</v>
      </c>
      <c r="E51" cm="1">
        <f t="array" ref="E51">_xlfn.SWITCH(MONTH(Cafe[[#This Row],[Date]]),1,100,2,100,3,100,4,150,5,150,6,150,7,150,8,200,9,150,10,150,11,150,12,150)</f>
        <v>100</v>
      </c>
      <c r="F51">
        <v>20</v>
      </c>
      <c r="G51">
        <f>IF(OR(WEEKDAY(Cafe[[#This Row],[Date]])=1, WEEKDAY(Cafe[[#This Row],[Date]])=7),1,0)</f>
        <v>0</v>
      </c>
    </row>
    <row r="52" spans="2:7" x14ac:dyDescent="0.3">
      <c r="B52" s="1">
        <f t="shared" si="0"/>
        <v>42781</v>
      </c>
      <c r="C52" s="2">
        <v>7881.6190639511342</v>
      </c>
      <c r="D52">
        <v>56</v>
      </c>
      <c r="E52" cm="1">
        <f t="array" ref="E52">_xlfn.SWITCH(MONTH(Cafe[[#This Row],[Date]]),1,100,2,100,3,100,4,150,5,150,6,150,7,150,8,200,9,150,10,150,11,150,12,150)</f>
        <v>100</v>
      </c>
      <c r="F52">
        <v>13</v>
      </c>
      <c r="G52">
        <f>IF(OR(WEEKDAY(Cafe[[#This Row],[Date]])=1, WEEKDAY(Cafe[[#This Row],[Date]])=7),1,0)</f>
        <v>0</v>
      </c>
    </row>
    <row r="53" spans="2:7" x14ac:dyDescent="0.3">
      <c r="B53" s="1">
        <f t="shared" si="0"/>
        <v>42782</v>
      </c>
      <c r="C53" s="2">
        <v>8962.0104811634501</v>
      </c>
      <c r="D53">
        <v>47</v>
      </c>
      <c r="E53" cm="1">
        <f t="array" ref="E53">_xlfn.SWITCH(MONTH(Cafe[[#This Row],[Date]]),1,100,2,100,3,100,4,150,5,150,6,150,7,150,8,200,9,150,10,150,11,150,12,150)</f>
        <v>100</v>
      </c>
      <c r="F53">
        <v>17</v>
      </c>
      <c r="G53">
        <f>IF(OR(WEEKDAY(Cafe[[#This Row],[Date]])=1, WEEKDAY(Cafe[[#This Row],[Date]])=7),1,0)</f>
        <v>0</v>
      </c>
    </row>
    <row r="54" spans="2:7" x14ac:dyDescent="0.3">
      <c r="B54" s="1">
        <f t="shared" si="0"/>
        <v>42783</v>
      </c>
      <c r="C54" s="2">
        <v>7917.0550052660146</v>
      </c>
      <c r="D54">
        <v>53</v>
      </c>
      <c r="E54" cm="1">
        <f t="array" ref="E54">_xlfn.SWITCH(MONTH(Cafe[[#This Row],[Date]]),1,100,2,100,3,100,4,150,5,150,6,150,7,150,8,200,9,150,10,150,11,150,12,150)</f>
        <v>100</v>
      </c>
      <c r="F54">
        <v>16</v>
      </c>
      <c r="G54">
        <f>IF(OR(WEEKDAY(Cafe[[#This Row],[Date]])=1, WEEKDAY(Cafe[[#This Row],[Date]])=7),1,0)</f>
        <v>0</v>
      </c>
    </row>
    <row r="55" spans="2:7" x14ac:dyDescent="0.3">
      <c r="B55" s="1">
        <f t="shared" si="0"/>
        <v>42784</v>
      </c>
      <c r="C55" s="2">
        <v>10151.771508803118</v>
      </c>
      <c r="D55">
        <v>55</v>
      </c>
      <c r="E55" cm="1">
        <f t="array" ref="E55">_xlfn.SWITCH(MONTH(Cafe[[#This Row],[Date]]),1,100,2,100,3,100,4,150,5,150,6,150,7,150,8,200,9,150,10,150,11,150,12,150)</f>
        <v>100</v>
      </c>
      <c r="F55">
        <v>18</v>
      </c>
      <c r="G55">
        <f>IF(OR(WEEKDAY(Cafe[[#This Row],[Date]])=1, WEEKDAY(Cafe[[#This Row],[Date]])=7),1,0)</f>
        <v>1</v>
      </c>
    </row>
    <row r="56" spans="2:7" x14ac:dyDescent="0.3">
      <c r="B56" s="1">
        <f t="shared" si="0"/>
        <v>42785</v>
      </c>
      <c r="C56" s="2">
        <v>10674.037021529502</v>
      </c>
      <c r="D56">
        <v>59</v>
      </c>
      <c r="E56" cm="1">
        <f t="array" ref="E56">_xlfn.SWITCH(MONTH(Cafe[[#This Row],[Date]]),1,100,2,100,3,100,4,150,5,150,6,150,7,150,8,200,9,150,10,150,11,150,12,150)</f>
        <v>100</v>
      </c>
      <c r="F56">
        <v>14</v>
      </c>
      <c r="G56">
        <f>IF(OR(WEEKDAY(Cafe[[#This Row],[Date]])=1, WEEKDAY(Cafe[[#This Row],[Date]])=7),1,0)</f>
        <v>1</v>
      </c>
    </row>
    <row r="57" spans="2:7" x14ac:dyDescent="0.3">
      <c r="B57" s="1">
        <f t="shared" si="0"/>
        <v>42786</v>
      </c>
      <c r="C57" s="2">
        <v>7762.1807221698609</v>
      </c>
      <c r="D57">
        <v>60</v>
      </c>
      <c r="E57" cm="1">
        <f t="array" ref="E57">_xlfn.SWITCH(MONTH(Cafe[[#This Row],[Date]]),1,100,2,100,3,100,4,150,5,150,6,150,7,150,8,200,9,150,10,150,11,150,12,150)</f>
        <v>100</v>
      </c>
      <c r="F57">
        <v>17</v>
      </c>
      <c r="G57">
        <f>IF(OR(WEEKDAY(Cafe[[#This Row],[Date]])=1, WEEKDAY(Cafe[[#This Row],[Date]])=7),1,0)</f>
        <v>0</v>
      </c>
    </row>
    <row r="58" spans="2:7" x14ac:dyDescent="0.3">
      <c r="B58" s="1">
        <f t="shared" si="0"/>
        <v>42787</v>
      </c>
      <c r="C58" s="2">
        <v>8443.6699534440377</v>
      </c>
      <c r="D58">
        <v>62</v>
      </c>
      <c r="E58" cm="1">
        <f t="array" ref="E58">_xlfn.SWITCH(MONTH(Cafe[[#This Row],[Date]]),1,100,2,100,3,100,4,150,5,150,6,150,7,150,8,200,9,150,10,150,11,150,12,150)</f>
        <v>100</v>
      </c>
      <c r="F58">
        <v>17</v>
      </c>
      <c r="G58">
        <f>IF(OR(WEEKDAY(Cafe[[#This Row],[Date]])=1, WEEKDAY(Cafe[[#This Row],[Date]])=7),1,0)</f>
        <v>0</v>
      </c>
    </row>
    <row r="59" spans="2:7" x14ac:dyDescent="0.3">
      <c r="B59" s="1">
        <f t="shared" si="0"/>
        <v>42788</v>
      </c>
      <c r="C59" s="2">
        <v>10108.193878535832</v>
      </c>
      <c r="D59">
        <v>63</v>
      </c>
      <c r="E59" cm="1">
        <f t="array" ref="E59">_xlfn.SWITCH(MONTH(Cafe[[#This Row],[Date]]),1,100,2,100,3,100,4,150,5,150,6,150,7,150,8,200,9,150,10,150,11,150,12,150)</f>
        <v>100</v>
      </c>
      <c r="F59">
        <v>16</v>
      </c>
      <c r="G59">
        <f>IF(OR(WEEKDAY(Cafe[[#This Row],[Date]])=1, WEEKDAY(Cafe[[#This Row],[Date]])=7),1,0)</f>
        <v>0</v>
      </c>
    </row>
    <row r="60" spans="2:7" x14ac:dyDescent="0.3">
      <c r="B60" s="1">
        <f t="shared" si="0"/>
        <v>42789</v>
      </c>
      <c r="C60" s="2">
        <v>9479.4838856416645</v>
      </c>
      <c r="D60">
        <v>63</v>
      </c>
      <c r="E60" cm="1">
        <f t="array" ref="E60">_xlfn.SWITCH(MONTH(Cafe[[#This Row],[Date]]),1,100,2,100,3,100,4,150,5,150,6,150,7,150,8,200,9,150,10,150,11,150,12,150)</f>
        <v>100</v>
      </c>
      <c r="F60">
        <v>16</v>
      </c>
      <c r="G60">
        <f>IF(OR(WEEKDAY(Cafe[[#This Row],[Date]])=1, WEEKDAY(Cafe[[#This Row],[Date]])=7),1,0)</f>
        <v>0</v>
      </c>
    </row>
    <row r="61" spans="2:7" x14ac:dyDescent="0.3">
      <c r="B61" s="1">
        <f t="shared" si="0"/>
        <v>42790</v>
      </c>
      <c r="C61" s="2">
        <v>7969.9568329357417</v>
      </c>
      <c r="D61">
        <v>66</v>
      </c>
      <c r="E61" cm="1">
        <f t="array" ref="E61">_xlfn.SWITCH(MONTH(Cafe[[#This Row],[Date]]),1,100,2,100,3,100,4,150,5,150,6,150,7,150,8,200,9,150,10,150,11,150,12,150)</f>
        <v>100</v>
      </c>
      <c r="F61">
        <v>20</v>
      </c>
      <c r="G61">
        <f>IF(OR(WEEKDAY(Cafe[[#This Row],[Date]])=1, WEEKDAY(Cafe[[#This Row],[Date]])=7),1,0)</f>
        <v>0</v>
      </c>
    </row>
    <row r="62" spans="2:7" x14ac:dyDescent="0.3">
      <c r="B62" s="1">
        <f t="shared" si="0"/>
        <v>42791</v>
      </c>
      <c r="C62" s="2">
        <v>12310.465300435482</v>
      </c>
      <c r="D62">
        <v>64</v>
      </c>
      <c r="E62" cm="1">
        <f t="array" ref="E62">_xlfn.SWITCH(MONTH(Cafe[[#This Row],[Date]]),1,100,2,100,3,100,4,150,5,150,6,150,7,150,8,200,9,150,10,150,11,150,12,150)</f>
        <v>100</v>
      </c>
      <c r="F62">
        <v>14</v>
      </c>
      <c r="G62">
        <f>IF(OR(WEEKDAY(Cafe[[#This Row],[Date]])=1, WEEKDAY(Cafe[[#This Row],[Date]])=7),1,0)</f>
        <v>1</v>
      </c>
    </row>
    <row r="63" spans="2:7" x14ac:dyDescent="0.3">
      <c r="B63" s="1">
        <f t="shared" si="0"/>
        <v>42792</v>
      </c>
      <c r="C63" s="2">
        <v>11282.421939591815</v>
      </c>
      <c r="D63">
        <v>48</v>
      </c>
      <c r="E63" cm="1">
        <f t="array" ref="E63">_xlfn.SWITCH(MONTH(Cafe[[#This Row],[Date]]),1,100,2,100,3,100,4,150,5,150,6,150,7,150,8,200,9,150,10,150,11,150,12,150)</f>
        <v>100</v>
      </c>
      <c r="F63">
        <v>20</v>
      </c>
      <c r="G63">
        <f>IF(OR(WEEKDAY(Cafe[[#This Row],[Date]])=1, WEEKDAY(Cafe[[#This Row],[Date]])=7),1,0)</f>
        <v>1</v>
      </c>
    </row>
    <row r="64" spans="2:7" x14ac:dyDescent="0.3">
      <c r="B64" s="1">
        <f t="shared" si="0"/>
        <v>42793</v>
      </c>
      <c r="C64" s="2">
        <v>8240.8261251629956</v>
      </c>
      <c r="D64">
        <v>51</v>
      </c>
      <c r="E64" cm="1">
        <f t="array" ref="E64">_xlfn.SWITCH(MONTH(Cafe[[#This Row],[Date]]),1,100,2,100,3,100,4,150,5,150,6,150,7,150,8,200,9,150,10,150,11,150,12,150)</f>
        <v>100</v>
      </c>
      <c r="F64">
        <v>19</v>
      </c>
      <c r="G64">
        <f>IF(OR(WEEKDAY(Cafe[[#This Row],[Date]])=1, WEEKDAY(Cafe[[#This Row],[Date]])=7),1,0)</f>
        <v>0</v>
      </c>
    </row>
    <row r="65" spans="2:7" x14ac:dyDescent="0.3">
      <c r="B65" s="1">
        <f t="shared" si="0"/>
        <v>42794</v>
      </c>
      <c r="C65" s="2">
        <v>9346.5829343441128</v>
      </c>
      <c r="D65">
        <v>57</v>
      </c>
      <c r="E65" cm="1">
        <f t="array" ref="E65">_xlfn.SWITCH(MONTH(Cafe[[#This Row],[Date]]),1,100,2,100,3,100,4,150,5,150,6,150,7,150,8,200,9,150,10,150,11,150,12,150)</f>
        <v>100</v>
      </c>
      <c r="F65">
        <v>19</v>
      </c>
      <c r="G65">
        <f>IF(OR(WEEKDAY(Cafe[[#This Row],[Date]])=1, WEEKDAY(Cafe[[#This Row],[Date]])=7),1,0)</f>
        <v>0</v>
      </c>
    </row>
    <row r="66" spans="2:7" x14ac:dyDescent="0.3">
      <c r="B66" s="1">
        <f t="shared" si="0"/>
        <v>42795</v>
      </c>
      <c r="C66" s="2">
        <v>9197.4314425290922</v>
      </c>
      <c r="D66">
        <v>68</v>
      </c>
      <c r="E66" cm="1">
        <f t="array" ref="E66">_xlfn.SWITCH(MONTH(Cafe[[#This Row],[Date]]),1,100,2,100,3,100,4,150,5,150,6,150,7,150,8,200,9,150,10,150,11,150,12,150)</f>
        <v>100</v>
      </c>
      <c r="F66">
        <v>16</v>
      </c>
      <c r="G66">
        <f>IF(OR(WEEKDAY(Cafe[[#This Row],[Date]])=1, WEEKDAY(Cafe[[#This Row],[Date]])=7),1,0)</f>
        <v>0</v>
      </c>
    </row>
    <row r="67" spans="2:7" x14ac:dyDescent="0.3">
      <c r="B67" s="1">
        <f t="shared" si="0"/>
        <v>42796</v>
      </c>
      <c r="C67" s="2">
        <v>9252.2590754122029</v>
      </c>
      <c r="D67">
        <v>54</v>
      </c>
      <c r="E67" cm="1">
        <f t="array" ref="E67">_xlfn.SWITCH(MONTH(Cafe[[#This Row],[Date]]),1,100,2,100,3,100,4,150,5,150,6,150,7,150,8,200,9,150,10,150,11,150,12,150)</f>
        <v>100</v>
      </c>
      <c r="F67">
        <v>21</v>
      </c>
      <c r="G67">
        <f>IF(OR(WEEKDAY(Cafe[[#This Row],[Date]])=1, WEEKDAY(Cafe[[#This Row],[Date]])=7),1,0)</f>
        <v>0</v>
      </c>
    </row>
    <row r="68" spans="2:7" x14ac:dyDescent="0.3">
      <c r="B68" s="1">
        <f t="shared" si="0"/>
        <v>42797</v>
      </c>
      <c r="C68" s="2">
        <v>7226.2630702310416</v>
      </c>
      <c r="D68">
        <v>48</v>
      </c>
      <c r="E68" cm="1">
        <f t="array" ref="E68">_xlfn.SWITCH(MONTH(Cafe[[#This Row],[Date]]),1,100,2,100,3,100,4,150,5,150,6,150,7,150,8,200,9,150,10,150,11,150,12,150)</f>
        <v>100</v>
      </c>
      <c r="F68">
        <v>13</v>
      </c>
      <c r="G68">
        <f>IF(OR(WEEKDAY(Cafe[[#This Row],[Date]])=1, WEEKDAY(Cafe[[#This Row],[Date]])=7),1,0)</f>
        <v>0</v>
      </c>
    </row>
    <row r="69" spans="2:7" x14ac:dyDescent="0.3">
      <c r="B69" s="1">
        <f t="shared" si="0"/>
        <v>42798</v>
      </c>
      <c r="C69" s="2">
        <v>10451.139924567058</v>
      </c>
      <c r="D69">
        <v>48</v>
      </c>
      <c r="E69" cm="1">
        <f t="array" ref="E69">_xlfn.SWITCH(MONTH(Cafe[[#This Row],[Date]]),1,100,2,100,3,100,4,150,5,150,6,150,7,150,8,200,9,150,10,150,11,150,12,150)</f>
        <v>100</v>
      </c>
      <c r="F69">
        <v>18</v>
      </c>
      <c r="G69">
        <f>IF(OR(WEEKDAY(Cafe[[#This Row],[Date]])=1, WEEKDAY(Cafe[[#This Row],[Date]])=7),1,0)</f>
        <v>1</v>
      </c>
    </row>
    <row r="70" spans="2:7" x14ac:dyDescent="0.3">
      <c r="B70" s="1">
        <f t="shared" si="0"/>
        <v>42799</v>
      </c>
      <c r="C70" s="2">
        <v>11642.844586452866</v>
      </c>
      <c r="D70">
        <v>54</v>
      </c>
      <c r="E70" cm="1">
        <f t="array" ref="E70">_xlfn.SWITCH(MONTH(Cafe[[#This Row],[Date]]),1,100,2,100,3,100,4,150,5,150,6,150,7,150,8,200,9,150,10,150,11,150,12,150)</f>
        <v>100</v>
      </c>
      <c r="F70">
        <v>19</v>
      </c>
      <c r="G70">
        <f>IF(OR(WEEKDAY(Cafe[[#This Row],[Date]])=1, WEEKDAY(Cafe[[#This Row],[Date]])=7),1,0)</f>
        <v>1</v>
      </c>
    </row>
    <row r="71" spans="2:7" x14ac:dyDescent="0.3">
      <c r="B71" s="1">
        <f t="shared" si="0"/>
        <v>42800</v>
      </c>
      <c r="C71" s="2">
        <v>8668.3560713776933</v>
      </c>
      <c r="D71">
        <v>62</v>
      </c>
      <c r="E71" cm="1">
        <f t="array" ref="E71">_xlfn.SWITCH(MONTH(Cafe[[#This Row],[Date]]),1,100,2,100,3,100,4,150,5,150,6,150,7,150,8,200,9,150,10,150,11,150,12,150)</f>
        <v>100</v>
      </c>
      <c r="F71">
        <v>15</v>
      </c>
      <c r="G71">
        <f>IF(OR(WEEKDAY(Cafe[[#This Row],[Date]])=1, WEEKDAY(Cafe[[#This Row],[Date]])=7),1,0)</f>
        <v>0</v>
      </c>
    </row>
    <row r="72" spans="2:7" x14ac:dyDescent="0.3">
      <c r="B72" s="1">
        <f t="shared" si="0"/>
        <v>42801</v>
      </c>
      <c r="C72" s="2">
        <v>9398.0485745322803</v>
      </c>
      <c r="D72">
        <v>62</v>
      </c>
      <c r="E72" cm="1">
        <f t="array" ref="E72">_xlfn.SWITCH(MONTH(Cafe[[#This Row],[Date]]),1,100,2,100,3,100,4,150,5,150,6,150,7,150,8,200,9,150,10,150,11,150,12,150)</f>
        <v>100</v>
      </c>
      <c r="F72">
        <v>13</v>
      </c>
      <c r="G72">
        <f>IF(OR(WEEKDAY(Cafe[[#This Row],[Date]])=1, WEEKDAY(Cafe[[#This Row],[Date]])=7),1,0)</f>
        <v>0</v>
      </c>
    </row>
    <row r="73" spans="2:7" x14ac:dyDescent="0.3">
      <c r="B73" s="1">
        <f t="shared" ref="B73:B136" si="1">B72+1</f>
        <v>42802</v>
      </c>
      <c r="C73" s="2">
        <v>8016.7307537028846</v>
      </c>
      <c r="D73">
        <v>60</v>
      </c>
      <c r="E73" cm="1">
        <f t="array" ref="E73">_xlfn.SWITCH(MONTH(Cafe[[#This Row],[Date]]),1,100,2,100,3,100,4,150,5,150,6,150,7,150,8,200,9,150,10,150,11,150,12,150)</f>
        <v>100</v>
      </c>
      <c r="F73">
        <v>14</v>
      </c>
      <c r="G73">
        <f>IF(OR(WEEKDAY(Cafe[[#This Row],[Date]])=1, WEEKDAY(Cafe[[#This Row],[Date]])=7),1,0)</f>
        <v>0</v>
      </c>
    </row>
    <row r="74" spans="2:7" x14ac:dyDescent="0.3">
      <c r="B74" s="1">
        <f t="shared" si="1"/>
        <v>42803</v>
      </c>
      <c r="C74" s="2">
        <v>10230.904425521607</v>
      </c>
      <c r="D74">
        <v>59</v>
      </c>
      <c r="E74" cm="1">
        <f t="array" ref="E74">_xlfn.SWITCH(MONTH(Cafe[[#This Row],[Date]]),1,100,2,100,3,100,4,150,5,150,6,150,7,150,8,200,9,150,10,150,11,150,12,150)</f>
        <v>100</v>
      </c>
      <c r="F74">
        <v>18</v>
      </c>
      <c r="G74">
        <f>IF(OR(WEEKDAY(Cafe[[#This Row],[Date]])=1, WEEKDAY(Cafe[[#This Row],[Date]])=7),1,0)</f>
        <v>0</v>
      </c>
    </row>
    <row r="75" spans="2:7" x14ac:dyDescent="0.3">
      <c r="B75" s="1">
        <f t="shared" si="1"/>
        <v>42804</v>
      </c>
      <c r="C75" s="2">
        <v>8704.5462922277784</v>
      </c>
      <c r="D75">
        <v>63</v>
      </c>
      <c r="E75" cm="1">
        <f t="array" ref="E75">_xlfn.SWITCH(MONTH(Cafe[[#This Row],[Date]]),1,100,2,100,3,100,4,150,5,150,6,150,7,150,8,200,9,150,10,150,11,150,12,150)</f>
        <v>100</v>
      </c>
      <c r="F75">
        <v>21</v>
      </c>
      <c r="G75">
        <f>IF(OR(WEEKDAY(Cafe[[#This Row],[Date]])=1, WEEKDAY(Cafe[[#This Row],[Date]])=7),1,0)</f>
        <v>0</v>
      </c>
    </row>
    <row r="76" spans="2:7" x14ac:dyDescent="0.3">
      <c r="B76" s="1">
        <f t="shared" si="1"/>
        <v>42805</v>
      </c>
      <c r="C76" s="2">
        <v>12282.154320248199</v>
      </c>
      <c r="D76">
        <v>50</v>
      </c>
      <c r="E76" cm="1">
        <f t="array" ref="E76">_xlfn.SWITCH(MONTH(Cafe[[#This Row],[Date]]),1,100,2,100,3,100,4,150,5,150,6,150,7,150,8,200,9,150,10,150,11,150,12,150)</f>
        <v>100</v>
      </c>
      <c r="F76">
        <v>17</v>
      </c>
      <c r="G76">
        <f>IF(OR(WEEKDAY(Cafe[[#This Row],[Date]])=1, WEEKDAY(Cafe[[#This Row],[Date]])=7),1,0)</f>
        <v>1</v>
      </c>
    </row>
    <row r="77" spans="2:7" x14ac:dyDescent="0.3">
      <c r="B77" s="1">
        <f t="shared" si="1"/>
        <v>42806</v>
      </c>
      <c r="C77" s="2">
        <v>11692.153744557889</v>
      </c>
      <c r="D77">
        <v>41</v>
      </c>
      <c r="E77" cm="1">
        <f t="array" ref="E77">_xlfn.SWITCH(MONTH(Cafe[[#This Row],[Date]]),1,100,2,100,3,100,4,150,5,150,6,150,7,150,8,200,9,150,10,150,11,150,12,150)</f>
        <v>100</v>
      </c>
      <c r="F77">
        <v>16</v>
      </c>
      <c r="G77">
        <f>IF(OR(WEEKDAY(Cafe[[#This Row],[Date]])=1, WEEKDAY(Cafe[[#This Row],[Date]])=7),1,0)</f>
        <v>1</v>
      </c>
    </row>
    <row r="78" spans="2:7" x14ac:dyDescent="0.3">
      <c r="B78" s="1">
        <f t="shared" si="1"/>
        <v>42807</v>
      </c>
      <c r="C78" s="2">
        <v>7301.5755880555434</v>
      </c>
      <c r="D78">
        <v>39</v>
      </c>
      <c r="E78" cm="1">
        <f t="array" ref="E78">_xlfn.SWITCH(MONTH(Cafe[[#This Row],[Date]]),1,100,2,100,3,100,4,150,5,150,6,150,7,150,8,200,9,150,10,150,11,150,12,150)</f>
        <v>100</v>
      </c>
      <c r="F78">
        <v>18</v>
      </c>
      <c r="G78">
        <f>IF(OR(WEEKDAY(Cafe[[#This Row],[Date]])=1, WEEKDAY(Cafe[[#This Row],[Date]])=7),1,0)</f>
        <v>0</v>
      </c>
    </row>
    <row r="79" spans="2:7" x14ac:dyDescent="0.3">
      <c r="B79" s="1">
        <f t="shared" si="1"/>
        <v>42808</v>
      </c>
      <c r="C79" s="2">
        <v>7291.5243177532757</v>
      </c>
      <c r="D79">
        <v>41</v>
      </c>
      <c r="E79" cm="1">
        <f t="array" ref="E79">_xlfn.SWITCH(MONTH(Cafe[[#This Row],[Date]]),1,100,2,100,3,100,4,150,5,150,6,150,7,150,8,200,9,150,10,150,11,150,12,150)</f>
        <v>100</v>
      </c>
      <c r="F79">
        <v>18</v>
      </c>
      <c r="G79">
        <f>IF(OR(WEEKDAY(Cafe[[#This Row],[Date]])=1, WEEKDAY(Cafe[[#This Row],[Date]])=7),1,0)</f>
        <v>0</v>
      </c>
    </row>
    <row r="80" spans="2:7" x14ac:dyDescent="0.3">
      <c r="B80" s="1">
        <f t="shared" si="1"/>
        <v>42809</v>
      </c>
      <c r="C80" s="2">
        <v>8489.1700542301442</v>
      </c>
      <c r="D80">
        <v>34</v>
      </c>
      <c r="E80" cm="1">
        <f t="array" ref="E80">_xlfn.SWITCH(MONTH(Cafe[[#This Row],[Date]]),1,100,2,100,3,100,4,150,5,150,6,150,7,150,8,200,9,150,10,150,11,150,12,150)</f>
        <v>100</v>
      </c>
      <c r="F80">
        <v>18</v>
      </c>
      <c r="G80">
        <f>IF(OR(WEEKDAY(Cafe[[#This Row],[Date]])=1, WEEKDAY(Cafe[[#This Row],[Date]])=7),1,0)</f>
        <v>0</v>
      </c>
    </row>
    <row r="81" spans="2:7" x14ac:dyDescent="0.3">
      <c r="B81" s="1">
        <f t="shared" si="1"/>
        <v>42810</v>
      </c>
      <c r="C81" s="2">
        <v>6844.1304101548076</v>
      </c>
      <c r="D81">
        <v>38</v>
      </c>
      <c r="E81" cm="1">
        <f t="array" ref="E81">_xlfn.SWITCH(MONTH(Cafe[[#This Row],[Date]]),1,100,2,100,3,100,4,150,5,150,6,150,7,150,8,200,9,150,10,150,11,150,12,150)</f>
        <v>100</v>
      </c>
      <c r="F81">
        <v>14</v>
      </c>
      <c r="G81">
        <f>IF(OR(WEEKDAY(Cafe[[#This Row],[Date]])=1, WEEKDAY(Cafe[[#This Row],[Date]])=7),1,0)</f>
        <v>0</v>
      </c>
    </row>
    <row r="82" spans="2:7" x14ac:dyDescent="0.3">
      <c r="B82" s="1">
        <f t="shared" si="1"/>
        <v>42811</v>
      </c>
      <c r="C82" s="2">
        <v>9173.6474822106993</v>
      </c>
      <c r="D82">
        <v>49</v>
      </c>
      <c r="E82" cm="1">
        <f t="array" ref="E82">_xlfn.SWITCH(MONTH(Cafe[[#This Row],[Date]]),1,100,2,100,3,100,4,150,5,150,6,150,7,150,8,200,9,150,10,150,11,150,12,150)</f>
        <v>100</v>
      </c>
      <c r="F82">
        <v>16</v>
      </c>
      <c r="G82">
        <f>IF(OR(WEEKDAY(Cafe[[#This Row],[Date]])=1, WEEKDAY(Cafe[[#This Row],[Date]])=7),1,0)</f>
        <v>0</v>
      </c>
    </row>
    <row r="83" spans="2:7" x14ac:dyDescent="0.3">
      <c r="B83" s="1">
        <f t="shared" si="1"/>
        <v>42812</v>
      </c>
      <c r="C83" s="2">
        <v>11271.6125987419</v>
      </c>
      <c r="D83">
        <v>62</v>
      </c>
      <c r="E83" cm="1">
        <f t="array" ref="E83">_xlfn.SWITCH(MONTH(Cafe[[#This Row],[Date]]),1,100,2,100,3,100,4,150,5,150,6,150,7,150,8,200,9,150,10,150,11,150,12,150)</f>
        <v>100</v>
      </c>
      <c r="F83">
        <v>16</v>
      </c>
      <c r="G83">
        <f>IF(OR(WEEKDAY(Cafe[[#This Row],[Date]])=1, WEEKDAY(Cafe[[#This Row],[Date]])=7),1,0)</f>
        <v>1</v>
      </c>
    </row>
    <row r="84" spans="2:7" x14ac:dyDescent="0.3">
      <c r="B84" s="1">
        <f t="shared" si="1"/>
        <v>42813</v>
      </c>
      <c r="C84" s="2">
        <v>11017.426127056373</v>
      </c>
      <c r="D84">
        <v>55</v>
      </c>
      <c r="E84" cm="1">
        <f t="array" ref="E84">_xlfn.SWITCH(MONTH(Cafe[[#This Row],[Date]]),1,100,2,100,3,100,4,150,5,150,6,150,7,150,8,200,9,150,10,150,11,150,12,150)</f>
        <v>100</v>
      </c>
      <c r="F84">
        <v>17</v>
      </c>
      <c r="G84">
        <f>IF(OR(WEEKDAY(Cafe[[#This Row],[Date]])=1, WEEKDAY(Cafe[[#This Row],[Date]])=7),1,0)</f>
        <v>1</v>
      </c>
    </row>
    <row r="85" spans="2:7" x14ac:dyDescent="0.3">
      <c r="B85" s="1">
        <f t="shared" si="1"/>
        <v>42814</v>
      </c>
      <c r="C85" s="2">
        <v>8878.9813493017264</v>
      </c>
      <c r="D85">
        <v>57</v>
      </c>
      <c r="E85" cm="1">
        <f t="array" ref="E85">_xlfn.SWITCH(MONTH(Cafe[[#This Row],[Date]]),1,100,2,100,3,100,4,150,5,150,6,150,7,150,8,200,9,150,10,150,11,150,12,150)</f>
        <v>100</v>
      </c>
      <c r="F85">
        <v>17</v>
      </c>
      <c r="G85">
        <f>IF(OR(WEEKDAY(Cafe[[#This Row],[Date]])=1, WEEKDAY(Cafe[[#This Row],[Date]])=7),1,0)</f>
        <v>0</v>
      </c>
    </row>
    <row r="86" spans="2:7" x14ac:dyDescent="0.3">
      <c r="B86" s="1">
        <f t="shared" si="1"/>
        <v>42815</v>
      </c>
      <c r="C86" s="2">
        <v>10175.233961331278</v>
      </c>
      <c r="D86">
        <v>71</v>
      </c>
      <c r="E86" cm="1">
        <f t="array" ref="E86">_xlfn.SWITCH(MONTH(Cafe[[#This Row],[Date]]),1,100,2,100,3,100,4,150,5,150,6,150,7,150,8,200,9,150,10,150,11,150,12,150)</f>
        <v>100</v>
      </c>
      <c r="F86">
        <v>17</v>
      </c>
      <c r="G86">
        <f>IF(OR(WEEKDAY(Cafe[[#This Row],[Date]])=1, WEEKDAY(Cafe[[#This Row],[Date]])=7),1,0)</f>
        <v>0</v>
      </c>
    </row>
    <row r="87" spans="2:7" x14ac:dyDescent="0.3">
      <c r="B87" s="1">
        <f t="shared" si="1"/>
        <v>42816</v>
      </c>
      <c r="C87" s="2">
        <v>8792.5075296340146</v>
      </c>
      <c r="D87">
        <v>63</v>
      </c>
      <c r="E87" cm="1">
        <f t="array" ref="E87">_xlfn.SWITCH(MONTH(Cafe[[#This Row],[Date]]),1,100,2,100,3,100,4,150,5,150,6,150,7,150,8,200,9,150,10,150,11,150,12,150)</f>
        <v>100</v>
      </c>
      <c r="F87">
        <v>17</v>
      </c>
      <c r="G87">
        <f>IF(OR(WEEKDAY(Cafe[[#This Row],[Date]])=1, WEEKDAY(Cafe[[#This Row],[Date]])=7),1,0)</f>
        <v>0</v>
      </c>
    </row>
    <row r="88" spans="2:7" x14ac:dyDescent="0.3">
      <c r="B88" s="1">
        <f t="shared" si="1"/>
        <v>42817</v>
      </c>
      <c r="C88" s="2">
        <v>8753.7055650291732</v>
      </c>
      <c r="D88">
        <v>57</v>
      </c>
      <c r="E88" cm="1">
        <f t="array" ref="E88">_xlfn.SWITCH(MONTH(Cafe[[#This Row],[Date]]),1,100,2,100,3,100,4,150,5,150,6,150,7,150,8,200,9,150,10,150,11,150,12,150)</f>
        <v>100</v>
      </c>
      <c r="F88">
        <v>17</v>
      </c>
      <c r="G88">
        <f>IF(OR(WEEKDAY(Cafe[[#This Row],[Date]])=1, WEEKDAY(Cafe[[#This Row],[Date]])=7),1,0)</f>
        <v>0</v>
      </c>
    </row>
    <row r="89" spans="2:7" x14ac:dyDescent="0.3">
      <c r="B89" s="1">
        <f t="shared" si="1"/>
        <v>42818</v>
      </c>
      <c r="C89" s="2">
        <v>9321.2748164897384</v>
      </c>
      <c r="D89">
        <v>62</v>
      </c>
      <c r="E89" cm="1">
        <f t="array" ref="E89">_xlfn.SWITCH(MONTH(Cafe[[#This Row],[Date]]),1,100,2,100,3,100,4,150,5,150,6,150,7,150,8,200,9,150,10,150,11,150,12,150)</f>
        <v>100</v>
      </c>
      <c r="F89">
        <v>14</v>
      </c>
      <c r="G89">
        <f>IF(OR(WEEKDAY(Cafe[[#This Row],[Date]])=1, WEEKDAY(Cafe[[#This Row],[Date]])=7),1,0)</f>
        <v>0</v>
      </c>
    </row>
    <row r="90" spans="2:7" x14ac:dyDescent="0.3">
      <c r="B90" s="1">
        <f t="shared" si="1"/>
        <v>42819</v>
      </c>
      <c r="C90" s="2">
        <v>10634.489540588766</v>
      </c>
      <c r="D90">
        <v>66</v>
      </c>
      <c r="E90" cm="1">
        <f t="array" ref="E90">_xlfn.SWITCH(MONTH(Cafe[[#This Row],[Date]]),1,100,2,100,3,100,4,150,5,150,6,150,7,150,8,200,9,150,10,150,11,150,12,150)</f>
        <v>100</v>
      </c>
      <c r="F90">
        <v>19</v>
      </c>
      <c r="G90">
        <f>IF(OR(WEEKDAY(Cafe[[#This Row],[Date]])=1, WEEKDAY(Cafe[[#This Row],[Date]])=7),1,0)</f>
        <v>1</v>
      </c>
    </row>
    <row r="91" spans="2:7" x14ac:dyDescent="0.3">
      <c r="B91" s="1">
        <f t="shared" si="1"/>
        <v>42820</v>
      </c>
      <c r="C91" s="2">
        <v>11351.195402391633</v>
      </c>
      <c r="D91">
        <v>67</v>
      </c>
      <c r="E91" cm="1">
        <f t="array" ref="E91">_xlfn.SWITCH(MONTH(Cafe[[#This Row],[Date]]),1,100,2,100,3,100,4,150,5,150,6,150,7,150,8,200,9,150,10,150,11,150,12,150)</f>
        <v>100</v>
      </c>
      <c r="F91">
        <v>13</v>
      </c>
      <c r="G91">
        <f>IF(OR(WEEKDAY(Cafe[[#This Row],[Date]])=1, WEEKDAY(Cafe[[#This Row],[Date]])=7),1,0)</f>
        <v>1</v>
      </c>
    </row>
    <row r="92" spans="2:7" x14ac:dyDescent="0.3">
      <c r="B92" s="1">
        <f t="shared" si="1"/>
        <v>42821</v>
      </c>
      <c r="C92" s="2">
        <v>8447.7766389692697</v>
      </c>
      <c r="D92">
        <v>68</v>
      </c>
      <c r="E92" cm="1">
        <f t="array" ref="E92">_xlfn.SWITCH(MONTH(Cafe[[#This Row],[Date]]),1,100,2,100,3,100,4,150,5,150,6,150,7,150,8,200,9,150,10,150,11,150,12,150)</f>
        <v>100</v>
      </c>
      <c r="F92">
        <v>19</v>
      </c>
      <c r="G92">
        <f>IF(OR(WEEKDAY(Cafe[[#This Row],[Date]])=1, WEEKDAY(Cafe[[#This Row],[Date]])=7),1,0)</f>
        <v>0</v>
      </c>
    </row>
    <row r="93" spans="2:7" x14ac:dyDescent="0.3">
      <c r="B93" s="1">
        <f t="shared" si="1"/>
        <v>42822</v>
      </c>
      <c r="C93" s="2">
        <v>9763.1839944056046</v>
      </c>
      <c r="D93">
        <v>70</v>
      </c>
      <c r="E93" cm="1">
        <f t="array" ref="E93">_xlfn.SWITCH(MONTH(Cafe[[#This Row],[Date]]),1,100,2,100,3,100,4,150,5,150,6,150,7,150,8,200,9,150,10,150,11,150,12,150)</f>
        <v>100</v>
      </c>
      <c r="F93">
        <v>20</v>
      </c>
      <c r="G93">
        <f>IF(OR(WEEKDAY(Cafe[[#This Row],[Date]])=1, WEEKDAY(Cafe[[#This Row],[Date]])=7),1,0)</f>
        <v>0</v>
      </c>
    </row>
    <row r="94" spans="2:7" x14ac:dyDescent="0.3">
      <c r="B94" s="1">
        <f t="shared" si="1"/>
        <v>42823</v>
      </c>
      <c r="C94" s="2">
        <v>10012.640312120055</v>
      </c>
      <c r="D94">
        <v>71</v>
      </c>
      <c r="E94" cm="1">
        <f t="array" ref="E94">_xlfn.SWITCH(MONTH(Cafe[[#This Row],[Date]]),1,100,2,100,3,100,4,150,5,150,6,150,7,150,8,200,9,150,10,150,11,150,12,150)</f>
        <v>100</v>
      </c>
      <c r="F94">
        <v>21</v>
      </c>
      <c r="G94">
        <f>IF(OR(WEEKDAY(Cafe[[#This Row],[Date]])=1, WEEKDAY(Cafe[[#This Row],[Date]])=7),1,0)</f>
        <v>0</v>
      </c>
    </row>
    <row r="95" spans="2:7" x14ac:dyDescent="0.3">
      <c r="B95" s="1">
        <f t="shared" si="1"/>
        <v>42824</v>
      </c>
      <c r="C95" s="2">
        <v>9921.56201438477</v>
      </c>
      <c r="D95">
        <v>72</v>
      </c>
      <c r="E95" cm="1">
        <f t="array" ref="E95">_xlfn.SWITCH(MONTH(Cafe[[#This Row],[Date]]),1,100,2,100,3,100,4,150,5,150,6,150,7,150,8,200,9,150,10,150,11,150,12,150)</f>
        <v>100</v>
      </c>
      <c r="F95">
        <v>15</v>
      </c>
      <c r="G95">
        <f>IF(OR(WEEKDAY(Cafe[[#This Row],[Date]])=1, WEEKDAY(Cafe[[#This Row],[Date]])=7),1,0)</f>
        <v>0</v>
      </c>
    </row>
    <row r="96" spans="2:7" x14ac:dyDescent="0.3">
      <c r="B96" s="1">
        <f t="shared" si="1"/>
        <v>42825</v>
      </c>
      <c r="C96" s="2">
        <v>9403.1476168032477</v>
      </c>
      <c r="D96">
        <v>67</v>
      </c>
      <c r="E96" cm="1">
        <f t="array" ref="E96">_xlfn.SWITCH(MONTH(Cafe[[#This Row],[Date]]),1,100,2,100,3,100,4,150,5,150,6,150,7,150,8,200,9,150,10,150,11,150,12,150)</f>
        <v>100</v>
      </c>
      <c r="F96">
        <v>12</v>
      </c>
      <c r="G96">
        <f>IF(OR(WEEKDAY(Cafe[[#This Row],[Date]])=1, WEEKDAY(Cafe[[#This Row],[Date]])=7),1,0)</f>
        <v>0</v>
      </c>
    </row>
    <row r="97" spans="2:7" x14ac:dyDescent="0.3">
      <c r="B97" s="1">
        <f t="shared" si="1"/>
        <v>42826</v>
      </c>
      <c r="C97" s="2">
        <v>12316.375065838085</v>
      </c>
      <c r="D97">
        <v>63</v>
      </c>
      <c r="E97" cm="1">
        <f t="array" ref="E97">_xlfn.SWITCH(MONTH(Cafe[[#This Row],[Date]]),1,100,2,100,3,100,4,150,5,150,6,150,7,150,8,200,9,150,10,150,11,150,12,150)</f>
        <v>150</v>
      </c>
      <c r="F97">
        <v>20</v>
      </c>
      <c r="G97">
        <f>IF(OR(WEEKDAY(Cafe[[#This Row],[Date]])=1, WEEKDAY(Cafe[[#This Row],[Date]])=7),1,0)</f>
        <v>1</v>
      </c>
    </row>
    <row r="98" spans="2:7" x14ac:dyDescent="0.3">
      <c r="B98" s="1">
        <f t="shared" si="1"/>
        <v>42827</v>
      </c>
      <c r="C98" s="2">
        <v>14183.249418279664</v>
      </c>
      <c r="D98">
        <v>66</v>
      </c>
      <c r="E98" cm="1">
        <f t="array" ref="E98">_xlfn.SWITCH(MONTH(Cafe[[#This Row],[Date]]),1,100,2,100,3,100,4,150,5,150,6,150,7,150,8,200,9,150,10,150,11,150,12,150)</f>
        <v>150</v>
      </c>
      <c r="F98">
        <v>16</v>
      </c>
      <c r="G98">
        <f>IF(OR(WEEKDAY(Cafe[[#This Row],[Date]])=1, WEEKDAY(Cafe[[#This Row],[Date]])=7),1,0)</f>
        <v>1</v>
      </c>
    </row>
    <row r="99" spans="2:7" x14ac:dyDescent="0.3">
      <c r="B99" s="1">
        <f t="shared" si="1"/>
        <v>42828</v>
      </c>
      <c r="C99" s="2">
        <v>11785.840862482701</v>
      </c>
      <c r="D99">
        <v>67</v>
      </c>
      <c r="E99" cm="1">
        <f t="array" ref="E99">_xlfn.SWITCH(MONTH(Cafe[[#This Row],[Date]]),1,100,2,100,3,100,4,150,5,150,6,150,7,150,8,200,9,150,10,150,11,150,12,150)</f>
        <v>150</v>
      </c>
      <c r="F99">
        <v>14</v>
      </c>
      <c r="G99">
        <f>IF(OR(WEEKDAY(Cafe[[#This Row],[Date]])=1, WEEKDAY(Cafe[[#This Row],[Date]])=7),1,0)</f>
        <v>0</v>
      </c>
    </row>
    <row r="100" spans="2:7" x14ac:dyDescent="0.3">
      <c r="B100" s="1">
        <f t="shared" si="1"/>
        <v>42829</v>
      </c>
      <c r="C100" s="2">
        <v>11226.236279560144</v>
      </c>
      <c r="D100">
        <v>69</v>
      </c>
      <c r="E100" cm="1">
        <f t="array" ref="E100">_xlfn.SWITCH(MONTH(Cafe[[#This Row],[Date]]),1,100,2,100,3,100,4,150,5,150,6,150,7,150,8,200,9,150,10,150,11,150,12,150)</f>
        <v>150</v>
      </c>
      <c r="F100">
        <v>20</v>
      </c>
      <c r="G100">
        <f>IF(OR(WEEKDAY(Cafe[[#This Row],[Date]])=1, WEEKDAY(Cafe[[#This Row],[Date]])=7),1,0)</f>
        <v>0</v>
      </c>
    </row>
    <row r="101" spans="2:7" x14ac:dyDescent="0.3">
      <c r="B101" s="1">
        <f t="shared" si="1"/>
        <v>42830</v>
      </c>
      <c r="C101" s="2">
        <v>10138.431326405364</v>
      </c>
      <c r="D101">
        <v>66</v>
      </c>
      <c r="E101" cm="1">
        <f t="array" ref="E101">_xlfn.SWITCH(MONTH(Cafe[[#This Row],[Date]]),1,100,2,100,3,100,4,150,5,150,6,150,7,150,8,200,9,150,10,150,11,150,12,150)</f>
        <v>150</v>
      </c>
      <c r="F101">
        <v>15</v>
      </c>
      <c r="G101">
        <f>IF(OR(WEEKDAY(Cafe[[#This Row],[Date]])=1, WEEKDAY(Cafe[[#This Row],[Date]])=7),1,0)</f>
        <v>0</v>
      </c>
    </row>
    <row r="102" spans="2:7" x14ac:dyDescent="0.3">
      <c r="B102" s="1">
        <f t="shared" si="1"/>
        <v>42831</v>
      </c>
      <c r="C102" s="2">
        <v>10797.274847021608</v>
      </c>
      <c r="D102">
        <v>56</v>
      </c>
      <c r="E102" cm="1">
        <f t="array" ref="E102">_xlfn.SWITCH(MONTH(Cafe[[#This Row],[Date]]),1,100,2,100,3,100,4,150,5,150,6,150,7,150,8,200,9,150,10,150,11,150,12,150)</f>
        <v>150</v>
      </c>
      <c r="F102">
        <v>17</v>
      </c>
      <c r="G102">
        <f>IF(OR(WEEKDAY(Cafe[[#This Row],[Date]])=1, WEEKDAY(Cafe[[#This Row],[Date]])=7),1,0)</f>
        <v>0</v>
      </c>
    </row>
    <row r="103" spans="2:7" x14ac:dyDescent="0.3">
      <c r="B103" s="1">
        <f t="shared" si="1"/>
        <v>42832</v>
      </c>
      <c r="C103" s="2">
        <v>10520.986336361429</v>
      </c>
      <c r="D103">
        <v>52</v>
      </c>
      <c r="E103" cm="1">
        <f t="array" ref="E103">_xlfn.SWITCH(MONTH(Cafe[[#This Row],[Date]]),1,100,2,100,3,100,4,150,5,150,6,150,7,150,8,200,9,150,10,150,11,150,12,150)</f>
        <v>150</v>
      </c>
      <c r="F103">
        <v>15</v>
      </c>
      <c r="G103">
        <f>IF(OR(WEEKDAY(Cafe[[#This Row],[Date]])=1, WEEKDAY(Cafe[[#This Row],[Date]])=7),1,0)</f>
        <v>0</v>
      </c>
    </row>
    <row r="104" spans="2:7" x14ac:dyDescent="0.3">
      <c r="B104" s="1">
        <f t="shared" si="1"/>
        <v>42833</v>
      </c>
      <c r="C104" s="2">
        <v>13422.230660767254</v>
      </c>
      <c r="D104">
        <v>55</v>
      </c>
      <c r="E104" cm="1">
        <f t="array" ref="E104">_xlfn.SWITCH(MONTH(Cafe[[#This Row],[Date]]),1,100,2,100,3,100,4,150,5,150,6,150,7,150,8,200,9,150,10,150,11,150,12,150)</f>
        <v>150</v>
      </c>
      <c r="F104">
        <v>18</v>
      </c>
      <c r="G104">
        <f>IF(OR(WEEKDAY(Cafe[[#This Row],[Date]])=1, WEEKDAY(Cafe[[#This Row],[Date]])=7),1,0)</f>
        <v>1</v>
      </c>
    </row>
    <row r="105" spans="2:7" x14ac:dyDescent="0.3">
      <c r="B105" s="1">
        <f t="shared" si="1"/>
        <v>42834</v>
      </c>
      <c r="C105" s="2">
        <v>12248.610376705077</v>
      </c>
      <c r="D105">
        <v>62</v>
      </c>
      <c r="E105" cm="1">
        <f t="array" ref="E105">_xlfn.SWITCH(MONTH(Cafe[[#This Row],[Date]]),1,100,2,100,3,100,4,150,5,150,6,150,7,150,8,200,9,150,10,150,11,150,12,150)</f>
        <v>150</v>
      </c>
      <c r="F105">
        <v>14</v>
      </c>
      <c r="G105">
        <f>IF(OR(WEEKDAY(Cafe[[#This Row],[Date]])=1, WEEKDAY(Cafe[[#This Row],[Date]])=7),1,0)</f>
        <v>1</v>
      </c>
    </row>
    <row r="106" spans="2:7" x14ac:dyDescent="0.3">
      <c r="B106" s="1">
        <f t="shared" si="1"/>
        <v>42835</v>
      </c>
      <c r="C106" s="2">
        <v>10520.119257440358</v>
      </c>
      <c r="D106">
        <v>66</v>
      </c>
      <c r="E106" cm="1">
        <f t="array" ref="E106">_xlfn.SWITCH(MONTH(Cafe[[#This Row],[Date]]),1,100,2,100,3,100,4,150,5,150,6,150,7,150,8,200,9,150,10,150,11,150,12,150)</f>
        <v>150</v>
      </c>
      <c r="F106">
        <v>15</v>
      </c>
      <c r="G106">
        <f>IF(OR(WEEKDAY(Cafe[[#This Row],[Date]])=1, WEEKDAY(Cafe[[#This Row],[Date]])=7),1,0)</f>
        <v>0</v>
      </c>
    </row>
    <row r="107" spans="2:7" x14ac:dyDescent="0.3">
      <c r="B107" s="1">
        <f t="shared" si="1"/>
        <v>42836</v>
      </c>
      <c r="C107" s="2">
        <v>12105.258222611412</v>
      </c>
      <c r="D107">
        <v>69</v>
      </c>
      <c r="E107" cm="1">
        <f t="array" ref="E107">_xlfn.SWITCH(MONTH(Cafe[[#This Row],[Date]]),1,100,2,100,3,100,4,150,5,150,6,150,7,150,8,200,9,150,10,150,11,150,12,150)</f>
        <v>150</v>
      </c>
      <c r="F107">
        <v>15</v>
      </c>
      <c r="G107">
        <f>IF(OR(WEEKDAY(Cafe[[#This Row],[Date]])=1, WEEKDAY(Cafe[[#This Row],[Date]])=7),1,0)</f>
        <v>0</v>
      </c>
    </row>
    <row r="108" spans="2:7" x14ac:dyDescent="0.3">
      <c r="B108" s="1">
        <f t="shared" si="1"/>
        <v>42837</v>
      </c>
      <c r="C108" s="2">
        <v>12051.644071911356</v>
      </c>
      <c r="D108">
        <v>70</v>
      </c>
      <c r="E108" cm="1">
        <f t="array" ref="E108">_xlfn.SWITCH(MONTH(Cafe[[#This Row],[Date]]),1,100,2,100,3,100,4,150,5,150,6,150,7,150,8,200,9,150,10,150,11,150,12,150)</f>
        <v>150</v>
      </c>
      <c r="F108">
        <v>16</v>
      </c>
      <c r="G108">
        <f>IF(OR(WEEKDAY(Cafe[[#This Row],[Date]])=1, WEEKDAY(Cafe[[#This Row],[Date]])=7),1,0)</f>
        <v>0</v>
      </c>
    </row>
    <row r="109" spans="2:7" x14ac:dyDescent="0.3">
      <c r="B109" s="1">
        <f t="shared" si="1"/>
        <v>42838</v>
      </c>
      <c r="C109" s="2">
        <v>12159.257096969632</v>
      </c>
      <c r="D109">
        <v>71</v>
      </c>
      <c r="E109" cm="1">
        <f t="array" ref="E109">_xlfn.SWITCH(MONTH(Cafe[[#This Row],[Date]]),1,100,2,100,3,100,4,150,5,150,6,150,7,150,8,200,9,150,10,150,11,150,12,150)</f>
        <v>150</v>
      </c>
      <c r="F109">
        <v>21</v>
      </c>
      <c r="G109">
        <f>IF(OR(WEEKDAY(Cafe[[#This Row],[Date]])=1, WEEKDAY(Cafe[[#This Row],[Date]])=7),1,0)</f>
        <v>0</v>
      </c>
    </row>
    <row r="110" spans="2:7" x14ac:dyDescent="0.3">
      <c r="B110" s="1">
        <f t="shared" si="1"/>
        <v>42839</v>
      </c>
      <c r="C110" s="2">
        <v>11618.321713925705</v>
      </c>
      <c r="D110">
        <v>71</v>
      </c>
      <c r="E110" cm="1">
        <f t="array" ref="E110">_xlfn.SWITCH(MONTH(Cafe[[#This Row],[Date]]),1,100,2,100,3,100,4,150,5,150,6,150,7,150,8,200,9,150,10,150,11,150,12,150)</f>
        <v>150</v>
      </c>
      <c r="F110">
        <v>17</v>
      </c>
      <c r="G110">
        <f>IF(OR(WEEKDAY(Cafe[[#This Row],[Date]])=1, WEEKDAY(Cafe[[#This Row],[Date]])=7),1,0)</f>
        <v>0</v>
      </c>
    </row>
    <row r="111" spans="2:7" x14ac:dyDescent="0.3">
      <c r="B111" s="1">
        <f t="shared" si="1"/>
        <v>42840</v>
      </c>
      <c r="C111" s="2">
        <v>14199.527537276888</v>
      </c>
      <c r="D111">
        <v>71</v>
      </c>
      <c r="E111" cm="1">
        <f t="array" ref="E111">_xlfn.SWITCH(MONTH(Cafe[[#This Row],[Date]]),1,100,2,100,3,100,4,150,5,150,6,150,7,150,8,200,9,150,10,150,11,150,12,150)</f>
        <v>150</v>
      </c>
      <c r="F111">
        <v>16</v>
      </c>
      <c r="G111">
        <f>IF(OR(WEEKDAY(Cafe[[#This Row],[Date]])=1, WEEKDAY(Cafe[[#This Row],[Date]])=7),1,0)</f>
        <v>1</v>
      </c>
    </row>
    <row r="112" spans="2:7" x14ac:dyDescent="0.3">
      <c r="B112" s="1">
        <f t="shared" si="1"/>
        <v>42841</v>
      </c>
      <c r="C112" s="2">
        <v>13381.410385872741</v>
      </c>
      <c r="D112">
        <v>71</v>
      </c>
      <c r="E112" cm="1">
        <f t="array" ref="E112">_xlfn.SWITCH(MONTH(Cafe[[#This Row],[Date]]),1,100,2,100,3,100,4,150,5,150,6,150,7,150,8,200,9,150,10,150,11,150,12,150)</f>
        <v>150</v>
      </c>
      <c r="F112">
        <v>21</v>
      </c>
      <c r="G112">
        <f>IF(OR(WEEKDAY(Cafe[[#This Row],[Date]])=1, WEEKDAY(Cafe[[#This Row],[Date]])=7),1,0)</f>
        <v>1</v>
      </c>
    </row>
    <row r="113" spans="2:7" x14ac:dyDescent="0.3">
      <c r="B113" s="1">
        <f t="shared" si="1"/>
        <v>42842</v>
      </c>
      <c r="C113" s="2">
        <v>12088.85003057054</v>
      </c>
      <c r="D113">
        <v>70</v>
      </c>
      <c r="E113" cm="1">
        <f t="array" ref="E113">_xlfn.SWITCH(MONTH(Cafe[[#This Row],[Date]]),1,100,2,100,3,100,4,150,5,150,6,150,7,150,8,200,9,150,10,150,11,150,12,150)</f>
        <v>150</v>
      </c>
      <c r="F113">
        <v>21</v>
      </c>
      <c r="G113">
        <f>IF(OR(WEEKDAY(Cafe[[#This Row],[Date]])=1, WEEKDAY(Cafe[[#This Row],[Date]])=7),1,0)</f>
        <v>0</v>
      </c>
    </row>
    <row r="114" spans="2:7" x14ac:dyDescent="0.3">
      <c r="B114" s="1">
        <f t="shared" si="1"/>
        <v>42843</v>
      </c>
      <c r="C114" s="2">
        <v>11328.607947481487</v>
      </c>
      <c r="D114">
        <v>72</v>
      </c>
      <c r="E114" cm="1">
        <f t="array" ref="E114">_xlfn.SWITCH(MONTH(Cafe[[#This Row],[Date]]),1,100,2,100,3,100,4,150,5,150,6,150,7,150,8,200,9,150,10,150,11,150,12,150)</f>
        <v>150</v>
      </c>
      <c r="F114">
        <v>22</v>
      </c>
      <c r="G114">
        <f>IF(OR(WEEKDAY(Cafe[[#This Row],[Date]])=1, WEEKDAY(Cafe[[#This Row],[Date]])=7),1,0)</f>
        <v>0</v>
      </c>
    </row>
    <row r="115" spans="2:7" x14ac:dyDescent="0.3">
      <c r="B115" s="1">
        <f t="shared" si="1"/>
        <v>42844</v>
      </c>
      <c r="C115" s="2">
        <v>10746.592598665036</v>
      </c>
      <c r="D115">
        <v>69</v>
      </c>
      <c r="E115" cm="1">
        <f t="array" ref="E115">_xlfn.SWITCH(MONTH(Cafe[[#This Row],[Date]]),1,100,2,100,3,100,4,150,5,150,6,150,7,150,8,200,9,150,10,150,11,150,12,150)</f>
        <v>150</v>
      </c>
      <c r="F115">
        <v>20</v>
      </c>
      <c r="G115">
        <f>IF(OR(WEEKDAY(Cafe[[#This Row],[Date]])=1, WEEKDAY(Cafe[[#This Row],[Date]])=7),1,0)</f>
        <v>0</v>
      </c>
    </row>
    <row r="116" spans="2:7" x14ac:dyDescent="0.3">
      <c r="B116" s="1">
        <f t="shared" si="1"/>
        <v>42845</v>
      </c>
      <c r="C116" s="2">
        <v>10360.722221816937</v>
      </c>
      <c r="D116">
        <v>71</v>
      </c>
      <c r="E116" cm="1">
        <f t="array" ref="E116">_xlfn.SWITCH(MONTH(Cafe[[#This Row],[Date]]),1,100,2,100,3,100,4,150,5,150,6,150,7,150,8,200,9,150,10,150,11,150,12,150)</f>
        <v>150</v>
      </c>
      <c r="F116">
        <v>20</v>
      </c>
      <c r="G116">
        <f>IF(OR(WEEKDAY(Cafe[[#This Row],[Date]])=1, WEEKDAY(Cafe[[#This Row],[Date]])=7),1,0)</f>
        <v>0</v>
      </c>
    </row>
    <row r="117" spans="2:7" x14ac:dyDescent="0.3">
      <c r="B117" s="1">
        <f t="shared" si="1"/>
        <v>42846</v>
      </c>
      <c r="C117" s="2">
        <v>10912.418827763115</v>
      </c>
      <c r="D117">
        <v>74</v>
      </c>
      <c r="E117" cm="1">
        <f t="array" ref="E117">_xlfn.SWITCH(MONTH(Cafe[[#This Row],[Date]]),1,100,2,100,3,100,4,150,5,150,6,150,7,150,8,200,9,150,10,150,11,150,12,150)</f>
        <v>150</v>
      </c>
      <c r="F117">
        <v>12</v>
      </c>
      <c r="G117">
        <f>IF(OR(WEEKDAY(Cafe[[#This Row],[Date]])=1, WEEKDAY(Cafe[[#This Row],[Date]])=7),1,0)</f>
        <v>0</v>
      </c>
    </row>
    <row r="118" spans="2:7" x14ac:dyDescent="0.3">
      <c r="B118" s="1">
        <f t="shared" si="1"/>
        <v>42847</v>
      </c>
      <c r="C118" s="2">
        <v>12802.604006994821</v>
      </c>
      <c r="D118">
        <v>73</v>
      </c>
      <c r="E118" cm="1">
        <f t="array" ref="E118">_xlfn.SWITCH(MONTH(Cafe[[#This Row],[Date]]),1,100,2,100,3,100,4,150,5,150,6,150,7,150,8,200,9,150,10,150,11,150,12,150)</f>
        <v>150</v>
      </c>
      <c r="F118">
        <v>20</v>
      </c>
      <c r="G118">
        <f>IF(OR(WEEKDAY(Cafe[[#This Row],[Date]])=1, WEEKDAY(Cafe[[#This Row],[Date]])=7),1,0)</f>
        <v>1</v>
      </c>
    </row>
    <row r="119" spans="2:7" x14ac:dyDescent="0.3">
      <c r="B119" s="1">
        <f t="shared" si="1"/>
        <v>42848</v>
      </c>
      <c r="C119" s="2">
        <v>13212.091654473039</v>
      </c>
      <c r="D119">
        <v>66</v>
      </c>
      <c r="E119" cm="1">
        <f t="array" ref="E119">_xlfn.SWITCH(MONTH(Cafe[[#This Row],[Date]]),1,100,2,100,3,100,4,150,5,150,6,150,7,150,8,200,9,150,10,150,11,150,12,150)</f>
        <v>150</v>
      </c>
      <c r="F119">
        <v>14</v>
      </c>
      <c r="G119">
        <f>IF(OR(WEEKDAY(Cafe[[#This Row],[Date]])=1, WEEKDAY(Cafe[[#This Row],[Date]])=7),1,0)</f>
        <v>1</v>
      </c>
    </row>
    <row r="120" spans="2:7" x14ac:dyDescent="0.3">
      <c r="B120" s="1">
        <f t="shared" si="1"/>
        <v>42849</v>
      </c>
      <c r="C120" s="2">
        <v>9826.2961722831769</v>
      </c>
      <c r="D120">
        <v>57</v>
      </c>
      <c r="E120" cm="1">
        <f t="array" ref="E120">_xlfn.SWITCH(MONTH(Cafe[[#This Row],[Date]]),1,100,2,100,3,100,4,150,5,150,6,150,7,150,8,200,9,150,10,150,11,150,12,150)</f>
        <v>150</v>
      </c>
      <c r="F120">
        <v>22</v>
      </c>
      <c r="G120">
        <f>IF(OR(WEEKDAY(Cafe[[#This Row],[Date]])=1, WEEKDAY(Cafe[[#This Row],[Date]])=7),1,0)</f>
        <v>0</v>
      </c>
    </row>
    <row r="121" spans="2:7" x14ac:dyDescent="0.3">
      <c r="B121" s="1">
        <f t="shared" si="1"/>
        <v>42850</v>
      </c>
      <c r="C121" s="2">
        <v>9872.486363516462</v>
      </c>
      <c r="D121">
        <v>65</v>
      </c>
      <c r="E121" cm="1">
        <f t="array" ref="E121">_xlfn.SWITCH(MONTH(Cafe[[#This Row],[Date]]),1,100,2,100,3,100,4,150,5,150,6,150,7,150,8,200,9,150,10,150,11,150,12,150)</f>
        <v>150</v>
      </c>
      <c r="F121">
        <v>22</v>
      </c>
      <c r="G121">
        <f>IF(OR(WEEKDAY(Cafe[[#This Row],[Date]])=1, WEEKDAY(Cafe[[#This Row],[Date]])=7),1,0)</f>
        <v>0</v>
      </c>
    </row>
    <row r="122" spans="2:7" x14ac:dyDescent="0.3">
      <c r="B122" s="1">
        <f t="shared" si="1"/>
        <v>42851</v>
      </c>
      <c r="C122" s="2">
        <v>10876.160493300373</v>
      </c>
      <c r="D122">
        <v>69</v>
      </c>
      <c r="E122" cm="1">
        <f t="array" ref="E122">_xlfn.SWITCH(MONTH(Cafe[[#This Row],[Date]]),1,100,2,100,3,100,4,150,5,150,6,150,7,150,8,200,9,150,10,150,11,150,12,150)</f>
        <v>150</v>
      </c>
      <c r="F122">
        <v>15</v>
      </c>
      <c r="G122">
        <f>IF(OR(WEEKDAY(Cafe[[#This Row],[Date]])=1, WEEKDAY(Cafe[[#This Row],[Date]])=7),1,0)</f>
        <v>0</v>
      </c>
    </row>
    <row r="123" spans="2:7" x14ac:dyDescent="0.3">
      <c r="B123" s="1">
        <f t="shared" si="1"/>
        <v>42852</v>
      </c>
      <c r="C123" s="2">
        <v>10311.745273836852</v>
      </c>
      <c r="D123">
        <v>71</v>
      </c>
      <c r="E123" cm="1">
        <f t="array" ref="E123">_xlfn.SWITCH(MONTH(Cafe[[#This Row],[Date]]),1,100,2,100,3,100,4,150,5,150,6,150,7,150,8,200,9,150,10,150,11,150,12,150)</f>
        <v>150</v>
      </c>
      <c r="F123">
        <v>22</v>
      </c>
      <c r="G123">
        <f>IF(OR(WEEKDAY(Cafe[[#This Row],[Date]])=1, WEEKDAY(Cafe[[#This Row],[Date]])=7),1,0)</f>
        <v>0</v>
      </c>
    </row>
    <row r="124" spans="2:7" x14ac:dyDescent="0.3">
      <c r="B124" s="1">
        <f t="shared" si="1"/>
        <v>42853</v>
      </c>
      <c r="C124" s="2">
        <v>11902.848063000365</v>
      </c>
      <c r="D124">
        <v>74</v>
      </c>
      <c r="E124" cm="1">
        <f t="array" ref="E124">_xlfn.SWITCH(MONTH(Cafe[[#This Row],[Date]]),1,100,2,100,3,100,4,150,5,150,6,150,7,150,8,200,9,150,10,150,11,150,12,150)</f>
        <v>150</v>
      </c>
      <c r="F124">
        <v>16</v>
      </c>
      <c r="G124">
        <f>IF(OR(WEEKDAY(Cafe[[#This Row],[Date]])=1, WEEKDAY(Cafe[[#This Row],[Date]])=7),1,0)</f>
        <v>0</v>
      </c>
    </row>
    <row r="125" spans="2:7" x14ac:dyDescent="0.3">
      <c r="B125" s="1">
        <f t="shared" si="1"/>
        <v>42854</v>
      </c>
      <c r="C125" s="2">
        <v>13818.222602591017</v>
      </c>
      <c r="D125">
        <v>78</v>
      </c>
      <c r="E125" cm="1">
        <f t="array" ref="E125">_xlfn.SWITCH(MONTH(Cafe[[#This Row],[Date]]),1,100,2,100,3,100,4,150,5,150,6,150,7,150,8,200,9,150,10,150,11,150,12,150)</f>
        <v>150</v>
      </c>
      <c r="F125">
        <v>18</v>
      </c>
      <c r="G125">
        <f>IF(OR(WEEKDAY(Cafe[[#This Row],[Date]])=1, WEEKDAY(Cafe[[#This Row],[Date]])=7),1,0)</f>
        <v>1</v>
      </c>
    </row>
    <row r="126" spans="2:7" x14ac:dyDescent="0.3">
      <c r="B126" s="1">
        <f t="shared" si="1"/>
        <v>42855</v>
      </c>
      <c r="C126" s="2">
        <v>14389.075422305228</v>
      </c>
      <c r="D126">
        <v>76</v>
      </c>
      <c r="E126" cm="1">
        <f t="array" ref="E126">_xlfn.SWITCH(MONTH(Cafe[[#This Row],[Date]]),1,100,2,100,3,100,4,150,5,150,6,150,7,150,8,200,9,150,10,150,11,150,12,150)</f>
        <v>150</v>
      </c>
      <c r="F126">
        <v>15</v>
      </c>
      <c r="G126">
        <f>IF(OR(WEEKDAY(Cafe[[#This Row],[Date]])=1, WEEKDAY(Cafe[[#This Row],[Date]])=7),1,0)</f>
        <v>1</v>
      </c>
    </row>
    <row r="127" spans="2:7" x14ac:dyDescent="0.3">
      <c r="B127" s="1">
        <f t="shared" si="1"/>
        <v>42856</v>
      </c>
      <c r="C127" s="2">
        <v>10044.785268514552</v>
      </c>
      <c r="D127">
        <v>71</v>
      </c>
      <c r="E127" cm="1">
        <f t="array" ref="E127">_xlfn.SWITCH(MONTH(Cafe[[#This Row],[Date]]),1,100,2,100,3,100,4,150,5,150,6,150,7,150,8,200,9,150,10,150,11,150,12,150)</f>
        <v>150</v>
      </c>
      <c r="F127">
        <v>20</v>
      </c>
      <c r="G127">
        <f>IF(OR(WEEKDAY(Cafe[[#This Row],[Date]])=1, WEEKDAY(Cafe[[#This Row],[Date]])=7),1,0)</f>
        <v>0</v>
      </c>
    </row>
    <row r="128" spans="2:7" x14ac:dyDescent="0.3">
      <c r="B128" s="1">
        <f t="shared" si="1"/>
        <v>42857</v>
      </c>
      <c r="C128" s="2">
        <v>11933.161098972658</v>
      </c>
      <c r="D128">
        <v>66</v>
      </c>
      <c r="E128" cm="1">
        <f t="array" ref="E128">_xlfn.SWITCH(MONTH(Cafe[[#This Row],[Date]]),1,100,2,100,3,100,4,150,5,150,6,150,7,150,8,200,9,150,10,150,11,150,12,150)</f>
        <v>150</v>
      </c>
      <c r="F128">
        <v>12</v>
      </c>
      <c r="G128">
        <f>IF(OR(WEEKDAY(Cafe[[#This Row],[Date]])=1, WEEKDAY(Cafe[[#This Row],[Date]])=7),1,0)</f>
        <v>0</v>
      </c>
    </row>
    <row r="129" spans="2:7" x14ac:dyDescent="0.3">
      <c r="B129" s="1">
        <f t="shared" si="1"/>
        <v>42858</v>
      </c>
      <c r="C129" s="2">
        <v>10247.850405130392</v>
      </c>
      <c r="D129">
        <v>71</v>
      </c>
      <c r="E129" cm="1">
        <f t="array" ref="E129">_xlfn.SWITCH(MONTH(Cafe[[#This Row],[Date]]),1,100,2,100,3,100,4,150,5,150,6,150,7,150,8,200,9,150,10,150,11,150,12,150)</f>
        <v>150</v>
      </c>
      <c r="F129">
        <v>13</v>
      </c>
      <c r="G129">
        <f>IF(OR(WEEKDAY(Cafe[[#This Row],[Date]])=1, WEEKDAY(Cafe[[#This Row],[Date]])=7),1,0)</f>
        <v>0</v>
      </c>
    </row>
    <row r="130" spans="2:7" x14ac:dyDescent="0.3">
      <c r="B130" s="1">
        <f t="shared" si="1"/>
        <v>42859</v>
      </c>
      <c r="C130" s="2">
        <v>9604.4159750523177</v>
      </c>
      <c r="D130">
        <v>67</v>
      </c>
      <c r="E130" cm="1">
        <f t="array" ref="E130">_xlfn.SWITCH(MONTH(Cafe[[#This Row],[Date]]),1,100,2,100,3,100,4,150,5,150,6,150,7,150,8,200,9,150,10,150,11,150,12,150)</f>
        <v>150</v>
      </c>
      <c r="F130">
        <v>21</v>
      </c>
      <c r="G130">
        <f>IF(OR(WEEKDAY(Cafe[[#This Row],[Date]])=1, WEEKDAY(Cafe[[#This Row],[Date]])=7),1,0)</f>
        <v>0</v>
      </c>
    </row>
    <row r="131" spans="2:7" x14ac:dyDescent="0.3">
      <c r="B131" s="1">
        <f t="shared" si="1"/>
        <v>42860</v>
      </c>
      <c r="C131" s="2">
        <v>10479.162620714162</v>
      </c>
      <c r="D131">
        <v>54</v>
      </c>
      <c r="E131" cm="1">
        <f t="array" ref="E131">_xlfn.SWITCH(MONTH(Cafe[[#This Row],[Date]]),1,100,2,100,3,100,4,150,5,150,6,150,7,150,8,200,9,150,10,150,11,150,12,150)</f>
        <v>150</v>
      </c>
      <c r="F131">
        <v>17</v>
      </c>
      <c r="G131">
        <f>IF(OR(WEEKDAY(Cafe[[#This Row],[Date]])=1, WEEKDAY(Cafe[[#This Row],[Date]])=7),1,0)</f>
        <v>0</v>
      </c>
    </row>
    <row r="132" spans="2:7" x14ac:dyDescent="0.3">
      <c r="B132" s="1">
        <f t="shared" si="1"/>
        <v>42861</v>
      </c>
      <c r="C132" s="2">
        <v>13388.612411041526</v>
      </c>
      <c r="D132">
        <v>56</v>
      </c>
      <c r="E132" cm="1">
        <f t="array" ref="E132">_xlfn.SWITCH(MONTH(Cafe[[#This Row],[Date]]),1,100,2,100,3,100,4,150,5,150,6,150,7,150,8,200,9,150,10,150,11,150,12,150)</f>
        <v>150</v>
      </c>
      <c r="F132">
        <v>17</v>
      </c>
      <c r="G132">
        <f>IF(OR(WEEKDAY(Cafe[[#This Row],[Date]])=1, WEEKDAY(Cafe[[#This Row],[Date]])=7),1,0)</f>
        <v>1</v>
      </c>
    </row>
    <row r="133" spans="2:7" x14ac:dyDescent="0.3">
      <c r="B133" s="1">
        <f t="shared" si="1"/>
        <v>42862</v>
      </c>
      <c r="C133" s="2">
        <v>13122.233906863901</v>
      </c>
      <c r="D133">
        <v>61</v>
      </c>
      <c r="E133" cm="1">
        <f t="array" ref="E133">_xlfn.SWITCH(MONTH(Cafe[[#This Row],[Date]]),1,100,2,100,3,100,4,150,5,150,6,150,7,150,8,200,9,150,10,150,11,150,12,150)</f>
        <v>150</v>
      </c>
      <c r="F133">
        <v>21</v>
      </c>
      <c r="G133">
        <f>IF(OR(WEEKDAY(Cafe[[#This Row],[Date]])=1, WEEKDAY(Cafe[[#This Row],[Date]])=7),1,0)</f>
        <v>1</v>
      </c>
    </row>
    <row r="134" spans="2:7" x14ac:dyDescent="0.3">
      <c r="B134" s="1">
        <f t="shared" si="1"/>
        <v>42863</v>
      </c>
      <c r="C134" s="2">
        <v>9535.3071498118552</v>
      </c>
      <c r="D134">
        <v>64</v>
      </c>
      <c r="E134" cm="1">
        <f t="array" ref="E134">_xlfn.SWITCH(MONTH(Cafe[[#This Row],[Date]]),1,100,2,100,3,100,4,150,5,150,6,150,7,150,8,200,9,150,10,150,11,150,12,150)</f>
        <v>150</v>
      </c>
      <c r="F134">
        <v>19</v>
      </c>
      <c r="G134">
        <f>IF(OR(WEEKDAY(Cafe[[#This Row],[Date]])=1, WEEKDAY(Cafe[[#This Row],[Date]])=7),1,0)</f>
        <v>0</v>
      </c>
    </row>
    <row r="135" spans="2:7" x14ac:dyDescent="0.3">
      <c r="B135" s="1">
        <f t="shared" si="1"/>
        <v>42864</v>
      </c>
      <c r="C135" s="2">
        <v>10600.201383219868</v>
      </c>
      <c r="D135">
        <v>72</v>
      </c>
      <c r="E135" cm="1">
        <f t="array" ref="E135">_xlfn.SWITCH(MONTH(Cafe[[#This Row],[Date]]),1,100,2,100,3,100,4,150,5,150,6,150,7,150,8,200,9,150,10,150,11,150,12,150)</f>
        <v>150</v>
      </c>
      <c r="F135">
        <v>13</v>
      </c>
      <c r="G135">
        <f>IF(OR(WEEKDAY(Cafe[[#This Row],[Date]])=1, WEEKDAY(Cafe[[#This Row],[Date]])=7),1,0)</f>
        <v>0</v>
      </c>
    </row>
    <row r="136" spans="2:7" x14ac:dyDescent="0.3">
      <c r="B136" s="1">
        <f t="shared" si="1"/>
        <v>42865</v>
      </c>
      <c r="C136" s="2">
        <v>12063.025209032659</v>
      </c>
      <c r="D136">
        <v>75</v>
      </c>
      <c r="E136" cm="1">
        <f t="array" ref="E136">_xlfn.SWITCH(MONTH(Cafe[[#This Row],[Date]]),1,100,2,100,3,100,4,150,5,150,6,150,7,150,8,200,9,150,10,150,11,150,12,150)</f>
        <v>150</v>
      </c>
      <c r="F136">
        <v>14</v>
      </c>
      <c r="G136">
        <f>IF(OR(WEEKDAY(Cafe[[#This Row],[Date]])=1, WEEKDAY(Cafe[[#This Row],[Date]])=7),1,0)</f>
        <v>0</v>
      </c>
    </row>
    <row r="137" spans="2:7" x14ac:dyDescent="0.3">
      <c r="B137" s="1">
        <f t="shared" ref="B137:B200" si="2">B136+1</f>
        <v>42866</v>
      </c>
      <c r="C137" s="2">
        <v>10413.988498550081</v>
      </c>
      <c r="D137">
        <v>76</v>
      </c>
      <c r="E137" cm="1">
        <f t="array" ref="E137">_xlfn.SWITCH(MONTH(Cafe[[#This Row],[Date]]),1,100,2,100,3,100,4,150,5,150,6,150,7,150,8,200,9,150,10,150,11,150,12,150)</f>
        <v>150</v>
      </c>
      <c r="F137">
        <v>14</v>
      </c>
      <c r="G137">
        <f>IF(OR(WEEKDAY(Cafe[[#This Row],[Date]])=1, WEEKDAY(Cafe[[#This Row],[Date]])=7),1,0)</f>
        <v>0</v>
      </c>
    </row>
    <row r="138" spans="2:7" x14ac:dyDescent="0.3">
      <c r="B138" s="1">
        <f t="shared" si="2"/>
        <v>42867</v>
      </c>
      <c r="C138" s="2">
        <v>10996.85500036644</v>
      </c>
      <c r="D138">
        <v>73</v>
      </c>
      <c r="E138" cm="1">
        <f t="array" ref="E138">_xlfn.SWITCH(MONTH(Cafe[[#This Row],[Date]]),1,100,2,100,3,100,4,150,5,150,6,150,7,150,8,200,9,150,10,150,11,150,12,150)</f>
        <v>150</v>
      </c>
      <c r="F138">
        <v>19</v>
      </c>
      <c r="G138">
        <f>IF(OR(WEEKDAY(Cafe[[#This Row],[Date]])=1, WEEKDAY(Cafe[[#This Row],[Date]])=7),1,0)</f>
        <v>0</v>
      </c>
    </row>
    <row r="139" spans="2:7" x14ac:dyDescent="0.3">
      <c r="B139" s="1">
        <f t="shared" si="2"/>
        <v>42868</v>
      </c>
      <c r="C139" s="2">
        <v>13157.857077850605</v>
      </c>
      <c r="D139">
        <v>69</v>
      </c>
      <c r="E139" cm="1">
        <f t="array" ref="E139">_xlfn.SWITCH(MONTH(Cafe[[#This Row],[Date]]),1,100,2,100,3,100,4,150,5,150,6,150,7,150,8,200,9,150,10,150,11,150,12,150)</f>
        <v>150</v>
      </c>
      <c r="F139">
        <v>18</v>
      </c>
      <c r="G139">
        <f>IF(OR(WEEKDAY(Cafe[[#This Row],[Date]])=1, WEEKDAY(Cafe[[#This Row],[Date]])=7),1,0)</f>
        <v>1</v>
      </c>
    </row>
    <row r="140" spans="2:7" x14ac:dyDescent="0.3">
      <c r="B140" s="1">
        <f t="shared" si="2"/>
        <v>42869</v>
      </c>
      <c r="C140" s="2">
        <v>14379.448614781661</v>
      </c>
      <c r="D140">
        <v>71</v>
      </c>
      <c r="E140" cm="1">
        <f t="array" ref="E140">_xlfn.SWITCH(MONTH(Cafe[[#This Row],[Date]]),1,100,2,100,3,100,4,150,5,150,6,150,7,150,8,200,9,150,10,150,11,150,12,150)</f>
        <v>150</v>
      </c>
      <c r="F140">
        <v>18</v>
      </c>
      <c r="G140">
        <f>IF(OR(WEEKDAY(Cafe[[#This Row],[Date]])=1, WEEKDAY(Cafe[[#This Row],[Date]])=7),1,0)</f>
        <v>1</v>
      </c>
    </row>
    <row r="141" spans="2:7" x14ac:dyDescent="0.3">
      <c r="B141" s="1">
        <f t="shared" si="2"/>
        <v>42870</v>
      </c>
      <c r="C141" s="2">
        <v>10671.010205583829</v>
      </c>
      <c r="D141">
        <v>75</v>
      </c>
      <c r="E141" cm="1">
        <f t="array" ref="E141">_xlfn.SWITCH(MONTH(Cafe[[#This Row],[Date]]),1,100,2,100,3,100,4,150,5,150,6,150,7,150,8,200,9,150,10,150,11,150,12,150)</f>
        <v>150</v>
      </c>
      <c r="F141">
        <v>14</v>
      </c>
      <c r="G141">
        <f>IF(OR(WEEKDAY(Cafe[[#This Row],[Date]])=1, WEEKDAY(Cafe[[#This Row],[Date]])=7),1,0)</f>
        <v>0</v>
      </c>
    </row>
    <row r="142" spans="2:7" x14ac:dyDescent="0.3">
      <c r="B142" s="1">
        <f t="shared" si="2"/>
        <v>42871</v>
      </c>
      <c r="C142" s="2">
        <v>10632.951915806152</v>
      </c>
      <c r="D142">
        <v>78</v>
      </c>
      <c r="E142" cm="1">
        <f t="array" ref="E142">_xlfn.SWITCH(MONTH(Cafe[[#This Row],[Date]]),1,100,2,100,3,100,4,150,5,150,6,150,7,150,8,200,9,150,10,150,11,150,12,150)</f>
        <v>150</v>
      </c>
      <c r="F142">
        <v>20</v>
      </c>
      <c r="G142">
        <f>IF(OR(WEEKDAY(Cafe[[#This Row],[Date]])=1, WEEKDAY(Cafe[[#This Row],[Date]])=7),1,0)</f>
        <v>0</v>
      </c>
    </row>
    <row r="143" spans="2:7" x14ac:dyDescent="0.3">
      <c r="B143" s="1">
        <f t="shared" si="2"/>
        <v>42872</v>
      </c>
      <c r="C143" s="2">
        <v>12201.390167404281</v>
      </c>
      <c r="D143">
        <v>79</v>
      </c>
      <c r="E143" cm="1">
        <f t="array" ref="E143">_xlfn.SWITCH(MONTH(Cafe[[#This Row],[Date]]),1,100,2,100,3,100,4,150,5,150,6,150,7,150,8,200,9,150,10,150,11,150,12,150)</f>
        <v>150</v>
      </c>
      <c r="F143">
        <v>15</v>
      </c>
      <c r="G143">
        <f>IF(OR(WEEKDAY(Cafe[[#This Row],[Date]])=1, WEEKDAY(Cafe[[#This Row],[Date]])=7),1,0)</f>
        <v>0</v>
      </c>
    </row>
    <row r="144" spans="2:7" x14ac:dyDescent="0.3">
      <c r="B144" s="1">
        <f t="shared" si="2"/>
        <v>42873</v>
      </c>
      <c r="C144" s="2">
        <v>11451.438562617597</v>
      </c>
      <c r="D144">
        <v>80</v>
      </c>
      <c r="E144" cm="1">
        <f t="array" ref="E144">_xlfn.SWITCH(MONTH(Cafe[[#This Row],[Date]]),1,100,2,100,3,100,4,150,5,150,6,150,7,150,8,200,9,150,10,150,11,150,12,150)</f>
        <v>150</v>
      </c>
      <c r="F144">
        <v>21</v>
      </c>
      <c r="G144">
        <f>IF(OR(WEEKDAY(Cafe[[#This Row],[Date]])=1, WEEKDAY(Cafe[[#This Row],[Date]])=7),1,0)</f>
        <v>0</v>
      </c>
    </row>
    <row r="145" spans="2:7" x14ac:dyDescent="0.3">
      <c r="B145" s="1">
        <f t="shared" si="2"/>
        <v>42874</v>
      </c>
      <c r="C145" s="2">
        <v>12512.048172733284</v>
      </c>
      <c r="D145">
        <v>80</v>
      </c>
      <c r="E145" cm="1">
        <f t="array" ref="E145">_xlfn.SWITCH(MONTH(Cafe[[#This Row],[Date]]),1,100,2,100,3,100,4,150,5,150,6,150,7,150,8,200,9,150,10,150,11,150,12,150)</f>
        <v>150</v>
      </c>
      <c r="F145">
        <v>17</v>
      </c>
      <c r="G145">
        <f>IF(OR(WEEKDAY(Cafe[[#This Row],[Date]])=1, WEEKDAY(Cafe[[#This Row],[Date]])=7),1,0)</f>
        <v>0</v>
      </c>
    </row>
    <row r="146" spans="2:7" x14ac:dyDescent="0.3">
      <c r="B146" s="1">
        <f t="shared" si="2"/>
        <v>42875</v>
      </c>
      <c r="C146" s="2">
        <v>14676.763328998473</v>
      </c>
      <c r="D146">
        <v>78</v>
      </c>
      <c r="E146" cm="1">
        <f t="array" ref="E146">_xlfn.SWITCH(MONTH(Cafe[[#This Row],[Date]]),1,100,2,100,3,100,4,150,5,150,6,150,7,150,8,200,9,150,10,150,11,150,12,150)</f>
        <v>150</v>
      </c>
      <c r="F146">
        <v>17</v>
      </c>
      <c r="G146">
        <f>IF(OR(WEEKDAY(Cafe[[#This Row],[Date]])=1, WEEKDAY(Cafe[[#This Row],[Date]])=7),1,0)</f>
        <v>1</v>
      </c>
    </row>
    <row r="147" spans="2:7" x14ac:dyDescent="0.3">
      <c r="B147" s="1">
        <f t="shared" si="2"/>
        <v>42876</v>
      </c>
      <c r="C147" s="2">
        <v>14135.449597489633</v>
      </c>
      <c r="D147">
        <v>73</v>
      </c>
      <c r="E147" cm="1">
        <f t="array" ref="E147">_xlfn.SWITCH(MONTH(Cafe[[#This Row],[Date]]),1,100,2,100,3,100,4,150,5,150,6,150,7,150,8,200,9,150,10,150,11,150,12,150)</f>
        <v>150</v>
      </c>
      <c r="F147">
        <v>19</v>
      </c>
      <c r="G147">
        <f>IF(OR(WEEKDAY(Cafe[[#This Row],[Date]])=1, WEEKDAY(Cafe[[#This Row],[Date]])=7),1,0)</f>
        <v>1</v>
      </c>
    </row>
    <row r="148" spans="2:7" x14ac:dyDescent="0.3">
      <c r="B148" s="1">
        <f t="shared" si="2"/>
        <v>42877</v>
      </c>
      <c r="C148" s="2">
        <v>10801.541105505594</v>
      </c>
      <c r="D148">
        <v>73</v>
      </c>
      <c r="E148" cm="1">
        <f t="array" ref="E148">_xlfn.SWITCH(MONTH(Cafe[[#This Row],[Date]]),1,100,2,100,3,100,4,150,5,150,6,150,7,150,8,200,9,150,10,150,11,150,12,150)</f>
        <v>150</v>
      </c>
      <c r="F148">
        <v>21</v>
      </c>
      <c r="G148">
        <f>IF(OR(WEEKDAY(Cafe[[#This Row],[Date]])=1, WEEKDAY(Cafe[[#This Row],[Date]])=7),1,0)</f>
        <v>0</v>
      </c>
    </row>
    <row r="149" spans="2:7" x14ac:dyDescent="0.3">
      <c r="B149" s="1">
        <f t="shared" si="2"/>
        <v>42878</v>
      </c>
      <c r="C149" s="2">
        <v>9985.4976715759403</v>
      </c>
      <c r="D149">
        <v>69</v>
      </c>
      <c r="E149" cm="1">
        <f t="array" ref="E149">_xlfn.SWITCH(MONTH(Cafe[[#This Row],[Date]]),1,100,2,100,3,100,4,150,5,150,6,150,7,150,8,200,9,150,10,150,11,150,12,150)</f>
        <v>150</v>
      </c>
      <c r="F149">
        <v>19</v>
      </c>
      <c r="G149">
        <f>IF(OR(WEEKDAY(Cafe[[#This Row],[Date]])=1, WEEKDAY(Cafe[[#This Row],[Date]])=7),1,0)</f>
        <v>0</v>
      </c>
    </row>
    <row r="150" spans="2:7" x14ac:dyDescent="0.3">
      <c r="B150" s="1">
        <f t="shared" si="2"/>
        <v>42879</v>
      </c>
      <c r="C150" s="2">
        <v>9901.9994775951836</v>
      </c>
      <c r="D150">
        <v>70</v>
      </c>
      <c r="E150" cm="1">
        <f t="array" ref="E150">_xlfn.SWITCH(MONTH(Cafe[[#This Row],[Date]]),1,100,2,100,3,100,4,150,5,150,6,150,7,150,8,200,9,150,10,150,11,150,12,150)</f>
        <v>150</v>
      </c>
      <c r="F150">
        <v>19</v>
      </c>
      <c r="G150">
        <f>IF(OR(WEEKDAY(Cafe[[#This Row],[Date]])=1, WEEKDAY(Cafe[[#This Row],[Date]])=7),1,0)</f>
        <v>0</v>
      </c>
    </row>
    <row r="151" spans="2:7" x14ac:dyDescent="0.3">
      <c r="B151" s="1">
        <f t="shared" si="2"/>
        <v>42880</v>
      </c>
      <c r="C151" s="2">
        <v>11185.955037127307</v>
      </c>
      <c r="D151">
        <v>64</v>
      </c>
      <c r="E151" cm="1">
        <f t="array" ref="E151">_xlfn.SWITCH(MONTH(Cafe[[#This Row],[Date]]),1,100,2,100,3,100,4,150,5,150,6,150,7,150,8,200,9,150,10,150,11,150,12,150)</f>
        <v>150</v>
      </c>
      <c r="F151">
        <v>21</v>
      </c>
      <c r="G151">
        <f>IF(OR(WEEKDAY(Cafe[[#This Row],[Date]])=1, WEEKDAY(Cafe[[#This Row],[Date]])=7),1,0)</f>
        <v>0</v>
      </c>
    </row>
    <row r="152" spans="2:7" x14ac:dyDescent="0.3">
      <c r="B152" s="1">
        <f t="shared" si="2"/>
        <v>42881</v>
      </c>
      <c r="C152" s="2">
        <v>11450.031692624892</v>
      </c>
      <c r="D152">
        <v>69</v>
      </c>
      <c r="E152" cm="1">
        <f t="array" ref="E152">_xlfn.SWITCH(MONTH(Cafe[[#This Row],[Date]]),1,100,2,100,3,100,4,150,5,150,6,150,7,150,8,200,9,150,10,150,11,150,12,150)</f>
        <v>150</v>
      </c>
      <c r="F152">
        <v>16</v>
      </c>
      <c r="G152">
        <f>IF(OR(WEEKDAY(Cafe[[#This Row],[Date]])=1, WEEKDAY(Cafe[[#This Row],[Date]])=7),1,0)</f>
        <v>0</v>
      </c>
    </row>
    <row r="153" spans="2:7" x14ac:dyDescent="0.3">
      <c r="B153" s="1">
        <f t="shared" si="2"/>
        <v>42882</v>
      </c>
      <c r="C153" s="2">
        <v>13678.801956643754</v>
      </c>
      <c r="D153">
        <v>75</v>
      </c>
      <c r="E153" cm="1">
        <f t="array" ref="E153">_xlfn.SWITCH(MONTH(Cafe[[#This Row],[Date]]),1,100,2,100,3,100,4,150,5,150,6,150,7,150,8,200,9,150,10,150,11,150,12,150)</f>
        <v>150</v>
      </c>
      <c r="F153">
        <v>16</v>
      </c>
      <c r="G153">
        <f>IF(OR(WEEKDAY(Cafe[[#This Row],[Date]])=1, WEEKDAY(Cafe[[#This Row],[Date]])=7),1,0)</f>
        <v>1</v>
      </c>
    </row>
    <row r="154" spans="2:7" x14ac:dyDescent="0.3">
      <c r="B154" s="1">
        <f t="shared" si="2"/>
        <v>42883</v>
      </c>
      <c r="C154" s="2">
        <v>13161.1335767541</v>
      </c>
      <c r="D154">
        <v>75</v>
      </c>
      <c r="E154" cm="1">
        <f t="array" ref="E154">_xlfn.SWITCH(MONTH(Cafe[[#This Row],[Date]]),1,100,2,100,3,100,4,150,5,150,6,150,7,150,8,200,9,150,10,150,11,150,12,150)</f>
        <v>150</v>
      </c>
      <c r="F154">
        <v>14</v>
      </c>
      <c r="G154">
        <f>IF(OR(WEEKDAY(Cafe[[#This Row],[Date]])=1, WEEKDAY(Cafe[[#This Row],[Date]])=7),1,0)</f>
        <v>1</v>
      </c>
    </row>
    <row r="155" spans="2:7" x14ac:dyDescent="0.3">
      <c r="B155" s="1">
        <f t="shared" si="2"/>
        <v>42884</v>
      </c>
      <c r="C155" s="2">
        <v>12102.390417797753</v>
      </c>
      <c r="D155">
        <v>75</v>
      </c>
      <c r="E155" cm="1">
        <f t="array" ref="E155">_xlfn.SWITCH(MONTH(Cafe[[#This Row],[Date]]),1,100,2,100,3,100,4,150,5,150,6,150,7,150,8,200,9,150,10,150,11,150,12,150)</f>
        <v>150</v>
      </c>
      <c r="F155">
        <v>20</v>
      </c>
      <c r="G155">
        <f>IF(OR(WEEKDAY(Cafe[[#This Row],[Date]])=1, WEEKDAY(Cafe[[#This Row],[Date]])=7),1,0)</f>
        <v>0</v>
      </c>
    </row>
    <row r="156" spans="2:7" x14ac:dyDescent="0.3">
      <c r="B156" s="1">
        <f t="shared" si="2"/>
        <v>42885</v>
      </c>
      <c r="C156" s="2">
        <v>11225.790531112791</v>
      </c>
      <c r="D156">
        <v>71</v>
      </c>
      <c r="E156" cm="1">
        <f t="array" ref="E156">_xlfn.SWITCH(MONTH(Cafe[[#This Row],[Date]]),1,100,2,100,3,100,4,150,5,150,6,150,7,150,8,200,9,150,10,150,11,150,12,150)</f>
        <v>150</v>
      </c>
      <c r="F156">
        <v>20</v>
      </c>
      <c r="G156">
        <f>IF(OR(WEEKDAY(Cafe[[#This Row],[Date]])=1, WEEKDAY(Cafe[[#This Row],[Date]])=7),1,0)</f>
        <v>0</v>
      </c>
    </row>
    <row r="157" spans="2:7" x14ac:dyDescent="0.3">
      <c r="B157" s="1">
        <f t="shared" si="2"/>
        <v>42886</v>
      </c>
      <c r="C157" s="2">
        <v>9856.0921568933118</v>
      </c>
      <c r="D157">
        <v>72</v>
      </c>
      <c r="E157" cm="1">
        <f t="array" ref="E157">_xlfn.SWITCH(MONTH(Cafe[[#This Row],[Date]]),1,100,2,100,3,100,4,150,5,150,6,150,7,150,8,200,9,150,10,150,11,150,12,150)</f>
        <v>150</v>
      </c>
      <c r="F157">
        <v>21</v>
      </c>
      <c r="G157">
        <f>IF(OR(WEEKDAY(Cafe[[#This Row],[Date]])=1, WEEKDAY(Cafe[[#This Row],[Date]])=7),1,0)</f>
        <v>0</v>
      </c>
    </row>
    <row r="158" spans="2:7" x14ac:dyDescent="0.3">
      <c r="B158" s="1">
        <f t="shared" si="2"/>
        <v>42887</v>
      </c>
      <c r="C158" s="2">
        <v>12125.550851367771</v>
      </c>
      <c r="D158">
        <v>75</v>
      </c>
      <c r="E158" cm="1">
        <f t="array" ref="E158">_xlfn.SWITCH(MONTH(Cafe[[#This Row],[Date]]),1,100,2,100,3,100,4,150,5,150,6,150,7,150,8,200,9,150,10,150,11,150,12,150)</f>
        <v>150</v>
      </c>
      <c r="F158">
        <v>16</v>
      </c>
      <c r="G158">
        <f>IF(OR(WEEKDAY(Cafe[[#This Row],[Date]])=1, WEEKDAY(Cafe[[#This Row],[Date]])=7),1,0)</f>
        <v>0</v>
      </c>
    </row>
    <row r="159" spans="2:7" x14ac:dyDescent="0.3">
      <c r="B159" s="1">
        <f t="shared" si="2"/>
        <v>42888</v>
      </c>
      <c r="C159" s="2">
        <v>10804.762192834007</v>
      </c>
      <c r="D159">
        <v>75</v>
      </c>
      <c r="E159" cm="1">
        <f t="array" ref="E159">_xlfn.SWITCH(MONTH(Cafe[[#This Row],[Date]]),1,100,2,100,3,100,4,150,5,150,6,150,7,150,8,200,9,150,10,150,11,150,12,150)</f>
        <v>150</v>
      </c>
      <c r="F159">
        <v>17</v>
      </c>
      <c r="G159">
        <f>IF(OR(WEEKDAY(Cafe[[#This Row],[Date]])=1, WEEKDAY(Cafe[[#This Row],[Date]])=7),1,0)</f>
        <v>0</v>
      </c>
    </row>
    <row r="160" spans="2:7" x14ac:dyDescent="0.3">
      <c r="B160" s="1">
        <f t="shared" si="2"/>
        <v>42889</v>
      </c>
      <c r="C160" s="2">
        <v>12975.626655475433</v>
      </c>
      <c r="D160">
        <v>78</v>
      </c>
      <c r="E160" cm="1">
        <f t="array" ref="E160">_xlfn.SWITCH(MONTH(Cafe[[#This Row],[Date]]),1,100,2,100,3,100,4,150,5,150,6,150,7,150,8,200,9,150,10,150,11,150,12,150)</f>
        <v>150</v>
      </c>
      <c r="F160">
        <v>16</v>
      </c>
      <c r="G160">
        <f>IF(OR(WEEKDAY(Cafe[[#This Row],[Date]])=1, WEEKDAY(Cafe[[#This Row],[Date]])=7),1,0)</f>
        <v>1</v>
      </c>
    </row>
    <row r="161" spans="2:7" x14ac:dyDescent="0.3">
      <c r="B161" s="1">
        <f t="shared" si="2"/>
        <v>42890</v>
      </c>
      <c r="C161" s="2">
        <v>14284.654510657736</v>
      </c>
      <c r="D161">
        <v>76</v>
      </c>
      <c r="E161" cm="1">
        <f t="array" ref="E161">_xlfn.SWITCH(MONTH(Cafe[[#This Row],[Date]]),1,100,2,100,3,100,4,150,5,150,6,150,7,150,8,200,9,150,10,150,11,150,12,150)</f>
        <v>150</v>
      </c>
      <c r="F161">
        <v>20</v>
      </c>
      <c r="G161">
        <f>IF(OR(WEEKDAY(Cafe[[#This Row],[Date]])=1, WEEKDAY(Cafe[[#This Row],[Date]])=7),1,0)</f>
        <v>1</v>
      </c>
    </row>
    <row r="162" spans="2:7" x14ac:dyDescent="0.3">
      <c r="B162" s="1">
        <f t="shared" si="2"/>
        <v>42891</v>
      </c>
      <c r="C162" s="2">
        <v>10175.957699857134</v>
      </c>
      <c r="D162">
        <v>74</v>
      </c>
      <c r="E162" cm="1">
        <f t="array" ref="E162">_xlfn.SWITCH(MONTH(Cafe[[#This Row],[Date]]),1,100,2,100,3,100,4,150,5,150,6,150,7,150,8,200,9,150,10,150,11,150,12,150)</f>
        <v>150</v>
      </c>
      <c r="F162">
        <v>15</v>
      </c>
      <c r="G162">
        <f>IF(OR(WEEKDAY(Cafe[[#This Row],[Date]])=1, WEEKDAY(Cafe[[#This Row],[Date]])=7),1,0)</f>
        <v>0</v>
      </c>
    </row>
    <row r="163" spans="2:7" x14ac:dyDescent="0.3">
      <c r="B163" s="1">
        <f t="shared" si="2"/>
        <v>42892</v>
      </c>
      <c r="C163" s="2">
        <v>10464.035128660678</v>
      </c>
      <c r="D163">
        <v>73</v>
      </c>
      <c r="E163" cm="1">
        <f t="array" ref="E163">_xlfn.SWITCH(MONTH(Cafe[[#This Row],[Date]]),1,100,2,100,3,100,4,150,5,150,6,150,7,150,8,200,9,150,10,150,11,150,12,150)</f>
        <v>150</v>
      </c>
      <c r="F163">
        <v>18</v>
      </c>
      <c r="G163">
        <f>IF(OR(WEEKDAY(Cafe[[#This Row],[Date]])=1, WEEKDAY(Cafe[[#This Row],[Date]])=7),1,0)</f>
        <v>0</v>
      </c>
    </row>
    <row r="164" spans="2:7" x14ac:dyDescent="0.3">
      <c r="B164" s="1">
        <f t="shared" si="2"/>
        <v>42893</v>
      </c>
      <c r="C164" s="2">
        <v>10089.923941729154</v>
      </c>
      <c r="D164">
        <v>74</v>
      </c>
      <c r="E164" cm="1">
        <f t="array" ref="E164">_xlfn.SWITCH(MONTH(Cafe[[#This Row],[Date]]),1,100,2,100,3,100,4,150,5,150,6,150,7,150,8,200,9,150,10,150,11,150,12,150)</f>
        <v>150</v>
      </c>
      <c r="F164">
        <v>13</v>
      </c>
      <c r="G164">
        <f>IF(OR(WEEKDAY(Cafe[[#This Row],[Date]])=1, WEEKDAY(Cafe[[#This Row],[Date]])=7),1,0)</f>
        <v>0</v>
      </c>
    </row>
    <row r="165" spans="2:7" x14ac:dyDescent="0.3">
      <c r="B165" s="1">
        <f t="shared" si="2"/>
        <v>42894</v>
      </c>
      <c r="C165" s="2">
        <v>11394.07888888536</v>
      </c>
      <c r="D165">
        <v>71</v>
      </c>
      <c r="E165" cm="1">
        <f t="array" ref="E165">_xlfn.SWITCH(MONTH(Cafe[[#This Row],[Date]]),1,100,2,100,3,100,4,150,5,150,6,150,7,150,8,200,9,150,10,150,11,150,12,150)</f>
        <v>150</v>
      </c>
      <c r="F165">
        <v>21</v>
      </c>
      <c r="G165">
        <f>IF(OR(WEEKDAY(Cafe[[#This Row],[Date]])=1, WEEKDAY(Cafe[[#This Row],[Date]])=7),1,0)</f>
        <v>0</v>
      </c>
    </row>
    <row r="166" spans="2:7" x14ac:dyDescent="0.3">
      <c r="B166" s="1">
        <f t="shared" si="2"/>
        <v>42895</v>
      </c>
      <c r="C166" s="2">
        <v>11590.806186510919</v>
      </c>
      <c r="D166">
        <v>74</v>
      </c>
      <c r="E166" cm="1">
        <f t="array" ref="E166">_xlfn.SWITCH(MONTH(Cafe[[#This Row],[Date]]),1,100,2,100,3,100,4,150,5,150,6,150,7,150,8,200,9,150,10,150,11,150,12,150)</f>
        <v>150</v>
      </c>
      <c r="F166">
        <v>15</v>
      </c>
      <c r="G166">
        <f>IF(OR(WEEKDAY(Cafe[[#This Row],[Date]])=1, WEEKDAY(Cafe[[#This Row],[Date]])=7),1,0)</f>
        <v>0</v>
      </c>
    </row>
    <row r="167" spans="2:7" x14ac:dyDescent="0.3">
      <c r="B167" s="1">
        <f t="shared" si="2"/>
        <v>42896</v>
      </c>
      <c r="C167" s="2">
        <v>14376.513429252904</v>
      </c>
      <c r="D167">
        <v>76</v>
      </c>
      <c r="E167" cm="1">
        <f t="array" ref="E167">_xlfn.SWITCH(MONTH(Cafe[[#This Row],[Date]]),1,100,2,100,3,100,4,150,5,150,6,150,7,150,8,200,9,150,10,150,11,150,12,150)</f>
        <v>150</v>
      </c>
      <c r="F167">
        <v>20</v>
      </c>
      <c r="G167">
        <f>IF(OR(WEEKDAY(Cafe[[#This Row],[Date]])=1, WEEKDAY(Cafe[[#This Row],[Date]])=7),1,0)</f>
        <v>1</v>
      </c>
    </row>
    <row r="168" spans="2:7" x14ac:dyDescent="0.3">
      <c r="B168" s="1">
        <f t="shared" si="2"/>
        <v>42897</v>
      </c>
      <c r="C168" s="2">
        <v>14252.594578158249</v>
      </c>
      <c r="D168">
        <v>77</v>
      </c>
      <c r="E168" cm="1">
        <f t="array" ref="E168">_xlfn.SWITCH(MONTH(Cafe[[#This Row],[Date]]),1,100,2,100,3,100,4,150,5,150,6,150,7,150,8,200,9,150,10,150,11,150,12,150)</f>
        <v>150</v>
      </c>
      <c r="F168">
        <v>18</v>
      </c>
      <c r="G168">
        <f>IF(OR(WEEKDAY(Cafe[[#This Row],[Date]])=1, WEEKDAY(Cafe[[#This Row],[Date]])=7),1,0)</f>
        <v>1</v>
      </c>
    </row>
    <row r="169" spans="2:7" x14ac:dyDescent="0.3">
      <c r="B169" s="1">
        <f t="shared" si="2"/>
        <v>42898</v>
      </c>
      <c r="C169" s="2">
        <v>10224.33411233621</v>
      </c>
      <c r="D169">
        <v>78</v>
      </c>
      <c r="E169" cm="1">
        <f t="array" ref="E169">_xlfn.SWITCH(MONTH(Cafe[[#This Row],[Date]]),1,100,2,100,3,100,4,150,5,150,6,150,7,150,8,200,9,150,10,150,11,150,12,150)</f>
        <v>150</v>
      </c>
      <c r="F169">
        <v>19</v>
      </c>
      <c r="G169">
        <f>IF(OR(WEEKDAY(Cafe[[#This Row],[Date]])=1, WEEKDAY(Cafe[[#This Row],[Date]])=7),1,0)</f>
        <v>0</v>
      </c>
    </row>
    <row r="170" spans="2:7" x14ac:dyDescent="0.3">
      <c r="B170" s="1">
        <f t="shared" si="2"/>
        <v>42899</v>
      </c>
      <c r="C170" s="2">
        <v>11704.481294451405</v>
      </c>
      <c r="D170">
        <v>78</v>
      </c>
      <c r="E170" cm="1">
        <f t="array" ref="E170">_xlfn.SWITCH(MONTH(Cafe[[#This Row],[Date]]),1,100,2,100,3,100,4,150,5,150,6,150,7,150,8,200,9,150,10,150,11,150,12,150)</f>
        <v>150</v>
      </c>
      <c r="F170">
        <v>19</v>
      </c>
      <c r="G170">
        <f>IF(OR(WEEKDAY(Cafe[[#This Row],[Date]])=1, WEEKDAY(Cafe[[#This Row],[Date]])=7),1,0)</f>
        <v>0</v>
      </c>
    </row>
    <row r="171" spans="2:7" x14ac:dyDescent="0.3">
      <c r="B171" s="1">
        <f t="shared" si="2"/>
        <v>42900</v>
      </c>
      <c r="C171" s="2">
        <v>11963.298215775842</v>
      </c>
      <c r="D171">
        <v>79</v>
      </c>
      <c r="E171" cm="1">
        <f t="array" ref="E171">_xlfn.SWITCH(MONTH(Cafe[[#This Row],[Date]]),1,100,2,100,3,100,4,150,5,150,6,150,7,150,8,200,9,150,10,150,11,150,12,150)</f>
        <v>150</v>
      </c>
      <c r="F171">
        <v>22</v>
      </c>
      <c r="G171">
        <f>IF(OR(WEEKDAY(Cafe[[#This Row],[Date]])=1, WEEKDAY(Cafe[[#This Row],[Date]])=7),1,0)</f>
        <v>0</v>
      </c>
    </row>
    <row r="172" spans="2:7" x14ac:dyDescent="0.3">
      <c r="B172" s="1">
        <f t="shared" si="2"/>
        <v>42901</v>
      </c>
      <c r="C172" s="2">
        <v>11906.867376657594</v>
      </c>
      <c r="D172">
        <v>79</v>
      </c>
      <c r="E172" cm="1">
        <f t="array" ref="E172">_xlfn.SWITCH(MONTH(Cafe[[#This Row],[Date]]),1,100,2,100,3,100,4,150,5,150,6,150,7,150,8,200,9,150,10,150,11,150,12,150)</f>
        <v>150</v>
      </c>
      <c r="F172">
        <v>15</v>
      </c>
      <c r="G172">
        <f>IF(OR(WEEKDAY(Cafe[[#This Row],[Date]])=1, WEEKDAY(Cafe[[#This Row],[Date]])=7),1,0)</f>
        <v>0</v>
      </c>
    </row>
    <row r="173" spans="2:7" x14ac:dyDescent="0.3">
      <c r="B173" s="1">
        <f t="shared" si="2"/>
        <v>42902</v>
      </c>
      <c r="C173" s="2">
        <v>10002.927563245683</v>
      </c>
      <c r="D173">
        <v>74</v>
      </c>
      <c r="E173" cm="1">
        <f t="array" ref="E173">_xlfn.SWITCH(MONTH(Cafe[[#This Row],[Date]]),1,100,2,100,3,100,4,150,5,150,6,150,7,150,8,200,9,150,10,150,11,150,12,150)</f>
        <v>150</v>
      </c>
      <c r="F173">
        <v>14</v>
      </c>
      <c r="G173">
        <f>IF(OR(WEEKDAY(Cafe[[#This Row],[Date]])=1, WEEKDAY(Cafe[[#This Row],[Date]])=7),1,0)</f>
        <v>0</v>
      </c>
    </row>
    <row r="174" spans="2:7" x14ac:dyDescent="0.3">
      <c r="B174" s="1">
        <f t="shared" si="2"/>
        <v>42903</v>
      </c>
      <c r="C174" s="2">
        <v>12815.549996656371</v>
      </c>
      <c r="D174">
        <v>77</v>
      </c>
      <c r="E174" cm="1">
        <f t="array" ref="E174">_xlfn.SWITCH(MONTH(Cafe[[#This Row],[Date]]),1,100,2,100,3,100,4,150,5,150,6,150,7,150,8,200,9,150,10,150,11,150,12,150)</f>
        <v>150</v>
      </c>
      <c r="F174">
        <v>18</v>
      </c>
      <c r="G174">
        <f>IF(OR(WEEKDAY(Cafe[[#This Row],[Date]])=1, WEEKDAY(Cafe[[#This Row],[Date]])=7),1,0)</f>
        <v>1</v>
      </c>
    </row>
    <row r="175" spans="2:7" x14ac:dyDescent="0.3">
      <c r="B175" s="1">
        <f t="shared" si="2"/>
        <v>42904</v>
      </c>
      <c r="C175" s="2">
        <v>13376.883378015016</v>
      </c>
      <c r="D175">
        <v>75</v>
      </c>
      <c r="E175" cm="1">
        <f t="array" ref="E175">_xlfn.SWITCH(MONTH(Cafe[[#This Row],[Date]]),1,100,2,100,3,100,4,150,5,150,6,150,7,150,8,200,9,150,10,150,11,150,12,150)</f>
        <v>150</v>
      </c>
      <c r="F175">
        <v>17</v>
      </c>
      <c r="G175">
        <f>IF(OR(WEEKDAY(Cafe[[#This Row],[Date]])=1, WEEKDAY(Cafe[[#This Row],[Date]])=7),1,0)</f>
        <v>1</v>
      </c>
    </row>
    <row r="176" spans="2:7" x14ac:dyDescent="0.3">
      <c r="B176" s="1">
        <f t="shared" si="2"/>
        <v>42905</v>
      </c>
      <c r="C176" s="2">
        <v>12430.790873589358</v>
      </c>
      <c r="D176">
        <v>78</v>
      </c>
      <c r="E176" cm="1">
        <f t="array" ref="E176">_xlfn.SWITCH(MONTH(Cafe[[#This Row],[Date]]),1,100,2,100,3,100,4,150,5,150,6,150,7,150,8,200,9,150,10,150,11,150,12,150)</f>
        <v>150</v>
      </c>
      <c r="F176">
        <v>21</v>
      </c>
      <c r="G176">
        <f>IF(OR(WEEKDAY(Cafe[[#This Row],[Date]])=1, WEEKDAY(Cafe[[#This Row],[Date]])=7),1,0)</f>
        <v>0</v>
      </c>
    </row>
    <row r="177" spans="2:7" x14ac:dyDescent="0.3">
      <c r="B177" s="1">
        <f t="shared" si="2"/>
        <v>42906</v>
      </c>
      <c r="C177" s="2">
        <v>10466.23272711613</v>
      </c>
      <c r="D177">
        <v>74</v>
      </c>
      <c r="E177" cm="1">
        <f t="array" ref="E177">_xlfn.SWITCH(MONTH(Cafe[[#This Row],[Date]]),1,100,2,100,3,100,4,150,5,150,6,150,7,150,8,200,9,150,10,150,11,150,12,150)</f>
        <v>150</v>
      </c>
      <c r="F177">
        <v>13</v>
      </c>
      <c r="G177">
        <f>IF(OR(WEEKDAY(Cafe[[#This Row],[Date]])=1, WEEKDAY(Cafe[[#This Row],[Date]])=7),1,0)</f>
        <v>0</v>
      </c>
    </row>
    <row r="178" spans="2:7" x14ac:dyDescent="0.3">
      <c r="B178" s="1">
        <f t="shared" si="2"/>
        <v>42907</v>
      </c>
      <c r="C178" s="2">
        <v>12339.740713495434</v>
      </c>
      <c r="D178">
        <v>73</v>
      </c>
      <c r="E178" cm="1">
        <f t="array" ref="E178">_xlfn.SWITCH(MONTH(Cafe[[#This Row],[Date]]),1,100,2,100,3,100,4,150,5,150,6,150,7,150,8,200,9,150,10,150,11,150,12,150)</f>
        <v>150</v>
      </c>
      <c r="F178">
        <v>20</v>
      </c>
      <c r="G178">
        <f>IF(OR(WEEKDAY(Cafe[[#This Row],[Date]])=1, WEEKDAY(Cafe[[#This Row],[Date]])=7),1,0)</f>
        <v>0</v>
      </c>
    </row>
    <row r="179" spans="2:7" x14ac:dyDescent="0.3">
      <c r="B179" s="1">
        <f t="shared" si="2"/>
        <v>42908</v>
      </c>
      <c r="C179" s="2">
        <v>11846.66165625804</v>
      </c>
      <c r="D179">
        <v>75</v>
      </c>
      <c r="E179" cm="1">
        <f t="array" ref="E179">_xlfn.SWITCH(MONTH(Cafe[[#This Row],[Date]]),1,100,2,100,3,100,4,150,5,150,6,150,7,150,8,200,9,150,10,150,11,150,12,150)</f>
        <v>150</v>
      </c>
      <c r="F179">
        <v>22</v>
      </c>
      <c r="G179">
        <f>IF(OR(WEEKDAY(Cafe[[#This Row],[Date]])=1, WEEKDAY(Cafe[[#This Row],[Date]])=7),1,0)</f>
        <v>0</v>
      </c>
    </row>
    <row r="180" spans="2:7" x14ac:dyDescent="0.3">
      <c r="B180" s="1">
        <f t="shared" si="2"/>
        <v>42909</v>
      </c>
      <c r="C180" s="2">
        <v>12253.548726190556</v>
      </c>
      <c r="D180">
        <v>78</v>
      </c>
      <c r="E180" cm="1">
        <f t="array" ref="E180">_xlfn.SWITCH(MONTH(Cafe[[#This Row],[Date]]),1,100,2,100,3,100,4,150,5,150,6,150,7,150,8,200,9,150,10,150,11,150,12,150)</f>
        <v>150</v>
      </c>
      <c r="F180">
        <v>17</v>
      </c>
      <c r="G180">
        <f>IF(OR(WEEKDAY(Cafe[[#This Row],[Date]])=1, WEEKDAY(Cafe[[#This Row],[Date]])=7),1,0)</f>
        <v>0</v>
      </c>
    </row>
    <row r="181" spans="2:7" x14ac:dyDescent="0.3">
      <c r="B181" s="1">
        <f t="shared" si="2"/>
        <v>42910</v>
      </c>
      <c r="C181" s="2">
        <v>14331.695664493092</v>
      </c>
      <c r="D181">
        <v>76</v>
      </c>
      <c r="E181" cm="1">
        <f t="array" ref="E181">_xlfn.SWITCH(MONTH(Cafe[[#This Row],[Date]]),1,100,2,100,3,100,4,150,5,150,6,150,7,150,8,200,9,150,10,150,11,150,12,150)</f>
        <v>150</v>
      </c>
      <c r="F181">
        <v>12</v>
      </c>
      <c r="G181">
        <f>IF(OR(WEEKDAY(Cafe[[#This Row],[Date]])=1, WEEKDAY(Cafe[[#This Row],[Date]])=7),1,0)</f>
        <v>1</v>
      </c>
    </row>
    <row r="182" spans="2:7" x14ac:dyDescent="0.3">
      <c r="B182" s="1">
        <f t="shared" si="2"/>
        <v>42911</v>
      </c>
      <c r="C182" s="2">
        <v>13996.672131636828</v>
      </c>
      <c r="D182">
        <v>74</v>
      </c>
      <c r="E182" cm="1">
        <f t="array" ref="E182">_xlfn.SWITCH(MONTH(Cafe[[#This Row],[Date]]),1,100,2,100,3,100,4,150,5,150,6,150,7,150,8,200,9,150,10,150,11,150,12,150)</f>
        <v>150</v>
      </c>
      <c r="F182">
        <v>20</v>
      </c>
      <c r="G182">
        <f>IF(OR(WEEKDAY(Cafe[[#This Row],[Date]])=1, WEEKDAY(Cafe[[#This Row],[Date]])=7),1,0)</f>
        <v>1</v>
      </c>
    </row>
    <row r="183" spans="2:7" x14ac:dyDescent="0.3">
      <c r="B183" s="1">
        <f t="shared" si="2"/>
        <v>42912</v>
      </c>
      <c r="C183" s="2">
        <v>10467.162163955698</v>
      </c>
      <c r="D183">
        <v>74</v>
      </c>
      <c r="E183" cm="1">
        <f t="array" ref="E183">_xlfn.SWITCH(MONTH(Cafe[[#This Row],[Date]]),1,100,2,100,3,100,4,150,5,150,6,150,7,150,8,200,9,150,10,150,11,150,12,150)</f>
        <v>150</v>
      </c>
      <c r="F183">
        <v>17</v>
      </c>
      <c r="G183">
        <f>IF(OR(WEEKDAY(Cafe[[#This Row],[Date]])=1, WEEKDAY(Cafe[[#This Row],[Date]])=7),1,0)</f>
        <v>0</v>
      </c>
    </row>
    <row r="184" spans="2:7" x14ac:dyDescent="0.3">
      <c r="B184" s="1">
        <f t="shared" si="2"/>
        <v>42913</v>
      </c>
      <c r="C184" s="2">
        <v>10284.444644808922</v>
      </c>
      <c r="D184">
        <v>76</v>
      </c>
      <c r="E184" cm="1">
        <f t="array" ref="E184">_xlfn.SWITCH(MONTH(Cafe[[#This Row],[Date]]),1,100,2,100,3,100,4,150,5,150,6,150,7,150,8,200,9,150,10,150,11,150,12,150)</f>
        <v>150</v>
      </c>
      <c r="F184">
        <v>22</v>
      </c>
      <c r="G184">
        <f>IF(OR(WEEKDAY(Cafe[[#This Row],[Date]])=1, WEEKDAY(Cafe[[#This Row],[Date]])=7),1,0)</f>
        <v>0</v>
      </c>
    </row>
    <row r="185" spans="2:7" x14ac:dyDescent="0.3">
      <c r="B185" s="1">
        <f t="shared" si="2"/>
        <v>42914</v>
      </c>
      <c r="C185" s="2">
        <v>11587.561947822473</v>
      </c>
      <c r="D185">
        <v>77</v>
      </c>
      <c r="E185" cm="1">
        <f t="array" ref="E185">_xlfn.SWITCH(MONTH(Cafe[[#This Row],[Date]]),1,100,2,100,3,100,4,150,5,150,6,150,7,150,8,200,9,150,10,150,11,150,12,150)</f>
        <v>150</v>
      </c>
      <c r="F185">
        <v>18</v>
      </c>
      <c r="G185">
        <f>IF(OR(WEEKDAY(Cafe[[#This Row],[Date]])=1, WEEKDAY(Cafe[[#This Row],[Date]])=7),1,0)</f>
        <v>0</v>
      </c>
    </row>
    <row r="186" spans="2:7" x14ac:dyDescent="0.3">
      <c r="B186" s="1">
        <f t="shared" si="2"/>
        <v>42915</v>
      </c>
      <c r="C186" s="2">
        <v>12293.586753010079</v>
      </c>
      <c r="D186">
        <v>77</v>
      </c>
      <c r="E186" cm="1">
        <f t="array" ref="E186">_xlfn.SWITCH(MONTH(Cafe[[#This Row],[Date]]),1,100,2,100,3,100,4,150,5,150,6,150,7,150,8,200,9,150,10,150,11,150,12,150)</f>
        <v>150</v>
      </c>
      <c r="F186">
        <v>16</v>
      </c>
      <c r="G186">
        <f>IF(OR(WEEKDAY(Cafe[[#This Row],[Date]])=1, WEEKDAY(Cafe[[#This Row],[Date]])=7),1,0)</f>
        <v>0</v>
      </c>
    </row>
    <row r="187" spans="2:7" x14ac:dyDescent="0.3">
      <c r="B187" s="1">
        <f t="shared" si="2"/>
        <v>42916</v>
      </c>
      <c r="C187" s="2">
        <v>11175.572072525341</v>
      </c>
      <c r="D187">
        <v>74</v>
      </c>
      <c r="E187" cm="1">
        <f t="array" ref="E187">_xlfn.SWITCH(MONTH(Cafe[[#This Row],[Date]]),1,100,2,100,3,100,4,150,5,150,6,150,7,150,8,200,9,150,10,150,11,150,12,150)</f>
        <v>150</v>
      </c>
      <c r="F187">
        <v>19</v>
      </c>
      <c r="G187">
        <f>IF(OR(WEEKDAY(Cafe[[#This Row],[Date]])=1, WEEKDAY(Cafe[[#This Row],[Date]])=7),1,0)</f>
        <v>0</v>
      </c>
    </row>
    <row r="188" spans="2:7" x14ac:dyDescent="0.3">
      <c r="B188" s="1">
        <f t="shared" si="2"/>
        <v>42917</v>
      </c>
      <c r="C188" s="2">
        <v>15074.932480242023</v>
      </c>
      <c r="D188">
        <v>76</v>
      </c>
      <c r="E188" cm="1">
        <f t="array" ref="E188">_xlfn.SWITCH(MONTH(Cafe[[#This Row],[Date]]),1,100,2,100,3,100,4,150,5,150,6,150,7,150,8,200,9,150,10,150,11,150,12,150)</f>
        <v>150</v>
      </c>
      <c r="F188">
        <v>12</v>
      </c>
      <c r="G188">
        <f>IF(OR(WEEKDAY(Cafe[[#This Row],[Date]])=1, WEEKDAY(Cafe[[#This Row],[Date]])=7),1,0)</f>
        <v>1</v>
      </c>
    </row>
    <row r="189" spans="2:7" x14ac:dyDescent="0.3">
      <c r="B189" s="1">
        <f t="shared" si="2"/>
        <v>42918</v>
      </c>
      <c r="C189" s="2">
        <v>15217.087404843613</v>
      </c>
      <c r="D189">
        <v>78</v>
      </c>
      <c r="E189" cm="1">
        <f t="array" ref="E189">_xlfn.SWITCH(MONTH(Cafe[[#This Row],[Date]]),1,100,2,100,3,100,4,150,5,150,6,150,7,150,8,200,9,150,10,150,11,150,12,150)</f>
        <v>150</v>
      </c>
      <c r="F189">
        <v>21</v>
      </c>
      <c r="G189">
        <f>IF(OR(WEEKDAY(Cafe[[#This Row],[Date]])=1, WEEKDAY(Cafe[[#This Row],[Date]])=7),1,0)</f>
        <v>1</v>
      </c>
    </row>
    <row r="190" spans="2:7" x14ac:dyDescent="0.3">
      <c r="B190" s="1">
        <f t="shared" si="2"/>
        <v>42919</v>
      </c>
      <c r="C190" s="2">
        <v>10634.083263377328</v>
      </c>
      <c r="D190">
        <v>78</v>
      </c>
      <c r="E190" cm="1">
        <f t="array" ref="E190">_xlfn.SWITCH(MONTH(Cafe[[#This Row],[Date]]),1,100,2,100,3,100,4,150,5,150,6,150,7,150,8,200,9,150,10,150,11,150,12,150)</f>
        <v>150</v>
      </c>
      <c r="F190">
        <v>13</v>
      </c>
      <c r="G190">
        <f>IF(OR(WEEKDAY(Cafe[[#This Row],[Date]])=1, WEEKDAY(Cafe[[#This Row],[Date]])=7),1,0)</f>
        <v>0</v>
      </c>
    </row>
    <row r="191" spans="2:7" x14ac:dyDescent="0.3">
      <c r="B191" s="1">
        <f t="shared" si="2"/>
        <v>42920</v>
      </c>
      <c r="C191" s="2">
        <v>11425.266361490834</v>
      </c>
      <c r="D191">
        <v>79</v>
      </c>
      <c r="E191" cm="1">
        <f t="array" ref="E191">_xlfn.SWITCH(MONTH(Cafe[[#This Row],[Date]]),1,100,2,100,3,100,4,150,5,150,6,150,7,150,8,200,9,150,10,150,11,150,12,150)</f>
        <v>150</v>
      </c>
      <c r="F191">
        <v>16</v>
      </c>
      <c r="G191">
        <f>IF(OR(WEEKDAY(Cafe[[#This Row],[Date]])=1, WEEKDAY(Cafe[[#This Row],[Date]])=7),1,0)</f>
        <v>0</v>
      </c>
    </row>
    <row r="192" spans="2:7" x14ac:dyDescent="0.3">
      <c r="B192" s="1">
        <f t="shared" si="2"/>
        <v>42921</v>
      </c>
      <c r="C192" s="2">
        <v>10624.528331261459</v>
      </c>
      <c r="D192">
        <v>79</v>
      </c>
      <c r="E192" cm="1">
        <f t="array" ref="E192">_xlfn.SWITCH(MONTH(Cafe[[#This Row],[Date]]),1,100,2,100,3,100,4,150,5,150,6,150,7,150,8,200,9,150,10,150,11,150,12,150)</f>
        <v>150</v>
      </c>
      <c r="F192">
        <v>15</v>
      </c>
      <c r="G192">
        <f>IF(OR(WEEKDAY(Cafe[[#This Row],[Date]])=1, WEEKDAY(Cafe[[#This Row],[Date]])=7),1,0)</f>
        <v>0</v>
      </c>
    </row>
    <row r="193" spans="2:7" x14ac:dyDescent="0.3">
      <c r="B193" s="1">
        <f t="shared" si="2"/>
        <v>42922</v>
      </c>
      <c r="C193" s="2">
        <v>12549.195356261023</v>
      </c>
      <c r="D193">
        <v>81</v>
      </c>
      <c r="E193" cm="1">
        <f t="array" ref="E193">_xlfn.SWITCH(MONTH(Cafe[[#This Row],[Date]]),1,100,2,100,3,100,4,150,5,150,6,150,7,150,8,200,9,150,10,150,11,150,12,150)</f>
        <v>150</v>
      </c>
      <c r="F193">
        <v>22</v>
      </c>
      <c r="G193">
        <f>IF(OR(WEEKDAY(Cafe[[#This Row],[Date]])=1, WEEKDAY(Cafe[[#This Row],[Date]])=7),1,0)</f>
        <v>0</v>
      </c>
    </row>
    <row r="194" spans="2:7" x14ac:dyDescent="0.3">
      <c r="B194" s="1">
        <f t="shared" si="2"/>
        <v>42923</v>
      </c>
      <c r="C194" s="2">
        <v>12583.378365515071</v>
      </c>
      <c r="D194">
        <v>81</v>
      </c>
      <c r="E194" cm="1">
        <f t="array" ref="E194">_xlfn.SWITCH(MONTH(Cafe[[#This Row],[Date]]),1,100,2,100,3,100,4,150,5,150,6,150,7,150,8,200,9,150,10,150,11,150,12,150)</f>
        <v>150</v>
      </c>
      <c r="F194">
        <v>19</v>
      </c>
      <c r="G194">
        <f>IF(OR(WEEKDAY(Cafe[[#This Row],[Date]])=1, WEEKDAY(Cafe[[#This Row],[Date]])=7),1,0)</f>
        <v>0</v>
      </c>
    </row>
    <row r="195" spans="2:7" x14ac:dyDescent="0.3">
      <c r="B195" s="1">
        <f t="shared" si="2"/>
        <v>42924</v>
      </c>
      <c r="C195" s="2">
        <v>15124.358507316232</v>
      </c>
      <c r="D195">
        <v>78</v>
      </c>
      <c r="E195" cm="1">
        <f t="array" ref="E195">_xlfn.SWITCH(MONTH(Cafe[[#This Row],[Date]]),1,100,2,100,3,100,4,150,5,150,6,150,7,150,8,200,9,150,10,150,11,150,12,150)</f>
        <v>150</v>
      </c>
      <c r="F195">
        <v>12</v>
      </c>
      <c r="G195">
        <f>IF(OR(WEEKDAY(Cafe[[#This Row],[Date]])=1, WEEKDAY(Cafe[[#This Row],[Date]])=7),1,0)</f>
        <v>1</v>
      </c>
    </row>
    <row r="196" spans="2:7" x14ac:dyDescent="0.3">
      <c r="B196" s="1">
        <f t="shared" si="2"/>
        <v>42925</v>
      </c>
      <c r="C196" s="2">
        <v>13887.045865454913</v>
      </c>
      <c r="D196">
        <v>79</v>
      </c>
      <c r="E196" cm="1">
        <f t="array" ref="E196">_xlfn.SWITCH(MONTH(Cafe[[#This Row],[Date]]),1,100,2,100,3,100,4,150,5,150,6,150,7,150,8,200,9,150,10,150,11,150,12,150)</f>
        <v>150</v>
      </c>
      <c r="F196">
        <v>21</v>
      </c>
      <c r="G196">
        <f>IF(OR(WEEKDAY(Cafe[[#This Row],[Date]])=1, WEEKDAY(Cafe[[#This Row],[Date]])=7),1,0)</f>
        <v>1</v>
      </c>
    </row>
    <row r="197" spans="2:7" x14ac:dyDescent="0.3">
      <c r="B197" s="1">
        <f t="shared" si="2"/>
        <v>42926</v>
      </c>
      <c r="C197" s="2">
        <v>10833.460210389418</v>
      </c>
      <c r="D197">
        <v>80</v>
      </c>
      <c r="E197" cm="1">
        <f t="array" ref="E197">_xlfn.SWITCH(MONTH(Cafe[[#This Row],[Date]]),1,100,2,100,3,100,4,150,5,150,6,150,7,150,8,200,9,150,10,150,11,150,12,150)</f>
        <v>150</v>
      </c>
      <c r="F197">
        <v>21</v>
      </c>
      <c r="G197">
        <f>IF(OR(WEEKDAY(Cafe[[#This Row],[Date]])=1, WEEKDAY(Cafe[[#This Row],[Date]])=7),1,0)</f>
        <v>0</v>
      </c>
    </row>
    <row r="198" spans="2:7" x14ac:dyDescent="0.3">
      <c r="B198" s="1">
        <f t="shared" si="2"/>
        <v>42927</v>
      </c>
      <c r="C198" s="2">
        <v>10460.507663212291</v>
      </c>
      <c r="D198">
        <v>79</v>
      </c>
      <c r="E198" cm="1">
        <f t="array" ref="E198">_xlfn.SWITCH(MONTH(Cafe[[#This Row],[Date]]),1,100,2,100,3,100,4,150,5,150,6,150,7,150,8,200,9,150,10,150,11,150,12,150)</f>
        <v>150</v>
      </c>
      <c r="F198">
        <v>13</v>
      </c>
      <c r="G198">
        <f>IF(OR(WEEKDAY(Cafe[[#This Row],[Date]])=1, WEEKDAY(Cafe[[#This Row],[Date]])=7),1,0)</f>
        <v>0</v>
      </c>
    </row>
    <row r="199" spans="2:7" x14ac:dyDescent="0.3">
      <c r="B199" s="1">
        <f t="shared" si="2"/>
        <v>42928</v>
      </c>
      <c r="C199" s="2">
        <v>10396.973598074139</v>
      </c>
      <c r="D199">
        <v>79</v>
      </c>
      <c r="E199" cm="1">
        <f t="array" ref="E199">_xlfn.SWITCH(MONTH(Cafe[[#This Row],[Date]]),1,100,2,100,3,100,4,150,5,150,6,150,7,150,8,200,9,150,10,150,11,150,12,150)</f>
        <v>150</v>
      </c>
      <c r="F199">
        <v>15</v>
      </c>
      <c r="G199">
        <f>IF(OR(WEEKDAY(Cafe[[#This Row],[Date]])=1, WEEKDAY(Cafe[[#This Row],[Date]])=7),1,0)</f>
        <v>0</v>
      </c>
    </row>
    <row r="200" spans="2:7" x14ac:dyDescent="0.3">
      <c r="B200" s="1">
        <f t="shared" si="2"/>
        <v>42929</v>
      </c>
      <c r="C200" s="2">
        <v>11050.106214766021</v>
      </c>
      <c r="D200">
        <v>83</v>
      </c>
      <c r="E200" cm="1">
        <f t="array" ref="E200">_xlfn.SWITCH(MONTH(Cafe[[#This Row],[Date]]),1,100,2,100,3,100,4,150,5,150,6,150,7,150,8,200,9,150,10,150,11,150,12,150)</f>
        <v>150</v>
      </c>
      <c r="F200">
        <v>20</v>
      </c>
      <c r="G200">
        <f>IF(OR(WEEKDAY(Cafe[[#This Row],[Date]])=1, WEEKDAY(Cafe[[#This Row],[Date]])=7),1,0)</f>
        <v>0</v>
      </c>
    </row>
    <row r="201" spans="2:7" x14ac:dyDescent="0.3">
      <c r="B201" s="1">
        <f t="shared" ref="B201:B264" si="3">B200+1</f>
        <v>42930</v>
      </c>
      <c r="C201" s="2">
        <v>10499.312980453367</v>
      </c>
      <c r="D201">
        <v>83</v>
      </c>
      <c r="E201" cm="1">
        <f t="array" ref="E201">_xlfn.SWITCH(MONTH(Cafe[[#This Row],[Date]]),1,100,2,100,3,100,4,150,5,150,6,150,7,150,8,200,9,150,10,150,11,150,12,150)</f>
        <v>150</v>
      </c>
      <c r="F201">
        <v>12</v>
      </c>
      <c r="G201">
        <f>IF(OR(WEEKDAY(Cafe[[#This Row],[Date]])=1, WEEKDAY(Cafe[[#This Row],[Date]])=7),1,0)</f>
        <v>0</v>
      </c>
    </row>
    <row r="202" spans="2:7" x14ac:dyDescent="0.3">
      <c r="B202" s="1">
        <f t="shared" si="3"/>
        <v>42931</v>
      </c>
      <c r="C202" s="2">
        <v>15479.817996435562</v>
      </c>
      <c r="D202">
        <v>81</v>
      </c>
      <c r="E202" cm="1">
        <f t="array" ref="E202">_xlfn.SWITCH(MONTH(Cafe[[#This Row],[Date]]),1,100,2,100,3,100,4,150,5,150,6,150,7,150,8,200,9,150,10,150,11,150,12,150)</f>
        <v>150</v>
      </c>
      <c r="F202">
        <v>15</v>
      </c>
      <c r="G202">
        <f>IF(OR(WEEKDAY(Cafe[[#This Row],[Date]])=1, WEEKDAY(Cafe[[#This Row],[Date]])=7),1,0)</f>
        <v>1</v>
      </c>
    </row>
    <row r="203" spans="2:7" x14ac:dyDescent="0.3">
      <c r="B203" s="1">
        <f t="shared" si="3"/>
        <v>42932</v>
      </c>
      <c r="C203" s="2">
        <v>13889.10694343306</v>
      </c>
      <c r="D203">
        <v>77</v>
      </c>
      <c r="E203" cm="1">
        <f t="array" ref="E203">_xlfn.SWITCH(MONTH(Cafe[[#This Row],[Date]]),1,100,2,100,3,100,4,150,5,150,6,150,7,150,8,200,9,150,10,150,11,150,12,150)</f>
        <v>150</v>
      </c>
      <c r="F203">
        <v>13</v>
      </c>
      <c r="G203">
        <f>IF(OR(WEEKDAY(Cafe[[#This Row],[Date]])=1, WEEKDAY(Cafe[[#This Row],[Date]])=7),1,0)</f>
        <v>1</v>
      </c>
    </row>
    <row r="204" spans="2:7" x14ac:dyDescent="0.3">
      <c r="B204" s="1">
        <f t="shared" si="3"/>
        <v>42933</v>
      </c>
      <c r="C204" s="2">
        <v>11778.802661017562</v>
      </c>
      <c r="D204">
        <v>78</v>
      </c>
      <c r="E204" cm="1">
        <f t="array" ref="E204">_xlfn.SWITCH(MONTH(Cafe[[#This Row],[Date]]),1,100,2,100,3,100,4,150,5,150,6,150,7,150,8,200,9,150,10,150,11,150,12,150)</f>
        <v>150</v>
      </c>
      <c r="F204">
        <v>21</v>
      </c>
      <c r="G204">
        <f>IF(OR(WEEKDAY(Cafe[[#This Row],[Date]])=1, WEEKDAY(Cafe[[#This Row],[Date]])=7),1,0)</f>
        <v>0</v>
      </c>
    </row>
    <row r="205" spans="2:7" x14ac:dyDescent="0.3">
      <c r="B205" s="1">
        <f t="shared" si="3"/>
        <v>42934</v>
      </c>
      <c r="C205" s="2">
        <v>10412.382476621544</v>
      </c>
      <c r="D205">
        <v>78</v>
      </c>
      <c r="E205" cm="1">
        <f t="array" ref="E205">_xlfn.SWITCH(MONTH(Cafe[[#This Row],[Date]]),1,100,2,100,3,100,4,150,5,150,6,150,7,150,8,200,9,150,10,150,11,150,12,150)</f>
        <v>150</v>
      </c>
      <c r="F205">
        <v>16</v>
      </c>
      <c r="G205">
        <f>IF(OR(WEEKDAY(Cafe[[#This Row],[Date]])=1, WEEKDAY(Cafe[[#This Row],[Date]])=7),1,0)</f>
        <v>0</v>
      </c>
    </row>
    <row r="206" spans="2:7" x14ac:dyDescent="0.3">
      <c r="B206" s="1">
        <f t="shared" si="3"/>
        <v>42935</v>
      </c>
      <c r="C206" s="2">
        <v>12988.066229543238</v>
      </c>
      <c r="D206">
        <v>83</v>
      </c>
      <c r="E206" cm="1">
        <f t="array" ref="E206">_xlfn.SWITCH(MONTH(Cafe[[#This Row],[Date]]),1,100,2,100,3,100,4,150,5,150,6,150,7,150,8,200,9,150,10,150,11,150,12,150)</f>
        <v>150</v>
      </c>
      <c r="F206">
        <v>22</v>
      </c>
      <c r="G206">
        <f>IF(OR(WEEKDAY(Cafe[[#This Row],[Date]])=1, WEEKDAY(Cafe[[#This Row],[Date]])=7),1,0)</f>
        <v>0</v>
      </c>
    </row>
    <row r="207" spans="2:7" x14ac:dyDescent="0.3">
      <c r="B207" s="1">
        <f t="shared" si="3"/>
        <v>42936</v>
      </c>
      <c r="C207" s="2">
        <v>11740.230144311017</v>
      </c>
      <c r="D207">
        <v>84</v>
      </c>
      <c r="E207" cm="1">
        <f t="array" ref="E207">_xlfn.SWITCH(MONTH(Cafe[[#This Row],[Date]]),1,100,2,100,3,100,4,150,5,150,6,150,7,150,8,200,9,150,10,150,11,150,12,150)</f>
        <v>150</v>
      </c>
      <c r="F207">
        <v>19</v>
      </c>
      <c r="G207">
        <f>IF(OR(WEEKDAY(Cafe[[#This Row],[Date]])=1, WEEKDAY(Cafe[[#This Row],[Date]])=7),1,0)</f>
        <v>0</v>
      </c>
    </row>
    <row r="208" spans="2:7" x14ac:dyDescent="0.3">
      <c r="B208" s="1">
        <f t="shared" si="3"/>
        <v>42937</v>
      </c>
      <c r="C208" s="2">
        <v>12443.472644573003</v>
      </c>
      <c r="D208">
        <v>84</v>
      </c>
      <c r="E208" cm="1">
        <f t="array" ref="E208">_xlfn.SWITCH(MONTH(Cafe[[#This Row],[Date]]),1,100,2,100,3,100,4,150,5,150,6,150,7,150,8,200,9,150,10,150,11,150,12,150)</f>
        <v>150</v>
      </c>
      <c r="F208">
        <v>16</v>
      </c>
      <c r="G208">
        <f>IF(OR(WEEKDAY(Cafe[[#This Row],[Date]])=1, WEEKDAY(Cafe[[#This Row],[Date]])=7),1,0)</f>
        <v>0</v>
      </c>
    </row>
    <row r="209" spans="2:7" x14ac:dyDescent="0.3">
      <c r="B209" s="1">
        <f t="shared" si="3"/>
        <v>42938</v>
      </c>
      <c r="C209" s="2">
        <v>13003.782850737716</v>
      </c>
      <c r="D209">
        <v>81</v>
      </c>
      <c r="E209" cm="1">
        <f t="array" ref="E209">_xlfn.SWITCH(MONTH(Cafe[[#This Row],[Date]]),1,100,2,100,3,100,4,150,5,150,6,150,7,150,8,200,9,150,10,150,11,150,12,150)</f>
        <v>150</v>
      </c>
      <c r="F209">
        <v>22</v>
      </c>
      <c r="G209">
        <f>IF(OR(WEEKDAY(Cafe[[#This Row],[Date]])=1, WEEKDAY(Cafe[[#This Row],[Date]])=7),1,0)</f>
        <v>1</v>
      </c>
    </row>
    <row r="210" spans="2:7" x14ac:dyDescent="0.3">
      <c r="B210" s="1">
        <f t="shared" si="3"/>
        <v>42939</v>
      </c>
      <c r="C210" s="2">
        <v>14916.66333285486</v>
      </c>
      <c r="D210">
        <v>82</v>
      </c>
      <c r="E210" cm="1">
        <f t="array" ref="E210">_xlfn.SWITCH(MONTH(Cafe[[#This Row],[Date]]),1,100,2,100,3,100,4,150,5,150,6,150,7,150,8,200,9,150,10,150,11,150,12,150)</f>
        <v>150</v>
      </c>
      <c r="F210">
        <v>16</v>
      </c>
      <c r="G210">
        <f>IF(OR(WEEKDAY(Cafe[[#This Row],[Date]])=1, WEEKDAY(Cafe[[#This Row],[Date]])=7),1,0)</f>
        <v>1</v>
      </c>
    </row>
    <row r="211" spans="2:7" x14ac:dyDescent="0.3">
      <c r="B211" s="1">
        <f t="shared" si="3"/>
        <v>42940</v>
      </c>
      <c r="C211" s="2">
        <v>12715.298923683966</v>
      </c>
      <c r="D211">
        <v>81</v>
      </c>
      <c r="E211" cm="1">
        <f t="array" ref="E211">_xlfn.SWITCH(MONTH(Cafe[[#This Row],[Date]]),1,100,2,100,3,100,4,150,5,150,6,150,7,150,8,200,9,150,10,150,11,150,12,150)</f>
        <v>150</v>
      </c>
      <c r="F211">
        <v>13</v>
      </c>
      <c r="G211">
        <f>IF(OR(WEEKDAY(Cafe[[#This Row],[Date]])=1, WEEKDAY(Cafe[[#This Row],[Date]])=7),1,0)</f>
        <v>0</v>
      </c>
    </row>
    <row r="212" spans="2:7" x14ac:dyDescent="0.3">
      <c r="B212" s="1">
        <f t="shared" si="3"/>
        <v>42941</v>
      </c>
      <c r="C212" s="2">
        <v>10890.177430738007</v>
      </c>
      <c r="D212">
        <v>78</v>
      </c>
      <c r="E212" cm="1">
        <f t="array" ref="E212">_xlfn.SWITCH(MONTH(Cafe[[#This Row],[Date]]),1,100,2,100,3,100,4,150,5,150,6,150,7,150,8,200,9,150,10,150,11,150,12,150)</f>
        <v>150</v>
      </c>
      <c r="F212">
        <v>14</v>
      </c>
      <c r="G212">
        <f>IF(OR(WEEKDAY(Cafe[[#This Row],[Date]])=1, WEEKDAY(Cafe[[#This Row],[Date]])=7),1,0)</f>
        <v>0</v>
      </c>
    </row>
    <row r="213" spans="2:7" x14ac:dyDescent="0.3">
      <c r="B213" s="1">
        <f t="shared" si="3"/>
        <v>42942</v>
      </c>
      <c r="C213" s="2">
        <v>10730.115801858301</v>
      </c>
      <c r="D213">
        <v>83</v>
      </c>
      <c r="E213" cm="1">
        <f t="array" ref="E213">_xlfn.SWITCH(MONTH(Cafe[[#This Row],[Date]]),1,100,2,100,3,100,4,150,5,150,6,150,7,150,8,200,9,150,10,150,11,150,12,150)</f>
        <v>150</v>
      </c>
      <c r="F213">
        <v>12</v>
      </c>
      <c r="G213">
        <f>IF(OR(WEEKDAY(Cafe[[#This Row],[Date]])=1, WEEKDAY(Cafe[[#This Row],[Date]])=7),1,0)</f>
        <v>0</v>
      </c>
    </row>
    <row r="214" spans="2:7" x14ac:dyDescent="0.3">
      <c r="B214" s="1">
        <f t="shared" si="3"/>
        <v>42943</v>
      </c>
      <c r="C214" s="2">
        <v>12083.952947298751</v>
      </c>
      <c r="D214">
        <v>79</v>
      </c>
      <c r="E214" cm="1">
        <f t="array" ref="E214">_xlfn.SWITCH(MONTH(Cafe[[#This Row],[Date]]),1,100,2,100,3,100,4,150,5,150,6,150,7,150,8,200,9,150,10,150,11,150,12,150)</f>
        <v>150</v>
      </c>
      <c r="F214">
        <v>16</v>
      </c>
      <c r="G214">
        <f>IF(OR(WEEKDAY(Cafe[[#This Row],[Date]])=1, WEEKDAY(Cafe[[#This Row],[Date]])=7),1,0)</f>
        <v>0</v>
      </c>
    </row>
    <row r="215" spans="2:7" x14ac:dyDescent="0.3">
      <c r="B215" s="1">
        <f t="shared" si="3"/>
        <v>42944</v>
      </c>
      <c r="C215" s="2">
        <v>11413.331328398128</v>
      </c>
      <c r="D215">
        <v>78</v>
      </c>
      <c r="E215" cm="1">
        <f t="array" ref="E215">_xlfn.SWITCH(MONTH(Cafe[[#This Row],[Date]]),1,100,2,100,3,100,4,150,5,150,6,150,7,150,8,200,9,150,10,150,11,150,12,150)</f>
        <v>150</v>
      </c>
      <c r="F215">
        <v>17</v>
      </c>
      <c r="G215">
        <f>IF(OR(WEEKDAY(Cafe[[#This Row],[Date]])=1, WEEKDAY(Cafe[[#This Row],[Date]])=7),1,0)</f>
        <v>0</v>
      </c>
    </row>
    <row r="216" spans="2:7" x14ac:dyDescent="0.3">
      <c r="B216" s="1">
        <f t="shared" si="3"/>
        <v>42945</v>
      </c>
      <c r="C216" s="2">
        <v>14626.520337032372</v>
      </c>
      <c r="D216">
        <v>81</v>
      </c>
      <c r="E216" cm="1">
        <f t="array" ref="E216">_xlfn.SWITCH(MONTH(Cafe[[#This Row],[Date]]),1,100,2,100,3,100,4,150,5,150,6,150,7,150,8,200,9,150,10,150,11,150,12,150)</f>
        <v>150</v>
      </c>
      <c r="F216">
        <v>22</v>
      </c>
      <c r="G216">
        <f>IF(OR(WEEKDAY(Cafe[[#This Row],[Date]])=1, WEEKDAY(Cafe[[#This Row],[Date]])=7),1,0)</f>
        <v>1</v>
      </c>
    </row>
    <row r="217" spans="2:7" x14ac:dyDescent="0.3">
      <c r="B217" s="1">
        <f t="shared" si="3"/>
        <v>42946</v>
      </c>
      <c r="C217" s="2">
        <v>13217.723758171345</v>
      </c>
      <c r="D217">
        <v>78</v>
      </c>
      <c r="E217" cm="1">
        <f t="array" ref="E217">_xlfn.SWITCH(MONTH(Cafe[[#This Row],[Date]]),1,100,2,100,3,100,4,150,5,150,6,150,7,150,8,200,9,150,10,150,11,150,12,150)</f>
        <v>150</v>
      </c>
      <c r="F217">
        <v>14</v>
      </c>
      <c r="G217">
        <f>IF(OR(WEEKDAY(Cafe[[#This Row],[Date]])=1, WEEKDAY(Cafe[[#This Row],[Date]])=7),1,0)</f>
        <v>1</v>
      </c>
    </row>
    <row r="218" spans="2:7" x14ac:dyDescent="0.3">
      <c r="B218" s="1">
        <f t="shared" si="3"/>
        <v>42947</v>
      </c>
      <c r="C218" s="2">
        <v>12218.032642909786</v>
      </c>
      <c r="D218">
        <v>77</v>
      </c>
      <c r="E218" cm="1">
        <f t="array" ref="E218">_xlfn.SWITCH(MONTH(Cafe[[#This Row],[Date]]),1,100,2,100,3,100,4,150,5,150,6,150,7,150,8,200,9,150,10,150,11,150,12,150)</f>
        <v>150</v>
      </c>
      <c r="F218">
        <v>18</v>
      </c>
      <c r="G218">
        <f>IF(OR(WEEKDAY(Cafe[[#This Row],[Date]])=1, WEEKDAY(Cafe[[#This Row],[Date]])=7),1,0)</f>
        <v>0</v>
      </c>
    </row>
    <row r="219" spans="2:7" x14ac:dyDescent="0.3">
      <c r="B219" s="1">
        <f t="shared" si="3"/>
        <v>42948</v>
      </c>
      <c r="C219" s="2">
        <v>13519.81912159537</v>
      </c>
      <c r="D219">
        <v>78</v>
      </c>
      <c r="E219" cm="1">
        <f t="array" ref="E219">_xlfn.SWITCH(MONTH(Cafe[[#This Row],[Date]]),1,100,2,100,3,100,4,150,5,150,6,150,7,150,8,200,9,150,10,150,11,150,12,150)</f>
        <v>200</v>
      </c>
      <c r="F219">
        <v>21</v>
      </c>
      <c r="G219">
        <f>IF(OR(WEEKDAY(Cafe[[#This Row],[Date]])=1, WEEKDAY(Cafe[[#This Row],[Date]])=7),1,0)</f>
        <v>0</v>
      </c>
    </row>
    <row r="220" spans="2:7" x14ac:dyDescent="0.3">
      <c r="B220" s="1">
        <f t="shared" si="3"/>
        <v>42949</v>
      </c>
      <c r="C220" s="2">
        <v>12667.634295272615</v>
      </c>
      <c r="D220">
        <v>78</v>
      </c>
      <c r="E220" cm="1">
        <f t="array" ref="E220">_xlfn.SWITCH(MONTH(Cafe[[#This Row],[Date]]),1,100,2,100,3,100,4,150,5,150,6,150,7,150,8,200,9,150,10,150,11,150,12,150)</f>
        <v>200</v>
      </c>
      <c r="F220">
        <v>22</v>
      </c>
      <c r="G220">
        <f>IF(OR(WEEKDAY(Cafe[[#This Row],[Date]])=1, WEEKDAY(Cafe[[#This Row],[Date]])=7),1,0)</f>
        <v>0</v>
      </c>
    </row>
    <row r="221" spans="2:7" x14ac:dyDescent="0.3">
      <c r="B221" s="1">
        <f t="shared" si="3"/>
        <v>42950</v>
      </c>
      <c r="C221" s="2">
        <v>13042.064359302805</v>
      </c>
      <c r="D221">
        <v>78</v>
      </c>
      <c r="E221" cm="1">
        <f t="array" ref="E221">_xlfn.SWITCH(MONTH(Cafe[[#This Row],[Date]]),1,100,2,100,3,100,4,150,5,150,6,150,7,150,8,200,9,150,10,150,11,150,12,150)</f>
        <v>200</v>
      </c>
      <c r="F221">
        <v>15</v>
      </c>
      <c r="G221">
        <f>IF(OR(WEEKDAY(Cafe[[#This Row],[Date]])=1, WEEKDAY(Cafe[[#This Row],[Date]])=7),1,0)</f>
        <v>0</v>
      </c>
    </row>
    <row r="222" spans="2:7" x14ac:dyDescent="0.3">
      <c r="B222" s="1">
        <f t="shared" si="3"/>
        <v>42951</v>
      </c>
      <c r="C222" s="2">
        <v>13676.861056080856</v>
      </c>
      <c r="D222">
        <v>76</v>
      </c>
      <c r="E222" cm="1">
        <f t="array" ref="E222">_xlfn.SWITCH(MONTH(Cafe[[#This Row],[Date]]),1,100,2,100,3,100,4,150,5,150,6,150,7,150,8,200,9,150,10,150,11,150,12,150)</f>
        <v>200</v>
      </c>
      <c r="F222">
        <v>18</v>
      </c>
      <c r="G222">
        <f>IF(OR(WEEKDAY(Cafe[[#This Row],[Date]])=1, WEEKDAY(Cafe[[#This Row],[Date]])=7),1,0)</f>
        <v>0</v>
      </c>
    </row>
    <row r="223" spans="2:7" x14ac:dyDescent="0.3">
      <c r="B223" s="1">
        <f t="shared" si="3"/>
        <v>42952</v>
      </c>
      <c r="C223" s="2">
        <v>15004.411971114185</v>
      </c>
      <c r="D223">
        <v>78</v>
      </c>
      <c r="E223" cm="1">
        <f t="array" ref="E223">_xlfn.SWITCH(MONTH(Cafe[[#This Row],[Date]]),1,100,2,100,3,100,4,150,5,150,6,150,7,150,8,200,9,150,10,150,11,150,12,150)</f>
        <v>200</v>
      </c>
      <c r="F223">
        <v>21</v>
      </c>
      <c r="G223">
        <f>IF(OR(WEEKDAY(Cafe[[#This Row],[Date]])=1, WEEKDAY(Cafe[[#This Row],[Date]])=7),1,0)</f>
        <v>1</v>
      </c>
    </row>
    <row r="224" spans="2:7" x14ac:dyDescent="0.3">
      <c r="B224" s="1">
        <f t="shared" si="3"/>
        <v>42953</v>
      </c>
      <c r="C224" s="2">
        <v>15844.772251044635</v>
      </c>
      <c r="D224">
        <v>79</v>
      </c>
      <c r="E224" cm="1">
        <f t="array" ref="E224">_xlfn.SWITCH(MONTH(Cafe[[#This Row],[Date]]),1,100,2,100,3,100,4,150,5,150,6,150,7,150,8,200,9,150,10,150,11,150,12,150)</f>
        <v>200</v>
      </c>
      <c r="F224">
        <v>18</v>
      </c>
      <c r="G224">
        <f>IF(OR(WEEKDAY(Cafe[[#This Row],[Date]])=1, WEEKDAY(Cafe[[#This Row],[Date]])=7),1,0)</f>
        <v>1</v>
      </c>
    </row>
    <row r="225" spans="2:7" x14ac:dyDescent="0.3">
      <c r="B225" s="1">
        <f t="shared" si="3"/>
        <v>42954</v>
      </c>
      <c r="C225" s="2">
        <v>13778.386096145947</v>
      </c>
      <c r="D225">
        <v>77</v>
      </c>
      <c r="E225" cm="1">
        <f t="array" ref="E225">_xlfn.SWITCH(MONTH(Cafe[[#This Row],[Date]]),1,100,2,100,3,100,4,150,5,150,6,150,7,150,8,200,9,150,10,150,11,150,12,150)</f>
        <v>200</v>
      </c>
      <c r="F225">
        <v>13</v>
      </c>
      <c r="G225">
        <f>IF(OR(WEEKDAY(Cafe[[#This Row],[Date]])=1, WEEKDAY(Cafe[[#This Row],[Date]])=7),1,0)</f>
        <v>0</v>
      </c>
    </row>
    <row r="226" spans="2:7" x14ac:dyDescent="0.3">
      <c r="B226" s="1">
        <f t="shared" si="3"/>
        <v>42955</v>
      </c>
      <c r="C226" s="2">
        <v>13007.469074151082</v>
      </c>
      <c r="D226">
        <v>74</v>
      </c>
      <c r="E226" cm="1">
        <f t="array" ref="E226">_xlfn.SWITCH(MONTH(Cafe[[#This Row],[Date]]),1,100,2,100,3,100,4,150,5,150,6,150,7,150,8,200,9,150,10,150,11,150,12,150)</f>
        <v>200</v>
      </c>
      <c r="F226">
        <v>19</v>
      </c>
      <c r="G226">
        <f>IF(OR(WEEKDAY(Cafe[[#This Row],[Date]])=1, WEEKDAY(Cafe[[#This Row],[Date]])=7),1,0)</f>
        <v>0</v>
      </c>
    </row>
    <row r="227" spans="2:7" x14ac:dyDescent="0.3">
      <c r="B227" s="1">
        <f t="shared" si="3"/>
        <v>42956</v>
      </c>
      <c r="C227" s="2">
        <v>12508.492966151724</v>
      </c>
      <c r="D227">
        <v>74</v>
      </c>
      <c r="E227" cm="1">
        <f t="array" ref="E227">_xlfn.SWITCH(MONTH(Cafe[[#This Row],[Date]]),1,100,2,100,3,100,4,150,5,150,6,150,7,150,8,200,9,150,10,150,11,150,12,150)</f>
        <v>200</v>
      </c>
      <c r="F227">
        <v>14</v>
      </c>
      <c r="G227">
        <f>IF(OR(WEEKDAY(Cafe[[#This Row],[Date]])=1, WEEKDAY(Cafe[[#This Row],[Date]])=7),1,0)</f>
        <v>0</v>
      </c>
    </row>
    <row r="228" spans="2:7" x14ac:dyDescent="0.3">
      <c r="B228" s="1">
        <f t="shared" si="3"/>
        <v>42957</v>
      </c>
      <c r="C228" s="2">
        <v>13014.169919281578</v>
      </c>
      <c r="D228">
        <v>76</v>
      </c>
      <c r="E228" cm="1">
        <f t="array" ref="E228">_xlfn.SWITCH(MONTH(Cafe[[#This Row],[Date]]),1,100,2,100,3,100,4,150,5,150,6,150,7,150,8,200,9,150,10,150,11,150,12,150)</f>
        <v>200</v>
      </c>
      <c r="F228">
        <v>12</v>
      </c>
      <c r="G228">
        <f>IF(OR(WEEKDAY(Cafe[[#This Row],[Date]])=1, WEEKDAY(Cafe[[#This Row],[Date]])=7),1,0)</f>
        <v>0</v>
      </c>
    </row>
    <row r="229" spans="2:7" x14ac:dyDescent="0.3">
      <c r="B229" s="1">
        <f t="shared" si="3"/>
        <v>42958</v>
      </c>
      <c r="C229" s="2">
        <v>13685.916398433119</v>
      </c>
      <c r="D229">
        <v>78</v>
      </c>
      <c r="E229" cm="1">
        <f t="array" ref="E229">_xlfn.SWITCH(MONTH(Cafe[[#This Row],[Date]]),1,100,2,100,3,100,4,150,5,150,6,150,7,150,8,200,9,150,10,150,11,150,12,150)</f>
        <v>200</v>
      </c>
      <c r="F229">
        <v>15</v>
      </c>
      <c r="G229">
        <f>IF(OR(WEEKDAY(Cafe[[#This Row],[Date]])=1, WEEKDAY(Cafe[[#This Row],[Date]])=7),1,0)</f>
        <v>0</v>
      </c>
    </row>
    <row r="230" spans="2:7" x14ac:dyDescent="0.3">
      <c r="B230" s="1">
        <f t="shared" si="3"/>
        <v>42959</v>
      </c>
      <c r="C230" s="2">
        <v>16304.496564816563</v>
      </c>
      <c r="D230">
        <v>80</v>
      </c>
      <c r="E230" cm="1">
        <f t="array" ref="E230">_xlfn.SWITCH(MONTH(Cafe[[#This Row],[Date]]),1,100,2,100,3,100,4,150,5,150,6,150,7,150,8,200,9,150,10,150,11,150,12,150)</f>
        <v>200</v>
      </c>
      <c r="F230">
        <v>19</v>
      </c>
      <c r="G230">
        <f>IF(OR(WEEKDAY(Cafe[[#This Row],[Date]])=1, WEEKDAY(Cafe[[#This Row],[Date]])=7),1,0)</f>
        <v>1</v>
      </c>
    </row>
    <row r="231" spans="2:7" x14ac:dyDescent="0.3">
      <c r="B231" s="1">
        <f t="shared" si="3"/>
        <v>42960</v>
      </c>
      <c r="C231" s="2">
        <v>16003.760394708062</v>
      </c>
      <c r="D231">
        <v>80</v>
      </c>
      <c r="E231" cm="1">
        <f t="array" ref="E231">_xlfn.SWITCH(MONTH(Cafe[[#This Row],[Date]]),1,100,2,100,3,100,4,150,5,150,6,150,7,150,8,200,9,150,10,150,11,150,12,150)</f>
        <v>200</v>
      </c>
      <c r="F231">
        <v>17</v>
      </c>
      <c r="G231">
        <f>IF(OR(WEEKDAY(Cafe[[#This Row],[Date]])=1, WEEKDAY(Cafe[[#This Row],[Date]])=7),1,0)</f>
        <v>1</v>
      </c>
    </row>
    <row r="232" spans="2:7" x14ac:dyDescent="0.3">
      <c r="B232" s="1">
        <f t="shared" si="3"/>
        <v>42961</v>
      </c>
      <c r="C232" s="2">
        <v>14075.580624605376</v>
      </c>
      <c r="D232">
        <v>83</v>
      </c>
      <c r="E232" cm="1">
        <f t="array" ref="E232">_xlfn.SWITCH(MONTH(Cafe[[#This Row],[Date]]),1,100,2,100,3,100,4,150,5,150,6,150,7,150,8,200,9,150,10,150,11,150,12,150)</f>
        <v>200</v>
      </c>
      <c r="F232">
        <v>19</v>
      </c>
      <c r="G232">
        <f>IF(OR(WEEKDAY(Cafe[[#This Row],[Date]])=1, WEEKDAY(Cafe[[#This Row],[Date]])=7),1,0)</f>
        <v>0</v>
      </c>
    </row>
    <row r="233" spans="2:7" x14ac:dyDescent="0.3">
      <c r="B233" s="1">
        <f t="shared" si="3"/>
        <v>42962</v>
      </c>
      <c r="C233" s="2">
        <v>13372.252273398137</v>
      </c>
      <c r="D233">
        <v>79</v>
      </c>
      <c r="E233" cm="1">
        <f t="array" ref="E233">_xlfn.SWITCH(MONTH(Cafe[[#This Row],[Date]]),1,100,2,100,3,100,4,150,5,150,6,150,7,150,8,200,9,150,10,150,11,150,12,150)</f>
        <v>200</v>
      </c>
      <c r="F233">
        <v>21</v>
      </c>
      <c r="G233">
        <f>IF(OR(WEEKDAY(Cafe[[#This Row],[Date]])=1, WEEKDAY(Cafe[[#This Row],[Date]])=7),1,0)</f>
        <v>0</v>
      </c>
    </row>
    <row r="234" spans="2:7" x14ac:dyDescent="0.3">
      <c r="B234" s="1">
        <f t="shared" si="3"/>
        <v>42963</v>
      </c>
      <c r="C234" s="2">
        <v>12420.375782706004</v>
      </c>
      <c r="D234">
        <v>81</v>
      </c>
      <c r="E234" cm="1">
        <f t="array" ref="E234">_xlfn.SWITCH(MONTH(Cafe[[#This Row],[Date]]),1,100,2,100,3,100,4,150,5,150,6,150,7,150,8,200,9,150,10,150,11,150,12,150)</f>
        <v>200</v>
      </c>
      <c r="F234">
        <v>18</v>
      </c>
      <c r="G234">
        <f>IF(OR(WEEKDAY(Cafe[[#This Row],[Date]])=1, WEEKDAY(Cafe[[#This Row],[Date]])=7),1,0)</f>
        <v>0</v>
      </c>
    </row>
    <row r="235" spans="2:7" x14ac:dyDescent="0.3">
      <c r="B235" s="1">
        <f t="shared" si="3"/>
        <v>42964</v>
      </c>
      <c r="C235" s="2">
        <v>12773.002090403168</v>
      </c>
      <c r="D235">
        <v>83</v>
      </c>
      <c r="E235" cm="1">
        <f t="array" ref="E235">_xlfn.SWITCH(MONTH(Cafe[[#This Row],[Date]]),1,100,2,100,3,100,4,150,5,150,6,150,7,150,8,200,9,150,10,150,11,150,12,150)</f>
        <v>200</v>
      </c>
      <c r="F235">
        <v>15</v>
      </c>
      <c r="G235">
        <f>IF(OR(WEEKDAY(Cafe[[#This Row],[Date]])=1, WEEKDAY(Cafe[[#This Row],[Date]])=7),1,0)</f>
        <v>0</v>
      </c>
    </row>
    <row r="236" spans="2:7" x14ac:dyDescent="0.3">
      <c r="B236" s="1">
        <f t="shared" si="3"/>
        <v>42965</v>
      </c>
      <c r="C236" s="2">
        <v>13314.689444977004</v>
      </c>
      <c r="D236">
        <v>82</v>
      </c>
      <c r="E236" cm="1">
        <f t="array" ref="E236">_xlfn.SWITCH(MONTH(Cafe[[#This Row],[Date]]),1,100,2,100,3,100,4,150,5,150,6,150,7,150,8,200,9,150,10,150,11,150,12,150)</f>
        <v>200</v>
      </c>
      <c r="F236">
        <v>13</v>
      </c>
      <c r="G236">
        <f>IF(OR(WEEKDAY(Cafe[[#This Row],[Date]])=1, WEEKDAY(Cafe[[#This Row],[Date]])=7),1,0)</f>
        <v>0</v>
      </c>
    </row>
    <row r="237" spans="2:7" x14ac:dyDescent="0.3">
      <c r="B237" s="1">
        <f t="shared" si="3"/>
        <v>42966</v>
      </c>
      <c r="C237" s="2">
        <v>16405.180331968688</v>
      </c>
      <c r="D237">
        <v>79</v>
      </c>
      <c r="E237" cm="1">
        <f t="array" ref="E237">_xlfn.SWITCH(MONTH(Cafe[[#This Row],[Date]]),1,100,2,100,3,100,4,150,5,150,6,150,7,150,8,200,9,150,10,150,11,150,12,150)</f>
        <v>200</v>
      </c>
      <c r="F237">
        <v>14</v>
      </c>
      <c r="G237">
        <f>IF(OR(WEEKDAY(Cafe[[#This Row],[Date]])=1, WEEKDAY(Cafe[[#This Row],[Date]])=7),1,0)</f>
        <v>1</v>
      </c>
    </row>
    <row r="238" spans="2:7" x14ac:dyDescent="0.3">
      <c r="B238" s="1">
        <f t="shared" si="3"/>
        <v>42967</v>
      </c>
      <c r="C238" s="2">
        <v>16789.829937331273</v>
      </c>
      <c r="D238">
        <v>82</v>
      </c>
      <c r="E238" cm="1">
        <f t="array" ref="E238">_xlfn.SWITCH(MONTH(Cafe[[#This Row],[Date]]),1,100,2,100,3,100,4,150,5,150,6,150,7,150,8,200,9,150,10,150,11,150,12,150)</f>
        <v>200</v>
      </c>
      <c r="F238">
        <v>13</v>
      </c>
      <c r="G238">
        <f>IF(OR(WEEKDAY(Cafe[[#This Row],[Date]])=1, WEEKDAY(Cafe[[#This Row],[Date]])=7),1,0)</f>
        <v>1</v>
      </c>
    </row>
    <row r="239" spans="2:7" x14ac:dyDescent="0.3">
      <c r="B239" s="1">
        <f t="shared" si="3"/>
        <v>42968</v>
      </c>
      <c r="C239" s="2">
        <v>13525.276638620617</v>
      </c>
      <c r="D239">
        <v>84</v>
      </c>
      <c r="E239" cm="1">
        <f t="array" ref="E239">_xlfn.SWITCH(MONTH(Cafe[[#This Row],[Date]]),1,100,2,100,3,100,4,150,5,150,6,150,7,150,8,200,9,150,10,150,11,150,12,150)</f>
        <v>200</v>
      </c>
      <c r="F239">
        <v>18</v>
      </c>
      <c r="G239">
        <f>IF(OR(WEEKDAY(Cafe[[#This Row],[Date]])=1, WEEKDAY(Cafe[[#This Row],[Date]])=7),1,0)</f>
        <v>0</v>
      </c>
    </row>
    <row r="240" spans="2:7" x14ac:dyDescent="0.3">
      <c r="B240" s="1">
        <f t="shared" si="3"/>
        <v>42969</v>
      </c>
      <c r="C240" s="2">
        <v>14157.693091502153</v>
      </c>
      <c r="D240">
        <v>83</v>
      </c>
      <c r="E240" cm="1">
        <f t="array" ref="E240">_xlfn.SWITCH(MONTH(Cafe[[#This Row],[Date]]),1,100,2,100,3,100,4,150,5,150,6,150,7,150,8,200,9,150,10,150,11,150,12,150)</f>
        <v>200</v>
      </c>
      <c r="F240">
        <v>17</v>
      </c>
      <c r="G240">
        <f>IF(OR(WEEKDAY(Cafe[[#This Row],[Date]])=1, WEEKDAY(Cafe[[#This Row],[Date]])=7),1,0)</f>
        <v>0</v>
      </c>
    </row>
    <row r="241" spans="2:7" x14ac:dyDescent="0.3">
      <c r="B241" s="1">
        <f t="shared" si="3"/>
        <v>42970</v>
      </c>
      <c r="C241" s="2">
        <v>13926.794582480989</v>
      </c>
      <c r="D241">
        <v>81</v>
      </c>
      <c r="E241" cm="1">
        <f t="array" ref="E241">_xlfn.SWITCH(MONTH(Cafe[[#This Row],[Date]]),1,100,2,100,3,100,4,150,5,150,6,150,7,150,8,200,9,150,10,150,11,150,12,150)</f>
        <v>200</v>
      </c>
      <c r="F241">
        <v>20</v>
      </c>
      <c r="G241">
        <f>IF(OR(WEEKDAY(Cafe[[#This Row],[Date]])=1, WEEKDAY(Cafe[[#This Row],[Date]])=7),1,0)</f>
        <v>0</v>
      </c>
    </row>
    <row r="242" spans="2:7" x14ac:dyDescent="0.3">
      <c r="B242" s="1">
        <f t="shared" si="3"/>
        <v>42971</v>
      </c>
      <c r="C242" s="2">
        <v>14002.738983572897</v>
      </c>
      <c r="D242">
        <v>78</v>
      </c>
      <c r="E242" cm="1">
        <f t="array" ref="E242">_xlfn.SWITCH(MONTH(Cafe[[#This Row],[Date]]),1,100,2,100,3,100,4,150,5,150,6,150,7,150,8,200,9,150,10,150,11,150,12,150)</f>
        <v>200</v>
      </c>
      <c r="F242">
        <v>14</v>
      </c>
      <c r="G242">
        <f>IF(OR(WEEKDAY(Cafe[[#This Row],[Date]])=1, WEEKDAY(Cafe[[#This Row],[Date]])=7),1,0)</f>
        <v>0</v>
      </c>
    </row>
    <row r="243" spans="2:7" x14ac:dyDescent="0.3">
      <c r="B243" s="1">
        <f t="shared" si="3"/>
        <v>42972</v>
      </c>
      <c r="C243" s="2">
        <v>11956.613125552634</v>
      </c>
      <c r="D243">
        <v>78</v>
      </c>
      <c r="E243" cm="1">
        <f t="array" ref="E243">_xlfn.SWITCH(MONTH(Cafe[[#This Row],[Date]]),1,100,2,100,3,100,4,150,5,150,6,150,7,150,8,200,9,150,10,150,11,150,12,150)</f>
        <v>200</v>
      </c>
      <c r="F243">
        <v>12</v>
      </c>
      <c r="G243">
        <f>IF(OR(WEEKDAY(Cafe[[#This Row],[Date]])=1, WEEKDAY(Cafe[[#This Row],[Date]])=7),1,0)</f>
        <v>0</v>
      </c>
    </row>
    <row r="244" spans="2:7" x14ac:dyDescent="0.3">
      <c r="B244" s="1">
        <f t="shared" si="3"/>
        <v>42973</v>
      </c>
      <c r="C244" s="2">
        <v>14595.233006767518</v>
      </c>
      <c r="D244">
        <v>78</v>
      </c>
      <c r="E244" cm="1">
        <f t="array" ref="E244">_xlfn.SWITCH(MONTH(Cafe[[#This Row],[Date]]),1,100,2,100,3,100,4,150,5,150,6,150,7,150,8,200,9,150,10,150,11,150,12,150)</f>
        <v>200</v>
      </c>
      <c r="F244">
        <v>22</v>
      </c>
      <c r="G244">
        <f>IF(OR(WEEKDAY(Cafe[[#This Row],[Date]])=1, WEEKDAY(Cafe[[#This Row],[Date]])=7),1,0)</f>
        <v>1</v>
      </c>
    </row>
    <row r="245" spans="2:7" x14ac:dyDescent="0.3">
      <c r="B245" s="1">
        <f t="shared" si="3"/>
        <v>42974</v>
      </c>
      <c r="C245" s="2">
        <v>15168.503860037601</v>
      </c>
      <c r="D245">
        <v>78</v>
      </c>
      <c r="E245" cm="1">
        <f t="array" ref="E245">_xlfn.SWITCH(MONTH(Cafe[[#This Row],[Date]]),1,100,2,100,3,100,4,150,5,150,6,150,7,150,8,200,9,150,10,150,11,150,12,150)</f>
        <v>200</v>
      </c>
      <c r="F245">
        <v>15</v>
      </c>
      <c r="G245">
        <f>IF(OR(WEEKDAY(Cafe[[#This Row],[Date]])=1, WEEKDAY(Cafe[[#This Row],[Date]])=7),1,0)</f>
        <v>1</v>
      </c>
    </row>
    <row r="246" spans="2:7" x14ac:dyDescent="0.3">
      <c r="B246" s="1">
        <f t="shared" si="3"/>
        <v>42975</v>
      </c>
      <c r="C246" s="2">
        <v>12189.963965354154</v>
      </c>
      <c r="D246">
        <v>74</v>
      </c>
      <c r="E246" cm="1">
        <f t="array" ref="E246">_xlfn.SWITCH(MONTH(Cafe[[#This Row],[Date]]),1,100,2,100,3,100,4,150,5,150,6,150,7,150,8,200,9,150,10,150,11,150,12,150)</f>
        <v>200</v>
      </c>
      <c r="F246">
        <v>22</v>
      </c>
      <c r="G246">
        <f>IF(OR(WEEKDAY(Cafe[[#This Row],[Date]])=1, WEEKDAY(Cafe[[#This Row],[Date]])=7),1,0)</f>
        <v>0</v>
      </c>
    </row>
    <row r="247" spans="2:7" x14ac:dyDescent="0.3">
      <c r="B247" s="1">
        <f t="shared" si="3"/>
        <v>42976</v>
      </c>
      <c r="C247" s="2">
        <v>12262.605291012524</v>
      </c>
      <c r="D247">
        <v>74</v>
      </c>
      <c r="E247" cm="1">
        <f t="array" ref="E247">_xlfn.SWITCH(MONTH(Cafe[[#This Row],[Date]]),1,100,2,100,3,100,4,150,5,150,6,150,7,150,8,200,9,150,10,150,11,150,12,150)</f>
        <v>200</v>
      </c>
      <c r="F247">
        <v>13</v>
      </c>
      <c r="G247">
        <f>IF(OR(WEEKDAY(Cafe[[#This Row],[Date]])=1, WEEKDAY(Cafe[[#This Row],[Date]])=7),1,0)</f>
        <v>0</v>
      </c>
    </row>
    <row r="248" spans="2:7" x14ac:dyDescent="0.3">
      <c r="B248" s="1">
        <f t="shared" si="3"/>
        <v>42977</v>
      </c>
      <c r="C248" s="2">
        <v>12162.998963667702</v>
      </c>
      <c r="D248">
        <v>73</v>
      </c>
      <c r="E248" cm="1">
        <f t="array" ref="E248">_xlfn.SWITCH(MONTH(Cafe[[#This Row],[Date]]),1,100,2,100,3,100,4,150,5,150,6,150,7,150,8,200,9,150,10,150,11,150,12,150)</f>
        <v>200</v>
      </c>
      <c r="F248">
        <v>16</v>
      </c>
      <c r="G248">
        <f>IF(OR(WEEKDAY(Cafe[[#This Row],[Date]])=1, WEEKDAY(Cafe[[#This Row],[Date]])=7),1,0)</f>
        <v>0</v>
      </c>
    </row>
    <row r="249" spans="2:7" x14ac:dyDescent="0.3">
      <c r="B249" s="1">
        <f t="shared" si="3"/>
        <v>42978</v>
      </c>
      <c r="C249" s="2">
        <v>13547.3007467142</v>
      </c>
      <c r="D249">
        <v>73</v>
      </c>
      <c r="E249" cm="1">
        <f t="array" ref="E249">_xlfn.SWITCH(MONTH(Cafe[[#This Row],[Date]]),1,100,2,100,3,100,4,150,5,150,6,150,7,150,8,200,9,150,10,150,11,150,12,150)</f>
        <v>200</v>
      </c>
      <c r="F249">
        <v>19</v>
      </c>
      <c r="G249">
        <f>IF(OR(WEEKDAY(Cafe[[#This Row],[Date]])=1, WEEKDAY(Cafe[[#This Row],[Date]])=7),1,0)</f>
        <v>0</v>
      </c>
    </row>
    <row r="250" spans="2:7" x14ac:dyDescent="0.3">
      <c r="B250" s="1">
        <f t="shared" si="3"/>
        <v>42979</v>
      </c>
      <c r="C250" s="2">
        <v>11697.598824533072</v>
      </c>
      <c r="D250">
        <v>76</v>
      </c>
      <c r="E250" cm="1">
        <f t="array" ref="E250">_xlfn.SWITCH(MONTH(Cafe[[#This Row],[Date]]),1,100,2,100,3,100,4,150,5,150,6,150,7,150,8,200,9,150,10,150,11,150,12,150)</f>
        <v>150</v>
      </c>
      <c r="F250">
        <v>17</v>
      </c>
      <c r="G250">
        <f>IF(OR(WEEKDAY(Cafe[[#This Row],[Date]])=1, WEEKDAY(Cafe[[#This Row],[Date]])=7),1,0)</f>
        <v>0</v>
      </c>
    </row>
    <row r="251" spans="2:7" x14ac:dyDescent="0.3">
      <c r="B251" s="1">
        <f t="shared" si="3"/>
        <v>42980</v>
      </c>
      <c r="C251" s="2">
        <v>15006.097864181065</v>
      </c>
      <c r="D251">
        <v>72</v>
      </c>
      <c r="E251" cm="1">
        <f t="array" ref="E251">_xlfn.SWITCH(MONTH(Cafe[[#This Row],[Date]]),1,100,2,100,3,100,4,150,5,150,6,150,7,150,8,200,9,150,10,150,11,150,12,150)</f>
        <v>150</v>
      </c>
      <c r="F251">
        <v>20</v>
      </c>
      <c r="G251">
        <f>IF(OR(WEEKDAY(Cafe[[#This Row],[Date]])=1, WEEKDAY(Cafe[[#This Row],[Date]])=7),1,0)</f>
        <v>1</v>
      </c>
    </row>
    <row r="252" spans="2:7" x14ac:dyDescent="0.3">
      <c r="B252" s="1">
        <f t="shared" si="3"/>
        <v>42981</v>
      </c>
      <c r="C252" s="2">
        <v>15051.946267942323</v>
      </c>
      <c r="D252">
        <v>72</v>
      </c>
      <c r="E252" cm="1">
        <f t="array" ref="E252">_xlfn.SWITCH(MONTH(Cafe[[#This Row],[Date]]),1,100,2,100,3,100,4,150,5,150,6,150,7,150,8,200,9,150,10,150,11,150,12,150)</f>
        <v>150</v>
      </c>
      <c r="F252">
        <v>15</v>
      </c>
      <c r="G252">
        <f>IF(OR(WEEKDAY(Cafe[[#This Row],[Date]])=1, WEEKDAY(Cafe[[#This Row],[Date]])=7),1,0)</f>
        <v>1</v>
      </c>
    </row>
    <row r="253" spans="2:7" x14ac:dyDescent="0.3">
      <c r="B253" s="1">
        <f t="shared" si="3"/>
        <v>42982</v>
      </c>
      <c r="C253" s="2">
        <v>12110.919199420843</v>
      </c>
      <c r="D253">
        <v>74</v>
      </c>
      <c r="E253" cm="1">
        <f t="array" ref="E253">_xlfn.SWITCH(MONTH(Cafe[[#This Row],[Date]]),1,100,2,100,3,100,4,150,5,150,6,150,7,150,8,200,9,150,10,150,11,150,12,150)</f>
        <v>150</v>
      </c>
      <c r="F253">
        <v>18</v>
      </c>
      <c r="G253">
        <f>IF(OR(WEEKDAY(Cafe[[#This Row],[Date]])=1, WEEKDAY(Cafe[[#This Row],[Date]])=7),1,0)</f>
        <v>0</v>
      </c>
    </row>
    <row r="254" spans="2:7" x14ac:dyDescent="0.3">
      <c r="B254" s="1">
        <f t="shared" si="3"/>
        <v>42983</v>
      </c>
      <c r="C254" s="2">
        <v>10887.888200447091</v>
      </c>
      <c r="D254">
        <v>77</v>
      </c>
      <c r="E254" cm="1">
        <f t="array" ref="E254">_xlfn.SWITCH(MONTH(Cafe[[#This Row],[Date]]),1,100,2,100,3,100,4,150,5,150,6,150,7,150,8,200,9,150,10,150,11,150,12,150)</f>
        <v>150</v>
      </c>
      <c r="F254">
        <v>21</v>
      </c>
      <c r="G254">
        <f>IF(OR(WEEKDAY(Cafe[[#This Row],[Date]])=1, WEEKDAY(Cafe[[#This Row],[Date]])=7),1,0)</f>
        <v>0</v>
      </c>
    </row>
    <row r="255" spans="2:7" x14ac:dyDescent="0.3">
      <c r="B255" s="1">
        <f t="shared" si="3"/>
        <v>42984</v>
      </c>
      <c r="C255" s="2">
        <v>11280.974094648805</v>
      </c>
      <c r="D255">
        <v>68</v>
      </c>
      <c r="E255" cm="1">
        <f t="array" ref="E255">_xlfn.SWITCH(MONTH(Cafe[[#This Row],[Date]]),1,100,2,100,3,100,4,150,5,150,6,150,7,150,8,200,9,150,10,150,11,150,12,150)</f>
        <v>150</v>
      </c>
      <c r="F255">
        <v>13</v>
      </c>
      <c r="G255">
        <f>IF(OR(WEEKDAY(Cafe[[#This Row],[Date]])=1, WEEKDAY(Cafe[[#This Row],[Date]])=7),1,0)</f>
        <v>0</v>
      </c>
    </row>
    <row r="256" spans="2:7" x14ac:dyDescent="0.3">
      <c r="B256" s="1">
        <f t="shared" si="3"/>
        <v>42985</v>
      </c>
      <c r="C256" s="2">
        <v>11047.028417830099</v>
      </c>
      <c r="D256">
        <v>65</v>
      </c>
      <c r="E256" cm="1">
        <f t="array" ref="E256">_xlfn.SWITCH(MONTH(Cafe[[#This Row],[Date]]),1,100,2,100,3,100,4,150,5,150,6,150,7,150,8,200,9,150,10,150,11,150,12,150)</f>
        <v>150</v>
      </c>
      <c r="F256">
        <v>15</v>
      </c>
      <c r="G256">
        <f>IF(OR(WEEKDAY(Cafe[[#This Row],[Date]])=1, WEEKDAY(Cafe[[#This Row],[Date]])=7),1,0)</f>
        <v>0</v>
      </c>
    </row>
    <row r="257" spans="2:7" x14ac:dyDescent="0.3">
      <c r="B257" s="1">
        <f t="shared" si="3"/>
        <v>42986</v>
      </c>
      <c r="C257" s="2">
        <v>11504.972842008445</v>
      </c>
      <c r="D257">
        <v>68</v>
      </c>
      <c r="E257" cm="1">
        <f t="array" ref="E257">_xlfn.SWITCH(MONTH(Cafe[[#This Row],[Date]]),1,100,2,100,3,100,4,150,5,150,6,150,7,150,8,200,9,150,10,150,11,150,12,150)</f>
        <v>150</v>
      </c>
      <c r="F257">
        <v>15</v>
      </c>
      <c r="G257">
        <f>IF(OR(WEEKDAY(Cafe[[#This Row],[Date]])=1, WEEKDAY(Cafe[[#This Row],[Date]])=7),1,0)</f>
        <v>0</v>
      </c>
    </row>
    <row r="258" spans="2:7" x14ac:dyDescent="0.3">
      <c r="B258" s="1">
        <f t="shared" si="3"/>
        <v>42987</v>
      </c>
      <c r="C258" s="2">
        <v>14638.564615326937</v>
      </c>
      <c r="D258">
        <v>71</v>
      </c>
      <c r="E258" cm="1">
        <f t="array" ref="E258">_xlfn.SWITCH(MONTH(Cafe[[#This Row],[Date]]),1,100,2,100,3,100,4,150,5,150,6,150,7,150,8,200,9,150,10,150,11,150,12,150)</f>
        <v>150</v>
      </c>
      <c r="F258">
        <v>19</v>
      </c>
      <c r="G258">
        <f>IF(OR(WEEKDAY(Cafe[[#This Row],[Date]])=1, WEEKDAY(Cafe[[#This Row],[Date]])=7),1,0)</f>
        <v>1</v>
      </c>
    </row>
    <row r="259" spans="2:7" x14ac:dyDescent="0.3">
      <c r="B259" s="1">
        <f t="shared" si="3"/>
        <v>42988</v>
      </c>
      <c r="C259" s="2">
        <v>14973.533809320801</v>
      </c>
      <c r="D259">
        <v>67</v>
      </c>
      <c r="E259" cm="1">
        <f t="array" ref="E259">_xlfn.SWITCH(MONTH(Cafe[[#This Row],[Date]]),1,100,2,100,3,100,4,150,5,150,6,150,7,150,8,200,9,150,10,150,11,150,12,150)</f>
        <v>150</v>
      </c>
      <c r="F259">
        <v>17</v>
      </c>
      <c r="G259">
        <f>IF(OR(WEEKDAY(Cafe[[#This Row],[Date]])=1, WEEKDAY(Cafe[[#This Row],[Date]])=7),1,0)</f>
        <v>1</v>
      </c>
    </row>
    <row r="260" spans="2:7" x14ac:dyDescent="0.3">
      <c r="B260" s="1">
        <f t="shared" si="3"/>
        <v>42989</v>
      </c>
      <c r="C260" s="2">
        <v>10032.464852030442</v>
      </c>
      <c r="D260">
        <v>61</v>
      </c>
      <c r="E260" cm="1">
        <f t="array" ref="E260">_xlfn.SWITCH(MONTH(Cafe[[#This Row],[Date]]),1,100,2,100,3,100,4,150,5,150,6,150,7,150,8,200,9,150,10,150,11,150,12,150)</f>
        <v>150</v>
      </c>
      <c r="F260">
        <v>13</v>
      </c>
      <c r="G260">
        <f>IF(OR(WEEKDAY(Cafe[[#This Row],[Date]])=1, WEEKDAY(Cafe[[#This Row],[Date]])=7),1,0)</f>
        <v>0</v>
      </c>
    </row>
    <row r="261" spans="2:7" x14ac:dyDescent="0.3">
      <c r="B261" s="1">
        <f t="shared" si="3"/>
        <v>42990</v>
      </c>
      <c r="C261" s="2">
        <v>9918.5759118674032</v>
      </c>
      <c r="D261">
        <v>62</v>
      </c>
      <c r="E261" cm="1">
        <f t="array" ref="E261">_xlfn.SWITCH(MONTH(Cafe[[#This Row],[Date]]),1,100,2,100,3,100,4,150,5,150,6,150,7,150,8,200,9,150,10,150,11,150,12,150)</f>
        <v>150</v>
      </c>
      <c r="F261">
        <v>16</v>
      </c>
      <c r="G261">
        <f>IF(OR(WEEKDAY(Cafe[[#This Row],[Date]])=1, WEEKDAY(Cafe[[#This Row],[Date]])=7),1,0)</f>
        <v>0</v>
      </c>
    </row>
    <row r="262" spans="2:7" x14ac:dyDescent="0.3">
      <c r="B262" s="1">
        <f t="shared" si="3"/>
        <v>42991</v>
      </c>
      <c r="C262" s="2">
        <v>11779.360472004642</v>
      </c>
      <c r="D262">
        <v>66</v>
      </c>
      <c r="E262" cm="1">
        <f t="array" ref="E262">_xlfn.SWITCH(MONTH(Cafe[[#This Row],[Date]]),1,100,2,100,3,100,4,150,5,150,6,150,7,150,8,200,9,150,10,150,11,150,12,150)</f>
        <v>150</v>
      </c>
      <c r="F262">
        <v>15</v>
      </c>
      <c r="G262">
        <f>IF(OR(WEEKDAY(Cafe[[#This Row],[Date]])=1, WEEKDAY(Cafe[[#This Row],[Date]])=7),1,0)</f>
        <v>0</v>
      </c>
    </row>
    <row r="263" spans="2:7" x14ac:dyDescent="0.3">
      <c r="B263" s="1">
        <f t="shared" si="3"/>
        <v>42992</v>
      </c>
      <c r="C263" s="2">
        <v>10859.622671597059</v>
      </c>
      <c r="D263">
        <v>71</v>
      </c>
      <c r="E263" cm="1">
        <f t="array" ref="E263">_xlfn.SWITCH(MONTH(Cafe[[#This Row],[Date]]),1,100,2,100,3,100,4,150,5,150,6,150,7,150,8,200,9,150,10,150,11,150,12,150)</f>
        <v>150</v>
      </c>
      <c r="F263">
        <v>18</v>
      </c>
      <c r="G263">
        <f>IF(OR(WEEKDAY(Cafe[[#This Row],[Date]])=1, WEEKDAY(Cafe[[#This Row],[Date]])=7),1,0)</f>
        <v>0</v>
      </c>
    </row>
    <row r="264" spans="2:7" x14ac:dyDescent="0.3">
      <c r="B264" s="1">
        <f t="shared" si="3"/>
        <v>42993</v>
      </c>
      <c r="C264" s="2">
        <v>11543.102752044782</v>
      </c>
      <c r="D264">
        <v>74</v>
      </c>
      <c r="E264" cm="1">
        <f t="array" ref="E264">_xlfn.SWITCH(MONTH(Cafe[[#This Row],[Date]]),1,100,2,100,3,100,4,150,5,150,6,150,7,150,8,200,9,150,10,150,11,150,12,150)</f>
        <v>150</v>
      </c>
      <c r="F264">
        <v>20</v>
      </c>
      <c r="G264">
        <f>IF(OR(WEEKDAY(Cafe[[#This Row],[Date]])=1, WEEKDAY(Cafe[[#This Row],[Date]])=7),1,0)</f>
        <v>0</v>
      </c>
    </row>
    <row r="265" spans="2:7" x14ac:dyDescent="0.3">
      <c r="B265" s="1">
        <f t="shared" ref="B265:B328" si="4">B264+1</f>
        <v>42994</v>
      </c>
      <c r="C265" s="2">
        <v>13408.576421471476</v>
      </c>
      <c r="D265">
        <v>76</v>
      </c>
      <c r="E265" cm="1">
        <f t="array" ref="E265">_xlfn.SWITCH(MONTH(Cafe[[#This Row],[Date]]),1,100,2,100,3,100,4,150,5,150,6,150,7,150,8,200,9,150,10,150,11,150,12,150)</f>
        <v>150</v>
      </c>
      <c r="F265">
        <v>17</v>
      </c>
      <c r="G265">
        <f>IF(OR(WEEKDAY(Cafe[[#This Row],[Date]])=1, WEEKDAY(Cafe[[#This Row],[Date]])=7),1,0)</f>
        <v>1</v>
      </c>
    </row>
    <row r="266" spans="2:7" x14ac:dyDescent="0.3">
      <c r="B266" s="1">
        <f t="shared" si="4"/>
        <v>42995</v>
      </c>
      <c r="C266" s="2">
        <v>14637.560227855485</v>
      </c>
      <c r="D266">
        <v>78</v>
      </c>
      <c r="E266" cm="1">
        <f t="array" ref="E266">_xlfn.SWITCH(MONTH(Cafe[[#This Row],[Date]]),1,100,2,100,3,100,4,150,5,150,6,150,7,150,8,200,9,150,10,150,11,150,12,150)</f>
        <v>150</v>
      </c>
      <c r="F266">
        <v>20</v>
      </c>
      <c r="G266">
        <f>IF(OR(WEEKDAY(Cafe[[#This Row],[Date]])=1, WEEKDAY(Cafe[[#This Row],[Date]])=7),1,0)</f>
        <v>1</v>
      </c>
    </row>
    <row r="267" spans="2:7" x14ac:dyDescent="0.3">
      <c r="B267" s="1">
        <f t="shared" si="4"/>
        <v>42996</v>
      </c>
      <c r="C267" s="2">
        <v>11402.386582102861</v>
      </c>
      <c r="D267">
        <v>77</v>
      </c>
      <c r="E267" cm="1">
        <f t="array" ref="E267">_xlfn.SWITCH(MONTH(Cafe[[#This Row],[Date]]),1,100,2,100,3,100,4,150,5,150,6,150,7,150,8,200,9,150,10,150,11,150,12,150)</f>
        <v>150</v>
      </c>
      <c r="F267">
        <v>18</v>
      </c>
      <c r="G267">
        <f>IF(OR(WEEKDAY(Cafe[[#This Row],[Date]])=1, WEEKDAY(Cafe[[#This Row],[Date]])=7),1,0)</f>
        <v>0</v>
      </c>
    </row>
    <row r="268" spans="2:7" x14ac:dyDescent="0.3">
      <c r="B268" s="1">
        <f t="shared" si="4"/>
        <v>42997</v>
      </c>
      <c r="C268" s="2">
        <v>12213.311050998858</v>
      </c>
      <c r="D268">
        <v>77</v>
      </c>
      <c r="E268" cm="1">
        <f t="array" ref="E268">_xlfn.SWITCH(MONTH(Cafe[[#This Row],[Date]]),1,100,2,100,3,100,4,150,5,150,6,150,7,150,8,200,9,150,10,150,11,150,12,150)</f>
        <v>150</v>
      </c>
      <c r="F268">
        <v>16</v>
      </c>
      <c r="G268">
        <f>IF(OR(WEEKDAY(Cafe[[#This Row],[Date]])=1, WEEKDAY(Cafe[[#This Row],[Date]])=7),1,0)</f>
        <v>0</v>
      </c>
    </row>
    <row r="269" spans="2:7" x14ac:dyDescent="0.3">
      <c r="B269" s="1">
        <f t="shared" si="4"/>
        <v>42998</v>
      </c>
      <c r="C269" s="2">
        <v>10538.895093625728</v>
      </c>
      <c r="D269">
        <v>78</v>
      </c>
      <c r="E269" cm="1">
        <f t="array" ref="E269">_xlfn.SWITCH(MONTH(Cafe[[#This Row],[Date]]),1,100,2,100,3,100,4,150,5,150,6,150,7,150,8,200,9,150,10,150,11,150,12,150)</f>
        <v>150</v>
      </c>
      <c r="F269">
        <v>18</v>
      </c>
      <c r="G269">
        <f>IF(OR(WEEKDAY(Cafe[[#This Row],[Date]])=1, WEEKDAY(Cafe[[#This Row],[Date]])=7),1,0)</f>
        <v>0</v>
      </c>
    </row>
    <row r="270" spans="2:7" x14ac:dyDescent="0.3">
      <c r="B270" s="1">
        <f t="shared" si="4"/>
        <v>42999</v>
      </c>
      <c r="C270" s="2">
        <v>11671.735672329618</v>
      </c>
      <c r="D270">
        <v>78</v>
      </c>
      <c r="E270" cm="1">
        <f t="array" ref="E270">_xlfn.SWITCH(MONTH(Cafe[[#This Row],[Date]]),1,100,2,100,3,100,4,150,5,150,6,150,7,150,8,200,9,150,10,150,11,150,12,150)</f>
        <v>150</v>
      </c>
      <c r="F270">
        <v>16</v>
      </c>
      <c r="G270">
        <f>IF(OR(WEEKDAY(Cafe[[#This Row],[Date]])=1, WEEKDAY(Cafe[[#This Row],[Date]])=7),1,0)</f>
        <v>0</v>
      </c>
    </row>
    <row r="271" spans="2:7" x14ac:dyDescent="0.3">
      <c r="B271" s="1">
        <f t="shared" si="4"/>
        <v>43000</v>
      </c>
      <c r="C271" s="2">
        <v>12164.454239707029</v>
      </c>
      <c r="D271">
        <v>78</v>
      </c>
      <c r="E271" cm="1">
        <f t="array" ref="E271">_xlfn.SWITCH(MONTH(Cafe[[#This Row],[Date]]),1,100,2,100,3,100,4,150,5,150,6,150,7,150,8,200,9,150,10,150,11,150,12,150)</f>
        <v>150</v>
      </c>
      <c r="F271">
        <v>18</v>
      </c>
      <c r="G271">
        <f>IF(OR(WEEKDAY(Cafe[[#This Row],[Date]])=1, WEEKDAY(Cafe[[#This Row],[Date]])=7),1,0)</f>
        <v>0</v>
      </c>
    </row>
    <row r="272" spans="2:7" x14ac:dyDescent="0.3">
      <c r="B272" s="1">
        <f t="shared" si="4"/>
        <v>43001</v>
      </c>
      <c r="C272" s="2">
        <v>15035.635517081553</v>
      </c>
      <c r="D272">
        <v>78</v>
      </c>
      <c r="E272" cm="1">
        <f t="array" ref="E272">_xlfn.SWITCH(MONTH(Cafe[[#This Row],[Date]]),1,100,2,100,3,100,4,150,5,150,6,150,7,150,8,200,9,150,10,150,11,150,12,150)</f>
        <v>150</v>
      </c>
      <c r="F272">
        <v>16</v>
      </c>
      <c r="G272">
        <f>IF(OR(WEEKDAY(Cafe[[#This Row],[Date]])=1, WEEKDAY(Cafe[[#This Row],[Date]])=7),1,0)</f>
        <v>1</v>
      </c>
    </row>
    <row r="273" spans="2:7" x14ac:dyDescent="0.3">
      <c r="B273" s="1">
        <f t="shared" si="4"/>
        <v>43002</v>
      </c>
      <c r="C273" s="2">
        <v>13439.202744331815</v>
      </c>
      <c r="D273">
        <v>77</v>
      </c>
      <c r="E273" cm="1">
        <f t="array" ref="E273">_xlfn.SWITCH(MONTH(Cafe[[#This Row],[Date]]),1,100,2,100,3,100,4,150,5,150,6,150,7,150,8,200,9,150,10,150,11,150,12,150)</f>
        <v>150</v>
      </c>
      <c r="F273">
        <v>21</v>
      </c>
      <c r="G273">
        <f>IF(OR(WEEKDAY(Cafe[[#This Row],[Date]])=1, WEEKDAY(Cafe[[#This Row],[Date]])=7),1,0)</f>
        <v>1</v>
      </c>
    </row>
    <row r="274" spans="2:7" x14ac:dyDescent="0.3">
      <c r="B274" s="1">
        <f t="shared" si="4"/>
        <v>43003</v>
      </c>
      <c r="C274" s="2">
        <v>10715.967651379291</v>
      </c>
      <c r="D274">
        <v>77</v>
      </c>
      <c r="E274" cm="1">
        <f t="array" ref="E274">_xlfn.SWITCH(MONTH(Cafe[[#This Row],[Date]]),1,100,2,100,3,100,4,150,5,150,6,150,7,150,8,200,9,150,10,150,11,150,12,150)</f>
        <v>150</v>
      </c>
      <c r="F274">
        <v>14</v>
      </c>
      <c r="G274">
        <f>IF(OR(WEEKDAY(Cafe[[#This Row],[Date]])=1, WEEKDAY(Cafe[[#This Row],[Date]])=7),1,0)</f>
        <v>0</v>
      </c>
    </row>
    <row r="275" spans="2:7" x14ac:dyDescent="0.3">
      <c r="B275" s="1">
        <f t="shared" si="4"/>
        <v>43004</v>
      </c>
      <c r="C275" s="2">
        <v>11302.783556856912</v>
      </c>
      <c r="D275">
        <v>78</v>
      </c>
      <c r="E275" cm="1">
        <f t="array" ref="E275">_xlfn.SWITCH(MONTH(Cafe[[#This Row],[Date]]),1,100,2,100,3,100,4,150,5,150,6,150,7,150,8,200,9,150,10,150,11,150,12,150)</f>
        <v>150</v>
      </c>
      <c r="F275">
        <v>17</v>
      </c>
      <c r="G275">
        <f>IF(OR(WEEKDAY(Cafe[[#This Row],[Date]])=1, WEEKDAY(Cafe[[#This Row],[Date]])=7),1,0)</f>
        <v>0</v>
      </c>
    </row>
    <row r="276" spans="2:7" x14ac:dyDescent="0.3">
      <c r="B276" s="1">
        <f t="shared" si="4"/>
        <v>43005</v>
      </c>
      <c r="C276" s="2">
        <v>11601.402753940823</v>
      </c>
      <c r="D276">
        <v>78</v>
      </c>
      <c r="E276" cm="1">
        <f t="array" ref="E276">_xlfn.SWITCH(MONTH(Cafe[[#This Row],[Date]]),1,100,2,100,3,100,4,150,5,150,6,150,7,150,8,200,9,150,10,150,11,150,12,150)</f>
        <v>150</v>
      </c>
      <c r="F276">
        <v>20</v>
      </c>
      <c r="G276">
        <f>IF(OR(WEEKDAY(Cafe[[#This Row],[Date]])=1, WEEKDAY(Cafe[[#This Row],[Date]])=7),1,0)</f>
        <v>0</v>
      </c>
    </row>
    <row r="277" spans="2:7" x14ac:dyDescent="0.3">
      <c r="B277" s="1">
        <f t="shared" si="4"/>
        <v>43006</v>
      </c>
      <c r="C277" s="2">
        <v>10626.384621342229</v>
      </c>
      <c r="D277">
        <v>79</v>
      </c>
      <c r="E277" cm="1">
        <f t="array" ref="E277">_xlfn.SWITCH(MONTH(Cafe[[#This Row],[Date]]),1,100,2,100,3,100,4,150,5,150,6,150,7,150,8,200,9,150,10,150,11,150,12,150)</f>
        <v>150</v>
      </c>
      <c r="F277">
        <v>19</v>
      </c>
      <c r="G277">
        <f>IF(OR(WEEKDAY(Cafe[[#This Row],[Date]])=1, WEEKDAY(Cafe[[#This Row],[Date]])=7),1,0)</f>
        <v>0</v>
      </c>
    </row>
    <row r="278" spans="2:7" x14ac:dyDescent="0.3">
      <c r="B278" s="1">
        <f t="shared" si="4"/>
        <v>43007</v>
      </c>
      <c r="C278" s="2">
        <v>11238.659789592308</v>
      </c>
      <c r="D278">
        <v>78</v>
      </c>
      <c r="E278" cm="1">
        <f t="array" ref="E278">_xlfn.SWITCH(MONTH(Cafe[[#This Row],[Date]]),1,100,2,100,3,100,4,150,5,150,6,150,7,150,8,200,9,150,10,150,11,150,12,150)</f>
        <v>150</v>
      </c>
      <c r="F278">
        <v>15</v>
      </c>
      <c r="G278">
        <f>IF(OR(WEEKDAY(Cafe[[#This Row],[Date]])=1, WEEKDAY(Cafe[[#This Row],[Date]])=7),1,0)</f>
        <v>0</v>
      </c>
    </row>
    <row r="279" spans="2:7" x14ac:dyDescent="0.3">
      <c r="B279" s="1">
        <f t="shared" si="4"/>
        <v>43008</v>
      </c>
      <c r="C279" s="2">
        <v>13838.460818821834</v>
      </c>
      <c r="D279">
        <v>76</v>
      </c>
      <c r="E279" cm="1">
        <f t="array" ref="E279">_xlfn.SWITCH(MONTH(Cafe[[#This Row],[Date]]),1,100,2,100,3,100,4,150,5,150,6,150,7,150,8,200,9,150,10,150,11,150,12,150)</f>
        <v>150</v>
      </c>
      <c r="F279">
        <v>22</v>
      </c>
      <c r="G279">
        <f>IF(OR(WEEKDAY(Cafe[[#This Row],[Date]])=1, WEEKDAY(Cafe[[#This Row],[Date]])=7),1,0)</f>
        <v>1</v>
      </c>
    </row>
    <row r="280" spans="2:7" x14ac:dyDescent="0.3">
      <c r="B280" s="1">
        <f t="shared" si="4"/>
        <v>43009</v>
      </c>
      <c r="C280" s="2">
        <v>14199.004562611955</v>
      </c>
      <c r="D280">
        <v>66</v>
      </c>
      <c r="E280" cm="1">
        <f t="array" ref="E280">_xlfn.SWITCH(MONTH(Cafe[[#This Row],[Date]]),1,100,2,100,3,100,4,150,5,150,6,150,7,150,8,200,9,150,10,150,11,150,12,150)</f>
        <v>150</v>
      </c>
      <c r="F280">
        <v>22</v>
      </c>
      <c r="G280">
        <f>IF(OR(WEEKDAY(Cafe[[#This Row],[Date]])=1, WEEKDAY(Cafe[[#This Row],[Date]])=7),1,0)</f>
        <v>1</v>
      </c>
    </row>
    <row r="281" spans="2:7" x14ac:dyDescent="0.3">
      <c r="B281" s="1">
        <f t="shared" si="4"/>
        <v>43010</v>
      </c>
      <c r="C281" s="2">
        <v>10811.576778734117</v>
      </c>
      <c r="D281">
        <v>65</v>
      </c>
      <c r="E281" cm="1">
        <f t="array" ref="E281">_xlfn.SWITCH(MONTH(Cafe[[#This Row],[Date]]),1,100,2,100,3,100,4,150,5,150,6,150,7,150,8,200,9,150,10,150,11,150,12,150)</f>
        <v>150</v>
      </c>
      <c r="F281">
        <v>19</v>
      </c>
      <c r="G281">
        <f>IF(OR(WEEKDAY(Cafe[[#This Row],[Date]])=1, WEEKDAY(Cafe[[#This Row],[Date]])=7),1,0)</f>
        <v>0</v>
      </c>
    </row>
    <row r="282" spans="2:7" x14ac:dyDescent="0.3">
      <c r="B282" s="1">
        <f t="shared" si="4"/>
        <v>43011</v>
      </c>
      <c r="C282" s="2">
        <v>12568.594729681168</v>
      </c>
      <c r="D282">
        <v>70</v>
      </c>
      <c r="E282" cm="1">
        <f t="array" ref="E282">_xlfn.SWITCH(MONTH(Cafe[[#This Row],[Date]]),1,100,2,100,3,100,4,150,5,150,6,150,7,150,8,200,9,150,10,150,11,150,12,150)</f>
        <v>150</v>
      </c>
      <c r="F282">
        <v>20</v>
      </c>
      <c r="G282">
        <f>IF(OR(WEEKDAY(Cafe[[#This Row],[Date]])=1, WEEKDAY(Cafe[[#This Row],[Date]])=7),1,0)</f>
        <v>0</v>
      </c>
    </row>
    <row r="283" spans="2:7" x14ac:dyDescent="0.3">
      <c r="B283" s="1">
        <f t="shared" si="4"/>
        <v>43012</v>
      </c>
      <c r="C283" s="2">
        <v>10834.263126477512</v>
      </c>
      <c r="D283">
        <v>70</v>
      </c>
      <c r="E283" cm="1">
        <f t="array" ref="E283">_xlfn.SWITCH(MONTH(Cafe[[#This Row],[Date]]),1,100,2,100,3,100,4,150,5,150,6,150,7,150,8,200,9,150,10,150,11,150,12,150)</f>
        <v>150</v>
      </c>
      <c r="F283">
        <v>16</v>
      </c>
      <c r="G283">
        <f>IF(OR(WEEKDAY(Cafe[[#This Row],[Date]])=1, WEEKDAY(Cafe[[#This Row],[Date]])=7),1,0)</f>
        <v>0</v>
      </c>
    </row>
    <row r="284" spans="2:7" x14ac:dyDescent="0.3">
      <c r="B284" s="1">
        <f t="shared" si="4"/>
        <v>43013</v>
      </c>
      <c r="C284" s="2">
        <v>10941.483405069408</v>
      </c>
      <c r="D284">
        <v>70</v>
      </c>
      <c r="E284" cm="1">
        <f t="array" ref="E284">_xlfn.SWITCH(MONTH(Cafe[[#This Row],[Date]]),1,100,2,100,3,100,4,150,5,150,6,150,7,150,8,200,9,150,10,150,11,150,12,150)</f>
        <v>150</v>
      </c>
      <c r="F284">
        <v>17</v>
      </c>
      <c r="G284">
        <f>IF(OR(WEEKDAY(Cafe[[#This Row],[Date]])=1, WEEKDAY(Cafe[[#This Row],[Date]])=7),1,0)</f>
        <v>0</v>
      </c>
    </row>
    <row r="285" spans="2:7" x14ac:dyDescent="0.3">
      <c r="B285" s="1">
        <f t="shared" si="4"/>
        <v>43014</v>
      </c>
      <c r="C285" s="2">
        <v>10817.863111025354</v>
      </c>
      <c r="D285">
        <v>72</v>
      </c>
      <c r="E285" cm="1">
        <f t="array" ref="E285">_xlfn.SWITCH(MONTH(Cafe[[#This Row],[Date]]),1,100,2,100,3,100,4,150,5,150,6,150,7,150,8,200,9,150,10,150,11,150,12,150)</f>
        <v>150</v>
      </c>
      <c r="F285">
        <v>21</v>
      </c>
      <c r="G285">
        <f>IF(OR(WEEKDAY(Cafe[[#This Row],[Date]])=1, WEEKDAY(Cafe[[#This Row],[Date]])=7),1,0)</f>
        <v>0</v>
      </c>
    </row>
    <row r="286" spans="2:7" x14ac:dyDescent="0.3">
      <c r="B286" s="1">
        <f t="shared" si="4"/>
        <v>43015</v>
      </c>
      <c r="C286" s="2">
        <v>13651.171739929141</v>
      </c>
      <c r="D286">
        <v>76</v>
      </c>
      <c r="E286" cm="1">
        <f t="array" ref="E286">_xlfn.SWITCH(MONTH(Cafe[[#This Row],[Date]]),1,100,2,100,3,100,4,150,5,150,6,150,7,150,8,200,9,150,10,150,11,150,12,150)</f>
        <v>150</v>
      </c>
      <c r="F286">
        <v>22</v>
      </c>
      <c r="G286">
        <f>IF(OR(WEEKDAY(Cafe[[#This Row],[Date]])=1, WEEKDAY(Cafe[[#This Row],[Date]])=7),1,0)</f>
        <v>1</v>
      </c>
    </row>
    <row r="287" spans="2:7" x14ac:dyDescent="0.3">
      <c r="B287" s="1">
        <f t="shared" si="4"/>
        <v>43016</v>
      </c>
      <c r="C287" s="2">
        <v>13531.454244051889</v>
      </c>
      <c r="D287">
        <v>75</v>
      </c>
      <c r="E287" cm="1">
        <f t="array" ref="E287">_xlfn.SWITCH(MONTH(Cafe[[#This Row],[Date]]),1,100,2,100,3,100,4,150,5,150,6,150,7,150,8,200,9,150,10,150,11,150,12,150)</f>
        <v>150</v>
      </c>
      <c r="F287">
        <v>22</v>
      </c>
      <c r="G287">
        <f>IF(OR(WEEKDAY(Cafe[[#This Row],[Date]])=1, WEEKDAY(Cafe[[#This Row],[Date]])=7),1,0)</f>
        <v>1</v>
      </c>
    </row>
    <row r="288" spans="2:7" x14ac:dyDescent="0.3">
      <c r="B288" s="1">
        <f t="shared" si="4"/>
        <v>43017</v>
      </c>
      <c r="C288" s="2">
        <v>12665.140581031517</v>
      </c>
      <c r="D288">
        <v>75</v>
      </c>
      <c r="E288" cm="1">
        <f t="array" ref="E288">_xlfn.SWITCH(MONTH(Cafe[[#This Row],[Date]]),1,100,2,100,3,100,4,150,5,150,6,150,7,150,8,200,9,150,10,150,11,150,12,150)</f>
        <v>150</v>
      </c>
      <c r="F288">
        <v>16</v>
      </c>
      <c r="G288">
        <f>IF(OR(WEEKDAY(Cafe[[#This Row],[Date]])=1, WEEKDAY(Cafe[[#This Row],[Date]])=7),1,0)</f>
        <v>0</v>
      </c>
    </row>
    <row r="289" spans="2:7" x14ac:dyDescent="0.3">
      <c r="B289" s="1">
        <f t="shared" si="4"/>
        <v>43018</v>
      </c>
      <c r="C289" s="2">
        <v>12409.617339912218</v>
      </c>
      <c r="D289">
        <v>77</v>
      </c>
      <c r="E289" cm="1">
        <f t="array" ref="E289">_xlfn.SWITCH(MONTH(Cafe[[#This Row],[Date]]),1,100,2,100,3,100,4,150,5,150,6,150,7,150,8,200,9,150,10,150,11,150,12,150)</f>
        <v>150</v>
      </c>
      <c r="F289">
        <v>20</v>
      </c>
      <c r="G289">
        <f>IF(OR(WEEKDAY(Cafe[[#This Row],[Date]])=1, WEEKDAY(Cafe[[#This Row],[Date]])=7),1,0)</f>
        <v>0</v>
      </c>
    </row>
    <row r="290" spans="2:7" x14ac:dyDescent="0.3">
      <c r="B290" s="1">
        <f t="shared" si="4"/>
        <v>43019</v>
      </c>
      <c r="C290" s="2">
        <v>10458.421012708008</v>
      </c>
      <c r="D290">
        <v>78</v>
      </c>
      <c r="E290" cm="1">
        <f t="array" ref="E290">_xlfn.SWITCH(MONTH(Cafe[[#This Row],[Date]]),1,100,2,100,3,100,4,150,5,150,6,150,7,150,8,200,9,150,10,150,11,150,12,150)</f>
        <v>150</v>
      </c>
      <c r="F290">
        <v>21</v>
      </c>
      <c r="G290">
        <f>IF(OR(WEEKDAY(Cafe[[#This Row],[Date]])=1, WEEKDAY(Cafe[[#This Row],[Date]])=7),1,0)</f>
        <v>0</v>
      </c>
    </row>
    <row r="291" spans="2:7" x14ac:dyDescent="0.3">
      <c r="B291" s="1">
        <f t="shared" si="4"/>
        <v>43020</v>
      </c>
      <c r="C291" s="2">
        <v>10693.057384273372</v>
      </c>
      <c r="D291">
        <v>77</v>
      </c>
      <c r="E291" cm="1">
        <f t="array" ref="E291">_xlfn.SWITCH(MONTH(Cafe[[#This Row],[Date]]),1,100,2,100,3,100,4,150,5,150,6,150,7,150,8,200,9,150,10,150,11,150,12,150)</f>
        <v>150</v>
      </c>
      <c r="F291">
        <v>13</v>
      </c>
      <c r="G291">
        <f>IF(OR(WEEKDAY(Cafe[[#This Row],[Date]])=1, WEEKDAY(Cafe[[#This Row],[Date]])=7),1,0)</f>
        <v>0</v>
      </c>
    </row>
    <row r="292" spans="2:7" x14ac:dyDescent="0.3">
      <c r="B292" s="1">
        <f t="shared" si="4"/>
        <v>43021</v>
      </c>
      <c r="C292" s="2">
        <v>12933.151865686834</v>
      </c>
      <c r="D292">
        <v>74</v>
      </c>
      <c r="E292" cm="1">
        <f t="array" ref="E292">_xlfn.SWITCH(MONTH(Cafe[[#This Row],[Date]]),1,100,2,100,3,100,4,150,5,150,6,150,7,150,8,200,9,150,10,150,11,150,12,150)</f>
        <v>150</v>
      </c>
      <c r="F292">
        <v>21</v>
      </c>
      <c r="G292">
        <f>IF(OR(WEEKDAY(Cafe[[#This Row],[Date]])=1, WEEKDAY(Cafe[[#This Row],[Date]])=7),1,0)</f>
        <v>0</v>
      </c>
    </row>
    <row r="293" spans="2:7" x14ac:dyDescent="0.3">
      <c r="B293" s="1">
        <f t="shared" si="4"/>
        <v>43022</v>
      </c>
      <c r="C293" s="2">
        <v>13826.725296748366</v>
      </c>
      <c r="D293">
        <v>71</v>
      </c>
      <c r="E293" cm="1">
        <f t="array" ref="E293">_xlfn.SWITCH(MONTH(Cafe[[#This Row],[Date]]),1,100,2,100,3,100,4,150,5,150,6,150,7,150,8,200,9,150,10,150,11,150,12,150)</f>
        <v>150</v>
      </c>
      <c r="F293">
        <v>16</v>
      </c>
      <c r="G293">
        <f>IF(OR(WEEKDAY(Cafe[[#This Row],[Date]])=1, WEEKDAY(Cafe[[#This Row],[Date]])=7),1,0)</f>
        <v>1</v>
      </c>
    </row>
    <row r="294" spans="2:7" x14ac:dyDescent="0.3">
      <c r="B294" s="1">
        <f t="shared" si="4"/>
        <v>43023</v>
      </c>
      <c r="C294" s="2">
        <v>13404.440610529475</v>
      </c>
      <c r="D294">
        <v>71</v>
      </c>
      <c r="E294" cm="1">
        <f t="array" ref="E294">_xlfn.SWITCH(MONTH(Cafe[[#This Row],[Date]]),1,100,2,100,3,100,4,150,5,150,6,150,7,150,8,200,9,150,10,150,11,150,12,150)</f>
        <v>150</v>
      </c>
      <c r="F294">
        <v>21</v>
      </c>
      <c r="G294">
        <f>IF(OR(WEEKDAY(Cafe[[#This Row],[Date]])=1, WEEKDAY(Cafe[[#This Row],[Date]])=7),1,0)</f>
        <v>1</v>
      </c>
    </row>
    <row r="295" spans="2:7" x14ac:dyDescent="0.3">
      <c r="B295" s="1">
        <f t="shared" si="4"/>
        <v>43024</v>
      </c>
      <c r="C295" s="2">
        <v>10558.990606335718</v>
      </c>
      <c r="D295">
        <v>66</v>
      </c>
      <c r="E295" cm="1">
        <f t="array" ref="E295">_xlfn.SWITCH(MONTH(Cafe[[#This Row],[Date]]),1,100,2,100,3,100,4,150,5,150,6,150,7,150,8,200,9,150,10,150,11,150,12,150)</f>
        <v>150</v>
      </c>
      <c r="F295">
        <v>19</v>
      </c>
      <c r="G295">
        <f>IF(OR(WEEKDAY(Cafe[[#This Row],[Date]])=1, WEEKDAY(Cafe[[#This Row],[Date]])=7),1,0)</f>
        <v>0</v>
      </c>
    </row>
    <row r="296" spans="2:7" x14ac:dyDescent="0.3">
      <c r="B296" s="1">
        <f t="shared" si="4"/>
        <v>43025</v>
      </c>
      <c r="C296" s="2">
        <v>10093.192137694987</v>
      </c>
      <c r="D296">
        <v>59</v>
      </c>
      <c r="E296" cm="1">
        <f t="array" ref="E296">_xlfn.SWITCH(MONTH(Cafe[[#This Row],[Date]]),1,100,2,100,3,100,4,150,5,150,6,150,7,150,8,200,9,150,10,150,11,150,12,150)</f>
        <v>150</v>
      </c>
      <c r="F296">
        <v>17</v>
      </c>
      <c r="G296">
        <f>IF(OR(WEEKDAY(Cafe[[#This Row],[Date]])=1, WEEKDAY(Cafe[[#This Row],[Date]])=7),1,0)</f>
        <v>0</v>
      </c>
    </row>
    <row r="297" spans="2:7" x14ac:dyDescent="0.3">
      <c r="B297" s="1">
        <f t="shared" si="4"/>
        <v>43026</v>
      </c>
      <c r="C297" s="2">
        <v>11707.315173127352</v>
      </c>
      <c r="D297">
        <v>58</v>
      </c>
      <c r="E297" cm="1">
        <f t="array" ref="E297">_xlfn.SWITCH(MONTH(Cafe[[#This Row],[Date]]),1,100,2,100,3,100,4,150,5,150,6,150,7,150,8,200,9,150,10,150,11,150,12,150)</f>
        <v>150</v>
      </c>
      <c r="F297">
        <v>19</v>
      </c>
      <c r="G297">
        <f>IF(OR(WEEKDAY(Cafe[[#This Row],[Date]])=1, WEEKDAY(Cafe[[#This Row],[Date]])=7),1,0)</f>
        <v>0</v>
      </c>
    </row>
    <row r="298" spans="2:7" x14ac:dyDescent="0.3">
      <c r="B298" s="1">
        <f t="shared" si="4"/>
        <v>43027</v>
      </c>
      <c r="C298" s="2">
        <v>11966.270485806217</v>
      </c>
      <c r="D298">
        <v>61</v>
      </c>
      <c r="E298" cm="1">
        <f t="array" ref="E298">_xlfn.SWITCH(MONTH(Cafe[[#This Row],[Date]]),1,100,2,100,3,100,4,150,5,150,6,150,7,150,8,200,9,150,10,150,11,150,12,150)</f>
        <v>150</v>
      </c>
      <c r="F298">
        <v>15</v>
      </c>
      <c r="G298">
        <f>IF(OR(WEEKDAY(Cafe[[#This Row],[Date]])=1, WEEKDAY(Cafe[[#This Row],[Date]])=7),1,0)</f>
        <v>0</v>
      </c>
    </row>
    <row r="299" spans="2:7" x14ac:dyDescent="0.3">
      <c r="B299" s="1">
        <f t="shared" si="4"/>
        <v>43028</v>
      </c>
      <c r="C299" s="2">
        <v>11598.510457325758</v>
      </c>
      <c r="D299">
        <v>64</v>
      </c>
      <c r="E299" cm="1">
        <f t="array" ref="E299">_xlfn.SWITCH(MONTH(Cafe[[#This Row],[Date]]),1,100,2,100,3,100,4,150,5,150,6,150,7,150,8,200,9,150,10,150,11,150,12,150)</f>
        <v>150</v>
      </c>
      <c r="F299">
        <v>14</v>
      </c>
      <c r="G299">
        <f>IF(OR(WEEKDAY(Cafe[[#This Row],[Date]])=1, WEEKDAY(Cafe[[#This Row],[Date]])=7),1,0)</f>
        <v>0</v>
      </c>
    </row>
    <row r="300" spans="2:7" x14ac:dyDescent="0.3">
      <c r="B300" s="1">
        <f t="shared" si="4"/>
        <v>43029</v>
      </c>
      <c r="C300" s="2">
        <v>14598.490259286169</v>
      </c>
      <c r="D300">
        <v>65</v>
      </c>
      <c r="E300" cm="1">
        <f t="array" ref="E300">_xlfn.SWITCH(MONTH(Cafe[[#This Row],[Date]]),1,100,2,100,3,100,4,150,5,150,6,150,7,150,8,200,9,150,10,150,11,150,12,150)</f>
        <v>150</v>
      </c>
      <c r="F300">
        <v>21</v>
      </c>
      <c r="G300">
        <f>IF(OR(WEEKDAY(Cafe[[#This Row],[Date]])=1, WEEKDAY(Cafe[[#This Row],[Date]])=7),1,0)</f>
        <v>1</v>
      </c>
    </row>
    <row r="301" spans="2:7" x14ac:dyDescent="0.3">
      <c r="B301" s="1">
        <f t="shared" si="4"/>
        <v>43030</v>
      </c>
      <c r="C301" s="2">
        <v>12729.563450427751</v>
      </c>
      <c r="D301">
        <v>67</v>
      </c>
      <c r="E301" cm="1">
        <f t="array" ref="E301">_xlfn.SWITCH(MONTH(Cafe[[#This Row],[Date]]),1,100,2,100,3,100,4,150,5,150,6,150,7,150,8,200,9,150,10,150,11,150,12,150)</f>
        <v>150</v>
      </c>
      <c r="F301">
        <v>13</v>
      </c>
      <c r="G301">
        <f>IF(OR(WEEKDAY(Cafe[[#This Row],[Date]])=1, WEEKDAY(Cafe[[#This Row],[Date]])=7),1,0)</f>
        <v>1</v>
      </c>
    </row>
    <row r="302" spans="2:7" x14ac:dyDescent="0.3">
      <c r="B302" s="1">
        <f t="shared" si="4"/>
        <v>43031</v>
      </c>
      <c r="C302" s="2">
        <v>11221.851475016729</v>
      </c>
      <c r="D302">
        <v>69</v>
      </c>
      <c r="E302" cm="1">
        <f t="array" ref="E302">_xlfn.SWITCH(MONTH(Cafe[[#This Row],[Date]]),1,100,2,100,3,100,4,150,5,150,6,150,7,150,8,200,9,150,10,150,11,150,12,150)</f>
        <v>150</v>
      </c>
      <c r="F302">
        <v>20</v>
      </c>
      <c r="G302">
        <f>IF(OR(WEEKDAY(Cafe[[#This Row],[Date]])=1, WEEKDAY(Cafe[[#This Row],[Date]])=7),1,0)</f>
        <v>0</v>
      </c>
    </row>
    <row r="303" spans="2:7" x14ac:dyDescent="0.3">
      <c r="B303" s="1">
        <f t="shared" si="4"/>
        <v>43032</v>
      </c>
      <c r="C303" s="2">
        <v>9848.010462207938</v>
      </c>
      <c r="D303">
        <v>58</v>
      </c>
      <c r="E303" cm="1">
        <f t="array" ref="E303">_xlfn.SWITCH(MONTH(Cafe[[#This Row],[Date]]),1,100,2,100,3,100,4,150,5,150,6,150,7,150,8,200,9,150,10,150,11,150,12,150)</f>
        <v>150</v>
      </c>
      <c r="F303">
        <v>17</v>
      </c>
      <c r="G303">
        <f>IF(OR(WEEKDAY(Cafe[[#This Row],[Date]])=1, WEEKDAY(Cafe[[#This Row],[Date]])=7),1,0)</f>
        <v>0</v>
      </c>
    </row>
    <row r="304" spans="2:7" x14ac:dyDescent="0.3">
      <c r="B304" s="1">
        <f t="shared" si="4"/>
        <v>43033</v>
      </c>
      <c r="C304" s="2">
        <v>11644.335898561605</v>
      </c>
      <c r="D304">
        <v>51</v>
      </c>
      <c r="E304" cm="1">
        <f t="array" ref="E304">_xlfn.SWITCH(MONTH(Cafe[[#This Row],[Date]]),1,100,2,100,3,100,4,150,5,150,6,150,7,150,8,200,9,150,10,150,11,150,12,150)</f>
        <v>150</v>
      </c>
      <c r="F304">
        <v>20</v>
      </c>
      <c r="G304">
        <f>IF(OR(WEEKDAY(Cafe[[#This Row],[Date]])=1, WEEKDAY(Cafe[[#This Row],[Date]])=7),1,0)</f>
        <v>0</v>
      </c>
    </row>
    <row r="305" spans="2:7" x14ac:dyDescent="0.3">
      <c r="B305" s="1">
        <f t="shared" si="4"/>
        <v>43034</v>
      </c>
      <c r="C305" s="2">
        <v>10976.329062596087</v>
      </c>
      <c r="D305">
        <v>53</v>
      </c>
      <c r="E305" cm="1">
        <f t="array" ref="E305">_xlfn.SWITCH(MONTH(Cafe[[#This Row],[Date]]),1,100,2,100,3,100,4,150,5,150,6,150,7,150,8,200,9,150,10,150,11,150,12,150)</f>
        <v>150</v>
      </c>
      <c r="F305">
        <v>16</v>
      </c>
      <c r="G305">
        <f>IF(OR(WEEKDAY(Cafe[[#This Row],[Date]])=1, WEEKDAY(Cafe[[#This Row],[Date]])=7),1,0)</f>
        <v>0</v>
      </c>
    </row>
    <row r="306" spans="2:7" x14ac:dyDescent="0.3">
      <c r="B306" s="1">
        <f t="shared" si="4"/>
        <v>43035</v>
      </c>
      <c r="C306" s="2">
        <v>10251.345859502346</v>
      </c>
      <c r="D306">
        <v>60</v>
      </c>
      <c r="E306" cm="1">
        <f t="array" ref="E306">_xlfn.SWITCH(MONTH(Cafe[[#This Row],[Date]]),1,100,2,100,3,100,4,150,5,150,6,150,7,150,8,200,9,150,10,150,11,150,12,150)</f>
        <v>150</v>
      </c>
      <c r="F306">
        <v>18</v>
      </c>
      <c r="G306">
        <f>IF(OR(WEEKDAY(Cafe[[#This Row],[Date]])=1, WEEKDAY(Cafe[[#This Row],[Date]])=7),1,0)</f>
        <v>0</v>
      </c>
    </row>
    <row r="307" spans="2:7" x14ac:dyDescent="0.3">
      <c r="B307" s="1">
        <f t="shared" si="4"/>
        <v>43036</v>
      </c>
      <c r="C307" s="2">
        <v>13340.939170865038</v>
      </c>
      <c r="D307">
        <v>60</v>
      </c>
      <c r="E307" cm="1">
        <f t="array" ref="E307">_xlfn.SWITCH(MONTH(Cafe[[#This Row],[Date]]),1,100,2,100,3,100,4,150,5,150,6,150,7,150,8,200,9,150,10,150,11,150,12,150)</f>
        <v>150</v>
      </c>
      <c r="F307">
        <v>17</v>
      </c>
      <c r="G307">
        <f>IF(OR(WEEKDAY(Cafe[[#This Row],[Date]])=1, WEEKDAY(Cafe[[#This Row],[Date]])=7),1,0)</f>
        <v>1</v>
      </c>
    </row>
    <row r="308" spans="2:7" x14ac:dyDescent="0.3">
      <c r="B308" s="1">
        <f t="shared" si="4"/>
        <v>43037</v>
      </c>
      <c r="C308" s="2">
        <v>13349.013216321209</v>
      </c>
      <c r="D308">
        <v>41</v>
      </c>
      <c r="E308" cm="1">
        <f t="array" ref="E308">_xlfn.SWITCH(MONTH(Cafe[[#This Row],[Date]]),1,100,2,100,3,100,4,150,5,150,6,150,7,150,8,200,9,150,10,150,11,150,12,150)</f>
        <v>150</v>
      </c>
      <c r="F308">
        <v>18</v>
      </c>
      <c r="G308">
        <f>IF(OR(WEEKDAY(Cafe[[#This Row],[Date]])=1, WEEKDAY(Cafe[[#This Row],[Date]])=7),1,0)</f>
        <v>1</v>
      </c>
    </row>
    <row r="309" spans="2:7" x14ac:dyDescent="0.3">
      <c r="B309" s="1">
        <f t="shared" si="4"/>
        <v>43038</v>
      </c>
      <c r="C309" s="2">
        <v>9656.4071567959272</v>
      </c>
      <c r="D309">
        <v>44</v>
      </c>
      <c r="E309" cm="1">
        <f t="array" ref="E309">_xlfn.SWITCH(MONTH(Cafe[[#This Row],[Date]]),1,100,2,100,3,100,4,150,5,150,6,150,7,150,8,200,9,150,10,150,11,150,12,150)</f>
        <v>150</v>
      </c>
      <c r="F309">
        <v>21</v>
      </c>
      <c r="G309">
        <f>IF(OR(WEEKDAY(Cafe[[#This Row],[Date]])=1, WEEKDAY(Cafe[[#This Row],[Date]])=7),1,0)</f>
        <v>0</v>
      </c>
    </row>
    <row r="310" spans="2:7" x14ac:dyDescent="0.3">
      <c r="B310" s="1">
        <f t="shared" si="4"/>
        <v>43039</v>
      </c>
      <c r="C310" s="2">
        <v>11619.050376288858</v>
      </c>
      <c r="D310">
        <v>57</v>
      </c>
      <c r="E310" cm="1">
        <f t="array" ref="E310">_xlfn.SWITCH(MONTH(Cafe[[#This Row],[Date]]),1,100,2,100,3,100,4,150,5,150,6,150,7,150,8,200,9,150,10,150,11,150,12,150)</f>
        <v>150</v>
      </c>
      <c r="F310">
        <v>19</v>
      </c>
      <c r="G310">
        <f>IF(OR(WEEKDAY(Cafe[[#This Row],[Date]])=1, WEEKDAY(Cafe[[#This Row],[Date]])=7),1,0)</f>
        <v>0</v>
      </c>
    </row>
    <row r="311" spans="2:7" x14ac:dyDescent="0.3">
      <c r="B311" s="1">
        <f t="shared" si="4"/>
        <v>43040</v>
      </c>
      <c r="C311" s="2">
        <v>12004.123680648663</v>
      </c>
      <c r="D311">
        <v>59</v>
      </c>
      <c r="E311" cm="1">
        <f t="array" ref="E311">_xlfn.SWITCH(MONTH(Cafe[[#This Row],[Date]]),1,100,2,100,3,100,4,150,5,150,6,150,7,150,8,200,9,150,10,150,11,150,12,150)</f>
        <v>150</v>
      </c>
      <c r="F311">
        <v>13</v>
      </c>
      <c r="G311">
        <f>IF(OR(WEEKDAY(Cafe[[#This Row],[Date]])=1, WEEKDAY(Cafe[[#This Row],[Date]])=7),1,0)</f>
        <v>0</v>
      </c>
    </row>
    <row r="312" spans="2:7" x14ac:dyDescent="0.3">
      <c r="B312" s="1">
        <f t="shared" si="4"/>
        <v>43041</v>
      </c>
      <c r="C312" s="2">
        <v>10205.645185235946</v>
      </c>
      <c r="D312">
        <v>65</v>
      </c>
      <c r="E312" cm="1">
        <f t="array" ref="E312">_xlfn.SWITCH(MONTH(Cafe[[#This Row],[Date]]),1,100,2,100,3,100,4,150,5,150,6,150,7,150,8,200,9,150,10,150,11,150,12,150)</f>
        <v>150</v>
      </c>
      <c r="F312">
        <v>14</v>
      </c>
      <c r="G312">
        <f>IF(OR(WEEKDAY(Cafe[[#This Row],[Date]])=1, WEEKDAY(Cafe[[#This Row],[Date]])=7),1,0)</f>
        <v>0</v>
      </c>
    </row>
    <row r="313" spans="2:7" x14ac:dyDescent="0.3">
      <c r="B313" s="1">
        <f t="shared" si="4"/>
        <v>43042</v>
      </c>
      <c r="C313" s="2">
        <v>11101.261149248119</v>
      </c>
      <c r="D313">
        <v>67</v>
      </c>
      <c r="E313" cm="1">
        <f t="array" ref="E313">_xlfn.SWITCH(MONTH(Cafe[[#This Row],[Date]]),1,100,2,100,3,100,4,150,5,150,6,150,7,150,8,200,9,150,10,150,11,150,12,150)</f>
        <v>150</v>
      </c>
      <c r="F313">
        <v>22</v>
      </c>
      <c r="G313">
        <f>IF(OR(WEEKDAY(Cafe[[#This Row],[Date]])=1, WEEKDAY(Cafe[[#This Row],[Date]])=7),1,0)</f>
        <v>0</v>
      </c>
    </row>
    <row r="314" spans="2:7" x14ac:dyDescent="0.3">
      <c r="B314" s="1">
        <f t="shared" si="4"/>
        <v>43043</v>
      </c>
      <c r="C314" s="2">
        <v>13412.432537485445</v>
      </c>
      <c r="D314">
        <v>69</v>
      </c>
      <c r="E314" cm="1">
        <f t="array" ref="E314">_xlfn.SWITCH(MONTH(Cafe[[#This Row],[Date]]),1,100,2,100,3,100,4,150,5,150,6,150,7,150,8,200,9,150,10,150,11,150,12,150)</f>
        <v>150</v>
      </c>
      <c r="F314">
        <v>21</v>
      </c>
      <c r="G314">
        <f>IF(OR(WEEKDAY(Cafe[[#This Row],[Date]])=1, WEEKDAY(Cafe[[#This Row],[Date]])=7),1,0)</f>
        <v>1</v>
      </c>
    </row>
    <row r="315" spans="2:7" x14ac:dyDescent="0.3">
      <c r="B315" s="1">
        <f t="shared" si="4"/>
        <v>43044</v>
      </c>
      <c r="C315" s="2">
        <v>14886.828481627461</v>
      </c>
      <c r="D315">
        <v>68</v>
      </c>
      <c r="E315" cm="1">
        <f t="array" ref="E315">_xlfn.SWITCH(MONTH(Cafe[[#This Row],[Date]]),1,100,2,100,3,100,4,150,5,150,6,150,7,150,8,200,9,150,10,150,11,150,12,150)</f>
        <v>150</v>
      </c>
      <c r="F315">
        <v>16</v>
      </c>
      <c r="G315">
        <f>IF(OR(WEEKDAY(Cafe[[#This Row],[Date]])=1, WEEKDAY(Cafe[[#This Row],[Date]])=7),1,0)</f>
        <v>1</v>
      </c>
    </row>
    <row r="316" spans="2:7" x14ac:dyDescent="0.3">
      <c r="B316" s="1">
        <f t="shared" si="4"/>
        <v>43045</v>
      </c>
      <c r="C316" s="2">
        <v>11170.178908346799</v>
      </c>
      <c r="D316">
        <v>69</v>
      </c>
      <c r="E316" cm="1">
        <f t="array" ref="E316">_xlfn.SWITCH(MONTH(Cafe[[#This Row],[Date]]),1,100,2,100,3,100,4,150,5,150,6,150,7,150,8,200,9,150,10,150,11,150,12,150)</f>
        <v>150</v>
      </c>
      <c r="F316">
        <v>13</v>
      </c>
      <c r="G316">
        <f>IF(OR(WEEKDAY(Cafe[[#This Row],[Date]])=1, WEEKDAY(Cafe[[#This Row],[Date]])=7),1,0)</f>
        <v>0</v>
      </c>
    </row>
    <row r="317" spans="2:7" x14ac:dyDescent="0.3">
      <c r="B317" s="1">
        <f t="shared" si="4"/>
        <v>43046</v>
      </c>
      <c r="C317" s="2">
        <v>10865.205608974458</v>
      </c>
      <c r="D317">
        <v>70</v>
      </c>
      <c r="E317" cm="1">
        <f t="array" ref="E317">_xlfn.SWITCH(MONTH(Cafe[[#This Row],[Date]]),1,100,2,100,3,100,4,150,5,150,6,150,7,150,8,200,9,150,10,150,11,150,12,150)</f>
        <v>150</v>
      </c>
      <c r="F317">
        <v>15</v>
      </c>
      <c r="G317">
        <f>IF(OR(WEEKDAY(Cafe[[#This Row],[Date]])=1, WEEKDAY(Cafe[[#This Row],[Date]])=7),1,0)</f>
        <v>0</v>
      </c>
    </row>
    <row r="318" spans="2:7" x14ac:dyDescent="0.3">
      <c r="B318" s="1">
        <f t="shared" si="4"/>
        <v>43047</v>
      </c>
      <c r="C318" s="2">
        <v>11507.992198630338</v>
      </c>
      <c r="D318">
        <v>63</v>
      </c>
      <c r="E318" cm="1">
        <f t="array" ref="E318">_xlfn.SWITCH(MONTH(Cafe[[#This Row],[Date]]),1,100,2,100,3,100,4,150,5,150,6,150,7,150,8,200,9,150,10,150,11,150,12,150)</f>
        <v>150</v>
      </c>
      <c r="F318">
        <v>17</v>
      </c>
      <c r="G318">
        <f>IF(OR(WEEKDAY(Cafe[[#This Row],[Date]])=1, WEEKDAY(Cafe[[#This Row],[Date]])=7),1,0)</f>
        <v>0</v>
      </c>
    </row>
    <row r="319" spans="2:7" x14ac:dyDescent="0.3">
      <c r="B319" s="1">
        <f t="shared" si="4"/>
        <v>43048</v>
      </c>
      <c r="C319" s="2">
        <v>9744.2887203135451</v>
      </c>
      <c r="D319">
        <v>52</v>
      </c>
      <c r="E319" cm="1">
        <f t="array" ref="E319">_xlfn.SWITCH(MONTH(Cafe[[#This Row],[Date]]),1,100,2,100,3,100,4,150,5,150,6,150,7,150,8,200,9,150,10,150,11,150,12,150)</f>
        <v>150</v>
      </c>
      <c r="F319">
        <v>21</v>
      </c>
      <c r="G319">
        <f>IF(OR(WEEKDAY(Cafe[[#This Row],[Date]])=1, WEEKDAY(Cafe[[#This Row],[Date]])=7),1,0)</f>
        <v>0</v>
      </c>
    </row>
    <row r="320" spans="2:7" x14ac:dyDescent="0.3">
      <c r="B320" s="1">
        <f t="shared" si="4"/>
        <v>43049</v>
      </c>
      <c r="C320" s="2">
        <v>11790.5649441447</v>
      </c>
      <c r="D320">
        <v>52</v>
      </c>
      <c r="E320" cm="1">
        <f t="array" ref="E320">_xlfn.SWITCH(MONTH(Cafe[[#This Row],[Date]]),1,100,2,100,3,100,4,150,5,150,6,150,7,150,8,200,9,150,10,150,11,150,12,150)</f>
        <v>150</v>
      </c>
      <c r="F320">
        <v>17</v>
      </c>
      <c r="G320">
        <f>IF(OR(WEEKDAY(Cafe[[#This Row],[Date]])=1, WEEKDAY(Cafe[[#This Row],[Date]])=7),1,0)</f>
        <v>0</v>
      </c>
    </row>
    <row r="321" spans="2:7" x14ac:dyDescent="0.3">
      <c r="B321" s="1">
        <f t="shared" si="4"/>
        <v>43050</v>
      </c>
      <c r="C321" s="2">
        <v>12822.66044544465</v>
      </c>
      <c r="D321">
        <v>48</v>
      </c>
      <c r="E321" cm="1">
        <f t="array" ref="E321">_xlfn.SWITCH(MONTH(Cafe[[#This Row],[Date]]),1,100,2,100,3,100,4,150,5,150,6,150,7,150,8,200,9,150,10,150,11,150,12,150)</f>
        <v>150</v>
      </c>
      <c r="F321">
        <v>12</v>
      </c>
      <c r="G321">
        <f>IF(OR(WEEKDAY(Cafe[[#This Row],[Date]])=1, WEEKDAY(Cafe[[#This Row],[Date]])=7),1,0)</f>
        <v>1</v>
      </c>
    </row>
    <row r="322" spans="2:7" x14ac:dyDescent="0.3">
      <c r="B322" s="1">
        <f t="shared" si="4"/>
        <v>43051</v>
      </c>
      <c r="C322" s="2">
        <v>13697.908954488961</v>
      </c>
      <c r="D322">
        <v>47</v>
      </c>
      <c r="E322" cm="1">
        <f t="array" ref="E322">_xlfn.SWITCH(MONTH(Cafe[[#This Row],[Date]]),1,100,2,100,3,100,4,150,5,150,6,150,7,150,8,200,9,150,10,150,11,150,12,150)</f>
        <v>150</v>
      </c>
      <c r="F322">
        <v>19</v>
      </c>
      <c r="G322">
        <f>IF(OR(WEEKDAY(Cafe[[#This Row],[Date]])=1, WEEKDAY(Cafe[[#This Row],[Date]])=7),1,0)</f>
        <v>1</v>
      </c>
    </row>
    <row r="323" spans="2:7" x14ac:dyDescent="0.3">
      <c r="B323" s="1">
        <f t="shared" si="4"/>
        <v>43052</v>
      </c>
      <c r="C323" s="2">
        <v>11099.971678319562</v>
      </c>
      <c r="D323">
        <v>52</v>
      </c>
      <c r="E323" cm="1">
        <f t="array" ref="E323">_xlfn.SWITCH(MONTH(Cafe[[#This Row],[Date]]),1,100,2,100,3,100,4,150,5,150,6,150,7,150,8,200,9,150,10,150,11,150,12,150)</f>
        <v>150</v>
      </c>
      <c r="F323">
        <v>16</v>
      </c>
      <c r="G323">
        <f>IF(OR(WEEKDAY(Cafe[[#This Row],[Date]])=1, WEEKDAY(Cafe[[#This Row],[Date]])=7),1,0)</f>
        <v>0</v>
      </c>
    </row>
    <row r="324" spans="2:7" x14ac:dyDescent="0.3">
      <c r="B324" s="1">
        <f t="shared" si="4"/>
        <v>43053</v>
      </c>
      <c r="C324" s="2">
        <v>10126.289325321202</v>
      </c>
      <c r="D324">
        <v>50</v>
      </c>
      <c r="E324" cm="1">
        <f t="array" ref="E324">_xlfn.SWITCH(MONTH(Cafe[[#This Row],[Date]]),1,100,2,100,3,100,4,150,5,150,6,150,7,150,8,200,9,150,10,150,11,150,12,150)</f>
        <v>150</v>
      </c>
      <c r="F324">
        <v>19</v>
      </c>
      <c r="G324">
        <f>IF(OR(WEEKDAY(Cafe[[#This Row],[Date]])=1, WEEKDAY(Cafe[[#This Row],[Date]])=7),1,0)</f>
        <v>0</v>
      </c>
    </row>
    <row r="325" spans="2:7" x14ac:dyDescent="0.3">
      <c r="B325" s="1">
        <f t="shared" si="4"/>
        <v>43054</v>
      </c>
      <c r="C325" s="2">
        <v>11271.588431468135</v>
      </c>
      <c r="D325">
        <v>49</v>
      </c>
      <c r="E325" cm="1">
        <f t="array" ref="E325">_xlfn.SWITCH(MONTH(Cafe[[#This Row],[Date]]),1,100,2,100,3,100,4,150,5,150,6,150,7,150,8,200,9,150,10,150,11,150,12,150)</f>
        <v>150</v>
      </c>
      <c r="F325">
        <v>15</v>
      </c>
      <c r="G325">
        <f>IF(OR(WEEKDAY(Cafe[[#This Row],[Date]])=1, WEEKDAY(Cafe[[#This Row],[Date]])=7),1,0)</f>
        <v>0</v>
      </c>
    </row>
    <row r="326" spans="2:7" x14ac:dyDescent="0.3">
      <c r="B326" s="1">
        <f t="shared" si="4"/>
        <v>43055</v>
      </c>
      <c r="C326" s="2">
        <v>10146.158844534812</v>
      </c>
      <c r="D326">
        <v>56</v>
      </c>
      <c r="E326" cm="1">
        <f t="array" ref="E326">_xlfn.SWITCH(MONTH(Cafe[[#This Row],[Date]]),1,100,2,100,3,100,4,150,5,150,6,150,7,150,8,200,9,150,10,150,11,150,12,150)</f>
        <v>150</v>
      </c>
      <c r="F326">
        <v>20</v>
      </c>
      <c r="G326">
        <f>IF(OR(WEEKDAY(Cafe[[#This Row],[Date]])=1, WEEKDAY(Cafe[[#This Row],[Date]])=7),1,0)</f>
        <v>0</v>
      </c>
    </row>
    <row r="327" spans="2:7" x14ac:dyDescent="0.3">
      <c r="B327" s="1">
        <f t="shared" si="4"/>
        <v>43056</v>
      </c>
      <c r="C327" s="2">
        <v>11818.171986562036</v>
      </c>
      <c r="D327">
        <v>53</v>
      </c>
      <c r="E327" cm="1">
        <f t="array" ref="E327">_xlfn.SWITCH(MONTH(Cafe[[#This Row],[Date]]),1,100,2,100,3,100,4,150,5,150,6,150,7,150,8,200,9,150,10,150,11,150,12,150)</f>
        <v>150</v>
      </c>
      <c r="F327">
        <v>13</v>
      </c>
      <c r="G327">
        <f>IF(OR(WEEKDAY(Cafe[[#This Row],[Date]])=1, WEEKDAY(Cafe[[#This Row],[Date]])=7),1,0)</f>
        <v>0</v>
      </c>
    </row>
    <row r="328" spans="2:7" x14ac:dyDescent="0.3">
      <c r="B328" s="1">
        <f t="shared" si="4"/>
        <v>43057</v>
      </c>
      <c r="C328" s="2">
        <v>12503.484854826313</v>
      </c>
      <c r="D328">
        <v>55</v>
      </c>
      <c r="E328" cm="1">
        <f t="array" ref="E328">_xlfn.SWITCH(MONTH(Cafe[[#This Row],[Date]]),1,100,2,100,3,100,4,150,5,150,6,150,7,150,8,200,9,150,10,150,11,150,12,150)</f>
        <v>150</v>
      </c>
      <c r="F328">
        <v>20</v>
      </c>
      <c r="G328">
        <f>IF(OR(WEEKDAY(Cafe[[#This Row],[Date]])=1, WEEKDAY(Cafe[[#This Row],[Date]])=7),1,0)</f>
        <v>1</v>
      </c>
    </row>
    <row r="329" spans="2:7" x14ac:dyDescent="0.3">
      <c r="B329" s="1">
        <f t="shared" ref="B329:B392" si="5">B328+1</f>
        <v>43058</v>
      </c>
      <c r="C329" s="2">
        <v>14240.087121828556</v>
      </c>
      <c r="D329">
        <v>53</v>
      </c>
      <c r="E329" cm="1">
        <f t="array" ref="E329">_xlfn.SWITCH(MONTH(Cafe[[#This Row],[Date]]),1,100,2,100,3,100,4,150,5,150,6,150,7,150,8,200,9,150,10,150,11,150,12,150)</f>
        <v>150</v>
      </c>
      <c r="F329">
        <v>20</v>
      </c>
      <c r="G329">
        <f>IF(OR(WEEKDAY(Cafe[[#This Row],[Date]])=1, WEEKDAY(Cafe[[#This Row],[Date]])=7),1,0)</f>
        <v>1</v>
      </c>
    </row>
    <row r="330" spans="2:7" x14ac:dyDescent="0.3">
      <c r="B330" s="1">
        <f t="shared" si="5"/>
        <v>43059</v>
      </c>
      <c r="C330" s="2">
        <v>10636.922383958783</v>
      </c>
      <c r="D330">
        <v>44</v>
      </c>
      <c r="E330" cm="1">
        <f t="array" ref="E330">_xlfn.SWITCH(MONTH(Cafe[[#This Row],[Date]]),1,100,2,100,3,100,4,150,5,150,6,150,7,150,8,200,9,150,10,150,11,150,12,150)</f>
        <v>150</v>
      </c>
      <c r="F330">
        <v>21</v>
      </c>
      <c r="G330">
        <f>IF(OR(WEEKDAY(Cafe[[#This Row],[Date]])=1, WEEKDAY(Cafe[[#This Row],[Date]])=7),1,0)</f>
        <v>0</v>
      </c>
    </row>
    <row r="331" spans="2:7" x14ac:dyDescent="0.3">
      <c r="B331" s="1">
        <f t="shared" si="5"/>
        <v>43060</v>
      </c>
      <c r="C331" s="2">
        <v>10195.477545391057</v>
      </c>
      <c r="D331">
        <v>52</v>
      </c>
      <c r="E331" cm="1">
        <f t="array" ref="E331">_xlfn.SWITCH(MONTH(Cafe[[#This Row],[Date]]),1,100,2,100,3,100,4,150,5,150,6,150,7,150,8,200,9,150,10,150,11,150,12,150)</f>
        <v>150</v>
      </c>
      <c r="F331">
        <v>17</v>
      </c>
      <c r="G331">
        <f>IF(OR(WEEKDAY(Cafe[[#This Row],[Date]])=1, WEEKDAY(Cafe[[#This Row],[Date]])=7),1,0)</f>
        <v>0</v>
      </c>
    </row>
    <row r="332" spans="2:7" x14ac:dyDescent="0.3">
      <c r="B332" s="1">
        <f t="shared" si="5"/>
        <v>43061</v>
      </c>
      <c r="C332" s="2">
        <v>11038.434228397027</v>
      </c>
      <c r="D332">
        <v>56</v>
      </c>
      <c r="E332" cm="1">
        <f t="array" ref="E332">_xlfn.SWITCH(MONTH(Cafe[[#This Row],[Date]]),1,100,2,100,3,100,4,150,5,150,6,150,7,150,8,200,9,150,10,150,11,150,12,150)</f>
        <v>150</v>
      </c>
      <c r="F332">
        <v>21</v>
      </c>
      <c r="G332">
        <f>IF(OR(WEEKDAY(Cafe[[#This Row],[Date]])=1, WEEKDAY(Cafe[[#This Row],[Date]])=7),1,0)</f>
        <v>0</v>
      </c>
    </row>
    <row r="333" spans="2:7" x14ac:dyDescent="0.3">
      <c r="B333" s="1">
        <f t="shared" si="5"/>
        <v>43062</v>
      </c>
      <c r="C333" s="2">
        <v>11252.112860482866</v>
      </c>
      <c r="D333">
        <v>49</v>
      </c>
      <c r="E333" cm="1">
        <f t="array" ref="E333">_xlfn.SWITCH(MONTH(Cafe[[#This Row],[Date]]),1,100,2,100,3,100,4,150,5,150,6,150,7,150,8,200,9,150,10,150,11,150,12,150)</f>
        <v>150</v>
      </c>
      <c r="F333">
        <v>16</v>
      </c>
      <c r="G333">
        <f>IF(OR(WEEKDAY(Cafe[[#This Row],[Date]])=1, WEEKDAY(Cafe[[#This Row],[Date]])=7),1,0)</f>
        <v>0</v>
      </c>
    </row>
    <row r="334" spans="2:7" x14ac:dyDescent="0.3">
      <c r="B334" s="1">
        <f t="shared" si="5"/>
        <v>43063</v>
      </c>
      <c r="C334" s="2">
        <v>11275.732554201713</v>
      </c>
      <c r="D334">
        <v>51</v>
      </c>
      <c r="E334" cm="1">
        <f t="array" ref="E334">_xlfn.SWITCH(MONTH(Cafe[[#This Row],[Date]]),1,100,2,100,3,100,4,150,5,150,6,150,7,150,8,200,9,150,10,150,11,150,12,150)</f>
        <v>150</v>
      </c>
      <c r="F334">
        <v>20</v>
      </c>
      <c r="G334">
        <f>IF(OR(WEEKDAY(Cafe[[#This Row],[Date]])=1, WEEKDAY(Cafe[[#This Row],[Date]])=7),1,0)</f>
        <v>0</v>
      </c>
    </row>
    <row r="335" spans="2:7" x14ac:dyDescent="0.3">
      <c r="B335" s="1">
        <f t="shared" si="5"/>
        <v>43064</v>
      </c>
      <c r="C335" s="2">
        <v>14308.977193185156</v>
      </c>
      <c r="D335">
        <v>52</v>
      </c>
      <c r="E335" cm="1">
        <f t="array" ref="E335">_xlfn.SWITCH(MONTH(Cafe[[#This Row],[Date]]),1,100,2,100,3,100,4,150,5,150,6,150,7,150,8,200,9,150,10,150,11,150,12,150)</f>
        <v>150</v>
      </c>
      <c r="F335">
        <v>15</v>
      </c>
      <c r="G335">
        <f>IF(OR(WEEKDAY(Cafe[[#This Row],[Date]])=1, WEEKDAY(Cafe[[#This Row],[Date]])=7),1,0)</f>
        <v>1</v>
      </c>
    </row>
    <row r="336" spans="2:7" x14ac:dyDescent="0.3">
      <c r="B336" s="1">
        <f t="shared" si="5"/>
        <v>43065</v>
      </c>
      <c r="C336" s="2">
        <v>13863.6931433114</v>
      </c>
      <c r="D336">
        <v>52</v>
      </c>
      <c r="E336" cm="1">
        <f t="array" ref="E336">_xlfn.SWITCH(MONTH(Cafe[[#This Row],[Date]]),1,100,2,100,3,100,4,150,5,150,6,150,7,150,8,200,9,150,10,150,11,150,12,150)</f>
        <v>150</v>
      </c>
      <c r="F336">
        <v>18</v>
      </c>
      <c r="G336">
        <f>IF(OR(WEEKDAY(Cafe[[#This Row],[Date]])=1, WEEKDAY(Cafe[[#This Row],[Date]])=7),1,0)</f>
        <v>1</v>
      </c>
    </row>
    <row r="337" spans="2:7" x14ac:dyDescent="0.3">
      <c r="B337" s="1">
        <f t="shared" si="5"/>
        <v>43066</v>
      </c>
      <c r="C337" s="2">
        <v>9295.4431073161832</v>
      </c>
      <c r="D337">
        <v>49</v>
      </c>
      <c r="E337" cm="1">
        <f t="array" ref="E337">_xlfn.SWITCH(MONTH(Cafe[[#This Row],[Date]]),1,100,2,100,3,100,4,150,5,150,6,150,7,150,8,200,9,150,10,150,11,150,12,150)</f>
        <v>150</v>
      </c>
      <c r="F337">
        <v>20</v>
      </c>
      <c r="G337">
        <f>IF(OR(WEEKDAY(Cafe[[#This Row],[Date]])=1, WEEKDAY(Cafe[[#This Row],[Date]])=7),1,0)</f>
        <v>0</v>
      </c>
    </row>
    <row r="338" spans="2:7" x14ac:dyDescent="0.3">
      <c r="B338" s="1">
        <f t="shared" si="5"/>
        <v>43067</v>
      </c>
      <c r="C338" s="2">
        <v>9878.9642019569474</v>
      </c>
      <c r="D338">
        <v>52</v>
      </c>
      <c r="E338" cm="1">
        <f t="array" ref="E338">_xlfn.SWITCH(MONTH(Cafe[[#This Row],[Date]]),1,100,2,100,3,100,4,150,5,150,6,150,7,150,8,200,9,150,10,150,11,150,12,150)</f>
        <v>150</v>
      </c>
      <c r="F338">
        <v>20</v>
      </c>
      <c r="G338">
        <f>IF(OR(WEEKDAY(Cafe[[#This Row],[Date]])=1, WEEKDAY(Cafe[[#This Row],[Date]])=7),1,0)</f>
        <v>0</v>
      </c>
    </row>
    <row r="339" spans="2:7" x14ac:dyDescent="0.3">
      <c r="B339" s="1">
        <f t="shared" si="5"/>
        <v>43068</v>
      </c>
      <c r="C339" s="2">
        <v>11854.877214630334</v>
      </c>
      <c r="D339">
        <v>55</v>
      </c>
      <c r="E339" cm="1">
        <f t="array" ref="E339">_xlfn.SWITCH(MONTH(Cafe[[#This Row],[Date]]),1,100,2,100,3,100,4,150,5,150,6,150,7,150,8,200,9,150,10,150,11,150,12,150)</f>
        <v>150</v>
      </c>
      <c r="F339">
        <v>18</v>
      </c>
      <c r="G339">
        <f>IF(OR(WEEKDAY(Cafe[[#This Row],[Date]])=1, WEEKDAY(Cafe[[#This Row],[Date]])=7),1,0)</f>
        <v>0</v>
      </c>
    </row>
    <row r="340" spans="2:7" x14ac:dyDescent="0.3">
      <c r="B340" s="1">
        <f t="shared" si="5"/>
        <v>43069</v>
      </c>
      <c r="C340" s="2">
        <v>10981.164344819408</v>
      </c>
      <c r="D340">
        <v>59</v>
      </c>
      <c r="E340" cm="1">
        <f t="array" ref="E340">_xlfn.SWITCH(MONTH(Cafe[[#This Row],[Date]]),1,100,2,100,3,100,4,150,5,150,6,150,7,150,8,200,9,150,10,150,11,150,12,150)</f>
        <v>150</v>
      </c>
      <c r="F340">
        <v>22</v>
      </c>
      <c r="G340">
        <f>IF(OR(WEEKDAY(Cafe[[#This Row],[Date]])=1, WEEKDAY(Cafe[[#This Row],[Date]])=7),1,0)</f>
        <v>0</v>
      </c>
    </row>
    <row r="341" spans="2:7" x14ac:dyDescent="0.3">
      <c r="B341" s="1">
        <f t="shared" si="5"/>
        <v>43070</v>
      </c>
      <c r="C341" s="2">
        <v>11966.645026662609</v>
      </c>
      <c r="D341">
        <v>60</v>
      </c>
      <c r="E341" cm="1">
        <f t="array" ref="E341">_xlfn.SWITCH(MONTH(Cafe[[#This Row],[Date]]),1,100,2,100,3,100,4,150,5,150,6,150,7,150,8,200,9,150,10,150,11,150,12,150)</f>
        <v>150</v>
      </c>
      <c r="F341">
        <v>14</v>
      </c>
      <c r="G341">
        <f>IF(OR(WEEKDAY(Cafe[[#This Row],[Date]])=1, WEEKDAY(Cafe[[#This Row],[Date]])=7),1,0)</f>
        <v>0</v>
      </c>
    </row>
    <row r="342" spans="2:7" x14ac:dyDescent="0.3">
      <c r="B342" s="1">
        <f t="shared" si="5"/>
        <v>43071</v>
      </c>
      <c r="C342" s="2">
        <v>12449.680120966299</v>
      </c>
      <c r="D342">
        <v>59</v>
      </c>
      <c r="E342" cm="1">
        <f t="array" ref="E342">_xlfn.SWITCH(MONTH(Cafe[[#This Row],[Date]]),1,100,2,100,3,100,4,150,5,150,6,150,7,150,8,200,9,150,10,150,11,150,12,150)</f>
        <v>150</v>
      </c>
      <c r="F342">
        <v>12</v>
      </c>
      <c r="G342">
        <f>IF(OR(WEEKDAY(Cafe[[#This Row],[Date]])=1, WEEKDAY(Cafe[[#This Row],[Date]])=7),1,0)</f>
        <v>1</v>
      </c>
    </row>
    <row r="343" spans="2:7" x14ac:dyDescent="0.3">
      <c r="B343" s="1">
        <f t="shared" si="5"/>
        <v>43072</v>
      </c>
      <c r="C343" s="2">
        <v>12875.314771744866</v>
      </c>
      <c r="D343">
        <v>59</v>
      </c>
      <c r="E343" cm="1">
        <f t="array" ref="E343">_xlfn.SWITCH(MONTH(Cafe[[#This Row],[Date]]),1,100,2,100,3,100,4,150,5,150,6,150,7,150,8,200,9,150,10,150,11,150,12,150)</f>
        <v>150</v>
      </c>
      <c r="F343">
        <v>14</v>
      </c>
      <c r="G343">
        <f>IF(OR(WEEKDAY(Cafe[[#This Row],[Date]])=1, WEEKDAY(Cafe[[#This Row],[Date]])=7),1,0)</f>
        <v>1</v>
      </c>
    </row>
    <row r="344" spans="2:7" x14ac:dyDescent="0.3">
      <c r="B344" s="1">
        <f t="shared" si="5"/>
        <v>43073</v>
      </c>
      <c r="C344" s="2">
        <v>10037.255444573195</v>
      </c>
      <c r="D344">
        <v>56</v>
      </c>
      <c r="E344" cm="1">
        <f t="array" ref="E344">_xlfn.SWITCH(MONTH(Cafe[[#This Row],[Date]]),1,100,2,100,3,100,4,150,5,150,6,150,7,150,8,200,9,150,10,150,11,150,12,150)</f>
        <v>150</v>
      </c>
      <c r="F344">
        <v>12</v>
      </c>
      <c r="G344">
        <f>IF(OR(WEEKDAY(Cafe[[#This Row],[Date]])=1, WEEKDAY(Cafe[[#This Row],[Date]])=7),1,0)</f>
        <v>0</v>
      </c>
    </row>
    <row r="345" spans="2:7" x14ac:dyDescent="0.3">
      <c r="B345" s="1">
        <f t="shared" si="5"/>
        <v>43074</v>
      </c>
      <c r="C345" s="2">
        <v>12270.104350967616</v>
      </c>
      <c r="D345">
        <v>61</v>
      </c>
      <c r="E345" cm="1">
        <f t="array" ref="E345">_xlfn.SWITCH(MONTH(Cafe[[#This Row],[Date]]),1,100,2,100,3,100,4,150,5,150,6,150,7,150,8,200,9,150,10,150,11,150,12,150)</f>
        <v>150</v>
      </c>
      <c r="F345">
        <v>19</v>
      </c>
      <c r="G345">
        <f>IF(OR(WEEKDAY(Cafe[[#This Row],[Date]])=1, WEEKDAY(Cafe[[#This Row],[Date]])=7),1,0)</f>
        <v>0</v>
      </c>
    </row>
    <row r="346" spans="2:7" x14ac:dyDescent="0.3">
      <c r="B346" s="1">
        <f t="shared" si="5"/>
        <v>43075</v>
      </c>
      <c r="C346" s="2">
        <v>11573.923580673762</v>
      </c>
      <c r="D346">
        <v>46</v>
      </c>
      <c r="E346" cm="1">
        <f t="array" ref="E346">_xlfn.SWITCH(MONTH(Cafe[[#This Row],[Date]]),1,100,2,100,3,100,4,150,5,150,6,150,7,150,8,200,9,150,10,150,11,150,12,150)</f>
        <v>150</v>
      </c>
      <c r="F346">
        <v>18</v>
      </c>
      <c r="G346">
        <f>IF(OR(WEEKDAY(Cafe[[#This Row],[Date]])=1, WEEKDAY(Cafe[[#This Row],[Date]])=7),1,0)</f>
        <v>0</v>
      </c>
    </row>
    <row r="347" spans="2:7" x14ac:dyDescent="0.3">
      <c r="B347" s="1">
        <f t="shared" si="5"/>
        <v>43076</v>
      </c>
      <c r="C347" s="2">
        <v>11448.276559424101</v>
      </c>
      <c r="D347">
        <v>43</v>
      </c>
      <c r="E347" cm="1">
        <f t="array" ref="E347">_xlfn.SWITCH(MONTH(Cafe[[#This Row],[Date]]),1,100,2,100,3,100,4,150,5,150,6,150,7,150,8,200,9,150,10,150,11,150,12,150)</f>
        <v>150</v>
      </c>
      <c r="F347">
        <v>14</v>
      </c>
      <c r="G347">
        <f>IF(OR(WEEKDAY(Cafe[[#This Row],[Date]])=1, WEEKDAY(Cafe[[#This Row],[Date]])=7),1,0)</f>
        <v>0</v>
      </c>
    </row>
    <row r="348" spans="2:7" x14ac:dyDescent="0.3">
      <c r="B348" s="1">
        <f t="shared" si="5"/>
        <v>43077</v>
      </c>
      <c r="C348" s="2">
        <v>10712.346291690352</v>
      </c>
      <c r="D348">
        <v>39</v>
      </c>
      <c r="E348" cm="1">
        <f t="array" ref="E348">_xlfn.SWITCH(MONTH(Cafe[[#This Row],[Date]]),1,100,2,100,3,100,4,150,5,150,6,150,7,150,8,200,9,150,10,150,11,150,12,150)</f>
        <v>150</v>
      </c>
      <c r="F348">
        <v>14</v>
      </c>
      <c r="G348">
        <f>IF(OR(WEEKDAY(Cafe[[#This Row],[Date]])=1, WEEKDAY(Cafe[[#This Row],[Date]])=7),1,0)</f>
        <v>0</v>
      </c>
    </row>
    <row r="349" spans="2:7" x14ac:dyDescent="0.3">
      <c r="B349" s="1">
        <f t="shared" si="5"/>
        <v>43078</v>
      </c>
      <c r="C349" s="2">
        <v>13830.69750259946</v>
      </c>
      <c r="D349">
        <v>34</v>
      </c>
      <c r="E349" cm="1">
        <f t="array" ref="E349">_xlfn.SWITCH(MONTH(Cafe[[#This Row],[Date]]),1,100,2,100,3,100,4,150,5,150,6,150,7,150,8,200,9,150,10,150,11,150,12,150)</f>
        <v>150</v>
      </c>
      <c r="F349">
        <v>13</v>
      </c>
      <c r="G349">
        <f>IF(OR(WEEKDAY(Cafe[[#This Row],[Date]])=1, WEEKDAY(Cafe[[#This Row],[Date]])=7),1,0)</f>
        <v>1</v>
      </c>
    </row>
    <row r="350" spans="2:7" x14ac:dyDescent="0.3">
      <c r="B350" s="1">
        <f t="shared" si="5"/>
        <v>43079</v>
      </c>
      <c r="C350" s="2">
        <v>13205.76020754156</v>
      </c>
      <c r="D350">
        <v>34</v>
      </c>
      <c r="E350" cm="1">
        <f t="array" ref="E350">_xlfn.SWITCH(MONTH(Cafe[[#This Row],[Date]]),1,100,2,100,3,100,4,150,5,150,6,150,7,150,8,200,9,150,10,150,11,150,12,150)</f>
        <v>150</v>
      </c>
      <c r="F350">
        <v>12</v>
      </c>
      <c r="G350">
        <f>IF(OR(WEEKDAY(Cafe[[#This Row],[Date]])=1, WEEKDAY(Cafe[[#This Row],[Date]])=7),1,0)</f>
        <v>1</v>
      </c>
    </row>
    <row r="351" spans="2:7" x14ac:dyDescent="0.3">
      <c r="B351" s="1">
        <f t="shared" si="5"/>
        <v>43080</v>
      </c>
      <c r="C351" s="2">
        <v>10327.51118360295</v>
      </c>
      <c r="D351">
        <v>42</v>
      </c>
      <c r="E351" cm="1">
        <f t="array" ref="E351">_xlfn.SWITCH(MONTH(Cafe[[#This Row],[Date]]),1,100,2,100,3,100,4,150,5,150,6,150,7,150,8,200,9,150,10,150,11,150,12,150)</f>
        <v>150</v>
      </c>
      <c r="F351">
        <v>13</v>
      </c>
      <c r="G351">
        <f>IF(OR(WEEKDAY(Cafe[[#This Row],[Date]])=1, WEEKDAY(Cafe[[#This Row],[Date]])=7),1,0)</f>
        <v>0</v>
      </c>
    </row>
    <row r="352" spans="2:7" x14ac:dyDescent="0.3">
      <c r="B352" s="1">
        <f t="shared" si="5"/>
        <v>43081</v>
      </c>
      <c r="C352" s="2">
        <v>9465.8240879277928</v>
      </c>
      <c r="D352">
        <v>47</v>
      </c>
      <c r="E352" cm="1">
        <f t="array" ref="E352">_xlfn.SWITCH(MONTH(Cafe[[#This Row],[Date]]),1,100,2,100,3,100,4,150,5,150,6,150,7,150,8,200,9,150,10,150,11,150,12,150)</f>
        <v>150</v>
      </c>
      <c r="F352">
        <v>20</v>
      </c>
      <c r="G352">
        <f>IF(OR(WEEKDAY(Cafe[[#This Row],[Date]])=1, WEEKDAY(Cafe[[#This Row],[Date]])=7),1,0)</f>
        <v>0</v>
      </c>
    </row>
    <row r="353" spans="2:7" x14ac:dyDescent="0.3">
      <c r="B353" s="1">
        <f t="shared" si="5"/>
        <v>43082</v>
      </c>
      <c r="C353" s="2">
        <v>8860.0964736580045</v>
      </c>
      <c r="D353">
        <v>38</v>
      </c>
      <c r="E353" cm="1">
        <f t="array" ref="E353">_xlfn.SWITCH(MONTH(Cafe[[#This Row],[Date]]),1,100,2,100,3,100,4,150,5,150,6,150,7,150,8,200,9,150,10,150,11,150,12,150)</f>
        <v>150</v>
      </c>
      <c r="F353">
        <v>21</v>
      </c>
      <c r="G353">
        <f>IF(OR(WEEKDAY(Cafe[[#This Row],[Date]])=1, WEEKDAY(Cafe[[#This Row],[Date]])=7),1,0)</f>
        <v>0</v>
      </c>
    </row>
    <row r="354" spans="2:7" x14ac:dyDescent="0.3">
      <c r="B354" s="1">
        <f t="shared" si="5"/>
        <v>43083</v>
      </c>
      <c r="C354" s="2">
        <v>9440.4763395548507</v>
      </c>
      <c r="D354">
        <v>46</v>
      </c>
      <c r="E354" cm="1">
        <f t="array" ref="E354">_xlfn.SWITCH(MONTH(Cafe[[#This Row],[Date]]),1,100,2,100,3,100,4,150,5,150,6,150,7,150,8,200,9,150,10,150,11,150,12,150)</f>
        <v>150</v>
      </c>
      <c r="F354">
        <v>17</v>
      </c>
      <c r="G354">
        <f>IF(OR(WEEKDAY(Cafe[[#This Row],[Date]])=1, WEEKDAY(Cafe[[#This Row],[Date]])=7),1,0)</f>
        <v>0</v>
      </c>
    </row>
    <row r="355" spans="2:7" x14ac:dyDescent="0.3">
      <c r="B355" s="1">
        <f t="shared" si="5"/>
        <v>43084</v>
      </c>
      <c r="C355" s="2">
        <v>10166.516946394702</v>
      </c>
      <c r="D355">
        <v>42</v>
      </c>
      <c r="E355" cm="1">
        <f t="array" ref="E355">_xlfn.SWITCH(MONTH(Cafe[[#This Row],[Date]]),1,100,2,100,3,100,4,150,5,150,6,150,7,150,8,200,9,150,10,150,11,150,12,150)</f>
        <v>150</v>
      </c>
      <c r="F355">
        <v>18</v>
      </c>
      <c r="G355">
        <f>IF(OR(WEEKDAY(Cafe[[#This Row],[Date]])=1, WEEKDAY(Cafe[[#This Row],[Date]])=7),1,0)</f>
        <v>0</v>
      </c>
    </row>
    <row r="356" spans="2:7" x14ac:dyDescent="0.3">
      <c r="B356" s="1">
        <f t="shared" si="5"/>
        <v>43085</v>
      </c>
      <c r="C356" s="2">
        <v>11645.22411121098</v>
      </c>
      <c r="D356">
        <v>37</v>
      </c>
      <c r="E356" cm="1">
        <f t="array" ref="E356">_xlfn.SWITCH(MONTH(Cafe[[#This Row],[Date]]),1,100,2,100,3,100,4,150,5,150,6,150,7,150,8,200,9,150,10,150,11,150,12,150)</f>
        <v>150</v>
      </c>
      <c r="F356">
        <v>20</v>
      </c>
      <c r="G356">
        <f>IF(OR(WEEKDAY(Cafe[[#This Row],[Date]])=1, WEEKDAY(Cafe[[#This Row],[Date]])=7),1,0)</f>
        <v>1</v>
      </c>
    </row>
    <row r="357" spans="2:7" x14ac:dyDescent="0.3">
      <c r="B357" s="1">
        <f t="shared" si="5"/>
        <v>43086</v>
      </c>
      <c r="C357" s="2">
        <v>12322.59846223889</v>
      </c>
      <c r="D357">
        <v>42</v>
      </c>
      <c r="E357" cm="1">
        <f t="array" ref="E357">_xlfn.SWITCH(MONTH(Cafe[[#This Row],[Date]]),1,100,2,100,3,100,4,150,5,150,6,150,7,150,8,200,9,150,10,150,11,150,12,150)</f>
        <v>150</v>
      </c>
      <c r="F357">
        <v>17</v>
      </c>
      <c r="G357">
        <f>IF(OR(WEEKDAY(Cafe[[#This Row],[Date]])=1, WEEKDAY(Cafe[[#This Row],[Date]])=7),1,0)</f>
        <v>1</v>
      </c>
    </row>
    <row r="358" spans="2:7" x14ac:dyDescent="0.3">
      <c r="B358" s="1">
        <f t="shared" si="5"/>
        <v>43087</v>
      </c>
      <c r="C358" s="2">
        <v>10112.824240136008</v>
      </c>
      <c r="D358">
        <v>51</v>
      </c>
      <c r="E358" cm="1">
        <f t="array" ref="E358">_xlfn.SWITCH(MONTH(Cafe[[#This Row],[Date]]),1,100,2,100,3,100,4,150,5,150,6,150,7,150,8,200,9,150,10,150,11,150,12,150)</f>
        <v>150</v>
      </c>
      <c r="F358">
        <v>13</v>
      </c>
      <c r="G358">
        <f>IF(OR(WEEKDAY(Cafe[[#This Row],[Date]])=1, WEEKDAY(Cafe[[#This Row],[Date]])=7),1,0)</f>
        <v>0</v>
      </c>
    </row>
    <row r="359" spans="2:7" x14ac:dyDescent="0.3">
      <c r="B359" s="1">
        <f t="shared" si="5"/>
        <v>43088</v>
      </c>
      <c r="C359" s="2">
        <v>11242.211632514751</v>
      </c>
      <c r="D359">
        <v>53</v>
      </c>
      <c r="E359" cm="1">
        <f t="array" ref="E359">_xlfn.SWITCH(MONTH(Cafe[[#This Row],[Date]]),1,100,2,100,3,100,4,150,5,150,6,150,7,150,8,200,9,150,10,150,11,150,12,150)</f>
        <v>150</v>
      </c>
      <c r="F359">
        <v>15</v>
      </c>
      <c r="G359">
        <f>IF(OR(WEEKDAY(Cafe[[#This Row],[Date]])=1, WEEKDAY(Cafe[[#This Row],[Date]])=7),1,0)</f>
        <v>0</v>
      </c>
    </row>
    <row r="360" spans="2:7" x14ac:dyDescent="0.3">
      <c r="B360" s="1">
        <f t="shared" si="5"/>
        <v>43089</v>
      </c>
      <c r="C360" s="2">
        <v>9980.7787346569567</v>
      </c>
      <c r="D360">
        <v>62</v>
      </c>
      <c r="E360" cm="1">
        <f t="array" ref="E360">_xlfn.SWITCH(MONTH(Cafe[[#This Row],[Date]]),1,100,2,100,3,100,4,150,5,150,6,150,7,150,8,200,9,150,10,150,11,150,12,150)</f>
        <v>150</v>
      </c>
      <c r="F360">
        <v>22</v>
      </c>
      <c r="G360">
        <f>IF(OR(WEEKDAY(Cafe[[#This Row],[Date]])=1, WEEKDAY(Cafe[[#This Row],[Date]])=7),1,0)</f>
        <v>0</v>
      </c>
    </row>
    <row r="361" spans="2:7" x14ac:dyDescent="0.3">
      <c r="B361" s="1">
        <f t="shared" si="5"/>
        <v>43090</v>
      </c>
      <c r="C361" s="2">
        <v>10441.223356719303</v>
      </c>
      <c r="D361">
        <v>56</v>
      </c>
      <c r="E361" cm="1">
        <f t="array" ref="E361">_xlfn.SWITCH(MONTH(Cafe[[#This Row],[Date]]),1,100,2,100,3,100,4,150,5,150,6,150,7,150,8,200,9,150,10,150,11,150,12,150)</f>
        <v>150</v>
      </c>
      <c r="F361">
        <v>18</v>
      </c>
      <c r="G361">
        <f>IF(OR(WEEKDAY(Cafe[[#This Row],[Date]])=1, WEEKDAY(Cafe[[#This Row],[Date]])=7),1,0)</f>
        <v>0</v>
      </c>
    </row>
    <row r="362" spans="2:7" x14ac:dyDescent="0.3">
      <c r="B362" s="1">
        <f t="shared" si="5"/>
        <v>43091</v>
      </c>
      <c r="C362" s="2">
        <v>10372.374362662777</v>
      </c>
      <c r="D362">
        <v>53</v>
      </c>
      <c r="E362" cm="1">
        <f t="array" ref="E362">_xlfn.SWITCH(MONTH(Cafe[[#This Row],[Date]]),1,100,2,100,3,100,4,150,5,150,6,150,7,150,8,200,9,150,10,150,11,150,12,150)</f>
        <v>150</v>
      </c>
      <c r="F362">
        <v>12</v>
      </c>
      <c r="G362">
        <f>IF(OR(WEEKDAY(Cafe[[#This Row],[Date]])=1, WEEKDAY(Cafe[[#This Row],[Date]])=7),1,0)</f>
        <v>0</v>
      </c>
    </row>
    <row r="363" spans="2:7" x14ac:dyDescent="0.3">
      <c r="B363" s="1">
        <f t="shared" si="5"/>
        <v>43092</v>
      </c>
      <c r="C363" s="2">
        <v>13973.124009227431</v>
      </c>
      <c r="D363">
        <v>61</v>
      </c>
      <c r="E363" cm="1">
        <f t="array" ref="E363">_xlfn.SWITCH(MONTH(Cafe[[#This Row],[Date]]),1,100,2,100,3,100,4,150,5,150,6,150,7,150,8,200,9,150,10,150,11,150,12,150)</f>
        <v>150</v>
      </c>
      <c r="F363">
        <v>16</v>
      </c>
      <c r="G363">
        <f>IF(OR(WEEKDAY(Cafe[[#This Row],[Date]])=1, WEEKDAY(Cafe[[#This Row],[Date]])=7),1,0)</f>
        <v>1</v>
      </c>
    </row>
    <row r="364" spans="2:7" x14ac:dyDescent="0.3">
      <c r="B364" s="1">
        <f t="shared" si="5"/>
        <v>43093</v>
      </c>
      <c r="C364" s="2">
        <v>13661.958615635405</v>
      </c>
      <c r="D364">
        <v>48</v>
      </c>
      <c r="E364" cm="1">
        <f t="array" ref="E364">_xlfn.SWITCH(MONTH(Cafe[[#This Row],[Date]]),1,100,2,100,3,100,4,150,5,150,6,150,7,150,8,200,9,150,10,150,11,150,12,150)</f>
        <v>150</v>
      </c>
      <c r="F364">
        <v>12</v>
      </c>
      <c r="G364">
        <f>IF(OR(WEEKDAY(Cafe[[#This Row],[Date]])=1, WEEKDAY(Cafe[[#This Row],[Date]])=7),1,0)</f>
        <v>1</v>
      </c>
    </row>
    <row r="365" spans="2:7" x14ac:dyDescent="0.3">
      <c r="B365" s="1">
        <f t="shared" si="5"/>
        <v>43094</v>
      </c>
      <c r="C365" s="2">
        <v>9090.7455249217037</v>
      </c>
      <c r="D365">
        <v>38</v>
      </c>
      <c r="E365" cm="1">
        <f t="array" ref="E365">_xlfn.SWITCH(MONTH(Cafe[[#This Row],[Date]]),1,100,2,100,3,100,4,150,5,150,6,150,7,150,8,200,9,150,10,150,11,150,12,150)</f>
        <v>150</v>
      </c>
      <c r="F365">
        <v>16</v>
      </c>
      <c r="G365">
        <f>IF(OR(WEEKDAY(Cafe[[#This Row],[Date]])=1, WEEKDAY(Cafe[[#This Row],[Date]])=7),1,0)</f>
        <v>0</v>
      </c>
    </row>
    <row r="366" spans="2:7" x14ac:dyDescent="0.3">
      <c r="B366" s="1">
        <f t="shared" si="5"/>
        <v>43095</v>
      </c>
      <c r="C366" s="2">
        <v>9546.2305720796667</v>
      </c>
      <c r="D366">
        <v>38</v>
      </c>
      <c r="E366" cm="1">
        <f t="array" ref="E366">_xlfn.SWITCH(MONTH(Cafe[[#This Row],[Date]]),1,100,2,100,3,100,4,150,5,150,6,150,7,150,8,200,9,150,10,150,11,150,12,150)</f>
        <v>150</v>
      </c>
      <c r="F366">
        <v>20</v>
      </c>
      <c r="G366">
        <f>IF(OR(WEEKDAY(Cafe[[#This Row],[Date]])=1, WEEKDAY(Cafe[[#This Row],[Date]])=7),1,0)</f>
        <v>0</v>
      </c>
    </row>
    <row r="367" spans="2:7" x14ac:dyDescent="0.3">
      <c r="B367" s="1">
        <f t="shared" si="5"/>
        <v>43096</v>
      </c>
      <c r="C367" s="2">
        <v>10157.43997077636</v>
      </c>
      <c r="D367">
        <v>41</v>
      </c>
      <c r="E367" cm="1">
        <f t="array" ref="E367">_xlfn.SWITCH(MONTH(Cafe[[#This Row],[Date]]),1,100,2,100,3,100,4,150,5,150,6,150,7,150,8,200,9,150,10,150,11,150,12,150)</f>
        <v>150</v>
      </c>
      <c r="F367">
        <v>21</v>
      </c>
      <c r="G367">
        <f>IF(OR(WEEKDAY(Cafe[[#This Row],[Date]])=1, WEEKDAY(Cafe[[#This Row],[Date]])=7),1,0)</f>
        <v>0</v>
      </c>
    </row>
    <row r="368" spans="2:7" x14ac:dyDescent="0.3">
      <c r="B368" s="1">
        <f t="shared" si="5"/>
        <v>43097</v>
      </c>
      <c r="C368" s="2">
        <v>10933.779552395245</v>
      </c>
      <c r="D368">
        <v>38</v>
      </c>
      <c r="E368" cm="1">
        <f t="array" ref="E368">_xlfn.SWITCH(MONTH(Cafe[[#This Row],[Date]]),1,100,2,100,3,100,4,150,5,150,6,150,7,150,8,200,9,150,10,150,11,150,12,150)</f>
        <v>150</v>
      </c>
      <c r="F368">
        <v>20</v>
      </c>
      <c r="G368">
        <f>IF(OR(WEEKDAY(Cafe[[#This Row],[Date]])=1, WEEKDAY(Cafe[[#This Row],[Date]])=7),1,0)</f>
        <v>0</v>
      </c>
    </row>
    <row r="369" spans="2:7" x14ac:dyDescent="0.3">
      <c r="B369" s="1">
        <f t="shared" si="5"/>
        <v>43098</v>
      </c>
      <c r="C369" s="2">
        <v>10092.893413328988</v>
      </c>
      <c r="D369">
        <v>42</v>
      </c>
      <c r="E369" cm="1">
        <f t="array" ref="E369">_xlfn.SWITCH(MONTH(Cafe[[#This Row],[Date]]),1,100,2,100,3,100,4,150,5,150,6,150,7,150,8,200,9,150,10,150,11,150,12,150)</f>
        <v>150</v>
      </c>
      <c r="F369">
        <v>15</v>
      </c>
      <c r="G369">
        <f>IF(OR(WEEKDAY(Cafe[[#This Row],[Date]])=1, WEEKDAY(Cafe[[#This Row],[Date]])=7),1,0)</f>
        <v>0</v>
      </c>
    </row>
    <row r="370" spans="2:7" x14ac:dyDescent="0.3">
      <c r="B370" s="1">
        <f t="shared" si="5"/>
        <v>43099</v>
      </c>
      <c r="C370" s="2">
        <v>13132.777519882629</v>
      </c>
      <c r="D370">
        <v>42</v>
      </c>
      <c r="E370" cm="1">
        <f t="array" ref="E370">_xlfn.SWITCH(MONTH(Cafe[[#This Row],[Date]]),1,100,2,100,3,100,4,150,5,150,6,150,7,150,8,200,9,150,10,150,11,150,12,150)</f>
        <v>150</v>
      </c>
      <c r="F370">
        <v>15</v>
      </c>
      <c r="G370">
        <f>IF(OR(WEEKDAY(Cafe[[#This Row],[Date]])=1, WEEKDAY(Cafe[[#This Row],[Date]])=7),1,0)</f>
        <v>1</v>
      </c>
    </row>
    <row r="371" spans="2:7" x14ac:dyDescent="0.3">
      <c r="B371" s="1">
        <f t="shared" si="5"/>
        <v>43100</v>
      </c>
      <c r="C371" s="2">
        <v>13863.715690607805</v>
      </c>
      <c r="D371">
        <v>35</v>
      </c>
      <c r="E371" cm="1">
        <f t="array" ref="E371">_xlfn.SWITCH(MONTH(Cafe[[#This Row],[Date]]),1,100,2,100,3,100,4,150,5,150,6,150,7,150,8,200,9,150,10,150,11,150,12,150)</f>
        <v>150</v>
      </c>
      <c r="F371">
        <v>14</v>
      </c>
      <c r="G371">
        <f>IF(OR(WEEKDAY(Cafe[[#This Row],[Date]])=1, WEEKDAY(Cafe[[#This Row],[Date]])=7),1,0)</f>
        <v>1</v>
      </c>
    </row>
    <row r="372" spans="2:7" x14ac:dyDescent="0.3">
      <c r="B372" s="1">
        <f t="shared" si="5"/>
        <v>43101</v>
      </c>
      <c r="C372" s="2">
        <v>8282.9189585846379</v>
      </c>
      <c r="D372">
        <v>25</v>
      </c>
      <c r="E372" cm="1">
        <f t="array" ref="E372">_xlfn.SWITCH(MONTH(Cafe[[#This Row],[Date]]),1,100,2,100,3,100,4,150,5,150,6,150,7,150,8,200,9,150,10,150,11,150,12,150)</f>
        <v>100</v>
      </c>
      <c r="F372">
        <v>15</v>
      </c>
      <c r="G372">
        <f>IF(OR(WEEKDAY(Cafe[[#This Row],[Date]])=1, WEEKDAY(Cafe[[#This Row],[Date]])=7),1,0)</f>
        <v>0</v>
      </c>
    </row>
    <row r="373" spans="2:7" x14ac:dyDescent="0.3">
      <c r="B373" s="1">
        <f t="shared" si="5"/>
        <v>43102</v>
      </c>
      <c r="C373" s="2">
        <v>8873.523052409957</v>
      </c>
      <c r="D373">
        <v>22</v>
      </c>
      <c r="E373" cm="1">
        <f t="array" ref="E373">_xlfn.SWITCH(MONTH(Cafe[[#This Row],[Date]]),1,100,2,100,3,100,4,150,5,150,6,150,7,150,8,200,9,150,10,150,11,150,12,150)</f>
        <v>100</v>
      </c>
      <c r="F373">
        <v>18</v>
      </c>
      <c r="G373">
        <f>IF(OR(WEEKDAY(Cafe[[#This Row],[Date]])=1, WEEKDAY(Cafe[[#This Row],[Date]])=7),1,0)</f>
        <v>0</v>
      </c>
    </row>
    <row r="374" spans="2:7" x14ac:dyDescent="0.3">
      <c r="B374" s="1">
        <f t="shared" si="5"/>
        <v>43103</v>
      </c>
      <c r="C374" s="2">
        <v>9482.6709528585961</v>
      </c>
      <c r="D374">
        <v>31</v>
      </c>
      <c r="E374" cm="1">
        <f t="array" ref="E374">_xlfn.SWITCH(MONTH(Cafe[[#This Row],[Date]]),1,100,2,100,3,100,4,150,5,150,6,150,7,150,8,200,9,150,10,150,11,150,12,150)</f>
        <v>100</v>
      </c>
      <c r="F374">
        <v>19</v>
      </c>
      <c r="G374">
        <f>IF(OR(WEEKDAY(Cafe[[#This Row],[Date]])=1, WEEKDAY(Cafe[[#This Row],[Date]])=7),1,0)</f>
        <v>0</v>
      </c>
    </row>
    <row r="375" spans="2:7" x14ac:dyDescent="0.3">
      <c r="B375" s="1">
        <f t="shared" si="5"/>
        <v>43104</v>
      </c>
      <c r="C375" s="2">
        <v>8405.3771452251021</v>
      </c>
      <c r="D375">
        <v>29</v>
      </c>
      <c r="E375" cm="1">
        <f t="array" ref="E375">_xlfn.SWITCH(MONTH(Cafe[[#This Row],[Date]]),1,100,2,100,3,100,4,150,5,150,6,150,7,150,8,200,9,150,10,150,11,150,12,150)</f>
        <v>100</v>
      </c>
      <c r="F375">
        <v>17</v>
      </c>
      <c r="G375">
        <f>IF(OR(WEEKDAY(Cafe[[#This Row],[Date]])=1, WEEKDAY(Cafe[[#This Row],[Date]])=7),1,0)</f>
        <v>0</v>
      </c>
    </row>
    <row r="376" spans="2:7" x14ac:dyDescent="0.3">
      <c r="B376" s="1">
        <f t="shared" si="5"/>
        <v>43105</v>
      </c>
      <c r="C376" s="2">
        <v>8262.1053647020217</v>
      </c>
      <c r="D376">
        <v>25</v>
      </c>
      <c r="E376" cm="1">
        <f t="array" ref="E376">_xlfn.SWITCH(MONTH(Cafe[[#This Row],[Date]]),1,100,2,100,3,100,4,150,5,150,6,150,7,150,8,200,9,150,10,150,11,150,12,150)</f>
        <v>100</v>
      </c>
      <c r="F376">
        <v>13</v>
      </c>
      <c r="G376">
        <f>IF(OR(WEEKDAY(Cafe[[#This Row],[Date]])=1, WEEKDAY(Cafe[[#This Row],[Date]])=7),1,0)</f>
        <v>0</v>
      </c>
    </row>
    <row r="377" spans="2:7" x14ac:dyDescent="0.3">
      <c r="B377" s="1">
        <f t="shared" si="5"/>
        <v>43106</v>
      </c>
      <c r="C377" s="2">
        <v>11943.152535531131</v>
      </c>
      <c r="D377">
        <v>29</v>
      </c>
      <c r="E377" cm="1">
        <f t="array" ref="E377">_xlfn.SWITCH(MONTH(Cafe[[#This Row],[Date]]),1,100,2,100,3,100,4,150,5,150,6,150,7,150,8,200,9,150,10,150,11,150,12,150)</f>
        <v>100</v>
      </c>
      <c r="F377">
        <v>18</v>
      </c>
      <c r="G377">
        <f>IF(OR(WEEKDAY(Cafe[[#This Row],[Date]])=1, WEEKDAY(Cafe[[#This Row],[Date]])=7),1,0)</f>
        <v>1</v>
      </c>
    </row>
    <row r="378" spans="2:7" x14ac:dyDescent="0.3">
      <c r="B378" s="1">
        <f t="shared" si="5"/>
        <v>43107</v>
      </c>
      <c r="C378" s="2">
        <v>11267.915441045518</v>
      </c>
      <c r="D378">
        <v>29</v>
      </c>
      <c r="E378" cm="1">
        <f t="array" ref="E378">_xlfn.SWITCH(MONTH(Cafe[[#This Row],[Date]]),1,100,2,100,3,100,4,150,5,150,6,150,7,150,8,200,9,150,10,150,11,150,12,150)</f>
        <v>100</v>
      </c>
      <c r="F378">
        <v>17</v>
      </c>
      <c r="G378">
        <f>IF(OR(WEEKDAY(Cafe[[#This Row],[Date]])=1, WEEKDAY(Cafe[[#This Row],[Date]])=7),1,0)</f>
        <v>1</v>
      </c>
    </row>
    <row r="379" spans="2:7" x14ac:dyDescent="0.3">
      <c r="B379" s="1">
        <f t="shared" si="5"/>
        <v>43108</v>
      </c>
      <c r="C379" s="2">
        <v>7856.0173979231386</v>
      </c>
      <c r="D379">
        <v>35</v>
      </c>
      <c r="E379" cm="1">
        <f t="array" ref="E379">_xlfn.SWITCH(MONTH(Cafe[[#This Row],[Date]]),1,100,2,100,3,100,4,150,5,150,6,150,7,150,8,200,9,150,10,150,11,150,12,150)</f>
        <v>100</v>
      </c>
      <c r="F379">
        <v>15</v>
      </c>
      <c r="G379">
        <f>IF(OR(WEEKDAY(Cafe[[#This Row],[Date]])=1, WEEKDAY(Cafe[[#This Row],[Date]])=7),1,0)</f>
        <v>0</v>
      </c>
    </row>
    <row r="380" spans="2:7" x14ac:dyDescent="0.3">
      <c r="B380" s="1">
        <f t="shared" si="5"/>
        <v>43109</v>
      </c>
      <c r="C380" s="2">
        <v>8751.1915087462185</v>
      </c>
      <c r="D380">
        <v>46</v>
      </c>
      <c r="E380" cm="1">
        <f t="array" ref="E380">_xlfn.SWITCH(MONTH(Cafe[[#This Row],[Date]]),1,100,2,100,3,100,4,150,5,150,6,150,7,150,8,200,9,150,10,150,11,150,12,150)</f>
        <v>100</v>
      </c>
      <c r="F380">
        <v>16</v>
      </c>
      <c r="G380">
        <f>IF(OR(WEEKDAY(Cafe[[#This Row],[Date]])=1, WEEKDAY(Cafe[[#This Row],[Date]])=7),1,0)</f>
        <v>0</v>
      </c>
    </row>
    <row r="381" spans="2:7" x14ac:dyDescent="0.3">
      <c r="B381" s="1">
        <f t="shared" si="5"/>
        <v>43110</v>
      </c>
      <c r="C381" s="2">
        <v>8886.3456451044458</v>
      </c>
      <c r="D381">
        <v>58</v>
      </c>
      <c r="E381" cm="1">
        <f t="array" ref="E381">_xlfn.SWITCH(MONTH(Cafe[[#This Row],[Date]]),1,100,2,100,3,100,4,150,5,150,6,150,7,150,8,200,9,150,10,150,11,150,12,150)</f>
        <v>100</v>
      </c>
      <c r="F381">
        <v>14</v>
      </c>
      <c r="G381">
        <f>IF(OR(WEEKDAY(Cafe[[#This Row],[Date]])=1, WEEKDAY(Cafe[[#This Row],[Date]])=7),1,0)</f>
        <v>0</v>
      </c>
    </row>
    <row r="382" spans="2:7" x14ac:dyDescent="0.3">
      <c r="B382" s="1">
        <f t="shared" si="5"/>
        <v>43111</v>
      </c>
      <c r="C382" s="2">
        <v>10722.653060697219</v>
      </c>
      <c r="D382">
        <v>57</v>
      </c>
      <c r="E382" cm="1">
        <f t="array" ref="E382">_xlfn.SWITCH(MONTH(Cafe[[#This Row],[Date]]),1,100,2,100,3,100,4,150,5,150,6,150,7,150,8,200,9,150,10,150,11,150,12,150)</f>
        <v>100</v>
      </c>
      <c r="F382">
        <v>18</v>
      </c>
      <c r="G382">
        <f>IF(OR(WEEKDAY(Cafe[[#This Row],[Date]])=1, WEEKDAY(Cafe[[#This Row],[Date]])=7),1,0)</f>
        <v>0</v>
      </c>
    </row>
    <row r="383" spans="2:7" x14ac:dyDescent="0.3">
      <c r="B383" s="1">
        <f t="shared" si="5"/>
        <v>43112</v>
      </c>
      <c r="C383" s="2">
        <v>11017.172068885415</v>
      </c>
      <c r="D383">
        <v>58</v>
      </c>
      <c r="E383" cm="1">
        <f t="array" ref="E383">_xlfn.SWITCH(MONTH(Cafe[[#This Row],[Date]]),1,100,2,100,3,100,4,150,5,150,6,150,7,150,8,200,9,150,10,150,11,150,12,150)</f>
        <v>100</v>
      </c>
      <c r="F383">
        <v>12</v>
      </c>
      <c r="G383">
        <f>IF(OR(WEEKDAY(Cafe[[#This Row],[Date]])=1, WEEKDAY(Cafe[[#This Row],[Date]])=7),1,0)</f>
        <v>0</v>
      </c>
    </row>
    <row r="384" spans="2:7" x14ac:dyDescent="0.3">
      <c r="B384" s="1">
        <f t="shared" si="5"/>
        <v>43113</v>
      </c>
      <c r="C384" s="2">
        <v>11374.403622445645</v>
      </c>
      <c r="D384">
        <v>31</v>
      </c>
      <c r="E384" cm="1">
        <f t="array" ref="E384">_xlfn.SWITCH(MONTH(Cafe[[#This Row],[Date]]),1,100,2,100,3,100,4,150,5,150,6,150,7,150,8,200,9,150,10,150,11,150,12,150)</f>
        <v>100</v>
      </c>
      <c r="F384">
        <v>13</v>
      </c>
      <c r="G384">
        <f>IF(OR(WEEKDAY(Cafe[[#This Row],[Date]])=1, WEEKDAY(Cafe[[#This Row],[Date]])=7),1,0)</f>
        <v>1</v>
      </c>
    </row>
    <row r="385" spans="2:7" x14ac:dyDescent="0.3">
      <c r="B385" s="1">
        <f t="shared" si="5"/>
        <v>43114</v>
      </c>
      <c r="C385" s="2">
        <v>10725.01436095037</v>
      </c>
      <c r="D385">
        <v>27</v>
      </c>
      <c r="E385" cm="1">
        <f t="array" ref="E385">_xlfn.SWITCH(MONTH(Cafe[[#This Row],[Date]]),1,100,2,100,3,100,4,150,5,150,6,150,7,150,8,200,9,150,10,150,11,150,12,150)</f>
        <v>100</v>
      </c>
      <c r="F385">
        <v>12</v>
      </c>
      <c r="G385">
        <f>IF(OR(WEEKDAY(Cafe[[#This Row],[Date]])=1, WEEKDAY(Cafe[[#This Row],[Date]])=7),1,0)</f>
        <v>1</v>
      </c>
    </row>
    <row r="386" spans="2:7" x14ac:dyDescent="0.3">
      <c r="B386" s="1">
        <f t="shared" si="5"/>
        <v>43115</v>
      </c>
      <c r="C386" s="2">
        <v>9276.0276282406357</v>
      </c>
      <c r="D386">
        <v>35</v>
      </c>
      <c r="E386" cm="1">
        <f t="array" ref="E386">_xlfn.SWITCH(MONTH(Cafe[[#This Row],[Date]]),1,100,2,100,3,100,4,150,5,150,6,150,7,150,8,200,9,150,10,150,11,150,12,150)</f>
        <v>100</v>
      </c>
      <c r="F386">
        <v>16</v>
      </c>
      <c r="G386">
        <f>IF(OR(WEEKDAY(Cafe[[#This Row],[Date]])=1, WEEKDAY(Cafe[[#This Row],[Date]])=7),1,0)</f>
        <v>0</v>
      </c>
    </row>
    <row r="387" spans="2:7" x14ac:dyDescent="0.3">
      <c r="B387" s="1">
        <f t="shared" si="5"/>
        <v>43116</v>
      </c>
      <c r="C387" s="2">
        <v>8884.9432157538795</v>
      </c>
      <c r="D387">
        <v>40</v>
      </c>
      <c r="E387" cm="1">
        <f t="array" ref="E387">_xlfn.SWITCH(MONTH(Cafe[[#This Row],[Date]]),1,100,2,100,3,100,4,150,5,150,6,150,7,150,8,200,9,150,10,150,11,150,12,150)</f>
        <v>100</v>
      </c>
      <c r="F387">
        <v>18</v>
      </c>
      <c r="G387">
        <f>IF(OR(WEEKDAY(Cafe[[#This Row],[Date]])=1, WEEKDAY(Cafe[[#This Row],[Date]])=7),1,0)</f>
        <v>0</v>
      </c>
    </row>
    <row r="388" spans="2:7" x14ac:dyDescent="0.3">
      <c r="B388" s="1">
        <f t="shared" si="5"/>
        <v>43117</v>
      </c>
      <c r="C388" s="2">
        <v>8092.2678013332461</v>
      </c>
      <c r="D388">
        <v>23</v>
      </c>
      <c r="E388" cm="1">
        <f t="array" ref="E388">_xlfn.SWITCH(MONTH(Cafe[[#This Row],[Date]]),1,100,2,100,3,100,4,150,5,150,6,150,7,150,8,200,9,150,10,150,11,150,12,150)</f>
        <v>100</v>
      </c>
      <c r="F388">
        <v>22</v>
      </c>
      <c r="G388">
        <f>IF(OR(WEEKDAY(Cafe[[#This Row],[Date]])=1, WEEKDAY(Cafe[[#This Row],[Date]])=7),1,0)</f>
        <v>0</v>
      </c>
    </row>
    <row r="389" spans="2:7" x14ac:dyDescent="0.3">
      <c r="B389" s="1">
        <f t="shared" si="5"/>
        <v>43118</v>
      </c>
      <c r="C389" s="2">
        <v>7499.0982792870318</v>
      </c>
      <c r="D389">
        <v>24</v>
      </c>
      <c r="E389" cm="1">
        <f t="array" ref="E389">_xlfn.SWITCH(MONTH(Cafe[[#This Row],[Date]]),1,100,2,100,3,100,4,150,5,150,6,150,7,150,8,200,9,150,10,150,11,150,12,150)</f>
        <v>100</v>
      </c>
      <c r="F389">
        <v>16</v>
      </c>
      <c r="G389">
        <f>IF(OR(WEEKDAY(Cafe[[#This Row],[Date]])=1, WEEKDAY(Cafe[[#This Row],[Date]])=7),1,0)</f>
        <v>0</v>
      </c>
    </row>
    <row r="390" spans="2:7" x14ac:dyDescent="0.3">
      <c r="B390" s="1">
        <f t="shared" si="5"/>
        <v>43119</v>
      </c>
      <c r="C390" s="2">
        <v>7317.7785437533748</v>
      </c>
      <c r="D390">
        <v>36</v>
      </c>
      <c r="E390" cm="1">
        <f t="array" ref="E390">_xlfn.SWITCH(MONTH(Cafe[[#This Row],[Date]]),1,100,2,100,3,100,4,150,5,150,6,150,7,150,8,200,9,150,10,150,11,150,12,150)</f>
        <v>100</v>
      </c>
      <c r="F390">
        <v>18</v>
      </c>
      <c r="G390">
        <f>IF(OR(WEEKDAY(Cafe[[#This Row],[Date]])=1, WEEKDAY(Cafe[[#This Row],[Date]])=7),1,0)</f>
        <v>0</v>
      </c>
    </row>
    <row r="391" spans="2:7" x14ac:dyDescent="0.3">
      <c r="B391" s="1">
        <f t="shared" si="5"/>
        <v>43120</v>
      </c>
      <c r="C391" s="2">
        <v>10995.364305660696</v>
      </c>
      <c r="D391">
        <v>45</v>
      </c>
      <c r="E391" cm="1">
        <f t="array" ref="E391">_xlfn.SWITCH(MONTH(Cafe[[#This Row],[Date]]),1,100,2,100,3,100,4,150,5,150,6,150,7,150,8,200,9,150,10,150,11,150,12,150)</f>
        <v>100</v>
      </c>
      <c r="F391">
        <v>17</v>
      </c>
      <c r="G391">
        <f>IF(OR(WEEKDAY(Cafe[[#This Row],[Date]])=1, WEEKDAY(Cafe[[#This Row],[Date]])=7),1,0)</f>
        <v>1</v>
      </c>
    </row>
    <row r="392" spans="2:7" x14ac:dyDescent="0.3">
      <c r="B392" s="1">
        <f t="shared" si="5"/>
        <v>43121</v>
      </c>
      <c r="C392" s="2">
        <v>11379.166133061974</v>
      </c>
      <c r="D392">
        <v>53</v>
      </c>
      <c r="E392" cm="1">
        <f t="array" ref="E392">_xlfn.SWITCH(MONTH(Cafe[[#This Row],[Date]]),1,100,2,100,3,100,4,150,5,150,6,150,7,150,8,200,9,150,10,150,11,150,12,150)</f>
        <v>100</v>
      </c>
      <c r="F392">
        <v>21</v>
      </c>
      <c r="G392">
        <f>IF(OR(WEEKDAY(Cafe[[#This Row],[Date]])=1, WEEKDAY(Cafe[[#This Row],[Date]])=7),1,0)</f>
        <v>1</v>
      </c>
    </row>
    <row r="393" spans="2:7" x14ac:dyDescent="0.3">
      <c r="B393" s="1">
        <f t="shared" ref="B393:B456" si="6">B392+1</f>
        <v>43122</v>
      </c>
      <c r="C393" s="2">
        <v>10208.90334045386</v>
      </c>
      <c r="D393">
        <v>54</v>
      </c>
      <c r="E393" cm="1">
        <f t="array" ref="E393">_xlfn.SWITCH(MONTH(Cafe[[#This Row],[Date]]),1,100,2,100,3,100,4,150,5,150,6,150,7,150,8,200,9,150,10,150,11,150,12,150)</f>
        <v>100</v>
      </c>
      <c r="F393">
        <v>17</v>
      </c>
      <c r="G393">
        <f>IF(OR(WEEKDAY(Cafe[[#This Row],[Date]])=1, WEEKDAY(Cafe[[#This Row],[Date]])=7),1,0)</f>
        <v>0</v>
      </c>
    </row>
    <row r="394" spans="2:7" x14ac:dyDescent="0.3">
      <c r="B394" s="1">
        <f t="shared" si="6"/>
        <v>43123</v>
      </c>
      <c r="C394" s="2">
        <v>9686.3058788668222</v>
      </c>
      <c r="D394">
        <v>55</v>
      </c>
      <c r="E394" cm="1">
        <f t="array" ref="E394">_xlfn.SWITCH(MONTH(Cafe[[#This Row],[Date]]),1,100,2,100,3,100,4,150,5,150,6,150,7,150,8,200,9,150,10,150,11,150,12,150)</f>
        <v>100</v>
      </c>
      <c r="F394">
        <v>14</v>
      </c>
      <c r="G394">
        <f>IF(OR(WEEKDAY(Cafe[[#This Row],[Date]])=1, WEEKDAY(Cafe[[#This Row],[Date]])=7),1,0)</f>
        <v>0</v>
      </c>
    </row>
    <row r="395" spans="2:7" x14ac:dyDescent="0.3">
      <c r="B395" s="1">
        <f t="shared" si="6"/>
        <v>43124</v>
      </c>
      <c r="C395" s="2">
        <v>9948.7946158220366</v>
      </c>
      <c r="D395">
        <v>43</v>
      </c>
      <c r="E395" cm="1">
        <f t="array" ref="E395">_xlfn.SWITCH(MONTH(Cafe[[#This Row],[Date]]),1,100,2,100,3,100,4,150,5,150,6,150,7,150,8,200,9,150,10,150,11,150,12,150)</f>
        <v>100</v>
      </c>
      <c r="F395">
        <v>17</v>
      </c>
      <c r="G395">
        <f>IF(OR(WEEKDAY(Cafe[[#This Row],[Date]])=1, WEEKDAY(Cafe[[#This Row],[Date]])=7),1,0)</f>
        <v>0</v>
      </c>
    </row>
    <row r="396" spans="2:7" x14ac:dyDescent="0.3">
      <c r="B396" s="1">
        <f t="shared" si="6"/>
        <v>43125</v>
      </c>
      <c r="C396" s="2">
        <v>8716.1337051202863</v>
      </c>
      <c r="D396">
        <v>43</v>
      </c>
      <c r="E396" cm="1">
        <f t="array" ref="E396">_xlfn.SWITCH(MONTH(Cafe[[#This Row],[Date]]),1,100,2,100,3,100,4,150,5,150,6,150,7,150,8,200,9,150,10,150,11,150,12,150)</f>
        <v>100</v>
      </c>
      <c r="F396">
        <v>13</v>
      </c>
      <c r="G396">
        <f>IF(OR(WEEKDAY(Cafe[[#This Row],[Date]])=1, WEEKDAY(Cafe[[#This Row],[Date]])=7),1,0)</f>
        <v>0</v>
      </c>
    </row>
    <row r="397" spans="2:7" x14ac:dyDescent="0.3">
      <c r="B397" s="1">
        <f t="shared" si="6"/>
        <v>43126</v>
      </c>
      <c r="C397" s="2">
        <v>8258.831721346136</v>
      </c>
      <c r="D397">
        <v>46</v>
      </c>
      <c r="E397" cm="1">
        <f t="array" ref="E397">_xlfn.SWITCH(MONTH(Cafe[[#This Row],[Date]]),1,100,2,100,3,100,4,150,5,150,6,150,7,150,8,200,9,150,10,150,11,150,12,150)</f>
        <v>100</v>
      </c>
      <c r="F397">
        <v>15</v>
      </c>
      <c r="G397">
        <f>IF(OR(WEEKDAY(Cafe[[#This Row],[Date]])=1, WEEKDAY(Cafe[[#This Row],[Date]])=7),1,0)</f>
        <v>0</v>
      </c>
    </row>
    <row r="398" spans="2:7" x14ac:dyDescent="0.3">
      <c r="B398" s="1">
        <f t="shared" si="6"/>
        <v>43127</v>
      </c>
      <c r="C398" s="2">
        <v>11024.713885792569</v>
      </c>
      <c r="D398">
        <v>52</v>
      </c>
      <c r="E398" cm="1">
        <f t="array" ref="E398">_xlfn.SWITCH(MONTH(Cafe[[#This Row],[Date]]),1,100,2,100,3,100,4,150,5,150,6,150,7,150,8,200,9,150,10,150,11,150,12,150)</f>
        <v>100</v>
      </c>
      <c r="F398">
        <v>15</v>
      </c>
      <c r="G398">
        <f>IF(OR(WEEKDAY(Cafe[[#This Row],[Date]])=1, WEEKDAY(Cafe[[#This Row],[Date]])=7),1,0)</f>
        <v>1</v>
      </c>
    </row>
    <row r="399" spans="2:7" x14ac:dyDescent="0.3">
      <c r="B399" s="1">
        <f t="shared" si="6"/>
        <v>43128</v>
      </c>
      <c r="C399" s="2">
        <v>11534.954156988319</v>
      </c>
      <c r="D399">
        <v>55</v>
      </c>
      <c r="E399" cm="1">
        <f t="array" ref="E399">_xlfn.SWITCH(MONTH(Cafe[[#This Row],[Date]]),1,100,2,100,3,100,4,150,5,150,6,150,7,150,8,200,9,150,10,150,11,150,12,150)</f>
        <v>100</v>
      </c>
      <c r="F399">
        <v>16</v>
      </c>
      <c r="G399">
        <f>IF(OR(WEEKDAY(Cafe[[#This Row],[Date]])=1, WEEKDAY(Cafe[[#This Row],[Date]])=7),1,0)</f>
        <v>1</v>
      </c>
    </row>
    <row r="400" spans="2:7" x14ac:dyDescent="0.3">
      <c r="B400" s="1">
        <f t="shared" si="6"/>
        <v>43129</v>
      </c>
      <c r="C400" s="2">
        <v>8435.1660210231385</v>
      </c>
      <c r="D400">
        <v>53</v>
      </c>
      <c r="E400" cm="1">
        <f t="array" ref="E400">_xlfn.SWITCH(MONTH(Cafe[[#This Row],[Date]]),1,100,2,100,3,100,4,150,5,150,6,150,7,150,8,200,9,150,10,150,11,150,12,150)</f>
        <v>100</v>
      </c>
      <c r="F400">
        <v>16</v>
      </c>
      <c r="G400">
        <f>IF(OR(WEEKDAY(Cafe[[#This Row],[Date]])=1, WEEKDAY(Cafe[[#This Row],[Date]])=7),1,0)</f>
        <v>0</v>
      </c>
    </row>
    <row r="401" spans="2:7" x14ac:dyDescent="0.3">
      <c r="B401" s="1">
        <f t="shared" si="6"/>
        <v>43130</v>
      </c>
      <c r="C401" s="2">
        <v>8102.1402115441997</v>
      </c>
      <c r="D401">
        <v>40</v>
      </c>
      <c r="E401" cm="1">
        <f t="array" ref="E401">_xlfn.SWITCH(MONTH(Cafe[[#This Row],[Date]]),1,100,2,100,3,100,4,150,5,150,6,150,7,150,8,200,9,150,10,150,11,150,12,150)</f>
        <v>100</v>
      </c>
      <c r="F401">
        <v>19</v>
      </c>
      <c r="G401">
        <f>IF(OR(WEEKDAY(Cafe[[#This Row],[Date]])=1, WEEKDAY(Cafe[[#This Row],[Date]])=7),1,0)</f>
        <v>0</v>
      </c>
    </row>
    <row r="402" spans="2:7" x14ac:dyDescent="0.3">
      <c r="B402" s="1">
        <f t="shared" si="6"/>
        <v>43131</v>
      </c>
      <c r="C402" s="2">
        <v>8319.1892724975132</v>
      </c>
      <c r="D402">
        <v>40</v>
      </c>
      <c r="E402" cm="1">
        <f t="array" ref="E402">_xlfn.SWITCH(MONTH(Cafe[[#This Row],[Date]]),1,100,2,100,3,100,4,150,5,150,6,150,7,150,8,200,9,150,10,150,11,150,12,150)</f>
        <v>100</v>
      </c>
      <c r="F402">
        <v>14</v>
      </c>
      <c r="G402">
        <f>IF(OR(WEEKDAY(Cafe[[#This Row],[Date]])=1, WEEKDAY(Cafe[[#This Row],[Date]])=7),1,0)</f>
        <v>0</v>
      </c>
    </row>
    <row r="403" spans="2:7" x14ac:dyDescent="0.3">
      <c r="B403" s="1">
        <f t="shared" si="6"/>
        <v>43132</v>
      </c>
      <c r="C403" s="2">
        <v>10568.805321281048</v>
      </c>
      <c r="D403">
        <v>50</v>
      </c>
      <c r="E403" cm="1">
        <f t="array" ref="E403">_xlfn.SWITCH(MONTH(Cafe[[#This Row],[Date]]),1,100,2,100,3,100,4,150,5,150,6,150,7,150,8,200,9,150,10,150,11,150,12,150)</f>
        <v>100</v>
      </c>
      <c r="F403">
        <v>15</v>
      </c>
      <c r="G403">
        <f>IF(OR(WEEKDAY(Cafe[[#This Row],[Date]])=1, WEEKDAY(Cafe[[#This Row],[Date]])=7),1,0)</f>
        <v>0</v>
      </c>
    </row>
    <row r="404" spans="2:7" x14ac:dyDescent="0.3">
      <c r="B404" s="1">
        <f t="shared" si="6"/>
        <v>43133</v>
      </c>
      <c r="C404" s="2">
        <v>8523.8579068488034</v>
      </c>
      <c r="D404">
        <v>43</v>
      </c>
      <c r="E404" cm="1">
        <f t="array" ref="E404">_xlfn.SWITCH(MONTH(Cafe[[#This Row],[Date]]),1,100,2,100,3,100,4,150,5,150,6,150,7,150,8,200,9,150,10,150,11,150,12,150)</f>
        <v>100</v>
      </c>
      <c r="F404">
        <v>14</v>
      </c>
      <c r="G404">
        <f>IF(OR(WEEKDAY(Cafe[[#This Row],[Date]])=1, WEEKDAY(Cafe[[#This Row],[Date]])=7),1,0)</f>
        <v>0</v>
      </c>
    </row>
    <row r="405" spans="2:7" x14ac:dyDescent="0.3">
      <c r="B405" s="1">
        <f t="shared" si="6"/>
        <v>43134</v>
      </c>
      <c r="C405" s="2">
        <v>11136.57686877469</v>
      </c>
      <c r="D405">
        <v>37</v>
      </c>
      <c r="E405" cm="1">
        <f t="array" ref="E405">_xlfn.SWITCH(MONTH(Cafe[[#This Row],[Date]]),1,100,2,100,3,100,4,150,5,150,6,150,7,150,8,200,9,150,10,150,11,150,12,150)</f>
        <v>100</v>
      </c>
      <c r="F405">
        <v>18</v>
      </c>
      <c r="G405">
        <f>IF(OR(WEEKDAY(Cafe[[#This Row],[Date]])=1, WEEKDAY(Cafe[[#This Row],[Date]])=7),1,0)</f>
        <v>1</v>
      </c>
    </row>
    <row r="406" spans="2:7" x14ac:dyDescent="0.3">
      <c r="B406" s="1">
        <f t="shared" si="6"/>
        <v>43135</v>
      </c>
      <c r="C406" s="2">
        <v>12263.152363160403</v>
      </c>
      <c r="D406">
        <v>41</v>
      </c>
      <c r="E406" cm="1">
        <f t="array" ref="E406">_xlfn.SWITCH(MONTH(Cafe[[#This Row],[Date]]),1,100,2,100,3,100,4,150,5,150,6,150,7,150,8,200,9,150,10,150,11,150,12,150)</f>
        <v>100</v>
      </c>
      <c r="F406">
        <v>14</v>
      </c>
      <c r="G406">
        <f>IF(OR(WEEKDAY(Cafe[[#This Row],[Date]])=1, WEEKDAY(Cafe[[#This Row],[Date]])=7),1,0)</f>
        <v>1</v>
      </c>
    </row>
    <row r="407" spans="2:7" x14ac:dyDescent="0.3">
      <c r="B407" s="1">
        <f t="shared" si="6"/>
        <v>43136</v>
      </c>
      <c r="C407" s="2">
        <v>10116.047201056268</v>
      </c>
      <c r="D407">
        <v>44</v>
      </c>
      <c r="E407" cm="1">
        <f t="array" ref="E407">_xlfn.SWITCH(MONTH(Cafe[[#This Row],[Date]]),1,100,2,100,3,100,4,150,5,150,6,150,7,150,8,200,9,150,10,150,11,150,12,150)</f>
        <v>100</v>
      </c>
      <c r="F407">
        <v>16</v>
      </c>
      <c r="G407">
        <f>IF(OR(WEEKDAY(Cafe[[#This Row],[Date]])=1, WEEKDAY(Cafe[[#This Row],[Date]])=7),1,0)</f>
        <v>0</v>
      </c>
    </row>
    <row r="408" spans="2:7" x14ac:dyDescent="0.3">
      <c r="B408" s="1">
        <f t="shared" si="6"/>
        <v>43137</v>
      </c>
      <c r="C408" s="2">
        <v>8185.1533228682447</v>
      </c>
      <c r="D408">
        <v>50</v>
      </c>
      <c r="E408" cm="1">
        <f t="array" ref="E408">_xlfn.SWITCH(MONTH(Cafe[[#This Row],[Date]]),1,100,2,100,3,100,4,150,5,150,6,150,7,150,8,200,9,150,10,150,11,150,12,150)</f>
        <v>100</v>
      </c>
      <c r="F408">
        <v>18</v>
      </c>
      <c r="G408">
        <f>IF(OR(WEEKDAY(Cafe[[#This Row],[Date]])=1, WEEKDAY(Cafe[[#This Row],[Date]])=7),1,0)</f>
        <v>0</v>
      </c>
    </row>
    <row r="409" spans="2:7" x14ac:dyDescent="0.3">
      <c r="B409" s="1">
        <f t="shared" si="6"/>
        <v>43138</v>
      </c>
      <c r="C409" s="2">
        <v>9489.7381592159072</v>
      </c>
      <c r="D409">
        <v>60</v>
      </c>
      <c r="E409" cm="1">
        <f t="array" ref="E409">_xlfn.SWITCH(MONTH(Cafe[[#This Row],[Date]]),1,100,2,100,3,100,4,150,5,150,6,150,7,150,8,200,9,150,10,150,11,150,12,150)</f>
        <v>100</v>
      </c>
      <c r="F409">
        <v>13</v>
      </c>
      <c r="G409">
        <f>IF(OR(WEEKDAY(Cafe[[#This Row],[Date]])=1, WEEKDAY(Cafe[[#This Row],[Date]])=7),1,0)</f>
        <v>0</v>
      </c>
    </row>
    <row r="410" spans="2:7" x14ac:dyDescent="0.3">
      <c r="B410" s="1">
        <f t="shared" si="6"/>
        <v>43139</v>
      </c>
      <c r="C410" s="2">
        <v>9002.5970969779173</v>
      </c>
      <c r="D410">
        <v>45</v>
      </c>
      <c r="E410" cm="1">
        <f t="array" ref="E410">_xlfn.SWITCH(MONTH(Cafe[[#This Row],[Date]]),1,100,2,100,3,100,4,150,5,150,6,150,7,150,8,200,9,150,10,150,11,150,12,150)</f>
        <v>100</v>
      </c>
      <c r="F410">
        <v>21</v>
      </c>
      <c r="G410">
        <f>IF(OR(WEEKDAY(Cafe[[#This Row],[Date]])=1, WEEKDAY(Cafe[[#This Row],[Date]])=7),1,0)</f>
        <v>0</v>
      </c>
    </row>
    <row r="411" spans="2:7" x14ac:dyDescent="0.3">
      <c r="B411" s="1">
        <f t="shared" si="6"/>
        <v>43140</v>
      </c>
      <c r="C411" s="2">
        <v>10491.555385886504</v>
      </c>
      <c r="D411">
        <v>48</v>
      </c>
      <c r="E411" cm="1">
        <f t="array" ref="E411">_xlfn.SWITCH(MONTH(Cafe[[#This Row],[Date]]),1,100,2,100,3,100,4,150,5,150,6,150,7,150,8,200,9,150,10,150,11,150,12,150)</f>
        <v>100</v>
      </c>
      <c r="F411">
        <v>20</v>
      </c>
      <c r="G411">
        <f>IF(OR(WEEKDAY(Cafe[[#This Row],[Date]])=1, WEEKDAY(Cafe[[#This Row],[Date]])=7),1,0)</f>
        <v>0</v>
      </c>
    </row>
    <row r="412" spans="2:7" x14ac:dyDescent="0.3">
      <c r="B412" s="1">
        <f t="shared" si="6"/>
        <v>43141</v>
      </c>
      <c r="C412" s="2">
        <v>13569.623233619213</v>
      </c>
      <c r="D412">
        <v>55</v>
      </c>
      <c r="E412" cm="1">
        <f t="array" ref="E412">_xlfn.SWITCH(MONTH(Cafe[[#This Row],[Date]]),1,100,2,100,3,100,4,150,5,150,6,150,7,150,8,200,9,150,10,150,11,150,12,150)</f>
        <v>100</v>
      </c>
      <c r="F412">
        <v>12</v>
      </c>
      <c r="G412">
        <f>IF(OR(WEEKDAY(Cafe[[#This Row],[Date]])=1, WEEKDAY(Cafe[[#This Row],[Date]])=7),1,0)</f>
        <v>1</v>
      </c>
    </row>
    <row r="413" spans="2:7" x14ac:dyDescent="0.3">
      <c r="B413" s="1">
        <f t="shared" si="6"/>
        <v>43142</v>
      </c>
      <c r="C413" s="2">
        <v>11889.597123739402</v>
      </c>
      <c r="D413">
        <v>65</v>
      </c>
      <c r="E413" cm="1">
        <f t="array" ref="E413">_xlfn.SWITCH(MONTH(Cafe[[#This Row],[Date]]),1,100,2,100,3,100,4,150,5,150,6,150,7,150,8,200,9,150,10,150,11,150,12,150)</f>
        <v>100</v>
      </c>
      <c r="F413">
        <v>14</v>
      </c>
      <c r="G413">
        <f>IF(OR(WEEKDAY(Cafe[[#This Row],[Date]])=1, WEEKDAY(Cafe[[#This Row],[Date]])=7),1,0)</f>
        <v>1</v>
      </c>
    </row>
    <row r="414" spans="2:7" x14ac:dyDescent="0.3">
      <c r="B414" s="1">
        <f t="shared" si="6"/>
        <v>43143</v>
      </c>
      <c r="C414" s="2">
        <v>11078.364909970926</v>
      </c>
      <c r="D414">
        <v>60</v>
      </c>
      <c r="E414" cm="1">
        <f t="array" ref="E414">_xlfn.SWITCH(MONTH(Cafe[[#This Row],[Date]]),1,100,2,100,3,100,4,150,5,150,6,150,7,150,8,200,9,150,10,150,11,150,12,150)</f>
        <v>100</v>
      </c>
      <c r="F414">
        <v>16</v>
      </c>
      <c r="G414">
        <f>IF(OR(WEEKDAY(Cafe[[#This Row],[Date]])=1, WEEKDAY(Cafe[[#This Row],[Date]])=7),1,0)</f>
        <v>0</v>
      </c>
    </row>
    <row r="415" spans="2:7" x14ac:dyDescent="0.3">
      <c r="B415" s="1">
        <f t="shared" si="6"/>
        <v>43144</v>
      </c>
      <c r="C415" s="2">
        <v>8346.124582655726</v>
      </c>
      <c r="D415">
        <v>52</v>
      </c>
      <c r="E415" cm="1">
        <f t="array" ref="E415">_xlfn.SWITCH(MONTH(Cafe[[#This Row],[Date]]),1,100,2,100,3,100,4,150,5,150,6,150,7,150,8,200,9,150,10,150,11,150,12,150)</f>
        <v>100</v>
      </c>
      <c r="F415">
        <v>18</v>
      </c>
      <c r="G415">
        <f>IF(OR(WEEKDAY(Cafe[[#This Row],[Date]])=1, WEEKDAY(Cafe[[#This Row],[Date]])=7),1,0)</f>
        <v>0</v>
      </c>
    </row>
    <row r="416" spans="2:7" x14ac:dyDescent="0.3">
      <c r="B416" s="1">
        <f t="shared" si="6"/>
        <v>43145</v>
      </c>
      <c r="C416" s="2">
        <v>9097.672370692655</v>
      </c>
      <c r="D416">
        <v>52</v>
      </c>
      <c r="E416" cm="1">
        <f t="array" ref="E416">_xlfn.SWITCH(MONTH(Cafe[[#This Row],[Date]]),1,100,2,100,3,100,4,150,5,150,6,150,7,150,8,200,9,150,10,150,11,150,12,150)</f>
        <v>100</v>
      </c>
      <c r="F416">
        <v>20</v>
      </c>
      <c r="G416">
        <f>IF(OR(WEEKDAY(Cafe[[#This Row],[Date]])=1, WEEKDAY(Cafe[[#This Row],[Date]])=7),1,0)</f>
        <v>0</v>
      </c>
    </row>
    <row r="417" spans="2:7" x14ac:dyDescent="0.3">
      <c r="B417" s="1">
        <f t="shared" si="6"/>
        <v>43146</v>
      </c>
      <c r="C417" s="2">
        <v>8925.4308463328362</v>
      </c>
      <c r="D417">
        <v>63</v>
      </c>
      <c r="E417" cm="1">
        <f t="array" ref="E417">_xlfn.SWITCH(MONTH(Cafe[[#This Row],[Date]]),1,100,2,100,3,100,4,150,5,150,6,150,7,150,8,200,9,150,10,150,11,150,12,150)</f>
        <v>100</v>
      </c>
      <c r="F417">
        <v>17</v>
      </c>
      <c r="G417">
        <f>IF(OR(WEEKDAY(Cafe[[#This Row],[Date]])=1, WEEKDAY(Cafe[[#This Row],[Date]])=7),1,0)</f>
        <v>0</v>
      </c>
    </row>
    <row r="418" spans="2:7" x14ac:dyDescent="0.3">
      <c r="B418" s="1">
        <f t="shared" si="6"/>
        <v>43147</v>
      </c>
      <c r="C418" s="2">
        <v>11230.872277668594</v>
      </c>
      <c r="D418">
        <v>68</v>
      </c>
      <c r="E418" cm="1">
        <f t="array" ref="E418">_xlfn.SWITCH(MONTH(Cafe[[#This Row],[Date]]),1,100,2,100,3,100,4,150,5,150,6,150,7,150,8,200,9,150,10,150,11,150,12,150)</f>
        <v>100</v>
      </c>
      <c r="F418">
        <v>18</v>
      </c>
      <c r="G418">
        <f>IF(OR(WEEKDAY(Cafe[[#This Row],[Date]])=1, WEEKDAY(Cafe[[#This Row],[Date]])=7),1,0)</f>
        <v>0</v>
      </c>
    </row>
    <row r="419" spans="2:7" x14ac:dyDescent="0.3">
      <c r="B419" s="1">
        <f t="shared" si="6"/>
        <v>43148</v>
      </c>
      <c r="C419" s="2">
        <v>11938.480997192682</v>
      </c>
      <c r="D419">
        <v>60</v>
      </c>
      <c r="E419" cm="1">
        <f t="array" ref="E419">_xlfn.SWITCH(MONTH(Cafe[[#This Row],[Date]]),1,100,2,100,3,100,4,150,5,150,6,150,7,150,8,200,9,150,10,150,11,150,12,150)</f>
        <v>100</v>
      </c>
      <c r="F419">
        <v>22</v>
      </c>
      <c r="G419">
        <f>IF(OR(WEEKDAY(Cafe[[#This Row],[Date]])=1, WEEKDAY(Cafe[[#This Row],[Date]])=7),1,0)</f>
        <v>1</v>
      </c>
    </row>
    <row r="420" spans="2:7" x14ac:dyDescent="0.3">
      <c r="B420" s="1">
        <f t="shared" si="6"/>
        <v>43149</v>
      </c>
      <c r="C420" s="2">
        <v>12547.285334664815</v>
      </c>
      <c r="D420">
        <v>60</v>
      </c>
      <c r="E420" cm="1">
        <f t="array" ref="E420">_xlfn.SWITCH(MONTH(Cafe[[#This Row],[Date]]),1,100,2,100,3,100,4,150,5,150,6,150,7,150,8,200,9,150,10,150,11,150,12,150)</f>
        <v>100</v>
      </c>
      <c r="F420">
        <v>15</v>
      </c>
      <c r="G420">
        <f>IF(OR(WEEKDAY(Cafe[[#This Row],[Date]])=1, WEEKDAY(Cafe[[#This Row],[Date]])=7),1,0)</f>
        <v>1</v>
      </c>
    </row>
    <row r="421" spans="2:7" x14ac:dyDescent="0.3">
      <c r="B421" s="1">
        <f t="shared" si="6"/>
        <v>43150</v>
      </c>
      <c r="C421" s="2">
        <v>9182.384162637969</v>
      </c>
      <c r="D421">
        <v>63</v>
      </c>
      <c r="E421" cm="1">
        <f t="array" ref="E421">_xlfn.SWITCH(MONTH(Cafe[[#This Row],[Date]]),1,100,2,100,3,100,4,150,5,150,6,150,7,150,8,200,9,150,10,150,11,150,12,150)</f>
        <v>100</v>
      </c>
      <c r="F421">
        <v>12</v>
      </c>
      <c r="G421">
        <f>IF(OR(WEEKDAY(Cafe[[#This Row],[Date]])=1, WEEKDAY(Cafe[[#This Row],[Date]])=7),1,0)</f>
        <v>0</v>
      </c>
    </row>
    <row r="422" spans="2:7" x14ac:dyDescent="0.3">
      <c r="B422" s="1">
        <f t="shared" si="6"/>
        <v>43151</v>
      </c>
      <c r="C422" s="2">
        <v>11233.139288447084</v>
      </c>
      <c r="D422">
        <v>64</v>
      </c>
      <c r="E422" cm="1">
        <f t="array" ref="E422">_xlfn.SWITCH(MONTH(Cafe[[#This Row],[Date]]),1,100,2,100,3,100,4,150,5,150,6,150,7,150,8,200,9,150,10,150,11,150,12,150)</f>
        <v>100</v>
      </c>
      <c r="F422">
        <v>13</v>
      </c>
      <c r="G422">
        <f>IF(OR(WEEKDAY(Cafe[[#This Row],[Date]])=1, WEEKDAY(Cafe[[#This Row],[Date]])=7),1,0)</f>
        <v>0</v>
      </c>
    </row>
    <row r="423" spans="2:7" x14ac:dyDescent="0.3">
      <c r="B423" s="1">
        <f t="shared" si="6"/>
        <v>43152</v>
      </c>
      <c r="C423" s="2">
        <v>10142.68828657013</v>
      </c>
      <c r="D423">
        <v>70</v>
      </c>
      <c r="E423" cm="1">
        <f t="array" ref="E423">_xlfn.SWITCH(MONTH(Cafe[[#This Row],[Date]]),1,100,2,100,3,100,4,150,5,150,6,150,7,150,8,200,9,150,10,150,11,150,12,150)</f>
        <v>100</v>
      </c>
      <c r="F423">
        <v>13</v>
      </c>
      <c r="G423">
        <f>IF(OR(WEEKDAY(Cafe[[#This Row],[Date]])=1, WEEKDAY(Cafe[[#This Row],[Date]])=7),1,0)</f>
        <v>0</v>
      </c>
    </row>
    <row r="424" spans="2:7" x14ac:dyDescent="0.3">
      <c r="B424" s="1">
        <f t="shared" si="6"/>
        <v>43153</v>
      </c>
      <c r="C424" s="2">
        <v>10376.380367703805</v>
      </c>
      <c r="D424">
        <v>70</v>
      </c>
      <c r="E424" cm="1">
        <f t="array" ref="E424">_xlfn.SWITCH(MONTH(Cafe[[#This Row],[Date]]),1,100,2,100,3,100,4,150,5,150,6,150,7,150,8,200,9,150,10,150,11,150,12,150)</f>
        <v>100</v>
      </c>
      <c r="F424">
        <v>20</v>
      </c>
      <c r="G424">
        <f>IF(OR(WEEKDAY(Cafe[[#This Row],[Date]])=1, WEEKDAY(Cafe[[#This Row],[Date]])=7),1,0)</f>
        <v>0</v>
      </c>
    </row>
    <row r="425" spans="2:7" x14ac:dyDescent="0.3">
      <c r="B425" s="1">
        <f t="shared" si="6"/>
        <v>43154</v>
      </c>
      <c r="C425" s="2">
        <v>8986.2158105890594</v>
      </c>
      <c r="D425">
        <v>68</v>
      </c>
      <c r="E425" cm="1">
        <f t="array" ref="E425">_xlfn.SWITCH(MONTH(Cafe[[#This Row],[Date]]),1,100,2,100,3,100,4,150,5,150,6,150,7,150,8,200,9,150,10,150,11,150,12,150)</f>
        <v>100</v>
      </c>
      <c r="F425">
        <v>15</v>
      </c>
      <c r="G425">
        <f>IF(OR(WEEKDAY(Cafe[[#This Row],[Date]])=1, WEEKDAY(Cafe[[#This Row],[Date]])=7),1,0)</f>
        <v>0</v>
      </c>
    </row>
    <row r="426" spans="2:7" x14ac:dyDescent="0.3">
      <c r="B426" s="1">
        <f t="shared" si="6"/>
        <v>43155</v>
      </c>
      <c r="C426" s="2">
        <v>13155.117075989761</v>
      </c>
      <c r="D426">
        <v>70</v>
      </c>
      <c r="E426" cm="1">
        <f t="array" ref="E426">_xlfn.SWITCH(MONTH(Cafe[[#This Row],[Date]]),1,100,2,100,3,100,4,150,5,150,6,150,7,150,8,200,9,150,10,150,11,150,12,150)</f>
        <v>100</v>
      </c>
      <c r="F426">
        <v>14</v>
      </c>
      <c r="G426">
        <f>IF(OR(WEEKDAY(Cafe[[#This Row],[Date]])=1, WEEKDAY(Cafe[[#This Row],[Date]])=7),1,0)</f>
        <v>1</v>
      </c>
    </row>
    <row r="427" spans="2:7" x14ac:dyDescent="0.3">
      <c r="B427" s="1">
        <f t="shared" si="6"/>
        <v>43156</v>
      </c>
      <c r="C427" s="2">
        <v>12551.340805799242</v>
      </c>
      <c r="D427">
        <v>67</v>
      </c>
      <c r="E427" cm="1">
        <f t="array" ref="E427">_xlfn.SWITCH(MONTH(Cafe[[#This Row],[Date]]),1,100,2,100,3,100,4,150,5,150,6,150,7,150,8,200,9,150,10,150,11,150,12,150)</f>
        <v>100</v>
      </c>
      <c r="F427">
        <v>22</v>
      </c>
      <c r="G427">
        <f>IF(OR(WEEKDAY(Cafe[[#This Row],[Date]])=1, WEEKDAY(Cafe[[#This Row],[Date]])=7),1,0)</f>
        <v>1</v>
      </c>
    </row>
    <row r="428" spans="2:7" x14ac:dyDescent="0.3">
      <c r="B428" s="1">
        <f t="shared" si="6"/>
        <v>43157</v>
      </c>
      <c r="C428" s="2">
        <v>10180.98652250224</v>
      </c>
      <c r="D428">
        <v>60</v>
      </c>
      <c r="E428" cm="1">
        <f t="array" ref="E428">_xlfn.SWITCH(MONTH(Cafe[[#This Row],[Date]]),1,100,2,100,3,100,4,150,5,150,6,150,7,150,8,200,9,150,10,150,11,150,12,150)</f>
        <v>100</v>
      </c>
      <c r="F428">
        <v>15</v>
      </c>
      <c r="G428">
        <f>IF(OR(WEEKDAY(Cafe[[#This Row],[Date]])=1, WEEKDAY(Cafe[[#This Row],[Date]])=7),1,0)</f>
        <v>0</v>
      </c>
    </row>
    <row r="429" spans="2:7" x14ac:dyDescent="0.3">
      <c r="B429" s="1">
        <f t="shared" si="6"/>
        <v>43158</v>
      </c>
      <c r="C429" s="2">
        <v>8295.4406833198973</v>
      </c>
      <c r="D429">
        <v>54</v>
      </c>
      <c r="E429" cm="1">
        <f t="array" ref="E429">_xlfn.SWITCH(MONTH(Cafe[[#This Row],[Date]]),1,100,2,100,3,100,4,150,5,150,6,150,7,150,8,200,9,150,10,150,11,150,12,150)</f>
        <v>100</v>
      </c>
      <c r="F429">
        <v>14</v>
      </c>
      <c r="G429">
        <f>IF(OR(WEEKDAY(Cafe[[#This Row],[Date]])=1, WEEKDAY(Cafe[[#This Row],[Date]])=7),1,0)</f>
        <v>0</v>
      </c>
    </row>
    <row r="430" spans="2:7" x14ac:dyDescent="0.3">
      <c r="B430" s="1">
        <f t="shared" si="6"/>
        <v>43159</v>
      </c>
      <c r="C430" s="2">
        <v>8501.9049563327426</v>
      </c>
      <c r="D430">
        <v>56</v>
      </c>
      <c r="E430" cm="1">
        <f t="array" ref="E430">_xlfn.SWITCH(MONTH(Cafe[[#This Row],[Date]]),1,100,2,100,3,100,4,150,5,150,6,150,7,150,8,200,9,150,10,150,11,150,12,150)</f>
        <v>100</v>
      </c>
      <c r="F430">
        <v>18</v>
      </c>
      <c r="G430">
        <f>IF(OR(WEEKDAY(Cafe[[#This Row],[Date]])=1, WEEKDAY(Cafe[[#This Row],[Date]])=7),1,0)</f>
        <v>0</v>
      </c>
    </row>
    <row r="431" spans="2:7" x14ac:dyDescent="0.3">
      <c r="B431" s="1">
        <f t="shared" si="6"/>
        <v>43160</v>
      </c>
      <c r="C431" s="2">
        <v>10864.054563257549</v>
      </c>
      <c r="D431">
        <v>63</v>
      </c>
      <c r="E431" cm="1">
        <f t="array" ref="E431">_xlfn.SWITCH(MONTH(Cafe[[#This Row],[Date]]),1,100,2,100,3,100,4,150,5,150,6,150,7,150,8,200,9,150,10,150,11,150,12,150)</f>
        <v>100</v>
      </c>
      <c r="F431">
        <v>16</v>
      </c>
      <c r="G431">
        <f>IF(OR(WEEKDAY(Cafe[[#This Row],[Date]])=1, WEEKDAY(Cafe[[#This Row],[Date]])=7),1,0)</f>
        <v>0</v>
      </c>
    </row>
    <row r="432" spans="2:7" x14ac:dyDescent="0.3">
      <c r="B432" s="1">
        <f t="shared" si="6"/>
        <v>43161</v>
      </c>
      <c r="C432" s="2">
        <v>8165.552144517279</v>
      </c>
      <c r="D432">
        <v>53</v>
      </c>
      <c r="E432" cm="1">
        <f t="array" ref="E432">_xlfn.SWITCH(MONTH(Cafe[[#This Row],[Date]]),1,100,2,100,3,100,4,150,5,150,6,150,7,150,8,200,9,150,10,150,11,150,12,150)</f>
        <v>100</v>
      </c>
      <c r="F432">
        <v>12</v>
      </c>
      <c r="G432">
        <f>IF(OR(WEEKDAY(Cafe[[#This Row],[Date]])=1, WEEKDAY(Cafe[[#This Row],[Date]])=7),1,0)</f>
        <v>0</v>
      </c>
    </row>
    <row r="433" spans="2:7" x14ac:dyDescent="0.3">
      <c r="B433" s="1">
        <f t="shared" si="6"/>
        <v>43162</v>
      </c>
      <c r="C433" s="2">
        <v>12648.937604775852</v>
      </c>
      <c r="D433">
        <v>50</v>
      </c>
      <c r="E433" cm="1">
        <f t="array" ref="E433">_xlfn.SWITCH(MONTH(Cafe[[#This Row],[Date]]),1,100,2,100,3,100,4,150,5,150,6,150,7,150,8,200,9,150,10,150,11,150,12,150)</f>
        <v>100</v>
      </c>
      <c r="F433">
        <v>13</v>
      </c>
      <c r="G433">
        <f>IF(OR(WEEKDAY(Cafe[[#This Row],[Date]])=1, WEEKDAY(Cafe[[#This Row],[Date]])=7),1,0)</f>
        <v>1</v>
      </c>
    </row>
    <row r="434" spans="2:7" x14ac:dyDescent="0.3">
      <c r="B434" s="1">
        <f t="shared" si="6"/>
        <v>43163</v>
      </c>
      <c r="C434" s="2">
        <v>12326.245673966801</v>
      </c>
      <c r="D434">
        <v>52</v>
      </c>
      <c r="E434" cm="1">
        <f t="array" ref="E434">_xlfn.SWITCH(MONTH(Cafe[[#This Row],[Date]]),1,100,2,100,3,100,4,150,5,150,6,150,7,150,8,200,9,150,10,150,11,150,12,150)</f>
        <v>100</v>
      </c>
      <c r="F434">
        <v>14</v>
      </c>
      <c r="G434">
        <f>IF(OR(WEEKDAY(Cafe[[#This Row],[Date]])=1, WEEKDAY(Cafe[[#This Row],[Date]])=7),1,0)</f>
        <v>1</v>
      </c>
    </row>
    <row r="435" spans="2:7" x14ac:dyDescent="0.3">
      <c r="B435" s="1">
        <f t="shared" si="6"/>
        <v>43164</v>
      </c>
      <c r="C435" s="2">
        <v>10000.511560544988</v>
      </c>
      <c r="D435">
        <v>54</v>
      </c>
      <c r="E435" cm="1">
        <f t="array" ref="E435">_xlfn.SWITCH(MONTH(Cafe[[#This Row],[Date]]),1,100,2,100,3,100,4,150,5,150,6,150,7,150,8,200,9,150,10,150,11,150,12,150)</f>
        <v>100</v>
      </c>
      <c r="F435">
        <v>12</v>
      </c>
      <c r="G435">
        <f>IF(OR(WEEKDAY(Cafe[[#This Row],[Date]])=1, WEEKDAY(Cafe[[#This Row],[Date]])=7),1,0)</f>
        <v>0</v>
      </c>
    </row>
    <row r="436" spans="2:7" x14ac:dyDescent="0.3">
      <c r="B436" s="1">
        <f t="shared" si="6"/>
        <v>43165</v>
      </c>
      <c r="C436" s="2">
        <v>9638.7931766585971</v>
      </c>
      <c r="D436">
        <v>56</v>
      </c>
      <c r="E436" cm="1">
        <f t="array" ref="E436">_xlfn.SWITCH(MONTH(Cafe[[#This Row],[Date]]),1,100,2,100,3,100,4,150,5,150,6,150,7,150,8,200,9,150,10,150,11,150,12,150)</f>
        <v>100</v>
      </c>
      <c r="F436">
        <v>16</v>
      </c>
      <c r="G436">
        <f>IF(OR(WEEKDAY(Cafe[[#This Row],[Date]])=1, WEEKDAY(Cafe[[#This Row],[Date]])=7),1,0)</f>
        <v>0</v>
      </c>
    </row>
    <row r="437" spans="2:7" x14ac:dyDescent="0.3">
      <c r="B437" s="1">
        <f t="shared" si="6"/>
        <v>43166</v>
      </c>
      <c r="C437" s="2">
        <v>8735.1675460951155</v>
      </c>
      <c r="D437">
        <v>47</v>
      </c>
      <c r="E437" cm="1">
        <f t="array" ref="E437">_xlfn.SWITCH(MONTH(Cafe[[#This Row],[Date]]),1,100,2,100,3,100,4,150,5,150,6,150,7,150,8,200,9,150,10,150,11,150,12,150)</f>
        <v>100</v>
      </c>
      <c r="F437">
        <v>18</v>
      </c>
      <c r="G437">
        <f>IF(OR(WEEKDAY(Cafe[[#This Row],[Date]])=1, WEEKDAY(Cafe[[#This Row],[Date]])=7),1,0)</f>
        <v>0</v>
      </c>
    </row>
    <row r="438" spans="2:7" x14ac:dyDescent="0.3">
      <c r="B438" s="1">
        <f t="shared" si="6"/>
        <v>43167</v>
      </c>
      <c r="C438" s="2">
        <v>9532.6282591678246</v>
      </c>
      <c r="D438">
        <v>41</v>
      </c>
      <c r="E438" cm="1">
        <f t="array" ref="E438">_xlfn.SWITCH(MONTH(Cafe[[#This Row],[Date]]),1,100,2,100,3,100,4,150,5,150,6,150,7,150,8,200,9,150,10,150,11,150,12,150)</f>
        <v>100</v>
      </c>
      <c r="F438">
        <v>14</v>
      </c>
      <c r="G438">
        <f>IF(OR(WEEKDAY(Cafe[[#This Row],[Date]])=1, WEEKDAY(Cafe[[#This Row],[Date]])=7),1,0)</f>
        <v>0</v>
      </c>
    </row>
    <row r="439" spans="2:7" x14ac:dyDescent="0.3">
      <c r="B439" s="1">
        <f t="shared" si="6"/>
        <v>43168</v>
      </c>
      <c r="C439" s="2">
        <v>9810.4006867281805</v>
      </c>
      <c r="D439">
        <v>42</v>
      </c>
      <c r="E439" cm="1">
        <f t="array" ref="E439">_xlfn.SWITCH(MONTH(Cafe[[#This Row],[Date]]),1,100,2,100,3,100,4,150,5,150,6,150,7,150,8,200,9,150,10,150,11,150,12,150)</f>
        <v>100</v>
      </c>
      <c r="F439">
        <v>14</v>
      </c>
      <c r="G439">
        <f>IF(OR(WEEKDAY(Cafe[[#This Row],[Date]])=1, WEEKDAY(Cafe[[#This Row],[Date]])=7),1,0)</f>
        <v>0</v>
      </c>
    </row>
    <row r="440" spans="2:7" x14ac:dyDescent="0.3">
      <c r="B440" s="1">
        <f t="shared" si="6"/>
        <v>43169</v>
      </c>
      <c r="C440" s="2">
        <v>12400.662225203712</v>
      </c>
      <c r="D440">
        <v>53</v>
      </c>
      <c r="E440" cm="1">
        <f t="array" ref="E440">_xlfn.SWITCH(MONTH(Cafe[[#This Row],[Date]]),1,100,2,100,3,100,4,150,5,150,6,150,7,150,8,200,9,150,10,150,11,150,12,150)</f>
        <v>100</v>
      </c>
      <c r="F440">
        <v>16</v>
      </c>
      <c r="G440">
        <f>IF(OR(WEEKDAY(Cafe[[#This Row],[Date]])=1, WEEKDAY(Cafe[[#This Row],[Date]])=7),1,0)</f>
        <v>1</v>
      </c>
    </row>
    <row r="441" spans="2:7" x14ac:dyDescent="0.3">
      <c r="B441" s="1">
        <f t="shared" si="6"/>
        <v>43170</v>
      </c>
      <c r="C441" s="2">
        <v>13048.221136394039</v>
      </c>
      <c r="D441">
        <v>56</v>
      </c>
      <c r="E441" cm="1">
        <f t="array" ref="E441">_xlfn.SWITCH(MONTH(Cafe[[#This Row],[Date]]),1,100,2,100,3,100,4,150,5,150,6,150,7,150,8,200,9,150,10,150,11,150,12,150)</f>
        <v>100</v>
      </c>
      <c r="F441">
        <v>18</v>
      </c>
      <c r="G441">
        <f>IF(OR(WEEKDAY(Cafe[[#This Row],[Date]])=1, WEEKDAY(Cafe[[#This Row],[Date]])=7),1,0)</f>
        <v>1</v>
      </c>
    </row>
    <row r="442" spans="2:7" x14ac:dyDescent="0.3">
      <c r="B442" s="1">
        <f t="shared" si="6"/>
        <v>43171</v>
      </c>
      <c r="C442" s="2">
        <v>10111.391516920972</v>
      </c>
      <c r="D442">
        <v>48</v>
      </c>
      <c r="E442" cm="1">
        <f t="array" ref="E442">_xlfn.SWITCH(MONTH(Cafe[[#This Row],[Date]]),1,100,2,100,3,100,4,150,5,150,6,150,7,150,8,200,9,150,10,150,11,150,12,150)</f>
        <v>100</v>
      </c>
      <c r="F442">
        <v>16</v>
      </c>
      <c r="G442">
        <f>IF(OR(WEEKDAY(Cafe[[#This Row],[Date]])=1, WEEKDAY(Cafe[[#This Row],[Date]])=7),1,0)</f>
        <v>0</v>
      </c>
    </row>
    <row r="443" spans="2:7" x14ac:dyDescent="0.3">
      <c r="B443" s="1">
        <f t="shared" si="6"/>
        <v>43172</v>
      </c>
      <c r="C443" s="2">
        <v>9054.0360036423172</v>
      </c>
      <c r="D443">
        <v>43</v>
      </c>
      <c r="E443" cm="1">
        <f t="array" ref="E443">_xlfn.SWITCH(MONTH(Cafe[[#This Row],[Date]]),1,100,2,100,3,100,4,150,5,150,6,150,7,150,8,200,9,150,10,150,11,150,12,150)</f>
        <v>100</v>
      </c>
      <c r="F443">
        <v>17</v>
      </c>
      <c r="G443">
        <f>IF(OR(WEEKDAY(Cafe[[#This Row],[Date]])=1, WEEKDAY(Cafe[[#This Row],[Date]])=7),1,0)</f>
        <v>0</v>
      </c>
    </row>
    <row r="444" spans="2:7" x14ac:dyDescent="0.3">
      <c r="B444" s="1">
        <f t="shared" si="6"/>
        <v>43173</v>
      </c>
      <c r="C444" s="2">
        <v>9162.0531746018441</v>
      </c>
      <c r="D444">
        <v>43</v>
      </c>
      <c r="E444" cm="1">
        <f t="array" ref="E444">_xlfn.SWITCH(MONTH(Cafe[[#This Row],[Date]]),1,100,2,100,3,100,4,150,5,150,6,150,7,150,8,200,9,150,10,150,11,150,12,150)</f>
        <v>100</v>
      </c>
      <c r="F444">
        <v>18</v>
      </c>
      <c r="G444">
        <f>IF(OR(WEEKDAY(Cafe[[#This Row],[Date]])=1, WEEKDAY(Cafe[[#This Row],[Date]])=7),1,0)</f>
        <v>0</v>
      </c>
    </row>
    <row r="445" spans="2:7" x14ac:dyDescent="0.3">
      <c r="B445" s="1">
        <f t="shared" si="6"/>
        <v>43174</v>
      </c>
      <c r="C445" s="2">
        <v>8708.2086915001164</v>
      </c>
      <c r="D445">
        <v>48</v>
      </c>
      <c r="E445" cm="1">
        <f t="array" ref="E445">_xlfn.SWITCH(MONTH(Cafe[[#This Row],[Date]]),1,100,2,100,3,100,4,150,5,150,6,150,7,150,8,200,9,150,10,150,11,150,12,150)</f>
        <v>100</v>
      </c>
      <c r="F445">
        <v>20</v>
      </c>
      <c r="G445">
        <f>IF(OR(WEEKDAY(Cafe[[#This Row],[Date]])=1, WEEKDAY(Cafe[[#This Row],[Date]])=7),1,0)</f>
        <v>0</v>
      </c>
    </row>
    <row r="446" spans="2:7" x14ac:dyDescent="0.3">
      <c r="B446" s="1">
        <f t="shared" si="6"/>
        <v>43175</v>
      </c>
      <c r="C446" s="2">
        <v>10626.760039235805</v>
      </c>
      <c r="D446">
        <v>58</v>
      </c>
      <c r="E446" cm="1">
        <f t="array" ref="E446">_xlfn.SWITCH(MONTH(Cafe[[#This Row],[Date]]),1,100,2,100,3,100,4,150,5,150,6,150,7,150,8,200,9,150,10,150,11,150,12,150)</f>
        <v>100</v>
      </c>
      <c r="F446">
        <v>14</v>
      </c>
      <c r="G446">
        <f>IF(OR(WEEKDAY(Cafe[[#This Row],[Date]])=1, WEEKDAY(Cafe[[#This Row],[Date]])=7),1,0)</f>
        <v>0</v>
      </c>
    </row>
    <row r="447" spans="2:7" x14ac:dyDescent="0.3">
      <c r="B447" s="1">
        <f t="shared" si="6"/>
        <v>43176</v>
      </c>
      <c r="C447" s="2">
        <v>12731.264933424834</v>
      </c>
      <c r="D447">
        <v>62</v>
      </c>
      <c r="E447" cm="1">
        <f t="array" ref="E447">_xlfn.SWITCH(MONTH(Cafe[[#This Row],[Date]]),1,100,2,100,3,100,4,150,5,150,6,150,7,150,8,200,9,150,10,150,11,150,12,150)</f>
        <v>100</v>
      </c>
      <c r="F447">
        <v>17</v>
      </c>
      <c r="G447">
        <f>IF(OR(WEEKDAY(Cafe[[#This Row],[Date]])=1, WEEKDAY(Cafe[[#This Row],[Date]])=7),1,0)</f>
        <v>1</v>
      </c>
    </row>
    <row r="448" spans="2:7" x14ac:dyDescent="0.3">
      <c r="B448" s="1">
        <f t="shared" si="6"/>
        <v>43177</v>
      </c>
      <c r="C448" s="2">
        <v>13064.945410728567</v>
      </c>
      <c r="D448">
        <v>67</v>
      </c>
      <c r="E448" cm="1">
        <f t="array" ref="E448">_xlfn.SWITCH(MONTH(Cafe[[#This Row],[Date]]),1,100,2,100,3,100,4,150,5,150,6,150,7,150,8,200,9,150,10,150,11,150,12,150)</f>
        <v>100</v>
      </c>
      <c r="F448">
        <v>14</v>
      </c>
      <c r="G448">
        <f>IF(OR(WEEKDAY(Cafe[[#This Row],[Date]])=1, WEEKDAY(Cafe[[#This Row],[Date]])=7),1,0)</f>
        <v>1</v>
      </c>
    </row>
    <row r="449" spans="2:7" x14ac:dyDescent="0.3">
      <c r="B449" s="1">
        <f t="shared" si="6"/>
        <v>43178</v>
      </c>
      <c r="C449" s="2">
        <v>10676.174148149437</v>
      </c>
      <c r="D449">
        <v>61</v>
      </c>
      <c r="E449" cm="1">
        <f t="array" ref="E449">_xlfn.SWITCH(MONTH(Cafe[[#This Row],[Date]]),1,100,2,100,3,100,4,150,5,150,6,150,7,150,8,200,9,150,10,150,11,150,12,150)</f>
        <v>100</v>
      </c>
      <c r="F449">
        <v>18</v>
      </c>
      <c r="G449">
        <f>IF(OR(WEEKDAY(Cafe[[#This Row],[Date]])=1, WEEKDAY(Cafe[[#This Row],[Date]])=7),1,0)</f>
        <v>0</v>
      </c>
    </row>
    <row r="450" spans="2:7" x14ac:dyDescent="0.3">
      <c r="B450" s="1">
        <f t="shared" si="6"/>
        <v>43179</v>
      </c>
      <c r="C450" s="2">
        <v>9205.6803383911265</v>
      </c>
      <c r="D450">
        <v>62</v>
      </c>
      <c r="E450" cm="1">
        <f t="array" ref="E450">_xlfn.SWITCH(MONTH(Cafe[[#This Row],[Date]]),1,100,2,100,3,100,4,150,5,150,6,150,7,150,8,200,9,150,10,150,11,150,12,150)</f>
        <v>100</v>
      </c>
      <c r="F450">
        <v>13</v>
      </c>
      <c r="G450">
        <f>IF(OR(WEEKDAY(Cafe[[#This Row],[Date]])=1, WEEKDAY(Cafe[[#This Row],[Date]])=7),1,0)</f>
        <v>0</v>
      </c>
    </row>
    <row r="451" spans="2:7" x14ac:dyDescent="0.3">
      <c r="B451" s="1">
        <f t="shared" si="6"/>
        <v>43180</v>
      </c>
      <c r="C451" s="2">
        <v>8218.5531010015347</v>
      </c>
      <c r="D451">
        <v>44</v>
      </c>
      <c r="E451" cm="1">
        <f t="array" ref="E451">_xlfn.SWITCH(MONTH(Cafe[[#This Row],[Date]]),1,100,2,100,3,100,4,150,5,150,6,150,7,150,8,200,9,150,10,150,11,150,12,150)</f>
        <v>100</v>
      </c>
      <c r="F451">
        <v>16</v>
      </c>
      <c r="G451">
        <f>IF(OR(WEEKDAY(Cafe[[#This Row],[Date]])=1, WEEKDAY(Cafe[[#This Row],[Date]])=7),1,0)</f>
        <v>0</v>
      </c>
    </row>
    <row r="452" spans="2:7" x14ac:dyDescent="0.3">
      <c r="B452" s="1">
        <f t="shared" si="6"/>
        <v>43181</v>
      </c>
      <c r="C452" s="2">
        <v>8217.637324537056</v>
      </c>
      <c r="D452">
        <v>44</v>
      </c>
      <c r="E452" cm="1">
        <f t="array" ref="E452">_xlfn.SWITCH(MONTH(Cafe[[#This Row],[Date]]),1,100,2,100,3,100,4,150,5,150,6,150,7,150,8,200,9,150,10,150,11,150,12,150)</f>
        <v>100</v>
      </c>
      <c r="F452">
        <v>14</v>
      </c>
      <c r="G452">
        <f>IF(OR(WEEKDAY(Cafe[[#This Row],[Date]])=1, WEEKDAY(Cafe[[#This Row],[Date]])=7),1,0)</f>
        <v>0</v>
      </c>
    </row>
    <row r="453" spans="2:7" x14ac:dyDescent="0.3">
      <c r="B453" s="1">
        <f t="shared" si="6"/>
        <v>43182</v>
      </c>
      <c r="C453" s="2">
        <v>10733.311647537361</v>
      </c>
      <c r="D453">
        <v>49</v>
      </c>
      <c r="E453" cm="1">
        <f t="array" ref="E453">_xlfn.SWITCH(MONTH(Cafe[[#This Row],[Date]]),1,100,2,100,3,100,4,150,5,150,6,150,7,150,8,200,9,150,10,150,11,150,12,150)</f>
        <v>100</v>
      </c>
      <c r="F453">
        <v>21</v>
      </c>
      <c r="G453">
        <f>IF(OR(WEEKDAY(Cafe[[#This Row],[Date]])=1, WEEKDAY(Cafe[[#This Row],[Date]])=7),1,0)</f>
        <v>0</v>
      </c>
    </row>
    <row r="454" spans="2:7" x14ac:dyDescent="0.3">
      <c r="B454" s="1">
        <f t="shared" si="6"/>
        <v>43183</v>
      </c>
      <c r="C454" s="2">
        <v>12785.007649186187</v>
      </c>
      <c r="D454">
        <v>59</v>
      </c>
      <c r="E454" cm="1">
        <f t="array" ref="E454">_xlfn.SWITCH(MONTH(Cafe[[#This Row],[Date]]),1,100,2,100,3,100,4,150,5,150,6,150,7,150,8,200,9,150,10,150,11,150,12,150)</f>
        <v>100</v>
      </c>
      <c r="F454">
        <v>14</v>
      </c>
      <c r="G454">
        <f>IF(OR(WEEKDAY(Cafe[[#This Row],[Date]])=1, WEEKDAY(Cafe[[#This Row],[Date]])=7),1,0)</f>
        <v>1</v>
      </c>
    </row>
    <row r="455" spans="2:7" x14ac:dyDescent="0.3">
      <c r="B455" s="1">
        <f t="shared" si="6"/>
        <v>43184</v>
      </c>
      <c r="C455" s="2">
        <v>11800.413115575317</v>
      </c>
      <c r="D455">
        <v>53</v>
      </c>
      <c r="E455" cm="1">
        <f t="array" ref="E455">_xlfn.SWITCH(MONTH(Cafe[[#This Row],[Date]]),1,100,2,100,3,100,4,150,5,150,6,150,7,150,8,200,9,150,10,150,11,150,12,150)</f>
        <v>100</v>
      </c>
      <c r="F455">
        <v>15</v>
      </c>
      <c r="G455">
        <f>IF(OR(WEEKDAY(Cafe[[#This Row],[Date]])=1, WEEKDAY(Cafe[[#This Row],[Date]])=7),1,0)</f>
        <v>1</v>
      </c>
    </row>
    <row r="456" spans="2:7" x14ac:dyDescent="0.3">
      <c r="B456" s="1">
        <f t="shared" si="6"/>
        <v>43185</v>
      </c>
      <c r="C456" s="2">
        <v>9667.3174949171043</v>
      </c>
      <c r="D456">
        <v>47</v>
      </c>
      <c r="E456" cm="1">
        <f t="array" ref="E456">_xlfn.SWITCH(MONTH(Cafe[[#This Row],[Date]]),1,100,2,100,3,100,4,150,5,150,6,150,7,150,8,200,9,150,10,150,11,150,12,150)</f>
        <v>100</v>
      </c>
      <c r="F456">
        <v>19</v>
      </c>
      <c r="G456">
        <f>IF(OR(WEEKDAY(Cafe[[#This Row],[Date]])=1, WEEKDAY(Cafe[[#This Row],[Date]])=7),1,0)</f>
        <v>0</v>
      </c>
    </row>
    <row r="457" spans="2:7" x14ac:dyDescent="0.3">
      <c r="B457" s="1">
        <f t="shared" ref="B457:B520" si="7">B456+1</f>
        <v>43186</v>
      </c>
      <c r="C457" s="2">
        <v>10562.209616389264</v>
      </c>
      <c r="D457">
        <v>49</v>
      </c>
      <c r="E457" cm="1">
        <f t="array" ref="E457">_xlfn.SWITCH(MONTH(Cafe[[#This Row],[Date]]),1,100,2,100,3,100,4,150,5,150,6,150,7,150,8,200,9,150,10,150,11,150,12,150)</f>
        <v>100</v>
      </c>
      <c r="F457">
        <v>18</v>
      </c>
      <c r="G457">
        <f>IF(OR(WEEKDAY(Cafe[[#This Row],[Date]])=1, WEEKDAY(Cafe[[#This Row],[Date]])=7),1,0)</f>
        <v>0</v>
      </c>
    </row>
    <row r="458" spans="2:7" x14ac:dyDescent="0.3">
      <c r="B458" s="1">
        <f t="shared" si="7"/>
        <v>43187</v>
      </c>
      <c r="C458" s="2">
        <v>9096.489664398996</v>
      </c>
      <c r="D458">
        <v>60</v>
      </c>
      <c r="E458" cm="1">
        <f t="array" ref="E458">_xlfn.SWITCH(MONTH(Cafe[[#This Row],[Date]]),1,100,2,100,3,100,4,150,5,150,6,150,7,150,8,200,9,150,10,150,11,150,12,150)</f>
        <v>100</v>
      </c>
      <c r="F458">
        <v>14</v>
      </c>
      <c r="G458">
        <f>IF(OR(WEEKDAY(Cafe[[#This Row],[Date]])=1, WEEKDAY(Cafe[[#This Row],[Date]])=7),1,0)</f>
        <v>0</v>
      </c>
    </row>
    <row r="459" spans="2:7" x14ac:dyDescent="0.3">
      <c r="B459" s="1">
        <f t="shared" si="7"/>
        <v>43188</v>
      </c>
      <c r="C459" s="2">
        <v>9993.2630892472862</v>
      </c>
      <c r="D459">
        <v>67</v>
      </c>
      <c r="E459" cm="1">
        <f t="array" ref="E459">_xlfn.SWITCH(MONTH(Cafe[[#This Row],[Date]]),1,100,2,100,3,100,4,150,5,150,6,150,7,150,8,200,9,150,10,150,11,150,12,150)</f>
        <v>100</v>
      </c>
      <c r="F459">
        <v>17</v>
      </c>
      <c r="G459">
        <f>IF(OR(WEEKDAY(Cafe[[#This Row],[Date]])=1, WEEKDAY(Cafe[[#This Row],[Date]])=7),1,0)</f>
        <v>0</v>
      </c>
    </row>
    <row r="460" spans="2:7" x14ac:dyDescent="0.3">
      <c r="B460" s="1">
        <f t="shared" si="7"/>
        <v>43189</v>
      </c>
      <c r="C460" s="2">
        <v>8935.8661396953285</v>
      </c>
      <c r="D460">
        <v>61</v>
      </c>
      <c r="E460" cm="1">
        <f t="array" ref="E460">_xlfn.SWITCH(MONTH(Cafe[[#This Row],[Date]]),1,100,2,100,3,100,4,150,5,150,6,150,7,150,8,200,9,150,10,150,11,150,12,150)</f>
        <v>100</v>
      </c>
      <c r="F460">
        <v>21</v>
      </c>
      <c r="G460">
        <f>IF(OR(WEEKDAY(Cafe[[#This Row],[Date]])=1, WEEKDAY(Cafe[[#This Row],[Date]])=7),1,0)</f>
        <v>0</v>
      </c>
    </row>
    <row r="461" spans="2:7" x14ac:dyDescent="0.3">
      <c r="B461" s="1">
        <f t="shared" si="7"/>
        <v>43190</v>
      </c>
      <c r="C461" s="2">
        <v>11919.53023831171</v>
      </c>
      <c r="D461">
        <v>55</v>
      </c>
      <c r="E461" cm="1">
        <f t="array" ref="E461">_xlfn.SWITCH(MONTH(Cafe[[#This Row],[Date]]),1,100,2,100,3,100,4,150,5,150,6,150,7,150,8,200,9,150,10,150,11,150,12,150)</f>
        <v>100</v>
      </c>
      <c r="F461">
        <v>21</v>
      </c>
      <c r="G461">
        <f>IF(OR(WEEKDAY(Cafe[[#This Row],[Date]])=1, WEEKDAY(Cafe[[#This Row],[Date]])=7),1,0)</f>
        <v>1</v>
      </c>
    </row>
    <row r="462" spans="2:7" x14ac:dyDescent="0.3">
      <c r="B462" s="1">
        <f t="shared" si="7"/>
        <v>43191</v>
      </c>
      <c r="C462" s="2">
        <v>13198.278758586483</v>
      </c>
      <c r="D462">
        <v>62</v>
      </c>
      <c r="E462" cm="1">
        <f t="array" ref="E462">_xlfn.SWITCH(MONTH(Cafe[[#This Row],[Date]]),1,100,2,100,3,100,4,150,5,150,6,150,7,150,8,200,9,150,10,150,11,150,12,150)</f>
        <v>150</v>
      </c>
      <c r="F462">
        <v>16</v>
      </c>
      <c r="G462">
        <f>IF(OR(WEEKDAY(Cafe[[#This Row],[Date]])=1, WEEKDAY(Cafe[[#This Row],[Date]])=7),1,0)</f>
        <v>1</v>
      </c>
    </row>
    <row r="463" spans="2:7" x14ac:dyDescent="0.3">
      <c r="B463" s="1">
        <f t="shared" si="7"/>
        <v>43192</v>
      </c>
      <c r="C463" s="2">
        <v>12179.238618326392</v>
      </c>
      <c r="D463">
        <v>68</v>
      </c>
      <c r="E463" cm="1">
        <f t="array" ref="E463">_xlfn.SWITCH(MONTH(Cafe[[#This Row],[Date]]),1,100,2,100,3,100,4,150,5,150,6,150,7,150,8,200,9,150,10,150,11,150,12,150)</f>
        <v>150</v>
      </c>
      <c r="F463">
        <v>17</v>
      </c>
      <c r="G463">
        <f>IF(OR(WEEKDAY(Cafe[[#This Row],[Date]])=1, WEEKDAY(Cafe[[#This Row],[Date]])=7),1,0)</f>
        <v>0</v>
      </c>
    </row>
    <row r="464" spans="2:7" x14ac:dyDescent="0.3">
      <c r="B464" s="1">
        <f t="shared" si="7"/>
        <v>43193</v>
      </c>
      <c r="C464" s="2">
        <v>12252.404155727894</v>
      </c>
      <c r="D464">
        <v>68</v>
      </c>
      <c r="E464" cm="1">
        <f t="array" ref="E464">_xlfn.SWITCH(MONTH(Cafe[[#This Row],[Date]]),1,100,2,100,3,100,4,150,5,150,6,150,7,150,8,200,9,150,10,150,11,150,12,150)</f>
        <v>150</v>
      </c>
      <c r="F464">
        <v>18</v>
      </c>
      <c r="G464">
        <f>IF(OR(WEEKDAY(Cafe[[#This Row],[Date]])=1, WEEKDAY(Cafe[[#This Row],[Date]])=7),1,0)</f>
        <v>0</v>
      </c>
    </row>
    <row r="465" spans="2:7" x14ac:dyDescent="0.3">
      <c r="B465" s="1">
        <f t="shared" si="7"/>
        <v>43194</v>
      </c>
      <c r="C465" s="2">
        <v>10330.610024912618</v>
      </c>
      <c r="D465">
        <v>63</v>
      </c>
      <c r="E465" cm="1">
        <f t="array" ref="E465">_xlfn.SWITCH(MONTH(Cafe[[#This Row],[Date]]),1,100,2,100,3,100,4,150,5,150,6,150,7,150,8,200,9,150,10,150,11,150,12,150)</f>
        <v>150</v>
      </c>
      <c r="F465">
        <v>20</v>
      </c>
      <c r="G465">
        <f>IF(OR(WEEKDAY(Cafe[[#This Row],[Date]])=1, WEEKDAY(Cafe[[#This Row],[Date]])=7),1,0)</f>
        <v>0</v>
      </c>
    </row>
    <row r="466" spans="2:7" x14ac:dyDescent="0.3">
      <c r="B466" s="1">
        <f t="shared" si="7"/>
        <v>43195</v>
      </c>
      <c r="C466" s="2">
        <v>11195.330398327045</v>
      </c>
      <c r="D466">
        <v>52</v>
      </c>
      <c r="E466" cm="1">
        <f t="array" ref="E466">_xlfn.SWITCH(MONTH(Cafe[[#This Row],[Date]]),1,100,2,100,3,100,4,150,5,150,6,150,7,150,8,200,9,150,10,150,11,150,12,150)</f>
        <v>150</v>
      </c>
      <c r="F466">
        <v>17</v>
      </c>
      <c r="G466">
        <f>IF(OR(WEEKDAY(Cafe[[#This Row],[Date]])=1, WEEKDAY(Cafe[[#This Row],[Date]])=7),1,0)</f>
        <v>0</v>
      </c>
    </row>
    <row r="467" spans="2:7" x14ac:dyDescent="0.3">
      <c r="B467" s="1">
        <f t="shared" si="7"/>
        <v>43196</v>
      </c>
      <c r="C467" s="2">
        <v>10301.273593232318</v>
      </c>
      <c r="D467">
        <v>60</v>
      </c>
      <c r="E467" cm="1">
        <f t="array" ref="E467">_xlfn.SWITCH(MONTH(Cafe[[#This Row],[Date]]),1,100,2,100,3,100,4,150,5,150,6,150,7,150,8,200,9,150,10,150,11,150,12,150)</f>
        <v>150</v>
      </c>
      <c r="F467">
        <v>13</v>
      </c>
      <c r="G467">
        <f>IF(OR(WEEKDAY(Cafe[[#This Row],[Date]])=1, WEEKDAY(Cafe[[#This Row],[Date]])=7),1,0)</f>
        <v>0</v>
      </c>
    </row>
    <row r="468" spans="2:7" x14ac:dyDescent="0.3">
      <c r="B468" s="1">
        <f t="shared" si="7"/>
        <v>43197</v>
      </c>
      <c r="C468" s="2">
        <v>14226.898236796056</v>
      </c>
      <c r="D468">
        <v>58</v>
      </c>
      <c r="E468" cm="1">
        <f t="array" ref="E468">_xlfn.SWITCH(MONTH(Cafe[[#This Row],[Date]]),1,100,2,100,3,100,4,150,5,150,6,150,7,150,8,200,9,150,10,150,11,150,12,150)</f>
        <v>150</v>
      </c>
      <c r="F468">
        <v>14</v>
      </c>
      <c r="G468">
        <f>IF(OR(WEEKDAY(Cafe[[#This Row],[Date]])=1, WEEKDAY(Cafe[[#This Row],[Date]])=7),1,0)</f>
        <v>1</v>
      </c>
    </row>
    <row r="469" spans="2:7" x14ac:dyDescent="0.3">
      <c r="B469" s="1">
        <f t="shared" si="7"/>
        <v>43198</v>
      </c>
      <c r="C469" s="2">
        <v>13449.744408186109</v>
      </c>
      <c r="D469">
        <v>44</v>
      </c>
      <c r="E469" cm="1">
        <f t="array" ref="E469">_xlfn.SWITCH(MONTH(Cafe[[#This Row],[Date]]),1,100,2,100,3,100,4,150,5,150,6,150,7,150,8,200,9,150,10,150,11,150,12,150)</f>
        <v>150</v>
      </c>
      <c r="F469">
        <v>14</v>
      </c>
      <c r="G469">
        <f>IF(OR(WEEKDAY(Cafe[[#This Row],[Date]])=1, WEEKDAY(Cafe[[#This Row],[Date]])=7),1,0)</f>
        <v>1</v>
      </c>
    </row>
    <row r="470" spans="2:7" x14ac:dyDescent="0.3">
      <c r="B470" s="1">
        <f t="shared" si="7"/>
        <v>43199</v>
      </c>
      <c r="C470" s="2">
        <v>10497.816584236525</v>
      </c>
      <c r="D470">
        <v>51</v>
      </c>
      <c r="E470" cm="1">
        <f t="array" ref="E470">_xlfn.SWITCH(MONTH(Cafe[[#This Row],[Date]]),1,100,2,100,3,100,4,150,5,150,6,150,7,150,8,200,9,150,10,150,11,150,12,150)</f>
        <v>150</v>
      </c>
      <c r="F470">
        <v>15</v>
      </c>
      <c r="G470">
        <f>IF(OR(WEEKDAY(Cafe[[#This Row],[Date]])=1, WEEKDAY(Cafe[[#This Row],[Date]])=7),1,0)</f>
        <v>0</v>
      </c>
    </row>
    <row r="471" spans="2:7" x14ac:dyDescent="0.3">
      <c r="B471" s="1">
        <f t="shared" si="7"/>
        <v>43200</v>
      </c>
      <c r="C471" s="2">
        <v>10444.105973823673</v>
      </c>
      <c r="D471">
        <v>57</v>
      </c>
      <c r="E471" cm="1">
        <f t="array" ref="E471">_xlfn.SWITCH(MONTH(Cafe[[#This Row],[Date]]),1,100,2,100,3,100,4,150,5,150,6,150,7,150,8,200,9,150,10,150,11,150,12,150)</f>
        <v>150</v>
      </c>
      <c r="F471">
        <v>21</v>
      </c>
      <c r="G471">
        <f>IF(OR(WEEKDAY(Cafe[[#This Row],[Date]])=1, WEEKDAY(Cafe[[#This Row],[Date]])=7),1,0)</f>
        <v>0</v>
      </c>
    </row>
    <row r="472" spans="2:7" x14ac:dyDescent="0.3">
      <c r="B472" s="1">
        <f t="shared" si="7"/>
        <v>43201</v>
      </c>
      <c r="C472" s="2">
        <v>9924.4178695246064</v>
      </c>
      <c r="D472">
        <v>57</v>
      </c>
      <c r="E472" cm="1">
        <f t="array" ref="E472">_xlfn.SWITCH(MONTH(Cafe[[#This Row],[Date]]),1,100,2,100,3,100,4,150,5,150,6,150,7,150,8,200,9,150,10,150,11,150,12,150)</f>
        <v>150</v>
      </c>
      <c r="F472">
        <v>13</v>
      </c>
      <c r="G472">
        <f>IF(OR(WEEKDAY(Cafe[[#This Row],[Date]])=1, WEEKDAY(Cafe[[#This Row],[Date]])=7),1,0)</f>
        <v>0</v>
      </c>
    </row>
    <row r="473" spans="2:7" x14ac:dyDescent="0.3">
      <c r="B473" s="1">
        <f t="shared" si="7"/>
        <v>43202</v>
      </c>
      <c r="C473" s="2">
        <v>10990.599902461965</v>
      </c>
      <c r="D473">
        <v>63</v>
      </c>
      <c r="E473" cm="1">
        <f t="array" ref="E473">_xlfn.SWITCH(MONTH(Cafe[[#This Row],[Date]]),1,100,2,100,3,100,4,150,5,150,6,150,7,150,8,200,9,150,10,150,11,150,12,150)</f>
        <v>150</v>
      </c>
      <c r="F473">
        <v>13</v>
      </c>
      <c r="G473">
        <f>IF(OR(WEEKDAY(Cafe[[#This Row],[Date]])=1, WEEKDAY(Cafe[[#This Row],[Date]])=7),1,0)</f>
        <v>0</v>
      </c>
    </row>
    <row r="474" spans="2:7" x14ac:dyDescent="0.3">
      <c r="B474" s="1">
        <f t="shared" si="7"/>
        <v>43203</v>
      </c>
      <c r="C474" s="2">
        <v>10802.74699537589</v>
      </c>
      <c r="D474">
        <v>67</v>
      </c>
      <c r="E474" cm="1">
        <f t="array" ref="E474">_xlfn.SWITCH(MONTH(Cafe[[#This Row],[Date]]),1,100,2,100,3,100,4,150,5,150,6,150,7,150,8,200,9,150,10,150,11,150,12,150)</f>
        <v>150</v>
      </c>
      <c r="F474">
        <v>15</v>
      </c>
      <c r="G474">
        <f>IF(OR(WEEKDAY(Cafe[[#This Row],[Date]])=1, WEEKDAY(Cafe[[#This Row],[Date]])=7),1,0)</f>
        <v>0</v>
      </c>
    </row>
    <row r="475" spans="2:7" x14ac:dyDescent="0.3">
      <c r="B475" s="1">
        <f t="shared" si="7"/>
        <v>43204</v>
      </c>
      <c r="C475" s="2">
        <v>15625.047372574843</v>
      </c>
      <c r="D475">
        <v>71</v>
      </c>
      <c r="E475" cm="1">
        <f t="array" ref="E475">_xlfn.SWITCH(MONTH(Cafe[[#This Row],[Date]]),1,100,2,100,3,100,4,150,5,150,6,150,7,150,8,200,9,150,10,150,11,150,12,150)</f>
        <v>150</v>
      </c>
      <c r="F475">
        <v>21</v>
      </c>
      <c r="G475">
        <f>IF(OR(WEEKDAY(Cafe[[#This Row],[Date]])=1, WEEKDAY(Cafe[[#This Row],[Date]])=7),1,0)</f>
        <v>1</v>
      </c>
    </row>
    <row r="476" spans="2:7" x14ac:dyDescent="0.3">
      <c r="B476" s="1">
        <f t="shared" si="7"/>
        <v>43205</v>
      </c>
      <c r="C476" s="2">
        <v>15011.760047028398</v>
      </c>
      <c r="D476">
        <v>65</v>
      </c>
      <c r="E476" cm="1">
        <f t="array" ref="E476">_xlfn.SWITCH(MONTH(Cafe[[#This Row],[Date]]),1,100,2,100,3,100,4,150,5,150,6,150,7,150,8,200,9,150,10,150,11,150,12,150)</f>
        <v>150</v>
      </c>
      <c r="F476">
        <v>16</v>
      </c>
      <c r="G476">
        <f>IF(OR(WEEKDAY(Cafe[[#This Row],[Date]])=1, WEEKDAY(Cafe[[#This Row],[Date]])=7),1,0)</f>
        <v>1</v>
      </c>
    </row>
    <row r="477" spans="2:7" x14ac:dyDescent="0.3">
      <c r="B477" s="1">
        <f t="shared" si="7"/>
        <v>43206</v>
      </c>
      <c r="C477" s="2">
        <v>11202.071080467194</v>
      </c>
      <c r="D477">
        <v>45</v>
      </c>
      <c r="E477" cm="1">
        <f t="array" ref="E477">_xlfn.SWITCH(MONTH(Cafe[[#This Row],[Date]]),1,100,2,100,3,100,4,150,5,150,6,150,7,150,8,200,9,150,10,150,11,150,12,150)</f>
        <v>150</v>
      </c>
      <c r="F477">
        <v>13</v>
      </c>
      <c r="G477">
        <f>IF(OR(WEEKDAY(Cafe[[#This Row],[Date]])=1, WEEKDAY(Cafe[[#This Row],[Date]])=7),1,0)</f>
        <v>0</v>
      </c>
    </row>
    <row r="478" spans="2:7" x14ac:dyDescent="0.3">
      <c r="B478" s="1">
        <f t="shared" si="7"/>
        <v>43207</v>
      </c>
      <c r="C478" s="2">
        <v>10933.941022729519</v>
      </c>
      <c r="D478">
        <v>52</v>
      </c>
      <c r="E478" cm="1">
        <f t="array" ref="E478">_xlfn.SWITCH(MONTH(Cafe[[#This Row],[Date]]),1,100,2,100,3,100,4,150,5,150,6,150,7,150,8,200,9,150,10,150,11,150,12,150)</f>
        <v>150</v>
      </c>
      <c r="F478">
        <v>18</v>
      </c>
      <c r="G478">
        <f>IF(OR(WEEKDAY(Cafe[[#This Row],[Date]])=1, WEEKDAY(Cafe[[#This Row],[Date]])=7),1,0)</f>
        <v>0</v>
      </c>
    </row>
    <row r="479" spans="2:7" x14ac:dyDescent="0.3">
      <c r="B479" s="1">
        <f t="shared" si="7"/>
        <v>43208</v>
      </c>
      <c r="C479" s="2">
        <v>10640.361514540342</v>
      </c>
      <c r="D479">
        <v>67</v>
      </c>
      <c r="E479" cm="1">
        <f t="array" ref="E479">_xlfn.SWITCH(MONTH(Cafe[[#This Row],[Date]]),1,100,2,100,3,100,4,150,5,150,6,150,7,150,8,200,9,150,10,150,11,150,12,150)</f>
        <v>150</v>
      </c>
      <c r="F479">
        <v>18</v>
      </c>
      <c r="G479">
        <f>IF(OR(WEEKDAY(Cafe[[#This Row],[Date]])=1, WEEKDAY(Cafe[[#This Row],[Date]])=7),1,0)</f>
        <v>0</v>
      </c>
    </row>
    <row r="480" spans="2:7" x14ac:dyDescent="0.3">
      <c r="B480" s="1">
        <f t="shared" si="7"/>
        <v>43209</v>
      </c>
      <c r="C480" s="2">
        <v>11691.447419419019</v>
      </c>
      <c r="D480">
        <v>66</v>
      </c>
      <c r="E480" cm="1">
        <f t="array" ref="E480">_xlfn.SWITCH(MONTH(Cafe[[#This Row],[Date]]),1,100,2,100,3,100,4,150,5,150,6,150,7,150,8,200,9,150,10,150,11,150,12,150)</f>
        <v>150</v>
      </c>
      <c r="F480">
        <v>16</v>
      </c>
      <c r="G480">
        <f>IF(OR(WEEKDAY(Cafe[[#This Row],[Date]])=1, WEEKDAY(Cafe[[#This Row],[Date]])=7),1,0)</f>
        <v>0</v>
      </c>
    </row>
    <row r="481" spans="2:7" x14ac:dyDescent="0.3">
      <c r="B481" s="1">
        <f t="shared" si="7"/>
        <v>43210</v>
      </c>
      <c r="C481" s="2">
        <v>11262.621167988471</v>
      </c>
      <c r="D481">
        <v>54</v>
      </c>
      <c r="E481" cm="1">
        <f t="array" ref="E481">_xlfn.SWITCH(MONTH(Cafe[[#This Row],[Date]]),1,100,2,100,3,100,4,150,5,150,6,150,7,150,8,200,9,150,10,150,11,150,12,150)</f>
        <v>150</v>
      </c>
      <c r="F481">
        <v>16</v>
      </c>
      <c r="G481">
        <f>IF(OR(WEEKDAY(Cafe[[#This Row],[Date]])=1, WEEKDAY(Cafe[[#This Row],[Date]])=7),1,0)</f>
        <v>0</v>
      </c>
    </row>
    <row r="482" spans="2:7" x14ac:dyDescent="0.3">
      <c r="B482" s="1">
        <f t="shared" si="7"/>
        <v>43211</v>
      </c>
      <c r="C482" s="2">
        <v>14181.766412805104</v>
      </c>
      <c r="D482">
        <v>60</v>
      </c>
      <c r="E482" cm="1">
        <f t="array" ref="E482">_xlfn.SWITCH(MONTH(Cafe[[#This Row],[Date]]),1,100,2,100,3,100,4,150,5,150,6,150,7,150,8,200,9,150,10,150,11,150,12,150)</f>
        <v>150</v>
      </c>
      <c r="F482">
        <v>14</v>
      </c>
      <c r="G482">
        <f>IF(OR(WEEKDAY(Cafe[[#This Row],[Date]])=1, WEEKDAY(Cafe[[#This Row],[Date]])=7),1,0)</f>
        <v>1</v>
      </c>
    </row>
    <row r="483" spans="2:7" x14ac:dyDescent="0.3">
      <c r="B483" s="1">
        <f t="shared" si="7"/>
        <v>43212</v>
      </c>
      <c r="C483" s="2">
        <v>14056.564845475476</v>
      </c>
      <c r="D483">
        <v>61</v>
      </c>
      <c r="E483" cm="1">
        <f t="array" ref="E483">_xlfn.SWITCH(MONTH(Cafe[[#This Row],[Date]]),1,100,2,100,3,100,4,150,5,150,6,150,7,150,8,200,9,150,10,150,11,150,12,150)</f>
        <v>150</v>
      </c>
      <c r="F483">
        <v>18</v>
      </c>
      <c r="G483">
        <f>IF(OR(WEEKDAY(Cafe[[#This Row],[Date]])=1, WEEKDAY(Cafe[[#This Row],[Date]])=7),1,0)</f>
        <v>1</v>
      </c>
    </row>
    <row r="484" spans="2:7" x14ac:dyDescent="0.3">
      <c r="B484" s="1">
        <f t="shared" si="7"/>
        <v>43213</v>
      </c>
      <c r="C484" s="2">
        <v>10865.443515248237</v>
      </c>
      <c r="D484">
        <v>61</v>
      </c>
      <c r="E484" cm="1">
        <f t="array" ref="E484">_xlfn.SWITCH(MONTH(Cafe[[#This Row],[Date]]),1,100,2,100,3,100,4,150,5,150,6,150,7,150,8,200,9,150,10,150,11,150,12,150)</f>
        <v>150</v>
      </c>
      <c r="F484">
        <v>18</v>
      </c>
      <c r="G484">
        <f>IF(OR(WEEKDAY(Cafe[[#This Row],[Date]])=1, WEEKDAY(Cafe[[#This Row],[Date]])=7),1,0)</f>
        <v>0</v>
      </c>
    </row>
    <row r="485" spans="2:7" x14ac:dyDescent="0.3">
      <c r="B485" s="1">
        <f t="shared" si="7"/>
        <v>43214</v>
      </c>
      <c r="C485" s="2">
        <v>11650.517442037491</v>
      </c>
      <c r="D485">
        <v>63</v>
      </c>
      <c r="E485" cm="1">
        <f t="array" ref="E485">_xlfn.SWITCH(MONTH(Cafe[[#This Row],[Date]]),1,100,2,100,3,100,4,150,5,150,6,150,7,150,8,200,9,150,10,150,11,150,12,150)</f>
        <v>150</v>
      </c>
      <c r="F485">
        <v>16</v>
      </c>
      <c r="G485">
        <f>IF(OR(WEEKDAY(Cafe[[#This Row],[Date]])=1, WEEKDAY(Cafe[[#This Row],[Date]])=7),1,0)</f>
        <v>0</v>
      </c>
    </row>
    <row r="486" spans="2:7" x14ac:dyDescent="0.3">
      <c r="B486" s="1">
        <f t="shared" si="7"/>
        <v>43215</v>
      </c>
      <c r="C486" s="2">
        <v>11732.497005719815</v>
      </c>
      <c r="D486">
        <v>61</v>
      </c>
      <c r="E486" cm="1">
        <f t="array" ref="E486">_xlfn.SWITCH(MONTH(Cafe[[#This Row],[Date]]),1,100,2,100,3,100,4,150,5,150,6,150,7,150,8,200,9,150,10,150,11,150,12,150)</f>
        <v>150</v>
      </c>
      <c r="F486">
        <v>18</v>
      </c>
      <c r="G486">
        <f>IF(OR(WEEKDAY(Cafe[[#This Row],[Date]])=1, WEEKDAY(Cafe[[#This Row],[Date]])=7),1,0)</f>
        <v>0</v>
      </c>
    </row>
    <row r="487" spans="2:7" x14ac:dyDescent="0.3">
      <c r="B487" s="1">
        <f t="shared" si="7"/>
        <v>43216</v>
      </c>
      <c r="C487" s="2">
        <v>12313.545066928382</v>
      </c>
      <c r="D487">
        <v>57</v>
      </c>
      <c r="E487" cm="1">
        <f t="array" ref="E487">_xlfn.SWITCH(MONTH(Cafe[[#This Row],[Date]]),1,100,2,100,3,100,4,150,5,150,6,150,7,150,8,200,9,150,10,150,11,150,12,150)</f>
        <v>150</v>
      </c>
      <c r="F487">
        <v>14</v>
      </c>
      <c r="G487">
        <f>IF(OR(WEEKDAY(Cafe[[#This Row],[Date]])=1, WEEKDAY(Cafe[[#This Row],[Date]])=7),1,0)</f>
        <v>0</v>
      </c>
    </row>
    <row r="488" spans="2:7" x14ac:dyDescent="0.3">
      <c r="B488" s="1">
        <f t="shared" si="7"/>
        <v>43217</v>
      </c>
      <c r="C488" s="2">
        <v>10408.21067178924</v>
      </c>
      <c r="D488">
        <v>60</v>
      </c>
      <c r="E488" cm="1">
        <f t="array" ref="E488">_xlfn.SWITCH(MONTH(Cafe[[#This Row],[Date]]),1,100,2,100,3,100,4,150,5,150,6,150,7,150,8,200,9,150,10,150,11,150,12,150)</f>
        <v>150</v>
      </c>
      <c r="F488">
        <v>17</v>
      </c>
      <c r="G488">
        <f>IF(OR(WEEKDAY(Cafe[[#This Row],[Date]])=1, WEEKDAY(Cafe[[#This Row],[Date]])=7),1,0)</f>
        <v>0</v>
      </c>
    </row>
    <row r="489" spans="2:7" x14ac:dyDescent="0.3">
      <c r="B489" s="1">
        <f t="shared" si="7"/>
        <v>43218</v>
      </c>
      <c r="C489" s="2">
        <v>15494.236624922774</v>
      </c>
      <c r="D489">
        <v>64</v>
      </c>
      <c r="E489" cm="1">
        <f t="array" ref="E489">_xlfn.SWITCH(MONTH(Cafe[[#This Row],[Date]]),1,100,2,100,3,100,4,150,5,150,6,150,7,150,8,200,9,150,10,150,11,150,12,150)</f>
        <v>150</v>
      </c>
      <c r="F489">
        <v>17</v>
      </c>
      <c r="G489">
        <f>IF(OR(WEEKDAY(Cafe[[#This Row],[Date]])=1, WEEKDAY(Cafe[[#This Row],[Date]])=7),1,0)</f>
        <v>1</v>
      </c>
    </row>
    <row r="490" spans="2:7" x14ac:dyDescent="0.3">
      <c r="B490" s="1">
        <f t="shared" si="7"/>
        <v>43219</v>
      </c>
      <c r="C490" s="2">
        <v>14658.605635732039</v>
      </c>
      <c r="D490">
        <v>63</v>
      </c>
      <c r="E490" cm="1">
        <f t="array" ref="E490">_xlfn.SWITCH(MONTH(Cafe[[#This Row],[Date]]),1,100,2,100,3,100,4,150,5,150,6,150,7,150,8,200,9,150,10,150,11,150,12,150)</f>
        <v>150</v>
      </c>
      <c r="F490">
        <v>17</v>
      </c>
      <c r="G490">
        <f>IF(OR(WEEKDAY(Cafe[[#This Row],[Date]])=1, WEEKDAY(Cafe[[#This Row],[Date]])=7),1,0)</f>
        <v>1</v>
      </c>
    </row>
    <row r="491" spans="2:7" x14ac:dyDescent="0.3">
      <c r="B491" s="1">
        <f t="shared" si="7"/>
        <v>43220</v>
      </c>
      <c r="C491" s="2">
        <v>11178.234244858932</v>
      </c>
      <c r="D491">
        <v>61</v>
      </c>
      <c r="E491" cm="1">
        <f t="array" ref="E491">_xlfn.SWITCH(MONTH(Cafe[[#This Row],[Date]]),1,100,2,100,3,100,4,150,5,150,6,150,7,150,8,200,9,150,10,150,11,150,12,150)</f>
        <v>150</v>
      </c>
      <c r="F491">
        <v>19</v>
      </c>
      <c r="G491">
        <f>IF(OR(WEEKDAY(Cafe[[#This Row],[Date]])=1, WEEKDAY(Cafe[[#This Row],[Date]])=7),1,0)</f>
        <v>0</v>
      </c>
    </row>
    <row r="492" spans="2:7" x14ac:dyDescent="0.3">
      <c r="B492" s="1">
        <f t="shared" si="7"/>
        <v>43221</v>
      </c>
      <c r="C492" s="2">
        <v>10473.821881794629</v>
      </c>
      <c r="D492">
        <v>67</v>
      </c>
      <c r="E492" cm="1">
        <f t="array" ref="E492">_xlfn.SWITCH(MONTH(Cafe[[#This Row],[Date]]),1,100,2,100,3,100,4,150,5,150,6,150,7,150,8,200,9,150,10,150,11,150,12,150)</f>
        <v>150</v>
      </c>
      <c r="F492">
        <v>13</v>
      </c>
      <c r="G492">
        <f>IF(OR(WEEKDAY(Cafe[[#This Row],[Date]])=1, WEEKDAY(Cafe[[#This Row],[Date]])=7),1,0)</f>
        <v>0</v>
      </c>
    </row>
    <row r="493" spans="2:7" x14ac:dyDescent="0.3">
      <c r="B493" s="1">
        <f t="shared" si="7"/>
        <v>43222</v>
      </c>
      <c r="C493" s="2">
        <v>10888.743846230151</v>
      </c>
      <c r="D493">
        <v>71</v>
      </c>
      <c r="E493" cm="1">
        <f t="array" ref="E493">_xlfn.SWITCH(MONTH(Cafe[[#This Row],[Date]]),1,100,2,100,3,100,4,150,5,150,6,150,7,150,8,200,9,150,10,150,11,150,12,150)</f>
        <v>150</v>
      </c>
      <c r="F493">
        <v>18</v>
      </c>
      <c r="G493">
        <f>IF(OR(WEEKDAY(Cafe[[#This Row],[Date]])=1, WEEKDAY(Cafe[[#This Row],[Date]])=7),1,0)</f>
        <v>0</v>
      </c>
    </row>
    <row r="494" spans="2:7" x14ac:dyDescent="0.3">
      <c r="B494" s="1">
        <f t="shared" si="7"/>
        <v>43223</v>
      </c>
      <c r="C494" s="2">
        <v>12975.372317402285</v>
      </c>
      <c r="D494">
        <v>72</v>
      </c>
      <c r="E494" cm="1">
        <f t="array" ref="E494">_xlfn.SWITCH(MONTH(Cafe[[#This Row],[Date]]),1,100,2,100,3,100,4,150,5,150,6,150,7,150,8,200,9,150,10,150,11,150,12,150)</f>
        <v>150</v>
      </c>
      <c r="F494">
        <v>19</v>
      </c>
      <c r="G494">
        <f>IF(OR(WEEKDAY(Cafe[[#This Row],[Date]])=1, WEEKDAY(Cafe[[#This Row],[Date]])=7),1,0)</f>
        <v>0</v>
      </c>
    </row>
    <row r="495" spans="2:7" x14ac:dyDescent="0.3">
      <c r="B495" s="1">
        <f t="shared" si="7"/>
        <v>43224</v>
      </c>
      <c r="C495" s="2">
        <v>12293.23770950711</v>
      </c>
      <c r="D495">
        <v>72</v>
      </c>
      <c r="E495" cm="1">
        <f t="array" ref="E495">_xlfn.SWITCH(MONTH(Cafe[[#This Row],[Date]]),1,100,2,100,3,100,4,150,5,150,6,150,7,150,8,200,9,150,10,150,11,150,12,150)</f>
        <v>150</v>
      </c>
      <c r="F495">
        <v>20</v>
      </c>
      <c r="G495">
        <f>IF(OR(WEEKDAY(Cafe[[#This Row],[Date]])=1, WEEKDAY(Cafe[[#This Row],[Date]])=7),1,0)</f>
        <v>0</v>
      </c>
    </row>
    <row r="496" spans="2:7" x14ac:dyDescent="0.3">
      <c r="B496" s="1">
        <f t="shared" si="7"/>
        <v>43225</v>
      </c>
      <c r="C496" s="2">
        <v>14332.673351464573</v>
      </c>
      <c r="D496">
        <v>73</v>
      </c>
      <c r="E496" cm="1">
        <f t="array" ref="E496">_xlfn.SWITCH(MONTH(Cafe[[#This Row],[Date]]),1,100,2,100,3,100,4,150,5,150,6,150,7,150,8,200,9,150,10,150,11,150,12,150)</f>
        <v>150</v>
      </c>
      <c r="F496">
        <v>21</v>
      </c>
      <c r="G496">
        <f>IF(OR(WEEKDAY(Cafe[[#This Row],[Date]])=1, WEEKDAY(Cafe[[#This Row],[Date]])=7),1,0)</f>
        <v>1</v>
      </c>
    </row>
    <row r="497" spans="2:7" x14ac:dyDescent="0.3">
      <c r="B497" s="1">
        <f t="shared" si="7"/>
        <v>43226</v>
      </c>
      <c r="C497" s="2">
        <v>13605.791107354706</v>
      </c>
      <c r="D497">
        <v>70</v>
      </c>
      <c r="E497" cm="1">
        <f t="array" ref="E497">_xlfn.SWITCH(MONTH(Cafe[[#This Row],[Date]]),1,100,2,100,3,100,4,150,5,150,6,150,7,150,8,200,9,150,10,150,11,150,12,150)</f>
        <v>150</v>
      </c>
      <c r="F497">
        <v>20</v>
      </c>
      <c r="G497">
        <f>IF(OR(WEEKDAY(Cafe[[#This Row],[Date]])=1, WEEKDAY(Cafe[[#This Row],[Date]])=7),1,0)</f>
        <v>1</v>
      </c>
    </row>
    <row r="498" spans="2:7" x14ac:dyDescent="0.3">
      <c r="B498" s="1">
        <f t="shared" si="7"/>
        <v>43227</v>
      </c>
      <c r="C498" s="2">
        <v>11601.425936524265</v>
      </c>
      <c r="D498">
        <v>72</v>
      </c>
      <c r="E498" cm="1">
        <f t="array" ref="E498">_xlfn.SWITCH(MONTH(Cafe[[#This Row],[Date]]),1,100,2,100,3,100,4,150,5,150,6,150,7,150,8,200,9,150,10,150,11,150,12,150)</f>
        <v>150</v>
      </c>
      <c r="F498">
        <v>13</v>
      </c>
      <c r="G498">
        <f>IF(OR(WEEKDAY(Cafe[[#This Row],[Date]])=1, WEEKDAY(Cafe[[#This Row],[Date]])=7),1,0)</f>
        <v>0</v>
      </c>
    </row>
    <row r="499" spans="2:7" x14ac:dyDescent="0.3">
      <c r="B499" s="1">
        <f t="shared" si="7"/>
        <v>43228</v>
      </c>
      <c r="C499" s="2">
        <v>12376.088705888498</v>
      </c>
      <c r="D499">
        <v>70</v>
      </c>
      <c r="E499" cm="1">
        <f t="array" ref="E499">_xlfn.SWITCH(MONTH(Cafe[[#This Row],[Date]]),1,100,2,100,3,100,4,150,5,150,6,150,7,150,8,200,9,150,10,150,11,150,12,150)</f>
        <v>150</v>
      </c>
      <c r="F499">
        <v>15</v>
      </c>
      <c r="G499">
        <f>IF(OR(WEEKDAY(Cafe[[#This Row],[Date]])=1, WEEKDAY(Cafe[[#This Row],[Date]])=7),1,0)</f>
        <v>0</v>
      </c>
    </row>
    <row r="500" spans="2:7" x14ac:dyDescent="0.3">
      <c r="B500" s="1">
        <f t="shared" si="7"/>
        <v>43229</v>
      </c>
      <c r="C500" s="2">
        <v>12629.483882720488</v>
      </c>
      <c r="D500">
        <v>71</v>
      </c>
      <c r="E500" cm="1">
        <f t="array" ref="E500">_xlfn.SWITCH(MONTH(Cafe[[#This Row],[Date]]),1,100,2,100,3,100,4,150,5,150,6,150,7,150,8,200,9,150,10,150,11,150,12,150)</f>
        <v>150</v>
      </c>
      <c r="F500">
        <v>18</v>
      </c>
      <c r="G500">
        <f>IF(OR(WEEKDAY(Cafe[[#This Row],[Date]])=1, WEEKDAY(Cafe[[#This Row],[Date]])=7),1,0)</f>
        <v>0</v>
      </c>
    </row>
    <row r="501" spans="2:7" x14ac:dyDescent="0.3">
      <c r="B501" s="1">
        <f t="shared" si="7"/>
        <v>43230</v>
      </c>
      <c r="C501" s="2">
        <v>11992.109436373032</v>
      </c>
      <c r="D501">
        <v>76</v>
      </c>
      <c r="E501" cm="1">
        <f t="array" ref="E501">_xlfn.SWITCH(MONTH(Cafe[[#This Row],[Date]]),1,100,2,100,3,100,4,150,5,150,6,150,7,150,8,200,9,150,10,150,11,150,12,150)</f>
        <v>150</v>
      </c>
      <c r="F501">
        <v>20</v>
      </c>
      <c r="G501">
        <f>IF(OR(WEEKDAY(Cafe[[#This Row],[Date]])=1, WEEKDAY(Cafe[[#This Row],[Date]])=7),1,0)</f>
        <v>0</v>
      </c>
    </row>
    <row r="502" spans="2:7" x14ac:dyDescent="0.3">
      <c r="B502" s="1">
        <f t="shared" si="7"/>
        <v>43231</v>
      </c>
      <c r="C502" s="2">
        <v>11773.951710336589</v>
      </c>
      <c r="D502">
        <v>74</v>
      </c>
      <c r="E502" cm="1">
        <f t="array" ref="E502">_xlfn.SWITCH(MONTH(Cafe[[#This Row],[Date]]),1,100,2,100,3,100,4,150,5,150,6,150,7,150,8,200,9,150,10,150,11,150,12,150)</f>
        <v>150</v>
      </c>
      <c r="F502">
        <v>21</v>
      </c>
      <c r="G502">
        <f>IF(OR(WEEKDAY(Cafe[[#This Row],[Date]])=1, WEEKDAY(Cafe[[#This Row],[Date]])=7),1,0)</f>
        <v>0</v>
      </c>
    </row>
    <row r="503" spans="2:7" x14ac:dyDescent="0.3">
      <c r="B503" s="1">
        <f t="shared" si="7"/>
        <v>43232</v>
      </c>
      <c r="C503" s="2">
        <v>15867.28849551472</v>
      </c>
      <c r="D503">
        <v>80</v>
      </c>
      <c r="E503" cm="1">
        <f t="array" ref="E503">_xlfn.SWITCH(MONTH(Cafe[[#This Row],[Date]]),1,100,2,100,3,100,4,150,5,150,6,150,7,150,8,200,9,150,10,150,11,150,12,150)</f>
        <v>150</v>
      </c>
      <c r="F503">
        <v>17</v>
      </c>
      <c r="G503">
        <f>IF(OR(WEEKDAY(Cafe[[#This Row],[Date]])=1, WEEKDAY(Cafe[[#This Row],[Date]])=7),1,0)</f>
        <v>1</v>
      </c>
    </row>
    <row r="504" spans="2:7" x14ac:dyDescent="0.3">
      <c r="B504" s="1">
        <f t="shared" si="7"/>
        <v>43233</v>
      </c>
      <c r="C504" s="2">
        <v>15664.209305859338</v>
      </c>
      <c r="D504">
        <v>80</v>
      </c>
      <c r="E504" cm="1">
        <f t="array" ref="E504">_xlfn.SWITCH(MONTH(Cafe[[#This Row],[Date]]),1,100,2,100,3,100,4,150,5,150,6,150,7,150,8,200,9,150,10,150,11,150,12,150)</f>
        <v>150</v>
      </c>
      <c r="F504">
        <v>13</v>
      </c>
      <c r="G504">
        <f>IF(OR(WEEKDAY(Cafe[[#This Row],[Date]])=1, WEEKDAY(Cafe[[#This Row],[Date]])=7),1,0)</f>
        <v>1</v>
      </c>
    </row>
    <row r="505" spans="2:7" x14ac:dyDescent="0.3">
      <c r="B505" s="1">
        <f t="shared" si="7"/>
        <v>43234</v>
      </c>
      <c r="C505" s="2">
        <v>11556.480001323707</v>
      </c>
      <c r="D505">
        <v>81</v>
      </c>
      <c r="E505" cm="1">
        <f t="array" ref="E505">_xlfn.SWITCH(MONTH(Cafe[[#This Row],[Date]]),1,100,2,100,3,100,4,150,5,150,6,150,7,150,8,200,9,150,10,150,11,150,12,150)</f>
        <v>150</v>
      </c>
      <c r="F505">
        <v>15</v>
      </c>
      <c r="G505">
        <f>IF(OR(WEEKDAY(Cafe[[#This Row],[Date]])=1, WEEKDAY(Cafe[[#This Row],[Date]])=7),1,0)</f>
        <v>0</v>
      </c>
    </row>
    <row r="506" spans="2:7" x14ac:dyDescent="0.3">
      <c r="B506" s="1">
        <f t="shared" si="7"/>
        <v>43235</v>
      </c>
      <c r="C506" s="2">
        <v>12481.272695906266</v>
      </c>
      <c r="D506">
        <v>75</v>
      </c>
      <c r="E506" cm="1">
        <f t="array" ref="E506">_xlfn.SWITCH(MONTH(Cafe[[#This Row],[Date]]),1,100,2,100,3,100,4,150,5,150,6,150,7,150,8,200,9,150,10,150,11,150,12,150)</f>
        <v>150</v>
      </c>
      <c r="F506">
        <v>14</v>
      </c>
      <c r="G506">
        <f>IF(OR(WEEKDAY(Cafe[[#This Row],[Date]])=1, WEEKDAY(Cafe[[#This Row],[Date]])=7),1,0)</f>
        <v>0</v>
      </c>
    </row>
    <row r="507" spans="2:7" x14ac:dyDescent="0.3">
      <c r="B507" s="1">
        <f t="shared" si="7"/>
        <v>43236</v>
      </c>
      <c r="C507" s="2">
        <v>10745.671533733494</v>
      </c>
      <c r="D507">
        <v>72</v>
      </c>
      <c r="E507" cm="1">
        <f t="array" ref="E507">_xlfn.SWITCH(MONTH(Cafe[[#This Row],[Date]]),1,100,2,100,3,100,4,150,5,150,6,150,7,150,8,200,9,150,10,150,11,150,12,150)</f>
        <v>150</v>
      </c>
      <c r="F507">
        <v>22</v>
      </c>
      <c r="G507">
        <f>IF(OR(WEEKDAY(Cafe[[#This Row],[Date]])=1, WEEKDAY(Cafe[[#This Row],[Date]])=7),1,0)</f>
        <v>0</v>
      </c>
    </row>
    <row r="508" spans="2:7" x14ac:dyDescent="0.3">
      <c r="B508" s="1">
        <f t="shared" si="7"/>
        <v>43237</v>
      </c>
      <c r="C508" s="2">
        <v>11908.84638720582</v>
      </c>
      <c r="D508">
        <v>73</v>
      </c>
      <c r="E508" cm="1">
        <f t="array" ref="E508">_xlfn.SWITCH(MONTH(Cafe[[#This Row],[Date]]),1,100,2,100,3,100,4,150,5,150,6,150,7,150,8,200,9,150,10,150,11,150,12,150)</f>
        <v>150</v>
      </c>
      <c r="F508">
        <v>21</v>
      </c>
      <c r="G508">
        <f>IF(OR(WEEKDAY(Cafe[[#This Row],[Date]])=1, WEEKDAY(Cafe[[#This Row],[Date]])=7),1,0)</f>
        <v>0</v>
      </c>
    </row>
    <row r="509" spans="2:7" x14ac:dyDescent="0.3">
      <c r="B509" s="1">
        <f t="shared" si="7"/>
        <v>43238</v>
      </c>
      <c r="C509" s="2">
        <v>12251.168754755414</v>
      </c>
      <c r="D509">
        <v>72</v>
      </c>
      <c r="E509" cm="1">
        <f t="array" ref="E509">_xlfn.SWITCH(MONTH(Cafe[[#This Row],[Date]]),1,100,2,100,3,100,4,150,5,150,6,150,7,150,8,200,9,150,10,150,11,150,12,150)</f>
        <v>150</v>
      </c>
      <c r="F509">
        <v>22</v>
      </c>
      <c r="G509">
        <f>IF(OR(WEEKDAY(Cafe[[#This Row],[Date]])=1, WEEKDAY(Cafe[[#This Row],[Date]])=7),1,0)</f>
        <v>0</v>
      </c>
    </row>
    <row r="510" spans="2:7" x14ac:dyDescent="0.3">
      <c r="B510" s="1">
        <f t="shared" si="7"/>
        <v>43239</v>
      </c>
      <c r="C510" s="2">
        <v>14738.507810250285</v>
      </c>
      <c r="D510">
        <v>76</v>
      </c>
      <c r="E510" cm="1">
        <f t="array" ref="E510">_xlfn.SWITCH(MONTH(Cafe[[#This Row],[Date]]),1,100,2,100,3,100,4,150,5,150,6,150,7,150,8,200,9,150,10,150,11,150,12,150)</f>
        <v>150</v>
      </c>
      <c r="F510">
        <v>18</v>
      </c>
      <c r="G510">
        <f>IF(OR(WEEKDAY(Cafe[[#This Row],[Date]])=1, WEEKDAY(Cafe[[#This Row],[Date]])=7),1,0)</f>
        <v>1</v>
      </c>
    </row>
    <row r="511" spans="2:7" x14ac:dyDescent="0.3">
      <c r="B511" s="1">
        <f t="shared" si="7"/>
        <v>43240</v>
      </c>
      <c r="C511" s="2">
        <v>16181.359726820394</v>
      </c>
      <c r="D511">
        <v>77</v>
      </c>
      <c r="E511" cm="1">
        <f t="array" ref="E511">_xlfn.SWITCH(MONTH(Cafe[[#This Row],[Date]]),1,100,2,100,3,100,4,150,5,150,6,150,7,150,8,200,9,150,10,150,11,150,12,150)</f>
        <v>150</v>
      </c>
      <c r="F511">
        <v>15</v>
      </c>
      <c r="G511">
        <f>IF(OR(WEEKDAY(Cafe[[#This Row],[Date]])=1, WEEKDAY(Cafe[[#This Row],[Date]])=7),1,0)</f>
        <v>1</v>
      </c>
    </row>
    <row r="512" spans="2:7" x14ac:dyDescent="0.3">
      <c r="B512" s="1">
        <f t="shared" si="7"/>
        <v>43241</v>
      </c>
      <c r="C512" s="2">
        <v>11564.247369420202</v>
      </c>
      <c r="D512">
        <v>73</v>
      </c>
      <c r="E512" cm="1">
        <f t="array" ref="E512">_xlfn.SWITCH(MONTH(Cafe[[#This Row],[Date]]),1,100,2,100,3,100,4,150,5,150,6,150,7,150,8,200,9,150,10,150,11,150,12,150)</f>
        <v>150</v>
      </c>
      <c r="F512">
        <v>19</v>
      </c>
      <c r="G512">
        <f>IF(OR(WEEKDAY(Cafe[[#This Row],[Date]])=1, WEEKDAY(Cafe[[#This Row],[Date]])=7),1,0)</f>
        <v>0</v>
      </c>
    </row>
    <row r="513" spans="2:7" x14ac:dyDescent="0.3">
      <c r="B513" s="1">
        <f t="shared" si="7"/>
        <v>43242</v>
      </c>
      <c r="C513" s="2">
        <v>13365.665656799119</v>
      </c>
      <c r="D513">
        <v>73</v>
      </c>
      <c r="E513" cm="1">
        <f t="array" ref="E513">_xlfn.SWITCH(MONTH(Cafe[[#This Row],[Date]]),1,100,2,100,3,100,4,150,5,150,6,150,7,150,8,200,9,150,10,150,11,150,12,150)</f>
        <v>150</v>
      </c>
      <c r="F513">
        <v>19</v>
      </c>
      <c r="G513">
        <f>IF(OR(WEEKDAY(Cafe[[#This Row],[Date]])=1, WEEKDAY(Cafe[[#This Row],[Date]])=7),1,0)</f>
        <v>0</v>
      </c>
    </row>
    <row r="514" spans="2:7" x14ac:dyDescent="0.3">
      <c r="B514" s="1">
        <f t="shared" si="7"/>
        <v>43243</v>
      </c>
      <c r="C514" s="2">
        <v>12546.784847449853</v>
      </c>
      <c r="D514">
        <v>74</v>
      </c>
      <c r="E514" cm="1">
        <f t="array" ref="E514">_xlfn.SWITCH(MONTH(Cafe[[#This Row],[Date]]),1,100,2,100,3,100,4,150,5,150,6,150,7,150,8,200,9,150,10,150,11,150,12,150)</f>
        <v>150</v>
      </c>
      <c r="F514">
        <v>17</v>
      </c>
      <c r="G514">
        <f>IF(OR(WEEKDAY(Cafe[[#This Row],[Date]])=1, WEEKDAY(Cafe[[#This Row],[Date]])=7),1,0)</f>
        <v>0</v>
      </c>
    </row>
    <row r="515" spans="2:7" x14ac:dyDescent="0.3">
      <c r="B515" s="1">
        <f t="shared" si="7"/>
        <v>43244</v>
      </c>
      <c r="C515" s="2">
        <v>11786.588067017472</v>
      </c>
      <c r="D515">
        <v>77</v>
      </c>
      <c r="E515" cm="1">
        <f t="array" ref="E515">_xlfn.SWITCH(MONTH(Cafe[[#This Row],[Date]]),1,100,2,100,3,100,4,150,5,150,6,150,7,150,8,200,9,150,10,150,11,150,12,150)</f>
        <v>150</v>
      </c>
      <c r="F515">
        <v>18</v>
      </c>
      <c r="G515">
        <f>IF(OR(WEEKDAY(Cafe[[#This Row],[Date]])=1, WEEKDAY(Cafe[[#This Row],[Date]])=7),1,0)</f>
        <v>0</v>
      </c>
    </row>
    <row r="516" spans="2:7" x14ac:dyDescent="0.3">
      <c r="B516" s="1">
        <f t="shared" si="7"/>
        <v>43245</v>
      </c>
      <c r="C516" s="2">
        <v>12409.761805259757</v>
      </c>
      <c r="D516">
        <v>76</v>
      </c>
      <c r="E516" cm="1">
        <f t="array" ref="E516">_xlfn.SWITCH(MONTH(Cafe[[#This Row],[Date]]),1,100,2,100,3,100,4,150,5,150,6,150,7,150,8,200,9,150,10,150,11,150,12,150)</f>
        <v>150</v>
      </c>
      <c r="F516">
        <v>14</v>
      </c>
      <c r="G516">
        <f>IF(OR(WEEKDAY(Cafe[[#This Row],[Date]])=1, WEEKDAY(Cafe[[#This Row],[Date]])=7),1,0)</f>
        <v>0</v>
      </c>
    </row>
    <row r="517" spans="2:7" x14ac:dyDescent="0.3">
      <c r="B517" s="1">
        <f t="shared" si="7"/>
        <v>43246</v>
      </c>
      <c r="C517" s="2">
        <v>16112.511079581152</v>
      </c>
      <c r="D517">
        <v>75</v>
      </c>
      <c r="E517" cm="1">
        <f t="array" ref="E517">_xlfn.SWITCH(MONTH(Cafe[[#This Row],[Date]]),1,100,2,100,3,100,4,150,5,150,6,150,7,150,8,200,9,150,10,150,11,150,12,150)</f>
        <v>150</v>
      </c>
      <c r="F517">
        <v>16</v>
      </c>
      <c r="G517">
        <f>IF(OR(WEEKDAY(Cafe[[#This Row],[Date]])=1, WEEKDAY(Cafe[[#This Row],[Date]])=7),1,0)</f>
        <v>1</v>
      </c>
    </row>
    <row r="518" spans="2:7" x14ac:dyDescent="0.3">
      <c r="B518" s="1">
        <f t="shared" si="7"/>
        <v>43247</v>
      </c>
      <c r="C518" s="2">
        <v>16105.297250878062</v>
      </c>
      <c r="D518">
        <v>76</v>
      </c>
      <c r="E518" cm="1">
        <f t="array" ref="E518">_xlfn.SWITCH(MONTH(Cafe[[#This Row],[Date]]),1,100,2,100,3,100,4,150,5,150,6,150,7,150,8,200,9,150,10,150,11,150,12,150)</f>
        <v>150</v>
      </c>
      <c r="F518">
        <v>15</v>
      </c>
      <c r="G518">
        <f>IF(OR(WEEKDAY(Cafe[[#This Row],[Date]])=1, WEEKDAY(Cafe[[#This Row],[Date]])=7),1,0)</f>
        <v>1</v>
      </c>
    </row>
    <row r="519" spans="2:7" x14ac:dyDescent="0.3">
      <c r="B519" s="1">
        <f t="shared" si="7"/>
        <v>43248</v>
      </c>
      <c r="C519" s="2">
        <v>13300.277721605382</v>
      </c>
      <c r="D519">
        <v>74</v>
      </c>
      <c r="E519" cm="1">
        <f t="array" ref="E519">_xlfn.SWITCH(MONTH(Cafe[[#This Row],[Date]]),1,100,2,100,3,100,4,150,5,150,6,150,7,150,8,200,9,150,10,150,11,150,12,150)</f>
        <v>150</v>
      </c>
      <c r="F519">
        <v>18</v>
      </c>
      <c r="G519">
        <f>IF(OR(WEEKDAY(Cafe[[#This Row],[Date]])=1, WEEKDAY(Cafe[[#This Row],[Date]])=7),1,0)</f>
        <v>0</v>
      </c>
    </row>
    <row r="520" spans="2:7" x14ac:dyDescent="0.3">
      <c r="B520" s="1">
        <f t="shared" si="7"/>
        <v>43249</v>
      </c>
      <c r="C520" s="2">
        <v>11790.429737828063</v>
      </c>
      <c r="D520">
        <v>74</v>
      </c>
      <c r="E520" cm="1">
        <f t="array" ref="E520">_xlfn.SWITCH(MONTH(Cafe[[#This Row],[Date]]),1,100,2,100,3,100,4,150,5,150,6,150,7,150,8,200,9,150,10,150,11,150,12,150)</f>
        <v>150</v>
      </c>
      <c r="F520">
        <v>16</v>
      </c>
      <c r="G520">
        <f>IF(OR(WEEKDAY(Cafe[[#This Row],[Date]])=1, WEEKDAY(Cafe[[#This Row],[Date]])=7),1,0)</f>
        <v>0</v>
      </c>
    </row>
    <row r="521" spans="2:7" x14ac:dyDescent="0.3">
      <c r="B521" s="1">
        <f t="shared" ref="B521:B584" si="8">B520+1</f>
        <v>43250</v>
      </c>
      <c r="C521" s="2">
        <v>12498.297680325744</v>
      </c>
      <c r="D521">
        <v>76</v>
      </c>
      <c r="E521" cm="1">
        <f t="array" ref="E521">_xlfn.SWITCH(MONTH(Cafe[[#This Row],[Date]]),1,100,2,100,3,100,4,150,5,150,6,150,7,150,8,200,9,150,10,150,11,150,12,150)</f>
        <v>150</v>
      </c>
      <c r="F521">
        <v>16</v>
      </c>
      <c r="G521">
        <f>IF(OR(WEEKDAY(Cafe[[#This Row],[Date]])=1, WEEKDAY(Cafe[[#This Row],[Date]])=7),1,0)</f>
        <v>0</v>
      </c>
    </row>
    <row r="522" spans="2:7" x14ac:dyDescent="0.3">
      <c r="B522" s="1">
        <f t="shared" si="8"/>
        <v>43251</v>
      </c>
      <c r="C522" s="2">
        <v>12472.899603934622</v>
      </c>
      <c r="D522">
        <v>78</v>
      </c>
      <c r="E522" cm="1">
        <f t="array" ref="E522">_xlfn.SWITCH(MONTH(Cafe[[#This Row],[Date]]),1,100,2,100,3,100,4,150,5,150,6,150,7,150,8,200,9,150,10,150,11,150,12,150)</f>
        <v>150</v>
      </c>
      <c r="F522">
        <v>19</v>
      </c>
      <c r="G522">
        <f>IF(OR(WEEKDAY(Cafe[[#This Row],[Date]])=1, WEEKDAY(Cafe[[#This Row],[Date]])=7),1,0)</f>
        <v>0</v>
      </c>
    </row>
    <row r="523" spans="2:7" x14ac:dyDescent="0.3">
      <c r="B523" s="1">
        <f t="shared" si="8"/>
        <v>43252</v>
      </c>
      <c r="C523" s="2">
        <v>13142.134849221209</v>
      </c>
      <c r="D523">
        <v>76</v>
      </c>
      <c r="E523" cm="1">
        <f t="array" ref="E523">_xlfn.SWITCH(MONTH(Cafe[[#This Row],[Date]]),1,100,2,100,3,100,4,150,5,150,6,150,7,150,8,200,9,150,10,150,11,150,12,150)</f>
        <v>150</v>
      </c>
      <c r="F523">
        <v>17</v>
      </c>
      <c r="G523">
        <f>IF(OR(WEEKDAY(Cafe[[#This Row],[Date]])=1, WEEKDAY(Cafe[[#This Row],[Date]])=7),1,0)</f>
        <v>0</v>
      </c>
    </row>
    <row r="524" spans="2:7" x14ac:dyDescent="0.3">
      <c r="B524" s="1">
        <f t="shared" si="8"/>
        <v>43253</v>
      </c>
      <c r="C524" s="2">
        <v>14351.707070885335</v>
      </c>
      <c r="D524">
        <v>76</v>
      </c>
      <c r="E524" cm="1">
        <f t="array" ref="E524">_xlfn.SWITCH(MONTH(Cafe[[#This Row],[Date]]),1,100,2,100,3,100,4,150,5,150,6,150,7,150,8,200,9,150,10,150,11,150,12,150)</f>
        <v>150</v>
      </c>
      <c r="F524">
        <v>20</v>
      </c>
      <c r="G524">
        <f>IF(OR(WEEKDAY(Cafe[[#This Row],[Date]])=1, WEEKDAY(Cafe[[#This Row],[Date]])=7),1,0)</f>
        <v>1</v>
      </c>
    </row>
    <row r="525" spans="2:7" x14ac:dyDescent="0.3">
      <c r="B525" s="1">
        <f t="shared" si="8"/>
        <v>43254</v>
      </c>
      <c r="C525" s="2">
        <v>15453.684118679688</v>
      </c>
      <c r="D525">
        <v>81</v>
      </c>
      <c r="E525" cm="1">
        <f t="array" ref="E525">_xlfn.SWITCH(MONTH(Cafe[[#This Row],[Date]]),1,100,2,100,3,100,4,150,5,150,6,150,7,150,8,200,9,150,10,150,11,150,12,150)</f>
        <v>150</v>
      </c>
      <c r="F525">
        <v>13</v>
      </c>
      <c r="G525">
        <f>IF(OR(WEEKDAY(Cafe[[#This Row],[Date]])=1, WEEKDAY(Cafe[[#This Row],[Date]])=7),1,0)</f>
        <v>1</v>
      </c>
    </row>
    <row r="526" spans="2:7" x14ac:dyDescent="0.3">
      <c r="B526" s="1">
        <f t="shared" si="8"/>
        <v>43255</v>
      </c>
      <c r="C526" s="2">
        <v>12341.207435292245</v>
      </c>
      <c r="D526">
        <v>77</v>
      </c>
      <c r="E526" cm="1">
        <f t="array" ref="E526">_xlfn.SWITCH(MONTH(Cafe[[#This Row],[Date]]),1,100,2,100,3,100,4,150,5,150,6,150,7,150,8,200,9,150,10,150,11,150,12,150)</f>
        <v>150</v>
      </c>
      <c r="F526">
        <v>19</v>
      </c>
      <c r="G526">
        <f>IF(OR(WEEKDAY(Cafe[[#This Row],[Date]])=1, WEEKDAY(Cafe[[#This Row],[Date]])=7),1,0)</f>
        <v>0</v>
      </c>
    </row>
    <row r="527" spans="2:7" x14ac:dyDescent="0.3">
      <c r="B527" s="1">
        <f t="shared" si="8"/>
        <v>43256</v>
      </c>
      <c r="C527" s="2">
        <v>11978.650150686895</v>
      </c>
      <c r="D527">
        <v>73</v>
      </c>
      <c r="E527" cm="1">
        <f t="array" ref="E527">_xlfn.SWITCH(MONTH(Cafe[[#This Row],[Date]]),1,100,2,100,3,100,4,150,5,150,6,150,7,150,8,200,9,150,10,150,11,150,12,150)</f>
        <v>150</v>
      </c>
      <c r="F527">
        <v>21</v>
      </c>
      <c r="G527">
        <f>IF(OR(WEEKDAY(Cafe[[#This Row],[Date]])=1, WEEKDAY(Cafe[[#This Row],[Date]])=7),1,0)</f>
        <v>0</v>
      </c>
    </row>
    <row r="528" spans="2:7" x14ac:dyDescent="0.3">
      <c r="B528" s="1">
        <f t="shared" si="8"/>
        <v>43257</v>
      </c>
      <c r="C528" s="2">
        <v>12419.251255780266</v>
      </c>
      <c r="D528">
        <v>76</v>
      </c>
      <c r="E528" cm="1">
        <f t="array" ref="E528">_xlfn.SWITCH(MONTH(Cafe[[#This Row],[Date]]),1,100,2,100,3,100,4,150,5,150,6,150,7,150,8,200,9,150,10,150,11,150,12,150)</f>
        <v>150</v>
      </c>
      <c r="F528">
        <v>17</v>
      </c>
      <c r="G528">
        <f>IF(OR(WEEKDAY(Cafe[[#This Row],[Date]])=1, WEEKDAY(Cafe[[#This Row],[Date]])=7),1,0)</f>
        <v>0</v>
      </c>
    </row>
    <row r="529" spans="2:7" x14ac:dyDescent="0.3">
      <c r="B529" s="1">
        <f t="shared" si="8"/>
        <v>43258</v>
      </c>
      <c r="C529" s="2">
        <v>13262.634586708182</v>
      </c>
      <c r="D529">
        <v>80</v>
      </c>
      <c r="E529" cm="1">
        <f t="array" ref="E529">_xlfn.SWITCH(MONTH(Cafe[[#This Row],[Date]]),1,100,2,100,3,100,4,150,5,150,6,150,7,150,8,200,9,150,10,150,11,150,12,150)</f>
        <v>150</v>
      </c>
      <c r="F529">
        <v>15</v>
      </c>
      <c r="G529">
        <f>IF(OR(WEEKDAY(Cafe[[#This Row],[Date]])=1, WEEKDAY(Cafe[[#This Row],[Date]])=7),1,0)</f>
        <v>0</v>
      </c>
    </row>
    <row r="530" spans="2:7" x14ac:dyDescent="0.3">
      <c r="B530" s="1">
        <f t="shared" si="8"/>
        <v>43259</v>
      </c>
      <c r="C530" s="2">
        <v>12042.677846563491</v>
      </c>
      <c r="D530">
        <v>80</v>
      </c>
      <c r="E530" cm="1">
        <f t="array" ref="E530">_xlfn.SWITCH(MONTH(Cafe[[#This Row],[Date]]),1,100,2,100,3,100,4,150,5,150,6,150,7,150,8,200,9,150,10,150,11,150,12,150)</f>
        <v>150</v>
      </c>
      <c r="F530">
        <v>17</v>
      </c>
      <c r="G530">
        <f>IF(OR(WEEKDAY(Cafe[[#This Row],[Date]])=1, WEEKDAY(Cafe[[#This Row],[Date]])=7),1,0)</f>
        <v>0</v>
      </c>
    </row>
    <row r="531" spans="2:7" x14ac:dyDescent="0.3">
      <c r="B531" s="1">
        <f t="shared" si="8"/>
        <v>43260</v>
      </c>
      <c r="C531" s="2">
        <v>15156.678335464392</v>
      </c>
      <c r="D531">
        <v>78</v>
      </c>
      <c r="E531" cm="1">
        <f t="array" ref="E531">_xlfn.SWITCH(MONTH(Cafe[[#This Row],[Date]]),1,100,2,100,3,100,4,150,5,150,6,150,7,150,8,200,9,150,10,150,11,150,12,150)</f>
        <v>150</v>
      </c>
      <c r="F531">
        <v>19</v>
      </c>
      <c r="G531">
        <f>IF(OR(WEEKDAY(Cafe[[#This Row],[Date]])=1, WEEKDAY(Cafe[[#This Row],[Date]])=7),1,0)</f>
        <v>1</v>
      </c>
    </row>
    <row r="532" spans="2:7" x14ac:dyDescent="0.3">
      <c r="B532" s="1">
        <f t="shared" si="8"/>
        <v>43261</v>
      </c>
      <c r="C532" s="2">
        <v>14237.185850491087</v>
      </c>
      <c r="D532">
        <v>77</v>
      </c>
      <c r="E532" cm="1">
        <f t="array" ref="E532">_xlfn.SWITCH(MONTH(Cafe[[#This Row],[Date]]),1,100,2,100,3,100,4,150,5,150,6,150,7,150,8,200,9,150,10,150,11,150,12,150)</f>
        <v>150</v>
      </c>
      <c r="F532">
        <v>21</v>
      </c>
      <c r="G532">
        <f>IF(OR(WEEKDAY(Cafe[[#This Row],[Date]])=1, WEEKDAY(Cafe[[#This Row],[Date]])=7),1,0)</f>
        <v>1</v>
      </c>
    </row>
    <row r="533" spans="2:7" x14ac:dyDescent="0.3">
      <c r="B533" s="1">
        <f t="shared" si="8"/>
        <v>43262</v>
      </c>
      <c r="C533" s="2">
        <v>10976.927199447415</v>
      </c>
      <c r="D533">
        <v>76</v>
      </c>
      <c r="E533" cm="1">
        <f t="array" ref="E533">_xlfn.SWITCH(MONTH(Cafe[[#This Row],[Date]]),1,100,2,100,3,100,4,150,5,150,6,150,7,150,8,200,9,150,10,150,11,150,12,150)</f>
        <v>150</v>
      </c>
      <c r="F533">
        <v>21</v>
      </c>
      <c r="G533">
        <f>IF(OR(WEEKDAY(Cafe[[#This Row],[Date]])=1, WEEKDAY(Cafe[[#This Row],[Date]])=7),1,0)</f>
        <v>0</v>
      </c>
    </row>
    <row r="534" spans="2:7" x14ac:dyDescent="0.3">
      <c r="B534" s="1">
        <f t="shared" si="8"/>
        <v>43263</v>
      </c>
      <c r="C534" s="2">
        <v>10977.97243405582</v>
      </c>
      <c r="D534">
        <v>74</v>
      </c>
      <c r="E534" cm="1">
        <f t="array" ref="E534">_xlfn.SWITCH(MONTH(Cafe[[#This Row],[Date]]),1,100,2,100,3,100,4,150,5,150,6,150,7,150,8,200,9,150,10,150,11,150,12,150)</f>
        <v>150</v>
      </c>
      <c r="F534">
        <v>19</v>
      </c>
      <c r="G534">
        <f>IF(OR(WEEKDAY(Cafe[[#This Row],[Date]])=1, WEEKDAY(Cafe[[#This Row],[Date]])=7),1,0)</f>
        <v>0</v>
      </c>
    </row>
    <row r="535" spans="2:7" x14ac:dyDescent="0.3">
      <c r="B535" s="1">
        <f t="shared" si="8"/>
        <v>43264</v>
      </c>
      <c r="C535" s="2">
        <v>13475.4381328649</v>
      </c>
      <c r="D535">
        <v>78</v>
      </c>
      <c r="E535" cm="1">
        <f t="array" ref="E535">_xlfn.SWITCH(MONTH(Cafe[[#This Row],[Date]]),1,100,2,100,3,100,4,150,5,150,6,150,7,150,8,200,9,150,10,150,11,150,12,150)</f>
        <v>150</v>
      </c>
      <c r="F535">
        <v>19</v>
      </c>
      <c r="G535">
        <f>IF(OR(WEEKDAY(Cafe[[#This Row],[Date]])=1, WEEKDAY(Cafe[[#This Row],[Date]])=7),1,0)</f>
        <v>0</v>
      </c>
    </row>
    <row r="536" spans="2:7" x14ac:dyDescent="0.3">
      <c r="B536" s="1">
        <f t="shared" si="8"/>
        <v>43265</v>
      </c>
      <c r="C536" s="2">
        <v>13031.992591203469</v>
      </c>
      <c r="D536">
        <v>78</v>
      </c>
      <c r="E536" cm="1">
        <f t="array" ref="E536">_xlfn.SWITCH(MONTH(Cafe[[#This Row],[Date]]),1,100,2,100,3,100,4,150,5,150,6,150,7,150,8,200,9,150,10,150,11,150,12,150)</f>
        <v>150</v>
      </c>
      <c r="F536">
        <v>14</v>
      </c>
      <c r="G536">
        <f>IF(OR(WEEKDAY(Cafe[[#This Row],[Date]])=1, WEEKDAY(Cafe[[#This Row],[Date]])=7),1,0)</f>
        <v>0</v>
      </c>
    </row>
    <row r="537" spans="2:7" x14ac:dyDescent="0.3">
      <c r="B537" s="1">
        <f t="shared" si="8"/>
        <v>43266</v>
      </c>
      <c r="C537" s="2">
        <v>13454.344213179498</v>
      </c>
      <c r="D537">
        <v>80</v>
      </c>
      <c r="E537" cm="1">
        <f t="array" ref="E537">_xlfn.SWITCH(MONTH(Cafe[[#This Row],[Date]]),1,100,2,100,3,100,4,150,5,150,6,150,7,150,8,200,9,150,10,150,11,150,12,150)</f>
        <v>150</v>
      </c>
      <c r="F537">
        <v>16</v>
      </c>
      <c r="G537">
        <f>IF(OR(WEEKDAY(Cafe[[#This Row],[Date]])=1, WEEKDAY(Cafe[[#This Row],[Date]])=7),1,0)</f>
        <v>0</v>
      </c>
    </row>
    <row r="538" spans="2:7" x14ac:dyDescent="0.3">
      <c r="B538" s="1">
        <f t="shared" si="8"/>
        <v>43267</v>
      </c>
      <c r="C538" s="2">
        <v>14757.704604888313</v>
      </c>
      <c r="D538">
        <v>81</v>
      </c>
      <c r="E538" cm="1">
        <f t="array" ref="E538">_xlfn.SWITCH(MONTH(Cafe[[#This Row],[Date]]),1,100,2,100,3,100,4,150,5,150,6,150,7,150,8,200,9,150,10,150,11,150,12,150)</f>
        <v>150</v>
      </c>
      <c r="F538">
        <v>15</v>
      </c>
      <c r="G538">
        <f>IF(OR(WEEKDAY(Cafe[[#This Row],[Date]])=1, WEEKDAY(Cafe[[#This Row],[Date]])=7),1,0)</f>
        <v>1</v>
      </c>
    </row>
    <row r="539" spans="2:7" x14ac:dyDescent="0.3">
      <c r="B539" s="1">
        <f t="shared" si="8"/>
        <v>43268</v>
      </c>
      <c r="C539" s="2">
        <v>16520.872948318414</v>
      </c>
      <c r="D539">
        <v>79</v>
      </c>
      <c r="E539" cm="1">
        <f t="array" ref="E539">_xlfn.SWITCH(MONTH(Cafe[[#This Row],[Date]]),1,100,2,100,3,100,4,150,5,150,6,150,7,150,8,200,9,150,10,150,11,150,12,150)</f>
        <v>150</v>
      </c>
      <c r="F539">
        <v>22</v>
      </c>
      <c r="G539">
        <f>IF(OR(WEEKDAY(Cafe[[#This Row],[Date]])=1, WEEKDAY(Cafe[[#This Row],[Date]])=7),1,0)</f>
        <v>1</v>
      </c>
    </row>
    <row r="540" spans="2:7" x14ac:dyDescent="0.3">
      <c r="B540" s="1">
        <f t="shared" si="8"/>
        <v>43269</v>
      </c>
      <c r="C540" s="2">
        <v>12401.784588999488</v>
      </c>
      <c r="D540">
        <v>79</v>
      </c>
      <c r="E540" cm="1">
        <f t="array" ref="E540">_xlfn.SWITCH(MONTH(Cafe[[#This Row],[Date]]),1,100,2,100,3,100,4,150,5,150,6,150,7,150,8,200,9,150,10,150,11,150,12,150)</f>
        <v>150</v>
      </c>
      <c r="F540">
        <v>16</v>
      </c>
      <c r="G540">
        <f>IF(OR(WEEKDAY(Cafe[[#This Row],[Date]])=1, WEEKDAY(Cafe[[#This Row],[Date]])=7),1,0)</f>
        <v>0</v>
      </c>
    </row>
    <row r="541" spans="2:7" x14ac:dyDescent="0.3">
      <c r="B541" s="1">
        <f t="shared" si="8"/>
        <v>43270</v>
      </c>
      <c r="C541" s="2">
        <v>13095.75192618905</v>
      </c>
      <c r="D541">
        <v>84</v>
      </c>
      <c r="E541" cm="1">
        <f t="array" ref="E541">_xlfn.SWITCH(MONTH(Cafe[[#This Row],[Date]]),1,100,2,100,3,100,4,150,5,150,6,150,7,150,8,200,9,150,10,150,11,150,12,150)</f>
        <v>150</v>
      </c>
      <c r="F541">
        <v>14</v>
      </c>
      <c r="G541">
        <f>IF(OR(WEEKDAY(Cafe[[#This Row],[Date]])=1, WEEKDAY(Cafe[[#This Row],[Date]])=7),1,0)</f>
        <v>0</v>
      </c>
    </row>
    <row r="542" spans="2:7" x14ac:dyDescent="0.3">
      <c r="B542" s="1">
        <f t="shared" si="8"/>
        <v>43271</v>
      </c>
      <c r="C542" s="2">
        <v>12841.554634612359</v>
      </c>
      <c r="D542">
        <v>84</v>
      </c>
      <c r="E542" cm="1">
        <f t="array" ref="E542">_xlfn.SWITCH(MONTH(Cafe[[#This Row],[Date]]),1,100,2,100,3,100,4,150,5,150,6,150,7,150,8,200,9,150,10,150,11,150,12,150)</f>
        <v>150</v>
      </c>
      <c r="F542">
        <v>14</v>
      </c>
      <c r="G542">
        <f>IF(OR(WEEKDAY(Cafe[[#This Row],[Date]])=1, WEEKDAY(Cafe[[#This Row],[Date]])=7),1,0)</f>
        <v>0</v>
      </c>
    </row>
    <row r="543" spans="2:7" x14ac:dyDescent="0.3">
      <c r="B543" s="1">
        <f t="shared" si="8"/>
        <v>43272</v>
      </c>
      <c r="C543" s="2">
        <v>11351.404692334396</v>
      </c>
      <c r="D543">
        <v>82</v>
      </c>
      <c r="E543" cm="1">
        <f t="array" ref="E543">_xlfn.SWITCH(MONTH(Cafe[[#This Row],[Date]]),1,100,2,100,3,100,4,150,5,150,6,150,7,150,8,200,9,150,10,150,11,150,12,150)</f>
        <v>150</v>
      </c>
      <c r="F543">
        <v>17</v>
      </c>
      <c r="G543">
        <f>IF(OR(WEEKDAY(Cafe[[#This Row],[Date]])=1, WEEKDAY(Cafe[[#This Row],[Date]])=7),1,0)</f>
        <v>0</v>
      </c>
    </row>
    <row r="544" spans="2:7" x14ac:dyDescent="0.3">
      <c r="B544" s="1">
        <f t="shared" si="8"/>
        <v>43273</v>
      </c>
      <c r="C544" s="2">
        <v>13061.154302949857</v>
      </c>
      <c r="D544">
        <v>78</v>
      </c>
      <c r="E544" cm="1">
        <f t="array" ref="E544">_xlfn.SWITCH(MONTH(Cafe[[#This Row],[Date]]),1,100,2,100,3,100,4,150,5,150,6,150,7,150,8,200,9,150,10,150,11,150,12,150)</f>
        <v>150</v>
      </c>
      <c r="F544">
        <v>22</v>
      </c>
      <c r="G544">
        <f>IF(OR(WEEKDAY(Cafe[[#This Row],[Date]])=1, WEEKDAY(Cafe[[#This Row],[Date]])=7),1,0)</f>
        <v>0</v>
      </c>
    </row>
    <row r="545" spans="2:7" x14ac:dyDescent="0.3">
      <c r="B545" s="1">
        <f t="shared" si="8"/>
        <v>43274</v>
      </c>
      <c r="C545" s="2">
        <v>15385.527184370279</v>
      </c>
      <c r="D545">
        <v>76</v>
      </c>
      <c r="E545" cm="1">
        <f t="array" ref="E545">_xlfn.SWITCH(MONTH(Cafe[[#This Row],[Date]]),1,100,2,100,3,100,4,150,5,150,6,150,7,150,8,200,9,150,10,150,11,150,12,150)</f>
        <v>150</v>
      </c>
      <c r="F545">
        <v>19</v>
      </c>
      <c r="G545">
        <f>IF(OR(WEEKDAY(Cafe[[#This Row],[Date]])=1, WEEKDAY(Cafe[[#This Row],[Date]])=7),1,0)</f>
        <v>1</v>
      </c>
    </row>
    <row r="546" spans="2:7" x14ac:dyDescent="0.3">
      <c r="B546" s="1">
        <f t="shared" si="8"/>
        <v>43275</v>
      </c>
      <c r="C546" s="2">
        <v>14115.153614226709</v>
      </c>
      <c r="D546">
        <v>81</v>
      </c>
      <c r="E546" cm="1">
        <f t="array" ref="E546">_xlfn.SWITCH(MONTH(Cafe[[#This Row],[Date]]),1,100,2,100,3,100,4,150,5,150,6,150,7,150,8,200,9,150,10,150,11,150,12,150)</f>
        <v>150</v>
      </c>
      <c r="F546">
        <v>13</v>
      </c>
      <c r="G546">
        <f>IF(OR(WEEKDAY(Cafe[[#This Row],[Date]])=1, WEEKDAY(Cafe[[#This Row],[Date]])=7),1,0)</f>
        <v>1</v>
      </c>
    </row>
    <row r="547" spans="2:7" x14ac:dyDescent="0.3">
      <c r="B547" s="1">
        <f t="shared" si="8"/>
        <v>43276</v>
      </c>
      <c r="C547" s="2">
        <v>12427.439586532657</v>
      </c>
      <c r="D547">
        <v>82</v>
      </c>
      <c r="E547" cm="1">
        <f t="array" ref="E547">_xlfn.SWITCH(MONTH(Cafe[[#This Row],[Date]]),1,100,2,100,3,100,4,150,5,150,6,150,7,150,8,200,9,150,10,150,11,150,12,150)</f>
        <v>150</v>
      </c>
      <c r="F547">
        <v>17</v>
      </c>
      <c r="G547">
        <f>IF(OR(WEEKDAY(Cafe[[#This Row],[Date]])=1, WEEKDAY(Cafe[[#This Row],[Date]])=7),1,0)</f>
        <v>0</v>
      </c>
    </row>
    <row r="548" spans="2:7" x14ac:dyDescent="0.3">
      <c r="B548" s="1">
        <f t="shared" si="8"/>
        <v>43277</v>
      </c>
      <c r="C548" s="2">
        <v>11945.188919538787</v>
      </c>
      <c r="D548">
        <v>78</v>
      </c>
      <c r="E548" cm="1">
        <f t="array" ref="E548">_xlfn.SWITCH(MONTH(Cafe[[#This Row],[Date]]),1,100,2,100,3,100,4,150,5,150,6,150,7,150,8,200,9,150,10,150,11,150,12,150)</f>
        <v>150</v>
      </c>
      <c r="F548">
        <v>17</v>
      </c>
      <c r="G548">
        <f>IF(OR(WEEKDAY(Cafe[[#This Row],[Date]])=1, WEEKDAY(Cafe[[#This Row],[Date]])=7),1,0)</f>
        <v>0</v>
      </c>
    </row>
    <row r="549" spans="2:7" x14ac:dyDescent="0.3">
      <c r="B549" s="1">
        <f t="shared" si="8"/>
        <v>43278</v>
      </c>
      <c r="C549" s="2">
        <v>12575.789049760104</v>
      </c>
      <c r="D549">
        <v>80</v>
      </c>
      <c r="E549" cm="1">
        <f t="array" ref="E549">_xlfn.SWITCH(MONTH(Cafe[[#This Row],[Date]]),1,100,2,100,3,100,4,150,5,150,6,150,7,150,8,200,9,150,10,150,11,150,12,150)</f>
        <v>150</v>
      </c>
      <c r="F549">
        <v>20</v>
      </c>
      <c r="G549">
        <f>IF(OR(WEEKDAY(Cafe[[#This Row],[Date]])=1, WEEKDAY(Cafe[[#This Row],[Date]])=7),1,0)</f>
        <v>0</v>
      </c>
    </row>
    <row r="550" spans="2:7" x14ac:dyDescent="0.3">
      <c r="B550" s="1">
        <f t="shared" si="8"/>
        <v>43279</v>
      </c>
      <c r="C550" s="2">
        <v>12772.699094338332</v>
      </c>
      <c r="D550">
        <v>73</v>
      </c>
      <c r="E550" cm="1">
        <f t="array" ref="E550">_xlfn.SWITCH(MONTH(Cafe[[#This Row],[Date]]),1,100,2,100,3,100,4,150,5,150,6,150,7,150,8,200,9,150,10,150,11,150,12,150)</f>
        <v>150</v>
      </c>
      <c r="F550">
        <v>14</v>
      </c>
      <c r="G550">
        <f>IF(OR(WEEKDAY(Cafe[[#This Row],[Date]])=1, WEEKDAY(Cafe[[#This Row],[Date]])=7),1,0)</f>
        <v>0</v>
      </c>
    </row>
    <row r="551" spans="2:7" x14ac:dyDescent="0.3">
      <c r="B551" s="1">
        <f t="shared" si="8"/>
        <v>43280</v>
      </c>
      <c r="C551" s="2">
        <v>12073.881857832053</v>
      </c>
      <c r="D551">
        <v>76</v>
      </c>
      <c r="E551" cm="1">
        <f t="array" ref="E551">_xlfn.SWITCH(MONTH(Cafe[[#This Row],[Date]]),1,100,2,100,3,100,4,150,5,150,6,150,7,150,8,200,9,150,10,150,11,150,12,150)</f>
        <v>150</v>
      </c>
      <c r="F551">
        <v>16</v>
      </c>
      <c r="G551">
        <f>IF(OR(WEEKDAY(Cafe[[#This Row],[Date]])=1, WEEKDAY(Cafe[[#This Row],[Date]])=7),1,0)</f>
        <v>0</v>
      </c>
    </row>
    <row r="552" spans="2:7" x14ac:dyDescent="0.3">
      <c r="B552" s="1">
        <f t="shared" si="8"/>
        <v>43281</v>
      </c>
      <c r="C552" s="2">
        <v>15328.546109495246</v>
      </c>
      <c r="D552">
        <v>81</v>
      </c>
      <c r="E552" cm="1">
        <f t="array" ref="E552">_xlfn.SWITCH(MONTH(Cafe[[#This Row],[Date]]),1,100,2,100,3,100,4,150,5,150,6,150,7,150,8,200,9,150,10,150,11,150,12,150)</f>
        <v>150</v>
      </c>
      <c r="F552">
        <v>17</v>
      </c>
      <c r="G552">
        <f>IF(OR(WEEKDAY(Cafe[[#This Row],[Date]])=1, WEEKDAY(Cafe[[#This Row],[Date]])=7),1,0)</f>
        <v>1</v>
      </c>
    </row>
    <row r="553" spans="2:7" x14ac:dyDescent="0.3">
      <c r="B553" s="1">
        <f t="shared" si="8"/>
        <v>43282</v>
      </c>
      <c r="C553" s="2">
        <v>15857.595558015893</v>
      </c>
      <c r="D553">
        <v>79</v>
      </c>
      <c r="E553" cm="1">
        <f t="array" ref="E553">_xlfn.SWITCH(MONTH(Cafe[[#This Row],[Date]]),1,100,2,100,3,100,4,150,5,150,6,150,7,150,8,200,9,150,10,150,11,150,12,150)</f>
        <v>150</v>
      </c>
      <c r="F553">
        <v>20</v>
      </c>
      <c r="G553">
        <f>IF(OR(WEEKDAY(Cafe[[#This Row],[Date]])=1, WEEKDAY(Cafe[[#This Row],[Date]])=7),1,0)</f>
        <v>1</v>
      </c>
    </row>
    <row r="554" spans="2:7" x14ac:dyDescent="0.3">
      <c r="B554" s="1">
        <f t="shared" si="8"/>
        <v>43283</v>
      </c>
      <c r="C554" s="2">
        <v>13765.116221241306</v>
      </c>
      <c r="D554">
        <v>79</v>
      </c>
      <c r="E554" cm="1">
        <f t="array" ref="E554">_xlfn.SWITCH(MONTH(Cafe[[#This Row],[Date]]),1,100,2,100,3,100,4,150,5,150,6,150,7,150,8,200,9,150,10,150,11,150,12,150)</f>
        <v>150</v>
      </c>
      <c r="F554">
        <v>21</v>
      </c>
      <c r="G554">
        <f>IF(OR(WEEKDAY(Cafe[[#This Row],[Date]])=1, WEEKDAY(Cafe[[#This Row],[Date]])=7),1,0)</f>
        <v>0</v>
      </c>
    </row>
    <row r="555" spans="2:7" x14ac:dyDescent="0.3">
      <c r="B555" s="1">
        <f t="shared" si="8"/>
        <v>43284</v>
      </c>
      <c r="C555" s="2">
        <v>11571.609574770335</v>
      </c>
      <c r="D555">
        <v>83</v>
      </c>
      <c r="E555" cm="1">
        <f t="array" ref="E555">_xlfn.SWITCH(MONTH(Cafe[[#This Row],[Date]]),1,100,2,100,3,100,4,150,5,150,6,150,7,150,8,200,9,150,10,150,11,150,12,150)</f>
        <v>150</v>
      </c>
      <c r="F555">
        <v>20</v>
      </c>
      <c r="G555">
        <f>IF(OR(WEEKDAY(Cafe[[#This Row],[Date]])=1, WEEKDAY(Cafe[[#This Row],[Date]])=7),1,0)</f>
        <v>0</v>
      </c>
    </row>
    <row r="556" spans="2:7" x14ac:dyDescent="0.3">
      <c r="B556" s="1">
        <f t="shared" si="8"/>
        <v>43285</v>
      </c>
      <c r="C556" s="2">
        <v>13778.164376026056</v>
      </c>
      <c r="D556">
        <v>83</v>
      </c>
      <c r="E556" cm="1">
        <f t="array" ref="E556">_xlfn.SWITCH(MONTH(Cafe[[#This Row],[Date]]),1,100,2,100,3,100,4,150,5,150,6,150,7,150,8,200,9,150,10,150,11,150,12,150)</f>
        <v>150</v>
      </c>
      <c r="F556">
        <v>15</v>
      </c>
      <c r="G556">
        <f>IF(OR(WEEKDAY(Cafe[[#This Row],[Date]])=1, WEEKDAY(Cafe[[#This Row],[Date]])=7),1,0)</f>
        <v>0</v>
      </c>
    </row>
    <row r="557" spans="2:7" x14ac:dyDescent="0.3">
      <c r="B557" s="1">
        <f t="shared" si="8"/>
        <v>43286</v>
      </c>
      <c r="C557" s="2">
        <v>13327.535475822922</v>
      </c>
      <c r="D557">
        <v>81</v>
      </c>
      <c r="E557" cm="1">
        <f t="array" ref="E557">_xlfn.SWITCH(MONTH(Cafe[[#This Row],[Date]]),1,100,2,100,3,100,4,150,5,150,6,150,7,150,8,200,9,150,10,150,11,150,12,150)</f>
        <v>150</v>
      </c>
      <c r="F557">
        <v>22</v>
      </c>
      <c r="G557">
        <f>IF(OR(WEEKDAY(Cafe[[#This Row],[Date]])=1, WEEKDAY(Cafe[[#This Row],[Date]])=7),1,0)</f>
        <v>0</v>
      </c>
    </row>
    <row r="558" spans="2:7" x14ac:dyDescent="0.3">
      <c r="B558" s="1">
        <f t="shared" si="8"/>
        <v>43287</v>
      </c>
      <c r="C558" s="2">
        <v>13269.896805814706</v>
      </c>
      <c r="D558">
        <v>80</v>
      </c>
      <c r="E558" cm="1">
        <f t="array" ref="E558">_xlfn.SWITCH(MONTH(Cafe[[#This Row],[Date]]),1,100,2,100,3,100,4,150,5,150,6,150,7,150,8,200,9,150,10,150,11,150,12,150)</f>
        <v>150</v>
      </c>
      <c r="F558">
        <v>13</v>
      </c>
      <c r="G558">
        <f>IF(OR(WEEKDAY(Cafe[[#This Row],[Date]])=1, WEEKDAY(Cafe[[#This Row],[Date]])=7),1,0)</f>
        <v>0</v>
      </c>
    </row>
    <row r="559" spans="2:7" x14ac:dyDescent="0.3">
      <c r="B559" s="1">
        <f t="shared" si="8"/>
        <v>43288</v>
      </c>
      <c r="C559" s="2">
        <v>16066.363748148304</v>
      </c>
      <c r="D559">
        <v>77</v>
      </c>
      <c r="E559" cm="1">
        <f t="array" ref="E559">_xlfn.SWITCH(MONTH(Cafe[[#This Row],[Date]]),1,100,2,100,3,100,4,150,5,150,6,150,7,150,8,200,9,150,10,150,11,150,12,150)</f>
        <v>150</v>
      </c>
      <c r="F559">
        <v>14</v>
      </c>
      <c r="G559">
        <f>IF(OR(WEEKDAY(Cafe[[#This Row],[Date]])=1, WEEKDAY(Cafe[[#This Row],[Date]])=7),1,0)</f>
        <v>1</v>
      </c>
    </row>
    <row r="560" spans="2:7" x14ac:dyDescent="0.3">
      <c r="B560" s="1">
        <f t="shared" si="8"/>
        <v>43289</v>
      </c>
      <c r="C560" s="2">
        <v>15680.789359172257</v>
      </c>
      <c r="D560">
        <v>77</v>
      </c>
      <c r="E560" cm="1">
        <f t="array" ref="E560">_xlfn.SWITCH(MONTH(Cafe[[#This Row],[Date]]),1,100,2,100,3,100,4,150,5,150,6,150,7,150,8,200,9,150,10,150,11,150,12,150)</f>
        <v>150</v>
      </c>
      <c r="F560">
        <v>19</v>
      </c>
      <c r="G560">
        <f>IF(OR(WEEKDAY(Cafe[[#This Row],[Date]])=1, WEEKDAY(Cafe[[#This Row],[Date]])=7),1,0)</f>
        <v>1</v>
      </c>
    </row>
    <row r="561" spans="2:7" x14ac:dyDescent="0.3">
      <c r="B561" s="1">
        <f t="shared" si="8"/>
        <v>43290</v>
      </c>
      <c r="C561" s="2">
        <v>12495.677197334551</v>
      </c>
      <c r="D561">
        <v>79</v>
      </c>
      <c r="E561" cm="1">
        <f t="array" ref="E561">_xlfn.SWITCH(MONTH(Cafe[[#This Row],[Date]]),1,100,2,100,3,100,4,150,5,150,6,150,7,150,8,200,9,150,10,150,11,150,12,150)</f>
        <v>150</v>
      </c>
      <c r="F561">
        <v>17</v>
      </c>
      <c r="G561">
        <f>IF(OR(WEEKDAY(Cafe[[#This Row],[Date]])=1, WEEKDAY(Cafe[[#This Row],[Date]])=7),1,0)</f>
        <v>0</v>
      </c>
    </row>
    <row r="562" spans="2:7" x14ac:dyDescent="0.3">
      <c r="B562" s="1">
        <f t="shared" si="8"/>
        <v>43291</v>
      </c>
      <c r="C562" s="2">
        <v>11511.079609625975</v>
      </c>
      <c r="D562">
        <v>82</v>
      </c>
      <c r="E562" cm="1">
        <f t="array" ref="E562">_xlfn.SWITCH(MONTH(Cafe[[#This Row],[Date]]),1,100,2,100,3,100,4,150,5,150,6,150,7,150,8,200,9,150,10,150,11,150,12,150)</f>
        <v>150</v>
      </c>
      <c r="F562">
        <v>22</v>
      </c>
      <c r="G562">
        <f>IF(OR(WEEKDAY(Cafe[[#This Row],[Date]])=1, WEEKDAY(Cafe[[#This Row],[Date]])=7),1,0)</f>
        <v>0</v>
      </c>
    </row>
    <row r="563" spans="2:7" x14ac:dyDescent="0.3">
      <c r="B563" s="1">
        <f t="shared" si="8"/>
        <v>43292</v>
      </c>
      <c r="C563" s="2">
        <v>13105.88127106249</v>
      </c>
      <c r="D563">
        <v>83</v>
      </c>
      <c r="E563" cm="1">
        <f t="array" ref="E563">_xlfn.SWITCH(MONTH(Cafe[[#This Row],[Date]]),1,100,2,100,3,100,4,150,5,150,6,150,7,150,8,200,9,150,10,150,11,150,12,150)</f>
        <v>150</v>
      </c>
      <c r="F563">
        <v>15</v>
      </c>
      <c r="G563">
        <f>IF(OR(WEEKDAY(Cafe[[#This Row],[Date]])=1, WEEKDAY(Cafe[[#This Row],[Date]])=7),1,0)</f>
        <v>0</v>
      </c>
    </row>
    <row r="564" spans="2:7" x14ac:dyDescent="0.3">
      <c r="B564" s="1">
        <f t="shared" si="8"/>
        <v>43293</v>
      </c>
      <c r="C564" s="2">
        <v>12548.807520115104</v>
      </c>
      <c r="D564">
        <v>86</v>
      </c>
      <c r="E564" cm="1">
        <f t="array" ref="E564">_xlfn.SWITCH(MONTH(Cafe[[#This Row],[Date]]),1,100,2,100,3,100,4,150,5,150,6,150,7,150,8,200,9,150,10,150,11,150,12,150)</f>
        <v>150</v>
      </c>
      <c r="F564">
        <v>22</v>
      </c>
      <c r="G564">
        <f>IF(OR(WEEKDAY(Cafe[[#This Row],[Date]])=1, WEEKDAY(Cafe[[#This Row],[Date]])=7),1,0)</f>
        <v>0</v>
      </c>
    </row>
    <row r="565" spans="2:7" x14ac:dyDescent="0.3">
      <c r="B565" s="1">
        <f t="shared" si="8"/>
        <v>43294</v>
      </c>
      <c r="C565" s="2">
        <v>13652.843286814506</v>
      </c>
      <c r="D565">
        <v>81</v>
      </c>
      <c r="E565" cm="1">
        <f t="array" ref="E565">_xlfn.SWITCH(MONTH(Cafe[[#This Row],[Date]]),1,100,2,100,3,100,4,150,5,150,6,150,7,150,8,200,9,150,10,150,11,150,12,150)</f>
        <v>150</v>
      </c>
      <c r="F565">
        <v>16</v>
      </c>
      <c r="G565">
        <f>IF(OR(WEEKDAY(Cafe[[#This Row],[Date]])=1, WEEKDAY(Cafe[[#This Row],[Date]])=7),1,0)</f>
        <v>0</v>
      </c>
    </row>
    <row r="566" spans="2:7" x14ac:dyDescent="0.3">
      <c r="B566" s="1">
        <f t="shared" si="8"/>
        <v>43295</v>
      </c>
      <c r="C566" s="2">
        <v>15149.783472079342</v>
      </c>
      <c r="D566">
        <v>79</v>
      </c>
      <c r="E566" cm="1">
        <f t="array" ref="E566">_xlfn.SWITCH(MONTH(Cafe[[#This Row],[Date]]),1,100,2,100,3,100,4,150,5,150,6,150,7,150,8,200,9,150,10,150,11,150,12,150)</f>
        <v>150</v>
      </c>
      <c r="F566">
        <v>20</v>
      </c>
      <c r="G566">
        <f>IF(OR(WEEKDAY(Cafe[[#This Row],[Date]])=1, WEEKDAY(Cafe[[#This Row],[Date]])=7),1,0)</f>
        <v>1</v>
      </c>
    </row>
    <row r="567" spans="2:7" x14ac:dyDescent="0.3">
      <c r="B567" s="1">
        <f t="shared" si="8"/>
        <v>43296</v>
      </c>
      <c r="C567" s="2">
        <v>16139.999295735195</v>
      </c>
      <c r="D567">
        <v>79</v>
      </c>
      <c r="E567" cm="1">
        <f t="array" ref="E567">_xlfn.SWITCH(MONTH(Cafe[[#This Row],[Date]]),1,100,2,100,3,100,4,150,5,150,6,150,7,150,8,200,9,150,10,150,11,150,12,150)</f>
        <v>150</v>
      </c>
      <c r="F567">
        <v>17</v>
      </c>
      <c r="G567">
        <f>IF(OR(WEEKDAY(Cafe[[#This Row],[Date]])=1, WEEKDAY(Cafe[[#This Row],[Date]])=7),1,0)</f>
        <v>1</v>
      </c>
    </row>
    <row r="568" spans="2:7" x14ac:dyDescent="0.3">
      <c r="B568" s="1">
        <f t="shared" si="8"/>
        <v>43297</v>
      </c>
      <c r="C568" s="2">
        <v>11889.446405500388</v>
      </c>
      <c r="D568">
        <v>80</v>
      </c>
      <c r="E568" cm="1">
        <f t="array" ref="E568">_xlfn.SWITCH(MONTH(Cafe[[#This Row],[Date]]),1,100,2,100,3,100,4,150,5,150,6,150,7,150,8,200,9,150,10,150,11,150,12,150)</f>
        <v>150</v>
      </c>
      <c r="F568">
        <v>13</v>
      </c>
      <c r="G568">
        <f>IF(OR(WEEKDAY(Cafe[[#This Row],[Date]])=1, WEEKDAY(Cafe[[#This Row],[Date]])=7),1,0)</f>
        <v>0</v>
      </c>
    </row>
    <row r="569" spans="2:7" x14ac:dyDescent="0.3">
      <c r="B569" s="1">
        <f t="shared" si="8"/>
        <v>43298</v>
      </c>
      <c r="C569" s="2">
        <v>12866.668990798713</v>
      </c>
      <c r="D569">
        <v>80</v>
      </c>
      <c r="E569" cm="1">
        <f t="array" ref="E569">_xlfn.SWITCH(MONTH(Cafe[[#This Row],[Date]]),1,100,2,100,3,100,4,150,5,150,6,150,7,150,8,200,9,150,10,150,11,150,12,150)</f>
        <v>150</v>
      </c>
      <c r="F569">
        <v>18</v>
      </c>
      <c r="G569">
        <f>IF(OR(WEEKDAY(Cafe[[#This Row],[Date]])=1, WEEKDAY(Cafe[[#This Row],[Date]])=7),1,0)</f>
        <v>0</v>
      </c>
    </row>
    <row r="570" spans="2:7" x14ac:dyDescent="0.3">
      <c r="B570" s="1">
        <f t="shared" si="8"/>
        <v>43299</v>
      </c>
      <c r="C570" s="2">
        <v>12630.994710133082</v>
      </c>
      <c r="D570">
        <v>82</v>
      </c>
      <c r="E570" cm="1">
        <f t="array" ref="E570">_xlfn.SWITCH(MONTH(Cafe[[#This Row],[Date]]),1,100,2,100,3,100,4,150,5,150,6,150,7,150,8,200,9,150,10,150,11,150,12,150)</f>
        <v>150</v>
      </c>
      <c r="F570">
        <v>19</v>
      </c>
      <c r="G570">
        <f>IF(OR(WEEKDAY(Cafe[[#This Row],[Date]])=1, WEEKDAY(Cafe[[#This Row],[Date]])=7),1,0)</f>
        <v>0</v>
      </c>
    </row>
    <row r="571" spans="2:7" x14ac:dyDescent="0.3">
      <c r="B571" s="1">
        <f t="shared" si="8"/>
        <v>43300</v>
      </c>
      <c r="C571" s="2">
        <v>12662.500335740126</v>
      </c>
      <c r="D571">
        <v>82</v>
      </c>
      <c r="E571" cm="1">
        <f t="array" ref="E571">_xlfn.SWITCH(MONTH(Cafe[[#This Row],[Date]]),1,100,2,100,3,100,4,150,5,150,6,150,7,150,8,200,9,150,10,150,11,150,12,150)</f>
        <v>150</v>
      </c>
      <c r="F571">
        <v>15</v>
      </c>
      <c r="G571">
        <f>IF(OR(WEEKDAY(Cafe[[#This Row],[Date]])=1, WEEKDAY(Cafe[[#This Row],[Date]])=7),1,0)</f>
        <v>0</v>
      </c>
    </row>
    <row r="572" spans="2:7" x14ac:dyDescent="0.3">
      <c r="B572" s="1">
        <f t="shared" si="8"/>
        <v>43301</v>
      </c>
      <c r="C572" s="2">
        <v>12602.413608874616</v>
      </c>
      <c r="D572">
        <v>78</v>
      </c>
      <c r="E572" cm="1">
        <f t="array" ref="E572">_xlfn.SWITCH(MONTH(Cafe[[#This Row],[Date]]),1,100,2,100,3,100,4,150,5,150,6,150,7,150,8,200,9,150,10,150,11,150,12,150)</f>
        <v>150</v>
      </c>
      <c r="F572">
        <v>20</v>
      </c>
      <c r="G572">
        <f>IF(OR(WEEKDAY(Cafe[[#This Row],[Date]])=1, WEEKDAY(Cafe[[#This Row],[Date]])=7),1,0)</f>
        <v>0</v>
      </c>
    </row>
    <row r="573" spans="2:7" x14ac:dyDescent="0.3">
      <c r="B573" s="1">
        <f t="shared" si="8"/>
        <v>43302</v>
      </c>
      <c r="C573" s="2">
        <v>14149.445190408234</v>
      </c>
      <c r="D573">
        <v>78</v>
      </c>
      <c r="E573" cm="1">
        <f t="array" ref="E573">_xlfn.SWITCH(MONTH(Cafe[[#This Row],[Date]]),1,100,2,100,3,100,4,150,5,150,6,150,7,150,8,200,9,150,10,150,11,150,12,150)</f>
        <v>150</v>
      </c>
      <c r="F573">
        <v>22</v>
      </c>
      <c r="G573">
        <f>IF(OR(WEEKDAY(Cafe[[#This Row],[Date]])=1, WEEKDAY(Cafe[[#This Row],[Date]])=7),1,0)</f>
        <v>1</v>
      </c>
    </row>
    <row r="574" spans="2:7" x14ac:dyDescent="0.3">
      <c r="B574" s="1">
        <f t="shared" si="8"/>
        <v>43303</v>
      </c>
      <c r="C574" s="2">
        <v>16819.030853241158</v>
      </c>
      <c r="D574">
        <v>78</v>
      </c>
      <c r="E574" cm="1">
        <f t="array" ref="E574">_xlfn.SWITCH(MONTH(Cafe[[#This Row],[Date]]),1,100,2,100,3,100,4,150,5,150,6,150,7,150,8,200,9,150,10,150,11,150,12,150)</f>
        <v>150</v>
      </c>
      <c r="F574">
        <v>22</v>
      </c>
      <c r="G574">
        <f>IF(OR(WEEKDAY(Cafe[[#This Row],[Date]])=1, WEEKDAY(Cafe[[#This Row],[Date]])=7),1,0)</f>
        <v>1</v>
      </c>
    </row>
    <row r="575" spans="2:7" x14ac:dyDescent="0.3">
      <c r="B575" s="1">
        <f t="shared" si="8"/>
        <v>43304</v>
      </c>
      <c r="C575" s="2">
        <v>13777.722235101055</v>
      </c>
      <c r="D575">
        <v>75</v>
      </c>
      <c r="E575" cm="1">
        <f t="array" ref="E575">_xlfn.SWITCH(MONTH(Cafe[[#This Row],[Date]]),1,100,2,100,3,100,4,150,5,150,6,150,7,150,8,200,9,150,10,150,11,150,12,150)</f>
        <v>150</v>
      </c>
      <c r="F575">
        <v>16</v>
      </c>
      <c r="G575">
        <f>IF(OR(WEEKDAY(Cafe[[#This Row],[Date]])=1, WEEKDAY(Cafe[[#This Row],[Date]])=7),1,0)</f>
        <v>0</v>
      </c>
    </row>
    <row r="576" spans="2:7" x14ac:dyDescent="0.3">
      <c r="B576" s="1">
        <f t="shared" si="8"/>
        <v>43305</v>
      </c>
      <c r="C576" s="2">
        <v>12667.794023062113</v>
      </c>
      <c r="D576">
        <v>76</v>
      </c>
      <c r="E576" cm="1">
        <f t="array" ref="E576">_xlfn.SWITCH(MONTH(Cafe[[#This Row],[Date]]),1,100,2,100,3,100,4,150,5,150,6,150,7,150,8,200,9,150,10,150,11,150,12,150)</f>
        <v>150</v>
      </c>
      <c r="F576">
        <v>17</v>
      </c>
      <c r="G576">
        <f>IF(OR(WEEKDAY(Cafe[[#This Row],[Date]])=1, WEEKDAY(Cafe[[#This Row],[Date]])=7),1,0)</f>
        <v>0</v>
      </c>
    </row>
    <row r="577" spans="2:7" x14ac:dyDescent="0.3">
      <c r="B577" s="1">
        <f t="shared" si="8"/>
        <v>43306</v>
      </c>
      <c r="C577" s="2">
        <v>11272.921771635425</v>
      </c>
      <c r="D577">
        <v>80</v>
      </c>
      <c r="E577" cm="1">
        <f t="array" ref="E577">_xlfn.SWITCH(MONTH(Cafe[[#This Row],[Date]]),1,100,2,100,3,100,4,150,5,150,6,150,7,150,8,200,9,150,10,150,11,150,12,150)</f>
        <v>150</v>
      </c>
      <c r="F577">
        <v>22</v>
      </c>
      <c r="G577">
        <f>IF(OR(WEEKDAY(Cafe[[#This Row],[Date]])=1, WEEKDAY(Cafe[[#This Row],[Date]])=7),1,0)</f>
        <v>0</v>
      </c>
    </row>
    <row r="578" spans="2:7" x14ac:dyDescent="0.3">
      <c r="B578" s="1">
        <f t="shared" si="8"/>
        <v>43307</v>
      </c>
      <c r="C578" s="2">
        <v>13098.960651547115</v>
      </c>
      <c r="D578">
        <v>81</v>
      </c>
      <c r="E578" cm="1">
        <f t="array" ref="E578">_xlfn.SWITCH(MONTH(Cafe[[#This Row],[Date]]),1,100,2,100,3,100,4,150,5,150,6,150,7,150,8,200,9,150,10,150,11,150,12,150)</f>
        <v>150</v>
      </c>
      <c r="F578">
        <v>15</v>
      </c>
      <c r="G578">
        <f>IF(OR(WEEKDAY(Cafe[[#This Row],[Date]])=1, WEEKDAY(Cafe[[#This Row],[Date]])=7),1,0)</f>
        <v>0</v>
      </c>
    </row>
    <row r="579" spans="2:7" x14ac:dyDescent="0.3">
      <c r="B579" s="1">
        <f t="shared" si="8"/>
        <v>43308</v>
      </c>
      <c r="C579" s="2">
        <v>11801.663736193892</v>
      </c>
      <c r="D579">
        <v>82</v>
      </c>
      <c r="E579" cm="1">
        <f t="array" ref="E579">_xlfn.SWITCH(MONTH(Cafe[[#This Row],[Date]]),1,100,2,100,3,100,4,150,5,150,6,150,7,150,8,200,9,150,10,150,11,150,12,150)</f>
        <v>150</v>
      </c>
      <c r="F579">
        <v>18</v>
      </c>
      <c r="G579">
        <f>IF(OR(WEEKDAY(Cafe[[#This Row],[Date]])=1, WEEKDAY(Cafe[[#This Row],[Date]])=7),1,0)</f>
        <v>0</v>
      </c>
    </row>
    <row r="580" spans="2:7" x14ac:dyDescent="0.3">
      <c r="B580" s="1">
        <f t="shared" si="8"/>
        <v>43309</v>
      </c>
      <c r="C580" s="2">
        <v>17024.321605899135</v>
      </c>
      <c r="D580">
        <v>82</v>
      </c>
      <c r="E580" cm="1">
        <f t="array" ref="E580">_xlfn.SWITCH(MONTH(Cafe[[#This Row],[Date]]),1,100,2,100,3,100,4,150,5,150,6,150,7,150,8,200,9,150,10,150,11,150,12,150)</f>
        <v>150</v>
      </c>
      <c r="F580">
        <v>20</v>
      </c>
      <c r="G580">
        <f>IF(OR(WEEKDAY(Cafe[[#This Row],[Date]])=1, WEEKDAY(Cafe[[#This Row],[Date]])=7),1,0)</f>
        <v>1</v>
      </c>
    </row>
    <row r="581" spans="2:7" x14ac:dyDescent="0.3">
      <c r="B581" s="1">
        <f t="shared" si="8"/>
        <v>43310</v>
      </c>
      <c r="C581" s="2">
        <v>16893.480617860852</v>
      </c>
      <c r="D581">
        <v>79</v>
      </c>
      <c r="E581" cm="1">
        <f t="array" ref="E581">_xlfn.SWITCH(MONTH(Cafe[[#This Row],[Date]]),1,100,2,100,3,100,4,150,5,150,6,150,7,150,8,200,9,150,10,150,11,150,12,150)</f>
        <v>150</v>
      </c>
      <c r="F581">
        <v>14</v>
      </c>
      <c r="G581">
        <f>IF(OR(WEEKDAY(Cafe[[#This Row],[Date]])=1, WEEKDAY(Cafe[[#This Row],[Date]])=7),1,0)</f>
        <v>1</v>
      </c>
    </row>
    <row r="582" spans="2:7" x14ac:dyDescent="0.3">
      <c r="B582" s="1">
        <f t="shared" si="8"/>
        <v>43311</v>
      </c>
      <c r="C582" s="2">
        <v>11891.413903816285</v>
      </c>
      <c r="D582">
        <v>79</v>
      </c>
      <c r="E582" cm="1">
        <f t="array" ref="E582">_xlfn.SWITCH(MONTH(Cafe[[#This Row],[Date]]),1,100,2,100,3,100,4,150,5,150,6,150,7,150,8,200,9,150,10,150,11,150,12,150)</f>
        <v>150</v>
      </c>
      <c r="F582">
        <v>13</v>
      </c>
      <c r="G582">
        <f>IF(OR(WEEKDAY(Cafe[[#This Row],[Date]])=1, WEEKDAY(Cafe[[#This Row],[Date]])=7),1,0)</f>
        <v>0</v>
      </c>
    </row>
    <row r="583" spans="2:7" x14ac:dyDescent="0.3">
      <c r="B583" s="1">
        <f t="shared" si="8"/>
        <v>43312</v>
      </c>
      <c r="C583" s="2">
        <v>12999.506622663313</v>
      </c>
      <c r="D583">
        <v>76</v>
      </c>
      <c r="E583" cm="1">
        <f t="array" ref="E583">_xlfn.SWITCH(MONTH(Cafe[[#This Row],[Date]]),1,100,2,100,3,100,4,150,5,150,6,150,7,150,8,200,9,150,10,150,11,150,12,150)</f>
        <v>150</v>
      </c>
      <c r="F583">
        <v>17</v>
      </c>
      <c r="G583">
        <f>IF(OR(WEEKDAY(Cafe[[#This Row],[Date]])=1, WEEKDAY(Cafe[[#This Row],[Date]])=7),1,0)</f>
        <v>0</v>
      </c>
    </row>
    <row r="584" spans="2:7" x14ac:dyDescent="0.3">
      <c r="B584" s="1">
        <f t="shared" si="8"/>
        <v>43313</v>
      </c>
      <c r="C584" s="2">
        <v>13177.256032147643</v>
      </c>
      <c r="D584">
        <v>73</v>
      </c>
      <c r="E584" cm="1">
        <f t="array" ref="E584">_xlfn.SWITCH(MONTH(Cafe[[#This Row],[Date]]),1,100,2,100,3,100,4,150,5,150,6,150,7,150,8,200,9,150,10,150,11,150,12,150)</f>
        <v>200</v>
      </c>
      <c r="F584">
        <v>14</v>
      </c>
      <c r="G584">
        <f>IF(OR(WEEKDAY(Cafe[[#This Row],[Date]])=1, WEEKDAY(Cafe[[#This Row],[Date]])=7),1,0)</f>
        <v>0</v>
      </c>
    </row>
    <row r="585" spans="2:7" x14ac:dyDescent="0.3">
      <c r="B585" s="1">
        <f t="shared" ref="B585:B648" si="9">B584+1</f>
        <v>43314</v>
      </c>
      <c r="C585" s="2">
        <v>14749.749914567683</v>
      </c>
      <c r="D585">
        <v>72</v>
      </c>
      <c r="E585" cm="1">
        <f t="array" ref="E585">_xlfn.SWITCH(MONTH(Cafe[[#This Row],[Date]]),1,100,2,100,3,100,4,150,5,150,6,150,7,150,8,200,9,150,10,150,11,150,12,150)</f>
        <v>200</v>
      </c>
      <c r="F585">
        <v>17</v>
      </c>
      <c r="G585">
        <f>IF(OR(WEEKDAY(Cafe[[#This Row],[Date]])=1, WEEKDAY(Cafe[[#This Row],[Date]])=7),1,0)</f>
        <v>0</v>
      </c>
    </row>
    <row r="586" spans="2:7" x14ac:dyDescent="0.3">
      <c r="B586" s="1">
        <f t="shared" si="9"/>
        <v>43315</v>
      </c>
      <c r="C586" s="2">
        <v>14242.076853424305</v>
      </c>
      <c r="D586">
        <v>76</v>
      </c>
      <c r="E586" cm="1">
        <f t="array" ref="E586">_xlfn.SWITCH(MONTH(Cafe[[#This Row],[Date]]),1,100,2,100,3,100,4,150,5,150,6,150,7,150,8,200,9,150,10,150,11,150,12,150)</f>
        <v>200</v>
      </c>
      <c r="F586">
        <v>12</v>
      </c>
      <c r="G586">
        <f>IF(OR(WEEKDAY(Cafe[[#This Row],[Date]])=1, WEEKDAY(Cafe[[#This Row],[Date]])=7),1,0)</f>
        <v>0</v>
      </c>
    </row>
    <row r="587" spans="2:7" x14ac:dyDescent="0.3">
      <c r="B587" s="1">
        <f t="shared" si="9"/>
        <v>43316</v>
      </c>
      <c r="C587" s="2">
        <v>16026.226763182352</v>
      </c>
      <c r="D587">
        <v>80</v>
      </c>
      <c r="E587" cm="1">
        <f t="array" ref="E587">_xlfn.SWITCH(MONTH(Cafe[[#This Row],[Date]]),1,100,2,100,3,100,4,150,5,150,6,150,7,150,8,200,9,150,10,150,11,150,12,150)</f>
        <v>200</v>
      </c>
      <c r="F587">
        <v>19</v>
      </c>
      <c r="G587">
        <f>IF(OR(WEEKDAY(Cafe[[#This Row],[Date]])=1, WEEKDAY(Cafe[[#This Row],[Date]])=7),1,0)</f>
        <v>1</v>
      </c>
    </row>
    <row r="588" spans="2:7" x14ac:dyDescent="0.3">
      <c r="B588" s="1">
        <f t="shared" si="9"/>
        <v>43317</v>
      </c>
      <c r="C588" s="2">
        <v>16704.376409562443</v>
      </c>
      <c r="D588">
        <v>82</v>
      </c>
      <c r="E588" cm="1">
        <f t="array" ref="E588">_xlfn.SWITCH(MONTH(Cafe[[#This Row],[Date]]),1,100,2,100,3,100,4,150,5,150,6,150,7,150,8,200,9,150,10,150,11,150,12,150)</f>
        <v>200</v>
      </c>
      <c r="F588">
        <v>14</v>
      </c>
      <c r="G588">
        <f>IF(OR(WEEKDAY(Cafe[[#This Row],[Date]])=1, WEEKDAY(Cafe[[#This Row],[Date]])=7),1,0)</f>
        <v>1</v>
      </c>
    </row>
    <row r="589" spans="2:7" x14ac:dyDescent="0.3">
      <c r="B589" s="1">
        <f t="shared" si="9"/>
        <v>43318</v>
      </c>
      <c r="C589" s="2">
        <v>15638.191833322589</v>
      </c>
      <c r="D589">
        <v>84</v>
      </c>
      <c r="E589" cm="1">
        <f t="array" ref="E589">_xlfn.SWITCH(MONTH(Cafe[[#This Row],[Date]]),1,100,2,100,3,100,4,150,5,150,6,150,7,150,8,200,9,150,10,150,11,150,12,150)</f>
        <v>200</v>
      </c>
      <c r="F589">
        <v>20</v>
      </c>
      <c r="G589">
        <f>IF(OR(WEEKDAY(Cafe[[#This Row],[Date]])=1, WEEKDAY(Cafe[[#This Row],[Date]])=7),1,0)</f>
        <v>0</v>
      </c>
    </row>
    <row r="590" spans="2:7" x14ac:dyDescent="0.3">
      <c r="B590" s="1">
        <f t="shared" si="9"/>
        <v>43319</v>
      </c>
      <c r="C590" s="2">
        <v>13476.131112522478</v>
      </c>
      <c r="D590">
        <v>83</v>
      </c>
      <c r="E590" cm="1">
        <f t="array" ref="E590">_xlfn.SWITCH(MONTH(Cafe[[#This Row],[Date]]),1,100,2,100,3,100,4,150,5,150,6,150,7,150,8,200,9,150,10,150,11,150,12,150)</f>
        <v>200</v>
      </c>
      <c r="F590">
        <v>22</v>
      </c>
      <c r="G590">
        <f>IF(OR(WEEKDAY(Cafe[[#This Row],[Date]])=1, WEEKDAY(Cafe[[#This Row],[Date]])=7),1,0)</f>
        <v>0</v>
      </c>
    </row>
    <row r="591" spans="2:7" x14ac:dyDescent="0.3">
      <c r="B591" s="1">
        <f t="shared" si="9"/>
        <v>43320</v>
      </c>
      <c r="C591" s="2">
        <v>13364.340644752236</v>
      </c>
      <c r="D591">
        <v>80</v>
      </c>
      <c r="E591" cm="1">
        <f t="array" ref="E591">_xlfn.SWITCH(MONTH(Cafe[[#This Row],[Date]]),1,100,2,100,3,100,4,150,5,150,6,150,7,150,8,200,9,150,10,150,11,150,12,150)</f>
        <v>200</v>
      </c>
      <c r="F591">
        <v>20</v>
      </c>
      <c r="G591">
        <f>IF(OR(WEEKDAY(Cafe[[#This Row],[Date]])=1, WEEKDAY(Cafe[[#This Row],[Date]])=7),1,0)</f>
        <v>0</v>
      </c>
    </row>
    <row r="592" spans="2:7" x14ac:dyDescent="0.3">
      <c r="B592" s="1">
        <f t="shared" si="9"/>
        <v>43321</v>
      </c>
      <c r="C592" s="2">
        <v>12851.4045944014</v>
      </c>
      <c r="D592">
        <v>77</v>
      </c>
      <c r="E592" cm="1">
        <f t="array" ref="E592">_xlfn.SWITCH(MONTH(Cafe[[#This Row],[Date]]),1,100,2,100,3,100,4,150,5,150,6,150,7,150,8,200,9,150,10,150,11,150,12,150)</f>
        <v>200</v>
      </c>
      <c r="F592">
        <v>14</v>
      </c>
      <c r="G592">
        <f>IF(OR(WEEKDAY(Cafe[[#This Row],[Date]])=1, WEEKDAY(Cafe[[#This Row],[Date]])=7),1,0)</f>
        <v>0</v>
      </c>
    </row>
    <row r="593" spans="2:7" x14ac:dyDescent="0.3">
      <c r="B593" s="1">
        <f t="shared" si="9"/>
        <v>43322</v>
      </c>
      <c r="C593" s="2">
        <v>14667.215264783663</v>
      </c>
      <c r="D593">
        <v>77</v>
      </c>
      <c r="E593" cm="1">
        <f t="array" ref="E593">_xlfn.SWITCH(MONTH(Cafe[[#This Row],[Date]]),1,100,2,100,3,100,4,150,5,150,6,150,7,150,8,200,9,150,10,150,11,150,12,150)</f>
        <v>200</v>
      </c>
      <c r="F593">
        <v>20</v>
      </c>
      <c r="G593">
        <f>IF(OR(WEEKDAY(Cafe[[#This Row],[Date]])=1, WEEKDAY(Cafe[[#This Row],[Date]])=7),1,0)</f>
        <v>0</v>
      </c>
    </row>
    <row r="594" spans="2:7" x14ac:dyDescent="0.3">
      <c r="B594" s="1">
        <f t="shared" si="9"/>
        <v>43323</v>
      </c>
      <c r="C594" s="2">
        <v>16116.125830084104</v>
      </c>
      <c r="D594">
        <v>79</v>
      </c>
      <c r="E594" cm="1">
        <f t="array" ref="E594">_xlfn.SWITCH(MONTH(Cafe[[#This Row],[Date]]),1,100,2,100,3,100,4,150,5,150,6,150,7,150,8,200,9,150,10,150,11,150,12,150)</f>
        <v>200</v>
      </c>
      <c r="F594">
        <v>20</v>
      </c>
      <c r="G594">
        <f>IF(OR(WEEKDAY(Cafe[[#This Row],[Date]])=1, WEEKDAY(Cafe[[#This Row],[Date]])=7),1,0)</f>
        <v>1</v>
      </c>
    </row>
    <row r="595" spans="2:7" x14ac:dyDescent="0.3">
      <c r="B595" s="1">
        <f t="shared" si="9"/>
        <v>43324</v>
      </c>
      <c r="C595" s="2">
        <v>17493.898205004811</v>
      </c>
      <c r="D595">
        <v>80</v>
      </c>
      <c r="E595" cm="1">
        <f t="array" ref="E595">_xlfn.SWITCH(MONTH(Cafe[[#This Row],[Date]]),1,100,2,100,3,100,4,150,5,150,6,150,7,150,8,200,9,150,10,150,11,150,12,150)</f>
        <v>200</v>
      </c>
      <c r="F595">
        <v>20</v>
      </c>
      <c r="G595">
        <f>IF(OR(WEEKDAY(Cafe[[#This Row],[Date]])=1, WEEKDAY(Cafe[[#This Row],[Date]])=7),1,0)</f>
        <v>1</v>
      </c>
    </row>
    <row r="596" spans="2:7" x14ac:dyDescent="0.3">
      <c r="B596" s="1">
        <f t="shared" si="9"/>
        <v>43325</v>
      </c>
      <c r="C596" s="2">
        <v>14645.251612099903</v>
      </c>
      <c r="D596">
        <v>81</v>
      </c>
      <c r="E596" cm="1">
        <f t="array" ref="E596">_xlfn.SWITCH(MONTH(Cafe[[#This Row],[Date]]),1,100,2,100,3,100,4,150,5,150,6,150,7,150,8,200,9,150,10,150,11,150,12,150)</f>
        <v>200</v>
      </c>
      <c r="F596">
        <v>19</v>
      </c>
      <c r="G596">
        <f>IF(OR(WEEKDAY(Cafe[[#This Row],[Date]])=1, WEEKDAY(Cafe[[#This Row],[Date]])=7),1,0)</f>
        <v>0</v>
      </c>
    </row>
    <row r="597" spans="2:7" x14ac:dyDescent="0.3">
      <c r="B597" s="1">
        <f t="shared" si="9"/>
        <v>43326</v>
      </c>
      <c r="C597" s="2">
        <v>14714.54829628806</v>
      </c>
      <c r="D597">
        <v>80</v>
      </c>
      <c r="E597" cm="1">
        <f t="array" ref="E597">_xlfn.SWITCH(MONTH(Cafe[[#This Row],[Date]]),1,100,2,100,3,100,4,150,5,150,6,150,7,150,8,200,9,150,10,150,11,150,12,150)</f>
        <v>200</v>
      </c>
      <c r="F597">
        <v>17</v>
      </c>
      <c r="G597">
        <f>IF(OR(WEEKDAY(Cafe[[#This Row],[Date]])=1, WEEKDAY(Cafe[[#This Row],[Date]])=7),1,0)</f>
        <v>0</v>
      </c>
    </row>
    <row r="598" spans="2:7" x14ac:dyDescent="0.3">
      <c r="B598" s="1">
        <f t="shared" si="9"/>
        <v>43327</v>
      </c>
      <c r="C598" s="2">
        <v>14256.36384127927</v>
      </c>
      <c r="D598">
        <v>81</v>
      </c>
      <c r="E598" cm="1">
        <f t="array" ref="E598">_xlfn.SWITCH(MONTH(Cafe[[#This Row],[Date]]),1,100,2,100,3,100,4,150,5,150,6,150,7,150,8,200,9,150,10,150,11,150,12,150)</f>
        <v>200</v>
      </c>
      <c r="F598">
        <v>21</v>
      </c>
      <c r="G598">
        <f>IF(OR(WEEKDAY(Cafe[[#This Row],[Date]])=1, WEEKDAY(Cafe[[#This Row],[Date]])=7),1,0)</f>
        <v>0</v>
      </c>
    </row>
    <row r="599" spans="2:7" x14ac:dyDescent="0.3">
      <c r="B599" s="1">
        <f t="shared" si="9"/>
        <v>43328</v>
      </c>
      <c r="C599" s="2">
        <v>13353.468099499274</v>
      </c>
      <c r="D599">
        <v>82</v>
      </c>
      <c r="E599" cm="1">
        <f t="array" ref="E599">_xlfn.SWITCH(MONTH(Cafe[[#This Row],[Date]]),1,100,2,100,3,100,4,150,5,150,6,150,7,150,8,200,9,150,10,150,11,150,12,150)</f>
        <v>200</v>
      </c>
      <c r="F599">
        <v>14</v>
      </c>
      <c r="G599">
        <f>IF(OR(WEEKDAY(Cafe[[#This Row],[Date]])=1, WEEKDAY(Cafe[[#This Row],[Date]])=7),1,0)</f>
        <v>0</v>
      </c>
    </row>
    <row r="600" spans="2:7" x14ac:dyDescent="0.3">
      <c r="B600" s="1">
        <f t="shared" si="9"/>
        <v>43329</v>
      </c>
      <c r="C600" s="2">
        <v>15677.765369701414</v>
      </c>
      <c r="D600">
        <v>79</v>
      </c>
      <c r="E600" cm="1">
        <f t="array" ref="E600">_xlfn.SWITCH(MONTH(Cafe[[#This Row],[Date]]),1,100,2,100,3,100,4,150,5,150,6,150,7,150,8,200,9,150,10,150,11,150,12,150)</f>
        <v>200</v>
      </c>
      <c r="F600">
        <v>16</v>
      </c>
      <c r="G600">
        <f>IF(OR(WEEKDAY(Cafe[[#This Row],[Date]])=1, WEEKDAY(Cafe[[#This Row],[Date]])=7),1,0)</f>
        <v>0</v>
      </c>
    </row>
    <row r="601" spans="2:7" x14ac:dyDescent="0.3">
      <c r="B601" s="1">
        <f t="shared" si="9"/>
        <v>43330</v>
      </c>
      <c r="C601" s="2">
        <v>15989.183261694667</v>
      </c>
      <c r="D601">
        <v>78</v>
      </c>
      <c r="E601" cm="1">
        <f t="array" ref="E601">_xlfn.SWITCH(MONTH(Cafe[[#This Row],[Date]]),1,100,2,100,3,100,4,150,5,150,6,150,7,150,8,200,9,150,10,150,11,150,12,150)</f>
        <v>200</v>
      </c>
      <c r="F601">
        <v>22</v>
      </c>
      <c r="G601">
        <f>IF(OR(WEEKDAY(Cafe[[#This Row],[Date]])=1, WEEKDAY(Cafe[[#This Row],[Date]])=7),1,0)</f>
        <v>1</v>
      </c>
    </row>
    <row r="602" spans="2:7" x14ac:dyDescent="0.3">
      <c r="B602" s="1">
        <f t="shared" si="9"/>
        <v>43331</v>
      </c>
      <c r="C602" s="2">
        <v>16744.951746120969</v>
      </c>
      <c r="D602">
        <v>76</v>
      </c>
      <c r="E602" cm="1">
        <f t="array" ref="E602">_xlfn.SWITCH(MONTH(Cafe[[#This Row],[Date]]),1,100,2,100,3,100,4,150,5,150,6,150,7,150,8,200,9,150,10,150,11,150,12,150)</f>
        <v>200</v>
      </c>
      <c r="F602">
        <v>18</v>
      </c>
      <c r="G602">
        <f>IF(OR(WEEKDAY(Cafe[[#This Row],[Date]])=1, WEEKDAY(Cafe[[#This Row],[Date]])=7),1,0)</f>
        <v>1</v>
      </c>
    </row>
    <row r="603" spans="2:7" x14ac:dyDescent="0.3">
      <c r="B603" s="1">
        <f t="shared" si="9"/>
        <v>43332</v>
      </c>
      <c r="C603" s="2">
        <v>14615.35534390248</v>
      </c>
      <c r="D603">
        <v>77</v>
      </c>
      <c r="E603" cm="1">
        <f t="array" ref="E603">_xlfn.SWITCH(MONTH(Cafe[[#This Row],[Date]]),1,100,2,100,3,100,4,150,5,150,6,150,7,150,8,200,9,150,10,150,11,150,12,150)</f>
        <v>200</v>
      </c>
      <c r="F603">
        <v>16</v>
      </c>
      <c r="G603">
        <f>IF(OR(WEEKDAY(Cafe[[#This Row],[Date]])=1, WEEKDAY(Cafe[[#This Row],[Date]])=7),1,0)</f>
        <v>0</v>
      </c>
    </row>
    <row r="604" spans="2:7" x14ac:dyDescent="0.3">
      <c r="B604" s="1">
        <f t="shared" si="9"/>
        <v>43333</v>
      </c>
      <c r="C604" s="2">
        <v>13463.388413591674</v>
      </c>
      <c r="D604">
        <v>78</v>
      </c>
      <c r="E604" cm="1">
        <f t="array" ref="E604">_xlfn.SWITCH(MONTH(Cafe[[#This Row],[Date]]),1,100,2,100,3,100,4,150,5,150,6,150,7,150,8,200,9,150,10,150,11,150,12,150)</f>
        <v>200</v>
      </c>
      <c r="F604">
        <v>16</v>
      </c>
      <c r="G604">
        <f>IF(OR(WEEKDAY(Cafe[[#This Row],[Date]])=1, WEEKDAY(Cafe[[#This Row],[Date]])=7),1,0)</f>
        <v>0</v>
      </c>
    </row>
    <row r="605" spans="2:7" x14ac:dyDescent="0.3">
      <c r="B605" s="1">
        <f t="shared" si="9"/>
        <v>43334</v>
      </c>
      <c r="C605" s="2">
        <v>12847.581538606169</v>
      </c>
      <c r="D605">
        <v>78</v>
      </c>
      <c r="E605" cm="1">
        <f t="array" ref="E605">_xlfn.SWITCH(MONTH(Cafe[[#This Row],[Date]]),1,100,2,100,3,100,4,150,5,150,6,150,7,150,8,200,9,150,10,150,11,150,12,150)</f>
        <v>200</v>
      </c>
      <c r="F605">
        <v>20</v>
      </c>
      <c r="G605">
        <f>IF(OR(WEEKDAY(Cafe[[#This Row],[Date]])=1, WEEKDAY(Cafe[[#This Row],[Date]])=7),1,0)</f>
        <v>0</v>
      </c>
    </row>
    <row r="606" spans="2:7" x14ac:dyDescent="0.3">
      <c r="B606" s="1">
        <f t="shared" si="9"/>
        <v>43335</v>
      </c>
      <c r="C606" s="2">
        <v>15117.239095106708</v>
      </c>
      <c r="D606">
        <v>76</v>
      </c>
      <c r="E606" cm="1">
        <f t="array" ref="E606">_xlfn.SWITCH(MONTH(Cafe[[#This Row],[Date]]),1,100,2,100,3,100,4,150,5,150,6,150,7,150,8,200,9,150,10,150,11,150,12,150)</f>
        <v>200</v>
      </c>
      <c r="F606">
        <v>17</v>
      </c>
      <c r="G606">
        <f>IF(OR(WEEKDAY(Cafe[[#This Row],[Date]])=1, WEEKDAY(Cafe[[#This Row],[Date]])=7),1,0)</f>
        <v>0</v>
      </c>
    </row>
    <row r="607" spans="2:7" x14ac:dyDescent="0.3">
      <c r="B607" s="1">
        <f t="shared" si="9"/>
        <v>43336</v>
      </c>
      <c r="C607" s="2">
        <v>13043.480778591793</v>
      </c>
      <c r="D607">
        <v>74</v>
      </c>
      <c r="E607" cm="1">
        <f t="array" ref="E607">_xlfn.SWITCH(MONTH(Cafe[[#This Row],[Date]]),1,100,2,100,3,100,4,150,5,150,6,150,7,150,8,200,9,150,10,150,11,150,12,150)</f>
        <v>200</v>
      </c>
      <c r="F607">
        <v>18</v>
      </c>
      <c r="G607">
        <f>IF(OR(WEEKDAY(Cafe[[#This Row],[Date]])=1, WEEKDAY(Cafe[[#This Row],[Date]])=7),1,0)</f>
        <v>0</v>
      </c>
    </row>
    <row r="608" spans="2:7" x14ac:dyDescent="0.3">
      <c r="B608" s="1">
        <f t="shared" si="9"/>
        <v>43337</v>
      </c>
      <c r="C608" s="2">
        <v>17589.542452858557</v>
      </c>
      <c r="D608">
        <v>75</v>
      </c>
      <c r="E608" cm="1">
        <f t="array" ref="E608">_xlfn.SWITCH(MONTH(Cafe[[#This Row],[Date]]),1,100,2,100,3,100,4,150,5,150,6,150,7,150,8,200,9,150,10,150,11,150,12,150)</f>
        <v>200</v>
      </c>
      <c r="F608">
        <v>18</v>
      </c>
      <c r="G608">
        <f>IF(OR(WEEKDAY(Cafe[[#This Row],[Date]])=1, WEEKDAY(Cafe[[#This Row],[Date]])=7),1,0)</f>
        <v>1</v>
      </c>
    </row>
    <row r="609" spans="2:7" x14ac:dyDescent="0.3">
      <c r="B609" s="1">
        <f t="shared" si="9"/>
        <v>43338</v>
      </c>
      <c r="C609" s="2">
        <v>17940.476902320323</v>
      </c>
      <c r="D609">
        <v>79</v>
      </c>
      <c r="E609" cm="1">
        <f t="array" ref="E609">_xlfn.SWITCH(MONTH(Cafe[[#This Row],[Date]]),1,100,2,100,3,100,4,150,5,150,6,150,7,150,8,200,9,150,10,150,11,150,12,150)</f>
        <v>200</v>
      </c>
      <c r="F609">
        <v>18</v>
      </c>
      <c r="G609">
        <f>IF(OR(WEEKDAY(Cafe[[#This Row],[Date]])=1, WEEKDAY(Cafe[[#This Row],[Date]])=7),1,0)</f>
        <v>1</v>
      </c>
    </row>
    <row r="610" spans="2:7" x14ac:dyDescent="0.3">
      <c r="B610" s="1">
        <f t="shared" si="9"/>
        <v>43339</v>
      </c>
      <c r="C610" s="2">
        <v>13934.397695852522</v>
      </c>
      <c r="D610">
        <v>81</v>
      </c>
      <c r="E610" cm="1">
        <f t="array" ref="E610">_xlfn.SWITCH(MONTH(Cafe[[#This Row],[Date]]),1,100,2,100,3,100,4,150,5,150,6,150,7,150,8,200,9,150,10,150,11,150,12,150)</f>
        <v>200</v>
      </c>
      <c r="F610">
        <v>17</v>
      </c>
      <c r="G610">
        <f>IF(OR(WEEKDAY(Cafe[[#This Row],[Date]])=1, WEEKDAY(Cafe[[#This Row],[Date]])=7),1,0)</f>
        <v>0</v>
      </c>
    </row>
    <row r="611" spans="2:7" x14ac:dyDescent="0.3">
      <c r="B611" s="1">
        <f t="shared" si="9"/>
        <v>43340</v>
      </c>
      <c r="C611" s="2">
        <v>13399.669349434229</v>
      </c>
      <c r="D611">
        <v>82</v>
      </c>
      <c r="E611" cm="1">
        <f t="array" ref="E611">_xlfn.SWITCH(MONTH(Cafe[[#This Row],[Date]]),1,100,2,100,3,100,4,150,5,150,6,150,7,150,8,200,9,150,10,150,11,150,12,150)</f>
        <v>200</v>
      </c>
      <c r="F611">
        <v>18</v>
      </c>
      <c r="G611">
        <f>IF(OR(WEEKDAY(Cafe[[#This Row],[Date]])=1, WEEKDAY(Cafe[[#This Row],[Date]])=7),1,0)</f>
        <v>0</v>
      </c>
    </row>
    <row r="612" spans="2:7" x14ac:dyDescent="0.3">
      <c r="B612" s="1">
        <f t="shared" si="9"/>
        <v>43341</v>
      </c>
      <c r="C612" s="2">
        <v>14834.63994724031</v>
      </c>
      <c r="D612">
        <v>81</v>
      </c>
      <c r="E612" cm="1">
        <f t="array" ref="E612">_xlfn.SWITCH(MONTH(Cafe[[#This Row],[Date]]),1,100,2,100,3,100,4,150,5,150,6,150,7,150,8,200,9,150,10,150,11,150,12,150)</f>
        <v>200</v>
      </c>
      <c r="F612">
        <v>21</v>
      </c>
      <c r="G612">
        <f>IF(OR(WEEKDAY(Cafe[[#This Row],[Date]])=1, WEEKDAY(Cafe[[#This Row],[Date]])=7),1,0)</f>
        <v>0</v>
      </c>
    </row>
    <row r="613" spans="2:7" x14ac:dyDescent="0.3">
      <c r="B613" s="1">
        <f t="shared" si="9"/>
        <v>43342</v>
      </c>
      <c r="C613" s="2">
        <v>14018.147287045482</v>
      </c>
      <c r="D613">
        <v>78</v>
      </c>
      <c r="E613" cm="1">
        <f t="array" ref="E613">_xlfn.SWITCH(MONTH(Cafe[[#This Row],[Date]]),1,100,2,100,3,100,4,150,5,150,6,150,7,150,8,200,9,150,10,150,11,150,12,150)</f>
        <v>200</v>
      </c>
      <c r="F613">
        <v>22</v>
      </c>
      <c r="G613">
        <f>IF(OR(WEEKDAY(Cafe[[#This Row],[Date]])=1, WEEKDAY(Cafe[[#This Row],[Date]])=7),1,0)</f>
        <v>0</v>
      </c>
    </row>
    <row r="614" spans="2:7" x14ac:dyDescent="0.3">
      <c r="B614" s="1">
        <f t="shared" si="9"/>
        <v>43343</v>
      </c>
      <c r="C614" s="2">
        <v>14002.882307571428</v>
      </c>
      <c r="D614">
        <v>79</v>
      </c>
      <c r="E614" cm="1">
        <f t="array" ref="E614">_xlfn.SWITCH(MONTH(Cafe[[#This Row],[Date]]),1,100,2,100,3,100,4,150,5,150,6,150,7,150,8,200,9,150,10,150,11,150,12,150)</f>
        <v>200</v>
      </c>
      <c r="F614">
        <v>20</v>
      </c>
      <c r="G614">
        <f>IF(OR(WEEKDAY(Cafe[[#This Row],[Date]])=1, WEEKDAY(Cafe[[#This Row],[Date]])=7),1,0)</f>
        <v>0</v>
      </c>
    </row>
    <row r="615" spans="2:7" x14ac:dyDescent="0.3">
      <c r="B615" s="1">
        <f t="shared" si="9"/>
        <v>43344</v>
      </c>
      <c r="C615" s="2">
        <v>16748.380140718458</v>
      </c>
      <c r="D615">
        <v>81</v>
      </c>
      <c r="E615" cm="1">
        <f t="array" ref="E615">_xlfn.SWITCH(MONTH(Cafe[[#This Row],[Date]]),1,100,2,100,3,100,4,150,5,150,6,150,7,150,8,200,9,150,10,150,11,150,12,150)</f>
        <v>150</v>
      </c>
      <c r="F615">
        <v>14</v>
      </c>
      <c r="G615">
        <f>IF(OR(WEEKDAY(Cafe[[#This Row],[Date]])=1, WEEKDAY(Cafe[[#This Row],[Date]])=7),1,0)</f>
        <v>1</v>
      </c>
    </row>
    <row r="616" spans="2:7" x14ac:dyDescent="0.3">
      <c r="B616" s="1">
        <f t="shared" si="9"/>
        <v>43345</v>
      </c>
      <c r="C616" s="2">
        <v>16875.501638347563</v>
      </c>
      <c r="D616">
        <v>81</v>
      </c>
      <c r="E616" cm="1">
        <f t="array" ref="E616">_xlfn.SWITCH(MONTH(Cafe[[#This Row],[Date]]),1,100,2,100,3,100,4,150,5,150,6,150,7,150,8,200,9,150,10,150,11,150,12,150)</f>
        <v>150</v>
      </c>
      <c r="F616">
        <v>14</v>
      </c>
      <c r="G616">
        <f>IF(OR(WEEKDAY(Cafe[[#This Row],[Date]])=1, WEEKDAY(Cafe[[#This Row],[Date]])=7),1,0)</f>
        <v>1</v>
      </c>
    </row>
    <row r="617" spans="2:7" x14ac:dyDescent="0.3">
      <c r="B617" s="1">
        <f t="shared" si="9"/>
        <v>43346</v>
      </c>
      <c r="C617" s="2">
        <v>13494.948430459708</v>
      </c>
      <c r="D617">
        <v>80</v>
      </c>
      <c r="E617" cm="1">
        <f t="array" ref="E617">_xlfn.SWITCH(MONTH(Cafe[[#This Row],[Date]]),1,100,2,100,3,100,4,150,5,150,6,150,7,150,8,200,9,150,10,150,11,150,12,150)</f>
        <v>150</v>
      </c>
      <c r="F617">
        <v>21</v>
      </c>
      <c r="G617">
        <f>IF(OR(WEEKDAY(Cafe[[#This Row],[Date]])=1, WEEKDAY(Cafe[[#This Row],[Date]])=7),1,0)</f>
        <v>0</v>
      </c>
    </row>
    <row r="618" spans="2:7" x14ac:dyDescent="0.3">
      <c r="B618" s="1">
        <f t="shared" si="9"/>
        <v>43347</v>
      </c>
      <c r="C618" s="2">
        <v>13450.523742711868</v>
      </c>
      <c r="D618">
        <v>80</v>
      </c>
      <c r="E618" cm="1">
        <f t="array" ref="E618">_xlfn.SWITCH(MONTH(Cafe[[#This Row],[Date]]),1,100,2,100,3,100,4,150,5,150,6,150,7,150,8,200,9,150,10,150,11,150,12,150)</f>
        <v>150</v>
      </c>
      <c r="F618">
        <v>21</v>
      </c>
      <c r="G618">
        <f>IF(OR(WEEKDAY(Cafe[[#This Row],[Date]])=1, WEEKDAY(Cafe[[#This Row],[Date]])=7),1,0)</f>
        <v>0</v>
      </c>
    </row>
    <row r="619" spans="2:7" x14ac:dyDescent="0.3">
      <c r="B619" s="1">
        <f t="shared" si="9"/>
        <v>43348</v>
      </c>
      <c r="C619" s="2">
        <v>11749.567972551507</v>
      </c>
      <c r="D619">
        <v>80</v>
      </c>
      <c r="E619" cm="1">
        <f t="array" ref="E619">_xlfn.SWITCH(MONTH(Cafe[[#This Row],[Date]]),1,100,2,100,3,100,4,150,5,150,6,150,7,150,8,200,9,150,10,150,11,150,12,150)</f>
        <v>150</v>
      </c>
      <c r="F619">
        <v>19</v>
      </c>
      <c r="G619">
        <f>IF(OR(WEEKDAY(Cafe[[#This Row],[Date]])=1, WEEKDAY(Cafe[[#This Row],[Date]])=7),1,0)</f>
        <v>0</v>
      </c>
    </row>
    <row r="620" spans="2:7" x14ac:dyDescent="0.3">
      <c r="B620" s="1">
        <f t="shared" si="9"/>
        <v>43349</v>
      </c>
      <c r="C620" s="2">
        <v>12837.259957840863</v>
      </c>
      <c r="D620">
        <v>81</v>
      </c>
      <c r="E620" cm="1">
        <f t="array" ref="E620">_xlfn.SWITCH(MONTH(Cafe[[#This Row],[Date]]),1,100,2,100,3,100,4,150,5,150,6,150,7,150,8,200,9,150,10,150,11,150,12,150)</f>
        <v>150</v>
      </c>
      <c r="F620">
        <v>17</v>
      </c>
      <c r="G620">
        <f>IF(OR(WEEKDAY(Cafe[[#This Row],[Date]])=1, WEEKDAY(Cafe[[#This Row],[Date]])=7),1,0)</f>
        <v>0</v>
      </c>
    </row>
    <row r="621" spans="2:7" x14ac:dyDescent="0.3">
      <c r="B621" s="1">
        <f t="shared" si="9"/>
        <v>43350</v>
      </c>
      <c r="C621" s="2">
        <v>12322.099090911661</v>
      </c>
      <c r="D621">
        <v>81</v>
      </c>
      <c r="E621" cm="1">
        <f t="array" ref="E621">_xlfn.SWITCH(MONTH(Cafe[[#This Row],[Date]]),1,100,2,100,3,100,4,150,5,150,6,150,7,150,8,200,9,150,10,150,11,150,12,150)</f>
        <v>150</v>
      </c>
      <c r="F621">
        <v>13</v>
      </c>
      <c r="G621">
        <f>IF(OR(WEEKDAY(Cafe[[#This Row],[Date]])=1, WEEKDAY(Cafe[[#This Row],[Date]])=7),1,0)</f>
        <v>0</v>
      </c>
    </row>
    <row r="622" spans="2:7" x14ac:dyDescent="0.3">
      <c r="B622" s="1">
        <f t="shared" si="9"/>
        <v>43351</v>
      </c>
      <c r="C622" s="2">
        <v>16668.542017732248</v>
      </c>
      <c r="D622">
        <v>81</v>
      </c>
      <c r="E622" cm="1">
        <f t="array" ref="E622">_xlfn.SWITCH(MONTH(Cafe[[#This Row],[Date]]),1,100,2,100,3,100,4,150,5,150,6,150,7,150,8,200,9,150,10,150,11,150,12,150)</f>
        <v>150</v>
      </c>
      <c r="F622">
        <v>20</v>
      </c>
      <c r="G622">
        <f>IF(OR(WEEKDAY(Cafe[[#This Row],[Date]])=1, WEEKDAY(Cafe[[#This Row],[Date]])=7),1,0)</f>
        <v>1</v>
      </c>
    </row>
    <row r="623" spans="2:7" x14ac:dyDescent="0.3">
      <c r="B623" s="1">
        <f t="shared" si="9"/>
        <v>43352</v>
      </c>
      <c r="C623" s="2">
        <v>16384.452952799125</v>
      </c>
      <c r="D623">
        <v>79</v>
      </c>
      <c r="E623" cm="1">
        <f t="array" ref="E623">_xlfn.SWITCH(MONTH(Cafe[[#This Row],[Date]]),1,100,2,100,3,100,4,150,5,150,6,150,7,150,8,200,9,150,10,150,11,150,12,150)</f>
        <v>150</v>
      </c>
      <c r="F623">
        <v>15</v>
      </c>
      <c r="G623">
        <f>IF(OR(WEEKDAY(Cafe[[#This Row],[Date]])=1, WEEKDAY(Cafe[[#This Row],[Date]])=7),1,0)</f>
        <v>1</v>
      </c>
    </row>
    <row r="624" spans="2:7" x14ac:dyDescent="0.3">
      <c r="B624" s="1">
        <f t="shared" si="9"/>
        <v>43353</v>
      </c>
      <c r="C624" s="2">
        <v>12738.470493083412</v>
      </c>
      <c r="D624">
        <v>80</v>
      </c>
      <c r="E624" cm="1">
        <f t="array" ref="E624">_xlfn.SWITCH(MONTH(Cafe[[#This Row],[Date]]),1,100,2,100,3,100,4,150,5,150,6,150,7,150,8,200,9,150,10,150,11,150,12,150)</f>
        <v>150</v>
      </c>
      <c r="F624">
        <v>15</v>
      </c>
      <c r="G624">
        <f>IF(OR(WEEKDAY(Cafe[[#This Row],[Date]])=1, WEEKDAY(Cafe[[#This Row],[Date]])=7),1,0)</f>
        <v>0</v>
      </c>
    </row>
    <row r="625" spans="2:7" x14ac:dyDescent="0.3">
      <c r="B625" s="1">
        <f t="shared" si="9"/>
        <v>43354</v>
      </c>
      <c r="C625" s="2">
        <v>13785.091844957233</v>
      </c>
      <c r="D625">
        <v>79</v>
      </c>
      <c r="E625" cm="1">
        <f t="array" ref="E625">_xlfn.SWITCH(MONTH(Cafe[[#This Row],[Date]]),1,100,2,100,3,100,4,150,5,150,6,150,7,150,8,200,9,150,10,150,11,150,12,150)</f>
        <v>150</v>
      </c>
      <c r="F625">
        <v>14</v>
      </c>
      <c r="G625">
        <f>IF(OR(WEEKDAY(Cafe[[#This Row],[Date]])=1, WEEKDAY(Cafe[[#This Row],[Date]])=7),1,0)</f>
        <v>0</v>
      </c>
    </row>
    <row r="626" spans="2:7" x14ac:dyDescent="0.3">
      <c r="B626" s="1">
        <f t="shared" si="9"/>
        <v>43355</v>
      </c>
      <c r="C626" s="2">
        <v>13941.751208629785</v>
      </c>
      <c r="D626">
        <v>79</v>
      </c>
      <c r="E626" cm="1">
        <f t="array" ref="E626">_xlfn.SWITCH(MONTH(Cafe[[#This Row],[Date]]),1,100,2,100,3,100,4,150,5,150,6,150,7,150,8,200,9,150,10,150,11,150,12,150)</f>
        <v>150</v>
      </c>
      <c r="F626">
        <v>18</v>
      </c>
      <c r="G626">
        <f>IF(OR(WEEKDAY(Cafe[[#This Row],[Date]])=1, WEEKDAY(Cafe[[#This Row],[Date]])=7),1,0)</f>
        <v>0</v>
      </c>
    </row>
    <row r="627" spans="2:7" x14ac:dyDescent="0.3">
      <c r="B627" s="1">
        <f t="shared" si="9"/>
        <v>43356</v>
      </c>
      <c r="C627" s="2">
        <v>13968.126191955162</v>
      </c>
      <c r="D627">
        <v>81</v>
      </c>
      <c r="E627" cm="1">
        <f t="array" ref="E627">_xlfn.SWITCH(MONTH(Cafe[[#This Row],[Date]]),1,100,2,100,3,100,4,150,5,150,6,150,7,150,8,200,9,150,10,150,11,150,12,150)</f>
        <v>150</v>
      </c>
      <c r="F627">
        <v>21</v>
      </c>
      <c r="G627">
        <f>IF(OR(WEEKDAY(Cafe[[#This Row],[Date]])=1, WEEKDAY(Cafe[[#This Row],[Date]])=7),1,0)</f>
        <v>0</v>
      </c>
    </row>
    <row r="628" spans="2:7" x14ac:dyDescent="0.3">
      <c r="B628" s="1">
        <f t="shared" si="9"/>
        <v>43357</v>
      </c>
      <c r="C628" s="2">
        <v>12016.901975138058</v>
      </c>
      <c r="D628">
        <v>83</v>
      </c>
      <c r="E628" cm="1">
        <f t="array" ref="E628">_xlfn.SWITCH(MONTH(Cafe[[#This Row],[Date]]),1,100,2,100,3,100,4,150,5,150,6,150,7,150,8,200,9,150,10,150,11,150,12,150)</f>
        <v>150</v>
      </c>
      <c r="F628">
        <v>18</v>
      </c>
      <c r="G628">
        <f>IF(OR(WEEKDAY(Cafe[[#This Row],[Date]])=1, WEEKDAY(Cafe[[#This Row],[Date]])=7),1,0)</f>
        <v>0</v>
      </c>
    </row>
    <row r="629" spans="2:7" x14ac:dyDescent="0.3">
      <c r="B629" s="1">
        <f t="shared" si="9"/>
        <v>43358</v>
      </c>
      <c r="C629" s="2">
        <v>17276.572252590609</v>
      </c>
      <c r="D629">
        <v>83</v>
      </c>
      <c r="E629" cm="1">
        <f t="array" ref="E629">_xlfn.SWITCH(MONTH(Cafe[[#This Row],[Date]]),1,100,2,100,3,100,4,150,5,150,6,150,7,150,8,200,9,150,10,150,11,150,12,150)</f>
        <v>150</v>
      </c>
      <c r="F629">
        <v>17</v>
      </c>
      <c r="G629">
        <f>IF(OR(WEEKDAY(Cafe[[#This Row],[Date]])=1, WEEKDAY(Cafe[[#This Row],[Date]])=7),1,0)</f>
        <v>1</v>
      </c>
    </row>
    <row r="630" spans="2:7" x14ac:dyDescent="0.3">
      <c r="B630" s="1">
        <f t="shared" si="9"/>
        <v>43359</v>
      </c>
      <c r="C630" s="2">
        <v>16379.762117312825</v>
      </c>
      <c r="D630">
        <v>78</v>
      </c>
      <c r="E630" cm="1">
        <f t="array" ref="E630">_xlfn.SWITCH(MONTH(Cafe[[#This Row],[Date]]),1,100,2,100,3,100,4,150,5,150,6,150,7,150,8,200,9,150,10,150,11,150,12,150)</f>
        <v>150</v>
      </c>
      <c r="F630">
        <v>17</v>
      </c>
      <c r="G630">
        <f>IF(OR(WEEKDAY(Cafe[[#This Row],[Date]])=1, WEEKDAY(Cafe[[#This Row],[Date]])=7),1,0)</f>
        <v>1</v>
      </c>
    </row>
    <row r="631" spans="2:7" x14ac:dyDescent="0.3">
      <c r="B631" s="1">
        <f t="shared" si="9"/>
        <v>43360</v>
      </c>
      <c r="C631" s="2">
        <v>11953.099625503566</v>
      </c>
      <c r="D631">
        <v>79</v>
      </c>
      <c r="E631" cm="1">
        <f t="array" ref="E631">_xlfn.SWITCH(MONTH(Cafe[[#This Row],[Date]]),1,100,2,100,3,100,4,150,5,150,6,150,7,150,8,200,9,150,10,150,11,150,12,150)</f>
        <v>150</v>
      </c>
      <c r="F631">
        <v>19</v>
      </c>
      <c r="G631">
        <f>IF(OR(WEEKDAY(Cafe[[#This Row],[Date]])=1, WEEKDAY(Cafe[[#This Row],[Date]])=7),1,0)</f>
        <v>0</v>
      </c>
    </row>
    <row r="632" spans="2:7" x14ac:dyDescent="0.3">
      <c r="B632" s="1">
        <f t="shared" si="9"/>
        <v>43361</v>
      </c>
      <c r="C632" s="2">
        <v>13171.791299058135</v>
      </c>
      <c r="D632">
        <v>81</v>
      </c>
      <c r="E632" cm="1">
        <f t="array" ref="E632">_xlfn.SWITCH(MONTH(Cafe[[#This Row],[Date]]),1,100,2,100,3,100,4,150,5,150,6,150,7,150,8,200,9,150,10,150,11,150,12,150)</f>
        <v>150</v>
      </c>
      <c r="F632">
        <v>18</v>
      </c>
      <c r="G632">
        <f>IF(OR(WEEKDAY(Cafe[[#This Row],[Date]])=1, WEEKDAY(Cafe[[#This Row],[Date]])=7),1,0)</f>
        <v>0</v>
      </c>
    </row>
    <row r="633" spans="2:7" x14ac:dyDescent="0.3">
      <c r="B633" s="1">
        <f t="shared" si="9"/>
        <v>43362</v>
      </c>
      <c r="C633" s="2">
        <v>12494.100836402167</v>
      </c>
      <c r="D633">
        <v>83</v>
      </c>
      <c r="E633" cm="1">
        <f t="array" ref="E633">_xlfn.SWITCH(MONTH(Cafe[[#This Row],[Date]]),1,100,2,100,3,100,4,150,5,150,6,150,7,150,8,200,9,150,10,150,11,150,12,150)</f>
        <v>150</v>
      </c>
      <c r="F633">
        <v>20</v>
      </c>
      <c r="G633">
        <f>IF(OR(WEEKDAY(Cafe[[#This Row],[Date]])=1, WEEKDAY(Cafe[[#This Row],[Date]])=7),1,0)</f>
        <v>0</v>
      </c>
    </row>
    <row r="634" spans="2:7" x14ac:dyDescent="0.3">
      <c r="B634" s="1">
        <f t="shared" si="9"/>
        <v>43363</v>
      </c>
      <c r="C634" s="2">
        <v>12390.135364895097</v>
      </c>
      <c r="D634">
        <v>84</v>
      </c>
      <c r="E634" cm="1">
        <f t="array" ref="E634">_xlfn.SWITCH(MONTH(Cafe[[#This Row],[Date]]),1,100,2,100,3,100,4,150,5,150,6,150,7,150,8,200,9,150,10,150,11,150,12,150)</f>
        <v>150</v>
      </c>
      <c r="F634">
        <v>13</v>
      </c>
      <c r="G634">
        <f>IF(OR(WEEKDAY(Cafe[[#This Row],[Date]])=1, WEEKDAY(Cafe[[#This Row],[Date]])=7),1,0)</f>
        <v>0</v>
      </c>
    </row>
    <row r="635" spans="2:7" x14ac:dyDescent="0.3">
      <c r="B635" s="1">
        <f t="shared" si="9"/>
        <v>43364</v>
      </c>
      <c r="C635" s="2">
        <v>12262.073083429494</v>
      </c>
      <c r="D635">
        <v>80</v>
      </c>
      <c r="E635" cm="1">
        <f t="array" ref="E635">_xlfn.SWITCH(MONTH(Cafe[[#This Row],[Date]]),1,100,2,100,3,100,4,150,5,150,6,150,7,150,8,200,9,150,10,150,11,150,12,150)</f>
        <v>150</v>
      </c>
      <c r="F635">
        <v>22</v>
      </c>
      <c r="G635">
        <f>IF(OR(WEEKDAY(Cafe[[#This Row],[Date]])=1, WEEKDAY(Cafe[[#This Row],[Date]])=7),1,0)</f>
        <v>0</v>
      </c>
    </row>
    <row r="636" spans="2:7" x14ac:dyDescent="0.3">
      <c r="B636" s="1">
        <f t="shared" si="9"/>
        <v>43365</v>
      </c>
      <c r="C636" s="2">
        <v>15990.118066589968</v>
      </c>
      <c r="D636">
        <v>80</v>
      </c>
      <c r="E636" cm="1">
        <f t="array" ref="E636">_xlfn.SWITCH(MONTH(Cafe[[#This Row],[Date]]),1,100,2,100,3,100,4,150,5,150,6,150,7,150,8,200,9,150,10,150,11,150,12,150)</f>
        <v>150</v>
      </c>
      <c r="F636">
        <v>13</v>
      </c>
      <c r="G636">
        <f>IF(OR(WEEKDAY(Cafe[[#This Row],[Date]])=1, WEEKDAY(Cafe[[#This Row],[Date]])=7),1,0)</f>
        <v>1</v>
      </c>
    </row>
    <row r="637" spans="2:7" x14ac:dyDescent="0.3">
      <c r="B637" s="1">
        <f t="shared" si="9"/>
        <v>43366</v>
      </c>
      <c r="C637" s="2">
        <v>15433.18447435358</v>
      </c>
      <c r="D637">
        <v>79</v>
      </c>
      <c r="E637" cm="1">
        <f t="array" ref="E637">_xlfn.SWITCH(MONTH(Cafe[[#This Row],[Date]]),1,100,2,100,3,100,4,150,5,150,6,150,7,150,8,200,9,150,10,150,11,150,12,150)</f>
        <v>150</v>
      </c>
      <c r="F637">
        <v>15</v>
      </c>
      <c r="G637">
        <f>IF(OR(WEEKDAY(Cafe[[#This Row],[Date]])=1, WEEKDAY(Cafe[[#This Row],[Date]])=7),1,0)</f>
        <v>1</v>
      </c>
    </row>
    <row r="638" spans="2:7" x14ac:dyDescent="0.3">
      <c r="B638" s="1">
        <f t="shared" si="9"/>
        <v>43367</v>
      </c>
      <c r="C638" s="2">
        <v>13321.155880927501</v>
      </c>
      <c r="D638">
        <v>78</v>
      </c>
      <c r="E638" cm="1">
        <f t="array" ref="E638">_xlfn.SWITCH(MONTH(Cafe[[#This Row],[Date]]),1,100,2,100,3,100,4,150,5,150,6,150,7,150,8,200,9,150,10,150,11,150,12,150)</f>
        <v>150</v>
      </c>
      <c r="F638">
        <v>17</v>
      </c>
      <c r="G638">
        <f>IF(OR(WEEKDAY(Cafe[[#This Row],[Date]])=1, WEEKDAY(Cafe[[#This Row],[Date]])=7),1,0)</f>
        <v>0</v>
      </c>
    </row>
    <row r="639" spans="2:7" x14ac:dyDescent="0.3">
      <c r="B639" s="1">
        <f t="shared" si="9"/>
        <v>43368</v>
      </c>
      <c r="C639" s="2">
        <v>14039.114607463654</v>
      </c>
      <c r="D639">
        <v>79</v>
      </c>
      <c r="E639" cm="1">
        <f t="array" ref="E639">_xlfn.SWITCH(MONTH(Cafe[[#This Row],[Date]]),1,100,2,100,3,100,4,150,5,150,6,150,7,150,8,200,9,150,10,150,11,150,12,150)</f>
        <v>150</v>
      </c>
      <c r="F639">
        <v>16</v>
      </c>
      <c r="G639">
        <f>IF(OR(WEEKDAY(Cafe[[#This Row],[Date]])=1, WEEKDAY(Cafe[[#This Row],[Date]])=7),1,0)</f>
        <v>0</v>
      </c>
    </row>
    <row r="640" spans="2:7" x14ac:dyDescent="0.3">
      <c r="B640" s="1">
        <f t="shared" si="9"/>
        <v>43369</v>
      </c>
      <c r="C640" s="2">
        <v>11463.513956852141</v>
      </c>
      <c r="D640">
        <v>77</v>
      </c>
      <c r="E640" cm="1">
        <f t="array" ref="E640">_xlfn.SWITCH(MONTH(Cafe[[#This Row],[Date]]),1,100,2,100,3,100,4,150,5,150,6,150,7,150,8,200,9,150,10,150,11,150,12,150)</f>
        <v>150</v>
      </c>
      <c r="F640">
        <v>18</v>
      </c>
      <c r="G640">
        <f>IF(OR(WEEKDAY(Cafe[[#This Row],[Date]])=1, WEEKDAY(Cafe[[#This Row],[Date]])=7),1,0)</f>
        <v>0</v>
      </c>
    </row>
    <row r="641" spans="2:7" x14ac:dyDescent="0.3">
      <c r="B641" s="1">
        <f t="shared" si="9"/>
        <v>43370</v>
      </c>
      <c r="C641" s="2">
        <v>11446.583548704486</v>
      </c>
      <c r="D641">
        <v>74</v>
      </c>
      <c r="E641" cm="1">
        <f t="array" ref="E641">_xlfn.SWITCH(MONTH(Cafe[[#This Row],[Date]]),1,100,2,100,3,100,4,150,5,150,6,150,7,150,8,200,9,150,10,150,11,150,12,150)</f>
        <v>150</v>
      </c>
      <c r="F641">
        <v>13</v>
      </c>
      <c r="G641">
        <f>IF(OR(WEEKDAY(Cafe[[#This Row],[Date]])=1, WEEKDAY(Cafe[[#This Row],[Date]])=7),1,0)</f>
        <v>0</v>
      </c>
    </row>
    <row r="642" spans="2:7" x14ac:dyDescent="0.3">
      <c r="B642" s="1">
        <f t="shared" si="9"/>
        <v>43371</v>
      </c>
      <c r="C642" s="2">
        <v>11428.752044905867</v>
      </c>
      <c r="D642">
        <v>75</v>
      </c>
      <c r="E642" cm="1">
        <f t="array" ref="E642">_xlfn.SWITCH(MONTH(Cafe[[#This Row],[Date]]),1,100,2,100,3,100,4,150,5,150,6,150,7,150,8,200,9,150,10,150,11,150,12,150)</f>
        <v>150</v>
      </c>
      <c r="F642">
        <v>14</v>
      </c>
      <c r="G642">
        <f>IF(OR(WEEKDAY(Cafe[[#This Row],[Date]])=1, WEEKDAY(Cafe[[#This Row],[Date]])=7),1,0)</f>
        <v>0</v>
      </c>
    </row>
    <row r="643" spans="2:7" x14ac:dyDescent="0.3">
      <c r="B643" s="1">
        <f t="shared" si="9"/>
        <v>43372</v>
      </c>
      <c r="C643" s="2">
        <v>14827.684487254432</v>
      </c>
      <c r="D643">
        <v>77</v>
      </c>
      <c r="E643" cm="1">
        <f t="array" ref="E643">_xlfn.SWITCH(MONTH(Cafe[[#This Row],[Date]]),1,100,2,100,3,100,4,150,5,150,6,150,7,150,8,200,9,150,10,150,11,150,12,150)</f>
        <v>150</v>
      </c>
      <c r="F643">
        <v>18</v>
      </c>
      <c r="G643">
        <f>IF(OR(WEEKDAY(Cafe[[#This Row],[Date]])=1, WEEKDAY(Cafe[[#This Row],[Date]])=7),1,0)</f>
        <v>1</v>
      </c>
    </row>
    <row r="644" spans="2:7" x14ac:dyDescent="0.3">
      <c r="B644" s="1">
        <f t="shared" si="9"/>
        <v>43373</v>
      </c>
      <c r="C644" s="2">
        <v>15078.080421836601</v>
      </c>
      <c r="D644">
        <v>76</v>
      </c>
      <c r="E644" cm="1">
        <f t="array" ref="E644">_xlfn.SWITCH(MONTH(Cafe[[#This Row],[Date]]),1,100,2,100,3,100,4,150,5,150,6,150,7,150,8,200,9,150,10,150,11,150,12,150)</f>
        <v>150</v>
      </c>
      <c r="F644">
        <v>14</v>
      </c>
      <c r="G644">
        <f>IF(OR(WEEKDAY(Cafe[[#This Row],[Date]])=1, WEEKDAY(Cafe[[#This Row],[Date]])=7),1,0)</f>
        <v>1</v>
      </c>
    </row>
    <row r="645" spans="2:7" x14ac:dyDescent="0.3">
      <c r="B645" s="1">
        <f t="shared" si="9"/>
        <v>43374</v>
      </c>
      <c r="C645" s="2">
        <v>13501.746937300832</v>
      </c>
      <c r="D645">
        <v>77</v>
      </c>
      <c r="E645" cm="1">
        <f t="array" ref="E645">_xlfn.SWITCH(MONTH(Cafe[[#This Row],[Date]]),1,100,2,100,3,100,4,150,5,150,6,150,7,150,8,200,9,150,10,150,11,150,12,150)</f>
        <v>150</v>
      </c>
      <c r="F645">
        <v>18</v>
      </c>
      <c r="G645">
        <f>IF(OR(WEEKDAY(Cafe[[#This Row],[Date]])=1, WEEKDAY(Cafe[[#This Row],[Date]])=7),1,0)</f>
        <v>0</v>
      </c>
    </row>
    <row r="646" spans="2:7" x14ac:dyDescent="0.3">
      <c r="B646" s="1">
        <f t="shared" si="9"/>
        <v>43375</v>
      </c>
      <c r="C646" s="2">
        <v>13882.561677231281</v>
      </c>
      <c r="D646">
        <v>76</v>
      </c>
      <c r="E646" cm="1">
        <f t="array" ref="E646">_xlfn.SWITCH(MONTH(Cafe[[#This Row],[Date]]),1,100,2,100,3,100,4,150,5,150,6,150,7,150,8,200,9,150,10,150,11,150,12,150)</f>
        <v>150</v>
      </c>
      <c r="F646">
        <v>18</v>
      </c>
      <c r="G646">
        <f>IF(OR(WEEKDAY(Cafe[[#This Row],[Date]])=1, WEEKDAY(Cafe[[#This Row],[Date]])=7),1,0)</f>
        <v>0</v>
      </c>
    </row>
    <row r="647" spans="2:7" x14ac:dyDescent="0.3">
      <c r="B647" s="1">
        <f t="shared" si="9"/>
        <v>43376</v>
      </c>
      <c r="C647" s="2">
        <v>12305.642960039997</v>
      </c>
      <c r="D647">
        <v>78</v>
      </c>
      <c r="E647" cm="1">
        <f t="array" ref="E647">_xlfn.SWITCH(MONTH(Cafe[[#This Row],[Date]]),1,100,2,100,3,100,4,150,5,150,6,150,7,150,8,200,9,150,10,150,11,150,12,150)</f>
        <v>150</v>
      </c>
      <c r="F647">
        <v>16</v>
      </c>
      <c r="G647">
        <f>IF(OR(WEEKDAY(Cafe[[#This Row],[Date]])=1, WEEKDAY(Cafe[[#This Row],[Date]])=7),1,0)</f>
        <v>0</v>
      </c>
    </row>
    <row r="648" spans="2:7" x14ac:dyDescent="0.3">
      <c r="B648" s="1">
        <f t="shared" si="9"/>
        <v>43377</v>
      </c>
      <c r="C648" s="2">
        <v>12035.650736423308</v>
      </c>
      <c r="D648">
        <v>79</v>
      </c>
      <c r="E648" cm="1">
        <f t="array" ref="E648">_xlfn.SWITCH(MONTH(Cafe[[#This Row],[Date]]),1,100,2,100,3,100,4,150,5,150,6,150,7,150,8,200,9,150,10,150,11,150,12,150)</f>
        <v>150</v>
      </c>
      <c r="F648">
        <v>21</v>
      </c>
      <c r="G648">
        <f>IF(OR(WEEKDAY(Cafe[[#This Row],[Date]])=1, WEEKDAY(Cafe[[#This Row],[Date]])=7),1,0)</f>
        <v>0</v>
      </c>
    </row>
    <row r="649" spans="2:7" x14ac:dyDescent="0.3">
      <c r="B649" s="1">
        <f t="shared" ref="B649:B712" si="10">B648+1</f>
        <v>43378</v>
      </c>
      <c r="C649" s="2">
        <v>13912.947495811299</v>
      </c>
      <c r="D649">
        <v>80</v>
      </c>
      <c r="E649" cm="1">
        <f t="array" ref="E649">_xlfn.SWITCH(MONTH(Cafe[[#This Row],[Date]]),1,100,2,100,3,100,4,150,5,150,6,150,7,150,8,200,9,150,10,150,11,150,12,150)</f>
        <v>150</v>
      </c>
      <c r="F649">
        <v>19</v>
      </c>
      <c r="G649">
        <f>IF(OR(WEEKDAY(Cafe[[#This Row],[Date]])=1, WEEKDAY(Cafe[[#This Row],[Date]])=7),1,0)</f>
        <v>0</v>
      </c>
    </row>
    <row r="650" spans="2:7" x14ac:dyDescent="0.3">
      <c r="B650" s="1">
        <f t="shared" si="10"/>
        <v>43379</v>
      </c>
      <c r="C650" s="2">
        <v>15458.941955747221</v>
      </c>
      <c r="D650">
        <v>81</v>
      </c>
      <c r="E650" cm="1">
        <f t="array" ref="E650">_xlfn.SWITCH(MONTH(Cafe[[#This Row],[Date]]),1,100,2,100,3,100,4,150,5,150,6,150,7,150,8,200,9,150,10,150,11,150,12,150)</f>
        <v>150</v>
      </c>
      <c r="F650">
        <v>20</v>
      </c>
      <c r="G650">
        <f>IF(OR(WEEKDAY(Cafe[[#This Row],[Date]])=1, WEEKDAY(Cafe[[#This Row],[Date]])=7),1,0)</f>
        <v>1</v>
      </c>
    </row>
    <row r="651" spans="2:7" x14ac:dyDescent="0.3">
      <c r="B651" s="1">
        <f t="shared" si="10"/>
        <v>43380</v>
      </c>
      <c r="C651" s="2">
        <v>14568.4224478041</v>
      </c>
      <c r="D651">
        <v>80</v>
      </c>
      <c r="E651" cm="1">
        <f t="array" ref="E651">_xlfn.SWITCH(MONTH(Cafe[[#This Row],[Date]]),1,100,2,100,3,100,4,150,5,150,6,150,7,150,8,200,9,150,10,150,11,150,12,150)</f>
        <v>150</v>
      </c>
      <c r="F651">
        <v>18</v>
      </c>
      <c r="G651">
        <f>IF(OR(WEEKDAY(Cafe[[#This Row],[Date]])=1, WEEKDAY(Cafe[[#This Row],[Date]])=7),1,0)</f>
        <v>1</v>
      </c>
    </row>
    <row r="652" spans="2:7" x14ac:dyDescent="0.3">
      <c r="B652" s="1">
        <f t="shared" si="10"/>
        <v>43381</v>
      </c>
      <c r="C652" s="2">
        <v>12863.359478930852</v>
      </c>
      <c r="D652">
        <v>78</v>
      </c>
      <c r="E652" cm="1">
        <f t="array" ref="E652">_xlfn.SWITCH(MONTH(Cafe[[#This Row],[Date]]),1,100,2,100,3,100,4,150,5,150,6,150,7,150,8,200,9,150,10,150,11,150,12,150)</f>
        <v>150</v>
      </c>
      <c r="F652">
        <v>19</v>
      </c>
      <c r="G652">
        <f>IF(OR(WEEKDAY(Cafe[[#This Row],[Date]])=1, WEEKDAY(Cafe[[#This Row],[Date]])=7),1,0)</f>
        <v>0</v>
      </c>
    </row>
    <row r="653" spans="2:7" x14ac:dyDescent="0.3">
      <c r="B653" s="1">
        <f t="shared" si="10"/>
        <v>43382</v>
      </c>
      <c r="C653" s="2">
        <v>13193.548488320099</v>
      </c>
      <c r="D653">
        <v>75</v>
      </c>
      <c r="E653" cm="1">
        <f t="array" ref="E653">_xlfn.SWITCH(MONTH(Cafe[[#This Row],[Date]]),1,100,2,100,3,100,4,150,5,150,6,150,7,150,8,200,9,150,10,150,11,150,12,150)</f>
        <v>150</v>
      </c>
      <c r="F653">
        <v>15</v>
      </c>
      <c r="G653">
        <f>IF(OR(WEEKDAY(Cafe[[#This Row],[Date]])=1, WEEKDAY(Cafe[[#This Row],[Date]])=7),1,0)</f>
        <v>0</v>
      </c>
    </row>
    <row r="654" spans="2:7" x14ac:dyDescent="0.3">
      <c r="B654" s="1">
        <f t="shared" si="10"/>
        <v>43383</v>
      </c>
      <c r="C654" s="2">
        <v>12979.059896574388</v>
      </c>
      <c r="D654">
        <v>75</v>
      </c>
      <c r="E654" cm="1">
        <f t="array" ref="E654">_xlfn.SWITCH(MONTH(Cafe[[#This Row],[Date]]),1,100,2,100,3,100,4,150,5,150,6,150,7,150,8,200,9,150,10,150,11,150,12,150)</f>
        <v>150</v>
      </c>
      <c r="F654">
        <v>20</v>
      </c>
      <c r="G654">
        <f>IF(OR(WEEKDAY(Cafe[[#This Row],[Date]])=1, WEEKDAY(Cafe[[#This Row],[Date]])=7),1,0)</f>
        <v>0</v>
      </c>
    </row>
    <row r="655" spans="2:7" x14ac:dyDescent="0.3">
      <c r="B655" s="1">
        <f t="shared" si="10"/>
        <v>43384</v>
      </c>
      <c r="C655" s="2">
        <v>13353.632933310448</v>
      </c>
      <c r="D655">
        <v>75</v>
      </c>
      <c r="E655" cm="1">
        <f t="array" ref="E655">_xlfn.SWITCH(MONTH(Cafe[[#This Row],[Date]]),1,100,2,100,3,100,4,150,5,150,6,150,7,150,8,200,9,150,10,150,11,150,12,150)</f>
        <v>150</v>
      </c>
      <c r="F655">
        <v>12</v>
      </c>
      <c r="G655">
        <f>IF(OR(WEEKDAY(Cafe[[#This Row],[Date]])=1, WEEKDAY(Cafe[[#This Row],[Date]])=7),1,0)</f>
        <v>0</v>
      </c>
    </row>
    <row r="656" spans="2:7" x14ac:dyDescent="0.3">
      <c r="B656" s="1">
        <f t="shared" si="10"/>
        <v>43385</v>
      </c>
      <c r="C656" s="2">
        <v>13246.007886834612</v>
      </c>
      <c r="D656">
        <v>62</v>
      </c>
      <c r="E656" cm="1">
        <f t="array" ref="E656">_xlfn.SWITCH(MONTH(Cafe[[#This Row],[Date]]),1,100,2,100,3,100,4,150,5,150,6,150,7,150,8,200,9,150,10,150,11,150,12,150)</f>
        <v>150</v>
      </c>
      <c r="F656">
        <v>22</v>
      </c>
      <c r="G656">
        <f>IF(OR(WEEKDAY(Cafe[[#This Row],[Date]])=1, WEEKDAY(Cafe[[#This Row],[Date]])=7),1,0)</f>
        <v>0</v>
      </c>
    </row>
    <row r="657" spans="2:7" x14ac:dyDescent="0.3">
      <c r="B657" s="1">
        <f t="shared" si="10"/>
        <v>43386</v>
      </c>
      <c r="C657" s="2">
        <v>15223.762260975671</v>
      </c>
      <c r="D657">
        <v>62</v>
      </c>
      <c r="E657" cm="1">
        <f t="array" ref="E657">_xlfn.SWITCH(MONTH(Cafe[[#This Row],[Date]]),1,100,2,100,3,100,4,150,5,150,6,150,7,150,8,200,9,150,10,150,11,150,12,150)</f>
        <v>150</v>
      </c>
      <c r="F657">
        <v>13</v>
      </c>
      <c r="G657">
        <f>IF(OR(WEEKDAY(Cafe[[#This Row],[Date]])=1, WEEKDAY(Cafe[[#This Row],[Date]])=7),1,0)</f>
        <v>1</v>
      </c>
    </row>
    <row r="658" spans="2:7" x14ac:dyDescent="0.3">
      <c r="B658" s="1">
        <f t="shared" si="10"/>
        <v>43387</v>
      </c>
      <c r="C658" s="2">
        <v>15651.836453614826</v>
      </c>
      <c r="D658">
        <v>67</v>
      </c>
      <c r="E658" cm="1">
        <f t="array" ref="E658">_xlfn.SWITCH(MONTH(Cafe[[#This Row],[Date]]),1,100,2,100,3,100,4,150,5,150,6,150,7,150,8,200,9,150,10,150,11,150,12,150)</f>
        <v>150</v>
      </c>
      <c r="F658">
        <v>16</v>
      </c>
      <c r="G658">
        <f>IF(OR(WEEKDAY(Cafe[[#This Row],[Date]])=1, WEEKDAY(Cafe[[#This Row],[Date]])=7),1,0)</f>
        <v>1</v>
      </c>
    </row>
    <row r="659" spans="2:7" x14ac:dyDescent="0.3">
      <c r="B659" s="1">
        <f t="shared" si="10"/>
        <v>43388</v>
      </c>
      <c r="C659" s="2">
        <v>12116.234500577839</v>
      </c>
      <c r="D659">
        <v>71</v>
      </c>
      <c r="E659" cm="1">
        <f t="array" ref="E659">_xlfn.SWITCH(MONTH(Cafe[[#This Row],[Date]]),1,100,2,100,3,100,4,150,5,150,6,150,7,150,8,200,9,150,10,150,11,150,12,150)</f>
        <v>150</v>
      </c>
      <c r="F659">
        <v>16</v>
      </c>
      <c r="G659">
        <f>IF(OR(WEEKDAY(Cafe[[#This Row],[Date]])=1, WEEKDAY(Cafe[[#This Row],[Date]])=7),1,0)</f>
        <v>0</v>
      </c>
    </row>
    <row r="660" spans="2:7" x14ac:dyDescent="0.3">
      <c r="B660" s="1">
        <f t="shared" si="10"/>
        <v>43389</v>
      </c>
      <c r="C660" s="2">
        <v>11558.467991876038</v>
      </c>
      <c r="D660">
        <v>74</v>
      </c>
      <c r="E660" cm="1">
        <f t="array" ref="E660">_xlfn.SWITCH(MONTH(Cafe[[#This Row],[Date]]),1,100,2,100,3,100,4,150,5,150,6,150,7,150,8,200,9,150,10,150,11,150,12,150)</f>
        <v>150</v>
      </c>
      <c r="F660">
        <v>14</v>
      </c>
      <c r="G660">
        <f>IF(OR(WEEKDAY(Cafe[[#This Row],[Date]])=1, WEEKDAY(Cafe[[#This Row],[Date]])=7),1,0)</f>
        <v>0</v>
      </c>
    </row>
    <row r="661" spans="2:7" x14ac:dyDescent="0.3">
      <c r="B661" s="1">
        <f t="shared" si="10"/>
        <v>43390</v>
      </c>
      <c r="C661" s="2">
        <v>13054.475878092475</v>
      </c>
      <c r="D661">
        <v>68</v>
      </c>
      <c r="E661" cm="1">
        <f t="array" ref="E661">_xlfn.SWITCH(MONTH(Cafe[[#This Row],[Date]]),1,100,2,100,3,100,4,150,5,150,6,150,7,150,8,200,9,150,10,150,11,150,12,150)</f>
        <v>150</v>
      </c>
      <c r="F661">
        <v>14</v>
      </c>
      <c r="G661">
        <f>IF(OR(WEEKDAY(Cafe[[#This Row],[Date]])=1, WEEKDAY(Cafe[[#This Row],[Date]])=7),1,0)</f>
        <v>0</v>
      </c>
    </row>
    <row r="662" spans="2:7" x14ac:dyDescent="0.3">
      <c r="B662" s="1">
        <f t="shared" si="10"/>
        <v>43391</v>
      </c>
      <c r="C662" s="2">
        <v>10891.616844757893</v>
      </c>
      <c r="D662">
        <v>63</v>
      </c>
      <c r="E662" cm="1">
        <f t="array" ref="E662">_xlfn.SWITCH(MONTH(Cafe[[#This Row],[Date]]),1,100,2,100,3,100,4,150,5,150,6,150,7,150,8,200,9,150,10,150,11,150,12,150)</f>
        <v>150</v>
      </c>
      <c r="F662">
        <v>22</v>
      </c>
      <c r="G662">
        <f>IF(OR(WEEKDAY(Cafe[[#This Row],[Date]])=1, WEEKDAY(Cafe[[#This Row],[Date]])=7),1,0)</f>
        <v>0</v>
      </c>
    </row>
    <row r="663" spans="2:7" x14ac:dyDescent="0.3">
      <c r="B663" s="1">
        <f t="shared" si="10"/>
        <v>43392</v>
      </c>
      <c r="C663" s="2">
        <v>12036.688399846242</v>
      </c>
      <c r="D663">
        <v>60</v>
      </c>
      <c r="E663" cm="1">
        <f t="array" ref="E663">_xlfn.SWITCH(MONTH(Cafe[[#This Row],[Date]]),1,100,2,100,3,100,4,150,5,150,6,150,7,150,8,200,9,150,10,150,11,150,12,150)</f>
        <v>150</v>
      </c>
      <c r="F663">
        <v>17</v>
      </c>
      <c r="G663">
        <f>IF(OR(WEEKDAY(Cafe[[#This Row],[Date]])=1, WEEKDAY(Cafe[[#This Row],[Date]])=7),1,0)</f>
        <v>0</v>
      </c>
    </row>
    <row r="664" spans="2:7" x14ac:dyDescent="0.3">
      <c r="B664" s="1">
        <f t="shared" si="10"/>
        <v>43393</v>
      </c>
      <c r="C664" s="2">
        <v>14361.173875259547</v>
      </c>
      <c r="D664">
        <v>64</v>
      </c>
      <c r="E664" cm="1">
        <f t="array" ref="E664">_xlfn.SWITCH(MONTH(Cafe[[#This Row],[Date]]),1,100,2,100,3,100,4,150,5,150,6,150,7,150,8,200,9,150,10,150,11,150,12,150)</f>
        <v>150</v>
      </c>
      <c r="F664">
        <v>22</v>
      </c>
      <c r="G664">
        <f>IF(OR(WEEKDAY(Cafe[[#This Row],[Date]])=1, WEEKDAY(Cafe[[#This Row],[Date]])=7),1,0)</f>
        <v>1</v>
      </c>
    </row>
    <row r="665" spans="2:7" x14ac:dyDescent="0.3">
      <c r="B665" s="1">
        <f t="shared" si="10"/>
        <v>43394</v>
      </c>
      <c r="C665" s="2">
        <v>15563.134448602548</v>
      </c>
      <c r="D665">
        <v>55</v>
      </c>
      <c r="E665" cm="1">
        <f t="array" ref="E665">_xlfn.SWITCH(MONTH(Cafe[[#This Row],[Date]]),1,100,2,100,3,100,4,150,5,150,6,150,7,150,8,200,9,150,10,150,11,150,12,150)</f>
        <v>150</v>
      </c>
      <c r="F665">
        <v>14</v>
      </c>
      <c r="G665">
        <f>IF(OR(WEEKDAY(Cafe[[#This Row],[Date]])=1, WEEKDAY(Cafe[[#This Row],[Date]])=7),1,0)</f>
        <v>1</v>
      </c>
    </row>
    <row r="666" spans="2:7" x14ac:dyDescent="0.3">
      <c r="B666" s="1">
        <f t="shared" si="10"/>
        <v>43395</v>
      </c>
      <c r="C666" s="2">
        <v>12537.621083968972</v>
      </c>
      <c r="D666">
        <v>54</v>
      </c>
      <c r="E666" cm="1">
        <f t="array" ref="E666">_xlfn.SWITCH(MONTH(Cafe[[#This Row],[Date]]),1,100,2,100,3,100,4,150,5,150,6,150,7,150,8,200,9,150,10,150,11,150,12,150)</f>
        <v>150</v>
      </c>
      <c r="F666">
        <v>15</v>
      </c>
      <c r="G666">
        <f>IF(OR(WEEKDAY(Cafe[[#This Row],[Date]])=1, WEEKDAY(Cafe[[#This Row],[Date]])=7),1,0)</f>
        <v>0</v>
      </c>
    </row>
    <row r="667" spans="2:7" x14ac:dyDescent="0.3">
      <c r="B667" s="1">
        <f t="shared" si="10"/>
        <v>43396</v>
      </c>
      <c r="C667" s="2">
        <v>11019.107181263318</v>
      </c>
      <c r="D667">
        <v>60</v>
      </c>
      <c r="E667" cm="1">
        <f t="array" ref="E667">_xlfn.SWITCH(MONTH(Cafe[[#This Row],[Date]]),1,100,2,100,3,100,4,150,5,150,6,150,7,150,8,200,9,150,10,150,11,150,12,150)</f>
        <v>150</v>
      </c>
      <c r="F667">
        <v>22</v>
      </c>
      <c r="G667">
        <f>IF(OR(WEEKDAY(Cafe[[#This Row],[Date]])=1, WEEKDAY(Cafe[[#This Row],[Date]])=7),1,0)</f>
        <v>0</v>
      </c>
    </row>
    <row r="668" spans="2:7" x14ac:dyDescent="0.3">
      <c r="B668" s="1">
        <f t="shared" si="10"/>
        <v>43397</v>
      </c>
      <c r="C668" s="2">
        <v>12588.033931213386</v>
      </c>
      <c r="D668">
        <v>59</v>
      </c>
      <c r="E668" cm="1">
        <f t="array" ref="E668">_xlfn.SWITCH(MONTH(Cafe[[#This Row],[Date]]),1,100,2,100,3,100,4,150,5,150,6,150,7,150,8,200,9,150,10,150,11,150,12,150)</f>
        <v>150</v>
      </c>
      <c r="F668">
        <v>18</v>
      </c>
      <c r="G668">
        <f>IF(OR(WEEKDAY(Cafe[[#This Row],[Date]])=1, WEEKDAY(Cafe[[#This Row],[Date]])=7),1,0)</f>
        <v>0</v>
      </c>
    </row>
    <row r="669" spans="2:7" x14ac:dyDescent="0.3">
      <c r="B669" s="1">
        <f t="shared" si="10"/>
        <v>43398</v>
      </c>
      <c r="C669" s="2">
        <v>13062.161673326244</v>
      </c>
      <c r="D669">
        <v>56</v>
      </c>
      <c r="E669" cm="1">
        <f t="array" ref="E669">_xlfn.SWITCH(MONTH(Cafe[[#This Row],[Date]]),1,100,2,100,3,100,4,150,5,150,6,150,7,150,8,200,9,150,10,150,11,150,12,150)</f>
        <v>150</v>
      </c>
      <c r="F669">
        <v>13</v>
      </c>
      <c r="G669">
        <f>IF(OR(WEEKDAY(Cafe[[#This Row],[Date]])=1, WEEKDAY(Cafe[[#This Row],[Date]])=7),1,0)</f>
        <v>0</v>
      </c>
    </row>
    <row r="670" spans="2:7" x14ac:dyDescent="0.3">
      <c r="B670" s="1">
        <f t="shared" si="10"/>
        <v>43399</v>
      </c>
      <c r="C670" s="2">
        <v>12497.464883230317</v>
      </c>
      <c r="D670">
        <v>50</v>
      </c>
      <c r="E670" cm="1">
        <f t="array" ref="E670">_xlfn.SWITCH(MONTH(Cafe[[#This Row],[Date]]),1,100,2,100,3,100,4,150,5,150,6,150,7,150,8,200,9,150,10,150,11,150,12,150)</f>
        <v>150</v>
      </c>
      <c r="F670">
        <v>13</v>
      </c>
      <c r="G670">
        <f>IF(OR(WEEKDAY(Cafe[[#This Row],[Date]])=1, WEEKDAY(Cafe[[#This Row],[Date]])=7),1,0)</f>
        <v>0</v>
      </c>
    </row>
    <row r="671" spans="2:7" x14ac:dyDescent="0.3">
      <c r="B671" s="1">
        <f t="shared" si="10"/>
        <v>43400</v>
      </c>
      <c r="C671" s="2">
        <v>14120.919993700025</v>
      </c>
      <c r="D671">
        <v>54</v>
      </c>
      <c r="E671" cm="1">
        <f t="array" ref="E671">_xlfn.SWITCH(MONTH(Cafe[[#This Row],[Date]]),1,100,2,100,3,100,4,150,5,150,6,150,7,150,8,200,9,150,10,150,11,150,12,150)</f>
        <v>150</v>
      </c>
      <c r="F671">
        <v>20</v>
      </c>
      <c r="G671">
        <f>IF(OR(WEEKDAY(Cafe[[#This Row],[Date]])=1, WEEKDAY(Cafe[[#This Row],[Date]])=7),1,0)</f>
        <v>1</v>
      </c>
    </row>
    <row r="672" spans="2:7" x14ac:dyDescent="0.3">
      <c r="B672" s="1">
        <f t="shared" si="10"/>
        <v>43401</v>
      </c>
      <c r="C672" s="2">
        <v>14308.784635424003</v>
      </c>
      <c r="D672">
        <v>57</v>
      </c>
      <c r="E672" cm="1">
        <f t="array" ref="E672">_xlfn.SWITCH(MONTH(Cafe[[#This Row],[Date]]),1,100,2,100,3,100,4,150,5,150,6,150,7,150,8,200,9,150,10,150,11,150,12,150)</f>
        <v>150</v>
      </c>
      <c r="F672">
        <v>16</v>
      </c>
      <c r="G672">
        <f>IF(OR(WEEKDAY(Cafe[[#This Row],[Date]])=1, WEEKDAY(Cafe[[#This Row],[Date]])=7),1,0)</f>
        <v>1</v>
      </c>
    </row>
    <row r="673" spans="2:7" x14ac:dyDescent="0.3">
      <c r="B673" s="1">
        <f t="shared" si="10"/>
        <v>43402</v>
      </c>
      <c r="C673" s="2">
        <v>11768.081366415829</v>
      </c>
      <c r="D673">
        <v>62</v>
      </c>
      <c r="E673" cm="1">
        <f t="array" ref="E673">_xlfn.SWITCH(MONTH(Cafe[[#This Row],[Date]]),1,100,2,100,3,100,4,150,5,150,6,150,7,150,8,200,9,150,10,150,11,150,12,150)</f>
        <v>150</v>
      </c>
      <c r="F673">
        <v>18</v>
      </c>
      <c r="G673">
        <f>IF(OR(WEEKDAY(Cafe[[#This Row],[Date]])=1, WEEKDAY(Cafe[[#This Row],[Date]])=7),1,0)</f>
        <v>0</v>
      </c>
    </row>
    <row r="674" spans="2:7" x14ac:dyDescent="0.3">
      <c r="B674" s="1">
        <f t="shared" si="10"/>
        <v>43403</v>
      </c>
      <c r="C674" s="2">
        <v>10671.040795913126</v>
      </c>
      <c r="D674">
        <v>58</v>
      </c>
      <c r="E674" cm="1">
        <f t="array" ref="E674">_xlfn.SWITCH(MONTH(Cafe[[#This Row],[Date]]),1,100,2,100,3,100,4,150,5,150,6,150,7,150,8,200,9,150,10,150,11,150,12,150)</f>
        <v>150</v>
      </c>
      <c r="F674">
        <v>21</v>
      </c>
      <c r="G674">
        <f>IF(OR(WEEKDAY(Cafe[[#This Row],[Date]])=1, WEEKDAY(Cafe[[#This Row],[Date]])=7),1,0)</f>
        <v>0</v>
      </c>
    </row>
    <row r="675" spans="2:7" x14ac:dyDescent="0.3">
      <c r="B675" s="1">
        <f t="shared" si="10"/>
        <v>43404</v>
      </c>
      <c r="C675" s="2">
        <v>11860.860350286981</v>
      </c>
      <c r="D675">
        <v>62</v>
      </c>
      <c r="E675" cm="1">
        <f t="array" ref="E675">_xlfn.SWITCH(MONTH(Cafe[[#This Row],[Date]]),1,100,2,100,3,100,4,150,5,150,6,150,7,150,8,200,9,150,10,150,11,150,12,150)</f>
        <v>150</v>
      </c>
      <c r="F675">
        <v>17</v>
      </c>
      <c r="G675">
        <f>IF(OR(WEEKDAY(Cafe[[#This Row],[Date]])=1, WEEKDAY(Cafe[[#This Row],[Date]])=7),1,0)</f>
        <v>0</v>
      </c>
    </row>
    <row r="676" spans="2:7" x14ac:dyDescent="0.3">
      <c r="B676" s="1">
        <f t="shared" si="10"/>
        <v>43405</v>
      </c>
      <c r="C676" s="2">
        <v>13427.127633636055</v>
      </c>
      <c r="D676">
        <v>65</v>
      </c>
      <c r="E676" cm="1">
        <f t="array" ref="E676">_xlfn.SWITCH(MONTH(Cafe[[#This Row],[Date]]),1,100,2,100,3,100,4,150,5,150,6,150,7,150,8,200,9,150,10,150,11,150,12,150)</f>
        <v>150</v>
      </c>
      <c r="F676">
        <v>21</v>
      </c>
      <c r="G676">
        <f>IF(OR(WEEKDAY(Cafe[[#This Row],[Date]])=1, WEEKDAY(Cafe[[#This Row],[Date]])=7),1,0)</f>
        <v>0</v>
      </c>
    </row>
    <row r="677" spans="2:7" x14ac:dyDescent="0.3">
      <c r="B677" s="1">
        <f t="shared" si="10"/>
        <v>43406</v>
      </c>
      <c r="C677" s="2">
        <v>11058.843450500794</v>
      </c>
      <c r="D677">
        <v>60</v>
      </c>
      <c r="E677" cm="1">
        <f t="array" ref="E677">_xlfn.SWITCH(MONTH(Cafe[[#This Row],[Date]]),1,100,2,100,3,100,4,150,5,150,6,150,7,150,8,200,9,150,10,150,11,150,12,150)</f>
        <v>150</v>
      </c>
      <c r="F677">
        <v>12</v>
      </c>
      <c r="G677">
        <f>IF(OR(WEEKDAY(Cafe[[#This Row],[Date]])=1, WEEKDAY(Cafe[[#This Row],[Date]])=7),1,0)</f>
        <v>0</v>
      </c>
    </row>
    <row r="678" spans="2:7" x14ac:dyDescent="0.3">
      <c r="B678" s="1">
        <f t="shared" si="10"/>
        <v>43407</v>
      </c>
      <c r="C678" s="2">
        <v>12955.090718281132</v>
      </c>
      <c r="D678">
        <v>50</v>
      </c>
      <c r="E678" cm="1">
        <f t="array" ref="E678">_xlfn.SWITCH(MONTH(Cafe[[#This Row],[Date]]),1,100,2,100,3,100,4,150,5,150,6,150,7,150,8,200,9,150,10,150,11,150,12,150)</f>
        <v>150</v>
      </c>
      <c r="F678">
        <v>18</v>
      </c>
      <c r="G678">
        <f>IF(OR(WEEKDAY(Cafe[[#This Row],[Date]])=1, WEEKDAY(Cafe[[#This Row],[Date]])=7),1,0)</f>
        <v>1</v>
      </c>
    </row>
    <row r="679" spans="2:7" x14ac:dyDescent="0.3">
      <c r="B679" s="1">
        <f t="shared" si="10"/>
        <v>43408</v>
      </c>
      <c r="C679" s="2">
        <v>13198.845412837227</v>
      </c>
      <c r="D679">
        <v>54</v>
      </c>
      <c r="E679" cm="1">
        <f t="array" ref="E679">_xlfn.SWITCH(MONTH(Cafe[[#This Row],[Date]]),1,100,2,100,3,100,4,150,5,150,6,150,7,150,8,200,9,150,10,150,11,150,12,150)</f>
        <v>150</v>
      </c>
      <c r="F679">
        <v>16</v>
      </c>
      <c r="G679">
        <f>IF(OR(WEEKDAY(Cafe[[#This Row],[Date]])=1, WEEKDAY(Cafe[[#This Row],[Date]])=7),1,0)</f>
        <v>1</v>
      </c>
    </row>
    <row r="680" spans="2:7" x14ac:dyDescent="0.3">
      <c r="B680" s="1">
        <f t="shared" si="10"/>
        <v>43409</v>
      </c>
      <c r="C680" s="2">
        <v>11533.957430784611</v>
      </c>
      <c r="D680">
        <v>60</v>
      </c>
      <c r="E680" cm="1">
        <f t="array" ref="E680">_xlfn.SWITCH(MONTH(Cafe[[#This Row],[Date]]),1,100,2,100,3,100,4,150,5,150,6,150,7,150,8,200,9,150,10,150,11,150,12,150)</f>
        <v>150</v>
      </c>
      <c r="F680">
        <v>16</v>
      </c>
      <c r="G680">
        <f>IF(OR(WEEKDAY(Cafe[[#This Row],[Date]])=1, WEEKDAY(Cafe[[#This Row],[Date]])=7),1,0)</f>
        <v>0</v>
      </c>
    </row>
    <row r="681" spans="2:7" x14ac:dyDescent="0.3">
      <c r="B681" s="1">
        <f t="shared" si="10"/>
        <v>43410</v>
      </c>
      <c r="C681" s="2">
        <v>11724.651603494665</v>
      </c>
      <c r="D681">
        <v>67</v>
      </c>
      <c r="E681" cm="1">
        <f t="array" ref="E681">_xlfn.SWITCH(MONTH(Cafe[[#This Row],[Date]]),1,100,2,100,3,100,4,150,5,150,6,150,7,150,8,200,9,150,10,150,11,150,12,150)</f>
        <v>150</v>
      </c>
      <c r="F681">
        <v>13</v>
      </c>
      <c r="G681">
        <f>IF(OR(WEEKDAY(Cafe[[#This Row],[Date]])=1, WEEKDAY(Cafe[[#This Row],[Date]])=7),1,0)</f>
        <v>0</v>
      </c>
    </row>
    <row r="682" spans="2:7" x14ac:dyDescent="0.3">
      <c r="B682" s="1">
        <f t="shared" si="10"/>
        <v>43411</v>
      </c>
      <c r="C682" s="2">
        <v>12983.844494332045</v>
      </c>
      <c r="D682">
        <v>61</v>
      </c>
      <c r="E682" cm="1">
        <f t="array" ref="E682">_xlfn.SWITCH(MONTH(Cafe[[#This Row],[Date]]),1,100,2,100,3,100,4,150,5,150,6,150,7,150,8,200,9,150,10,150,11,150,12,150)</f>
        <v>150</v>
      </c>
      <c r="F682">
        <v>16</v>
      </c>
      <c r="G682">
        <f>IF(OR(WEEKDAY(Cafe[[#This Row],[Date]])=1, WEEKDAY(Cafe[[#This Row],[Date]])=7),1,0)</f>
        <v>0</v>
      </c>
    </row>
    <row r="683" spans="2:7" x14ac:dyDescent="0.3">
      <c r="B683" s="1">
        <f t="shared" si="10"/>
        <v>43412</v>
      </c>
      <c r="C683" s="2">
        <v>13300.433180037631</v>
      </c>
      <c r="D683">
        <v>60</v>
      </c>
      <c r="E683" cm="1">
        <f t="array" ref="E683">_xlfn.SWITCH(MONTH(Cafe[[#This Row],[Date]]),1,100,2,100,3,100,4,150,5,150,6,150,7,150,8,200,9,150,10,150,11,150,12,150)</f>
        <v>150</v>
      </c>
      <c r="F683">
        <v>20</v>
      </c>
      <c r="G683">
        <f>IF(OR(WEEKDAY(Cafe[[#This Row],[Date]])=1, WEEKDAY(Cafe[[#This Row],[Date]])=7),1,0)</f>
        <v>0</v>
      </c>
    </row>
    <row r="684" spans="2:7" x14ac:dyDescent="0.3">
      <c r="B684" s="1">
        <f t="shared" si="10"/>
        <v>43413</v>
      </c>
      <c r="C684" s="2">
        <v>12786.359810409374</v>
      </c>
      <c r="D684">
        <v>57</v>
      </c>
      <c r="E684" cm="1">
        <f t="array" ref="E684">_xlfn.SWITCH(MONTH(Cafe[[#This Row],[Date]]),1,100,2,100,3,100,4,150,5,150,6,150,7,150,8,200,9,150,10,150,11,150,12,150)</f>
        <v>150</v>
      </c>
      <c r="F684">
        <v>15</v>
      </c>
      <c r="G684">
        <f>IF(OR(WEEKDAY(Cafe[[#This Row],[Date]])=1, WEEKDAY(Cafe[[#This Row],[Date]])=7),1,0)</f>
        <v>0</v>
      </c>
    </row>
    <row r="685" spans="2:7" x14ac:dyDescent="0.3">
      <c r="B685" s="1">
        <f t="shared" si="10"/>
        <v>43414</v>
      </c>
      <c r="C685" s="2">
        <v>15540.090597178196</v>
      </c>
      <c r="D685">
        <v>44</v>
      </c>
      <c r="E685" cm="1">
        <f t="array" ref="E685">_xlfn.SWITCH(MONTH(Cafe[[#This Row],[Date]]),1,100,2,100,3,100,4,150,5,150,6,150,7,150,8,200,9,150,10,150,11,150,12,150)</f>
        <v>150</v>
      </c>
      <c r="F685">
        <v>14</v>
      </c>
      <c r="G685">
        <f>IF(OR(WEEKDAY(Cafe[[#This Row],[Date]])=1, WEEKDAY(Cafe[[#This Row],[Date]])=7),1,0)</f>
        <v>1</v>
      </c>
    </row>
    <row r="686" spans="2:7" x14ac:dyDescent="0.3">
      <c r="B686" s="1">
        <f t="shared" si="10"/>
        <v>43415</v>
      </c>
      <c r="C686" s="2">
        <v>15532.191583591204</v>
      </c>
      <c r="D686">
        <v>44</v>
      </c>
      <c r="E686" cm="1">
        <f t="array" ref="E686">_xlfn.SWITCH(MONTH(Cafe[[#This Row],[Date]]),1,100,2,100,3,100,4,150,5,150,6,150,7,150,8,200,9,150,10,150,11,150,12,150)</f>
        <v>150</v>
      </c>
      <c r="F686">
        <v>21</v>
      </c>
      <c r="G686">
        <f>IF(OR(WEEKDAY(Cafe[[#This Row],[Date]])=1, WEEKDAY(Cafe[[#This Row],[Date]])=7),1,0)</f>
        <v>1</v>
      </c>
    </row>
    <row r="687" spans="2:7" x14ac:dyDescent="0.3">
      <c r="B687" s="1">
        <f t="shared" si="10"/>
        <v>43416</v>
      </c>
      <c r="C687" s="2">
        <v>11265.120928991082</v>
      </c>
      <c r="D687">
        <v>45</v>
      </c>
      <c r="E687" cm="1">
        <f t="array" ref="E687">_xlfn.SWITCH(MONTH(Cafe[[#This Row],[Date]]),1,100,2,100,3,100,4,150,5,150,6,150,7,150,8,200,9,150,10,150,11,150,12,150)</f>
        <v>150</v>
      </c>
      <c r="F687">
        <v>14</v>
      </c>
      <c r="G687">
        <f>IF(OR(WEEKDAY(Cafe[[#This Row],[Date]])=1, WEEKDAY(Cafe[[#This Row],[Date]])=7),1,0)</f>
        <v>0</v>
      </c>
    </row>
    <row r="688" spans="2:7" x14ac:dyDescent="0.3">
      <c r="B688" s="1">
        <f t="shared" si="10"/>
        <v>43417</v>
      </c>
      <c r="C688" s="2">
        <v>10789.72661369048</v>
      </c>
      <c r="D688">
        <v>47</v>
      </c>
      <c r="E688" cm="1">
        <f t="array" ref="E688">_xlfn.SWITCH(MONTH(Cafe[[#This Row],[Date]]),1,100,2,100,3,100,4,150,5,150,6,150,7,150,8,200,9,150,10,150,11,150,12,150)</f>
        <v>150</v>
      </c>
      <c r="F688">
        <v>18</v>
      </c>
      <c r="G688">
        <f>IF(OR(WEEKDAY(Cafe[[#This Row],[Date]])=1, WEEKDAY(Cafe[[#This Row],[Date]])=7),1,0)</f>
        <v>0</v>
      </c>
    </row>
    <row r="689" spans="2:7" x14ac:dyDescent="0.3">
      <c r="B689" s="1">
        <f t="shared" si="10"/>
        <v>43418</v>
      </c>
      <c r="C689" s="2">
        <v>10193.303440732743</v>
      </c>
      <c r="D689">
        <v>46</v>
      </c>
      <c r="E689" cm="1">
        <f t="array" ref="E689">_xlfn.SWITCH(MONTH(Cafe[[#This Row],[Date]]),1,100,2,100,3,100,4,150,5,150,6,150,7,150,8,200,9,150,10,150,11,150,12,150)</f>
        <v>150</v>
      </c>
      <c r="F689">
        <v>20</v>
      </c>
      <c r="G689">
        <f>IF(OR(WEEKDAY(Cafe[[#This Row],[Date]])=1, WEEKDAY(Cafe[[#This Row],[Date]])=7),1,0)</f>
        <v>0</v>
      </c>
    </row>
    <row r="690" spans="2:7" x14ac:dyDescent="0.3">
      <c r="B690" s="1">
        <f t="shared" si="10"/>
        <v>43419</v>
      </c>
      <c r="C690" s="2">
        <v>9861.3479018379658</v>
      </c>
      <c r="D690">
        <v>43</v>
      </c>
      <c r="E690" cm="1">
        <f t="array" ref="E690">_xlfn.SWITCH(MONTH(Cafe[[#This Row],[Date]]),1,100,2,100,3,100,4,150,5,150,6,150,7,150,8,200,9,150,10,150,11,150,12,150)</f>
        <v>150</v>
      </c>
      <c r="F690">
        <v>18</v>
      </c>
      <c r="G690">
        <f>IF(OR(WEEKDAY(Cafe[[#This Row],[Date]])=1, WEEKDAY(Cafe[[#This Row],[Date]])=7),1,0)</f>
        <v>0</v>
      </c>
    </row>
    <row r="691" spans="2:7" x14ac:dyDescent="0.3">
      <c r="B691" s="1">
        <f t="shared" si="10"/>
        <v>43420</v>
      </c>
      <c r="C691" s="2">
        <v>11714.681663839827</v>
      </c>
      <c r="D691">
        <v>40</v>
      </c>
      <c r="E691" cm="1">
        <f t="array" ref="E691">_xlfn.SWITCH(MONTH(Cafe[[#This Row],[Date]]),1,100,2,100,3,100,4,150,5,150,6,150,7,150,8,200,9,150,10,150,11,150,12,150)</f>
        <v>150</v>
      </c>
      <c r="F691">
        <v>13</v>
      </c>
      <c r="G691">
        <f>IF(OR(WEEKDAY(Cafe[[#This Row],[Date]])=1, WEEKDAY(Cafe[[#This Row],[Date]])=7),1,0)</f>
        <v>0</v>
      </c>
    </row>
    <row r="692" spans="2:7" x14ac:dyDescent="0.3">
      <c r="B692" s="1">
        <f t="shared" si="10"/>
        <v>43421</v>
      </c>
      <c r="C692" s="2">
        <v>13770.958082825198</v>
      </c>
      <c r="D692">
        <v>49</v>
      </c>
      <c r="E692" cm="1">
        <f t="array" ref="E692">_xlfn.SWITCH(MONTH(Cafe[[#This Row],[Date]]),1,100,2,100,3,100,4,150,5,150,6,150,7,150,8,200,9,150,10,150,11,150,12,150)</f>
        <v>150</v>
      </c>
      <c r="F692">
        <v>20</v>
      </c>
      <c r="G692">
        <f>IF(OR(WEEKDAY(Cafe[[#This Row],[Date]])=1, WEEKDAY(Cafe[[#This Row],[Date]])=7),1,0)</f>
        <v>1</v>
      </c>
    </row>
    <row r="693" spans="2:7" x14ac:dyDescent="0.3">
      <c r="B693" s="1">
        <f t="shared" si="10"/>
        <v>43422</v>
      </c>
      <c r="C693" s="2">
        <v>15067.91621216561</v>
      </c>
      <c r="D693">
        <v>53</v>
      </c>
      <c r="E693" cm="1">
        <f t="array" ref="E693">_xlfn.SWITCH(MONTH(Cafe[[#This Row],[Date]]),1,100,2,100,3,100,4,150,5,150,6,150,7,150,8,200,9,150,10,150,11,150,12,150)</f>
        <v>150</v>
      </c>
      <c r="F693">
        <v>21</v>
      </c>
      <c r="G693">
        <f>IF(OR(WEEKDAY(Cafe[[#This Row],[Date]])=1, WEEKDAY(Cafe[[#This Row],[Date]])=7),1,0)</f>
        <v>1</v>
      </c>
    </row>
    <row r="694" spans="2:7" x14ac:dyDescent="0.3">
      <c r="B694" s="1">
        <f t="shared" si="10"/>
        <v>43423</v>
      </c>
      <c r="C694" s="2">
        <v>11276.051069182466</v>
      </c>
      <c r="D694">
        <v>54</v>
      </c>
      <c r="E694" cm="1">
        <f t="array" ref="E694">_xlfn.SWITCH(MONTH(Cafe[[#This Row],[Date]]),1,100,2,100,3,100,4,150,5,150,6,150,7,150,8,200,9,150,10,150,11,150,12,150)</f>
        <v>150</v>
      </c>
      <c r="F694">
        <v>20</v>
      </c>
      <c r="G694">
        <f>IF(OR(WEEKDAY(Cafe[[#This Row],[Date]])=1, WEEKDAY(Cafe[[#This Row],[Date]])=7),1,0)</f>
        <v>0</v>
      </c>
    </row>
    <row r="695" spans="2:7" x14ac:dyDescent="0.3">
      <c r="B695" s="1">
        <f t="shared" si="10"/>
        <v>43424</v>
      </c>
      <c r="C695" s="2">
        <v>10863.86122417872</v>
      </c>
      <c r="D695">
        <v>55</v>
      </c>
      <c r="E695" cm="1">
        <f t="array" ref="E695">_xlfn.SWITCH(MONTH(Cafe[[#This Row],[Date]]),1,100,2,100,3,100,4,150,5,150,6,150,7,150,8,200,9,150,10,150,11,150,12,150)</f>
        <v>150</v>
      </c>
      <c r="F695">
        <v>22</v>
      </c>
      <c r="G695">
        <f>IF(OR(WEEKDAY(Cafe[[#This Row],[Date]])=1, WEEKDAY(Cafe[[#This Row],[Date]])=7),1,0)</f>
        <v>0</v>
      </c>
    </row>
    <row r="696" spans="2:7" x14ac:dyDescent="0.3">
      <c r="B696" s="1">
        <f t="shared" si="10"/>
        <v>43425</v>
      </c>
      <c r="C696" s="2">
        <v>10563.863323254756</v>
      </c>
      <c r="D696">
        <v>45</v>
      </c>
      <c r="E696" cm="1">
        <f t="array" ref="E696">_xlfn.SWITCH(MONTH(Cafe[[#This Row],[Date]]),1,100,2,100,3,100,4,150,5,150,6,150,7,150,8,200,9,150,10,150,11,150,12,150)</f>
        <v>150</v>
      </c>
      <c r="F696">
        <v>17</v>
      </c>
      <c r="G696">
        <f>IF(OR(WEEKDAY(Cafe[[#This Row],[Date]])=1, WEEKDAY(Cafe[[#This Row],[Date]])=7),1,0)</f>
        <v>0</v>
      </c>
    </row>
    <row r="697" spans="2:7" x14ac:dyDescent="0.3">
      <c r="B697" s="1">
        <f t="shared" si="10"/>
        <v>43426</v>
      </c>
      <c r="C697" s="2">
        <v>11863.191298768463</v>
      </c>
      <c r="D697">
        <v>47</v>
      </c>
      <c r="E697" cm="1">
        <f t="array" ref="E697">_xlfn.SWITCH(MONTH(Cafe[[#This Row],[Date]]),1,100,2,100,3,100,4,150,5,150,6,150,7,150,8,200,9,150,10,150,11,150,12,150)</f>
        <v>150</v>
      </c>
      <c r="F697">
        <v>18</v>
      </c>
      <c r="G697">
        <f>IF(OR(WEEKDAY(Cafe[[#This Row],[Date]])=1, WEEKDAY(Cafe[[#This Row],[Date]])=7),1,0)</f>
        <v>0</v>
      </c>
    </row>
    <row r="698" spans="2:7" x14ac:dyDescent="0.3">
      <c r="B698" s="1">
        <f t="shared" si="10"/>
        <v>43427</v>
      </c>
      <c r="C698" s="2">
        <v>10645.264188978406</v>
      </c>
      <c r="D698">
        <v>44</v>
      </c>
      <c r="E698" cm="1">
        <f t="array" ref="E698">_xlfn.SWITCH(MONTH(Cafe[[#This Row],[Date]]),1,100,2,100,3,100,4,150,5,150,6,150,7,150,8,200,9,150,10,150,11,150,12,150)</f>
        <v>150</v>
      </c>
      <c r="F698">
        <v>17</v>
      </c>
      <c r="G698">
        <f>IF(OR(WEEKDAY(Cafe[[#This Row],[Date]])=1, WEEKDAY(Cafe[[#This Row],[Date]])=7),1,0)</f>
        <v>0</v>
      </c>
    </row>
    <row r="699" spans="2:7" x14ac:dyDescent="0.3">
      <c r="B699" s="1">
        <f t="shared" si="10"/>
        <v>43428</v>
      </c>
      <c r="C699" s="2">
        <v>15355.285868355873</v>
      </c>
      <c r="D699">
        <v>42</v>
      </c>
      <c r="E699" cm="1">
        <f t="array" ref="E699">_xlfn.SWITCH(MONTH(Cafe[[#This Row],[Date]]),1,100,2,100,3,100,4,150,5,150,6,150,7,150,8,200,9,150,10,150,11,150,12,150)</f>
        <v>150</v>
      </c>
      <c r="F699">
        <v>14</v>
      </c>
      <c r="G699">
        <f>IF(OR(WEEKDAY(Cafe[[#This Row],[Date]])=1, WEEKDAY(Cafe[[#This Row],[Date]])=7),1,0)</f>
        <v>1</v>
      </c>
    </row>
    <row r="700" spans="2:7" x14ac:dyDescent="0.3">
      <c r="B700" s="1">
        <f t="shared" si="10"/>
        <v>43429</v>
      </c>
      <c r="C700" s="2">
        <v>14229.804548259099</v>
      </c>
      <c r="D700">
        <v>49</v>
      </c>
      <c r="E700" cm="1">
        <f t="array" ref="E700">_xlfn.SWITCH(MONTH(Cafe[[#This Row],[Date]]),1,100,2,100,3,100,4,150,5,150,6,150,7,150,8,200,9,150,10,150,11,150,12,150)</f>
        <v>150</v>
      </c>
      <c r="F700">
        <v>19</v>
      </c>
      <c r="G700">
        <f>IF(OR(WEEKDAY(Cafe[[#This Row],[Date]])=1, WEEKDAY(Cafe[[#This Row],[Date]])=7),1,0)</f>
        <v>1</v>
      </c>
    </row>
    <row r="701" spans="2:7" x14ac:dyDescent="0.3">
      <c r="B701" s="1">
        <f t="shared" si="10"/>
        <v>43430</v>
      </c>
      <c r="C701" s="2">
        <v>12821.397083013286</v>
      </c>
      <c r="D701">
        <v>48</v>
      </c>
      <c r="E701" cm="1">
        <f t="array" ref="E701">_xlfn.SWITCH(MONTH(Cafe[[#This Row],[Date]]),1,100,2,100,3,100,4,150,5,150,6,150,7,150,8,200,9,150,10,150,11,150,12,150)</f>
        <v>150</v>
      </c>
      <c r="F701">
        <v>18</v>
      </c>
      <c r="G701">
        <f>IF(OR(WEEKDAY(Cafe[[#This Row],[Date]])=1, WEEKDAY(Cafe[[#This Row],[Date]])=7),1,0)</f>
        <v>0</v>
      </c>
    </row>
    <row r="702" spans="2:7" x14ac:dyDescent="0.3">
      <c r="B702" s="1">
        <f t="shared" si="10"/>
        <v>43431</v>
      </c>
      <c r="C702" s="2">
        <v>10731.567862146157</v>
      </c>
      <c r="D702">
        <v>37</v>
      </c>
      <c r="E702" cm="1">
        <f t="array" ref="E702">_xlfn.SWITCH(MONTH(Cafe[[#This Row],[Date]]),1,100,2,100,3,100,4,150,5,150,6,150,7,150,8,200,9,150,10,150,11,150,12,150)</f>
        <v>150</v>
      </c>
      <c r="F702">
        <v>12</v>
      </c>
      <c r="G702">
        <f>IF(OR(WEEKDAY(Cafe[[#This Row],[Date]])=1, WEEKDAY(Cafe[[#This Row],[Date]])=7),1,0)</f>
        <v>0</v>
      </c>
    </row>
    <row r="703" spans="2:7" x14ac:dyDescent="0.3">
      <c r="B703" s="1">
        <f t="shared" si="10"/>
        <v>43432</v>
      </c>
      <c r="C703" s="2">
        <v>9307.7644286990417</v>
      </c>
      <c r="D703">
        <v>34</v>
      </c>
      <c r="E703" cm="1">
        <f t="array" ref="E703">_xlfn.SWITCH(MONTH(Cafe[[#This Row],[Date]]),1,100,2,100,3,100,4,150,5,150,6,150,7,150,8,200,9,150,10,150,11,150,12,150)</f>
        <v>150</v>
      </c>
      <c r="F703">
        <v>17</v>
      </c>
      <c r="G703">
        <f>IF(OR(WEEKDAY(Cafe[[#This Row],[Date]])=1, WEEKDAY(Cafe[[#This Row],[Date]])=7),1,0)</f>
        <v>0</v>
      </c>
    </row>
    <row r="704" spans="2:7" x14ac:dyDescent="0.3">
      <c r="B704" s="1">
        <f t="shared" si="10"/>
        <v>43433</v>
      </c>
      <c r="C704" s="2">
        <v>9778.6395670369056</v>
      </c>
      <c r="D704">
        <v>43</v>
      </c>
      <c r="E704" cm="1">
        <f t="array" ref="E704">_xlfn.SWITCH(MONTH(Cafe[[#This Row],[Date]]),1,100,2,100,3,100,4,150,5,150,6,150,7,150,8,200,9,150,10,150,11,150,12,150)</f>
        <v>150</v>
      </c>
      <c r="F704">
        <v>20</v>
      </c>
      <c r="G704">
        <f>IF(OR(WEEKDAY(Cafe[[#This Row],[Date]])=1, WEEKDAY(Cafe[[#This Row],[Date]])=7),1,0)</f>
        <v>0</v>
      </c>
    </row>
    <row r="705" spans="2:7" x14ac:dyDescent="0.3">
      <c r="B705" s="1">
        <f t="shared" si="10"/>
        <v>43434</v>
      </c>
      <c r="C705" s="2">
        <v>10783.295079085488</v>
      </c>
      <c r="D705">
        <v>59</v>
      </c>
      <c r="E705" cm="1">
        <f t="array" ref="E705">_xlfn.SWITCH(MONTH(Cafe[[#This Row],[Date]]),1,100,2,100,3,100,4,150,5,150,6,150,7,150,8,200,9,150,10,150,11,150,12,150)</f>
        <v>150</v>
      </c>
      <c r="F705">
        <v>17</v>
      </c>
      <c r="G705">
        <f>IF(OR(WEEKDAY(Cafe[[#This Row],[Date]])=1, WEEKDAY(Cafe[[#This Row],[Date]])=7),1,0)</f>
        <v>0</v>
      </c>
    </row>
    <row r="706" spans="2:7" x14ac:dyDescent="0.3">
      <c r="B706" s="1">
        <f t="shared" si="10"/>
        <v>43435</v>
      </c>
      <c r="C706" s="2">
        <v>14976.772406438413</v>
      </c>
      <c r="D706">
        <v>57</v>
      </c>
      <c r="E706" cm="1">
        <f t="array" ref="E706">_xlfn.SWITCH(MONTH(Cafe[[#This Row],[Date]]),1,100,2,100,3,100,4,150,5,150,6,150,7,150,8,200,9,150,10,150,11,150,12,150)</f>
        <v>150</v>
      </c>
      <c r="F706">
        <v>22</v>
      </c>
      <c r="G706">
        <f>IF(OR(WEEKDAY(Cafe[[#This Row],[Date]])=1, WEEKDAY(Cafe[[#This Row],[Date]])=7),1,0)</f>
        <v>1</v>
      </c>
    </row>
    <row r="707" spans="2:7" x14ac:dyDescent="0.3">
      <c r="B707" s="1">
        <f t="shared" si="10"/>
        <v>43436</v>
      </c>
      <c r="C707" s="2">
        <v>15326.341522368581</v>
      </c>
      <c r="D707">
        <v>66</v>
      </c>
      <c r="E707" cm="1">
        <f t="array" ref="E707">_xlfn.SWITCH(MONTH(Cafe[[#This Row],[Date]]),1,100,2,100,3,100,4,150,5,150,6,150,7,150,8,200,9,150,10,150,11,150,12,150)</f>
        <v>150</v>
      </c>
      <c r="F707">
        <v>14</v>
      </c>
      <c r="G707">
        <f>IF(OR(WEEKDAY(Cafe[[#This Row],[Date]])=1, WEEKDAY(Cafe[[#This Row],[Date]])=7),1,0)</f>
        <v>1</v>
      </c>
    </row>
    <row r="708" spans="2:7" x14ac:dyDescent="0.3">
      <c r="B708" s="1">
        <f t="shared" si="10"/>
        <v>43437</v>
      </c>
      <c r="C708" s="2">
        <v>10546.39313402096</v>
      </c>
      <c r="D708">
        <v>57</v>
      </c>
      <c r="E708" cm="1">
        <f t="array" ref="E708">_xlfn.SWITCH(MONTH(Cafe[[#This Row],[Date]]),1,100,2,100,3,100,4,150,5,150,6,150,7,150,8,200,9,150,10,150,11,150,12,150)</f>
        <v>150</v>
      </c>
      <c r="F708">
        <v>17</v>
      </c>
      <c r="G708">
        <f>IF(OR(WEEKDAY(Cafe[[#This Row],[Date]])=1, WEEKDAY(Cafe[[#This Row],[Date]])=7),1,0)</f>
        <v>0</v>
      </c>
    </row>
    <row r="709" spans="2:7" x14ac:dyDescent="0.3">
      <c r="B709" s="1">
        <f t="shared" si="10"/>
        <v>43438</v>
      </c>
      <c r="C709" s="2">
        <v>12754.07985331776</v>
      </c>
      <c r="D709">
        <v>45</v>
      </c>
      <c r="E709" cm="1">
        <f t="array" ref="E709">_xlfn.SWITCH(MONTH(Cafe[[#This Row],[Date]]),1,100,2,100,3,100,4,150,5,150,6,150,7,150,8,200,9,150,10,150,11,150,12,150)</f>
        <v>150</v>
      </c>
      <c r="F709">
        <v>13</v>
      </c>
      <c r="G709">
        <f>IF(OR(WEEKDAY(Cafe[[#This Row],[Date]])=1, WEEKDAY(Cafe[[#This Row],[Date]])=7),1,0)</f>
        <v>0</v>
      </c>
    </row>
    <row r="710" spans="2:7" x14ac:dyDescent="0.3">
      <c r="B710" s="1">
        <f t="shared" si="10"/>
        <v>43439</v>
      </c>
      <c r="C710" s="2">
        <v>11459.725718866259</v>
      </c>
      <c r="D710">
        <v>37</v>
      </c>
      <c r="E710" cm="1">
        <f t="array" ref="E710">_xlfn.SWITCH(MONTH(Cafe[[#This Row],[Date]]),1,100,2,100,3,100,4,150,5,150,6,150,7,150,8,200,9,150,10,150,11,150,12,150)</f>
        <v>150</v>
      </c>
      <c r="F710">
        <v>18</v>
      </c>
      <c r="G710">
        <f>IF(OR(WEEKDAY(Cafe[[#This Row],[Date]])=1, WEEKDAY(Cafe[[#This Row],[Date]])=7),1,0)</f>
        <v>0</v>
      </c>
    </row>
    <row r="711" spans="2:7" x14ac:dyDescent="0.3">
      <c r="B711" s="1">
        <f t="shared" si="10"/>
        <v>43440</v>
      </c>
      <c r="C711" s="2">
        <v>9954.7464863316272</v>
      </c>
      <c r="D711">
        <v>36</v>
      </c>
      <c r="E711" cm="1">
        <f t="array" ref="E711">_xlfn.SWITCH(MONTH(Cafe[[#This Row],[Date]]),1,100,2,100,3,100,4,150,5,150,6,150,7,150,8,200,9,150,10,150,11,150,12,150)</f>
        <v>150</v>
      </c>
      <c r="F711">
        <v>12</v>
      </c>
      <c r="G711">
        <f>IF(OR(WEEKDAY(Cafe[[#This Row],[Date]])=1, WEEKDAY(Cafe[[#This Row],[Date]])=7),1,0)</f>
        <v>0</v>
      </c>
    </row>
    <row r="712" spans="2:7" x14ac:dyDescent="0.3">
      <c r="B712" s="1">
        <f t="shared" si="10"/>
        <v>43441</v>
      </c>
      <c r="C712" s="2">
        <v>10242.034226949665</v>
      </c>
      <c r="D712">
        <v>42</v>
      </c>
      <c r="E712" cm="1">
        <f t="array" ref="E712">_xlfn.SWITCH(MONTH(Cafe[[#This Row],[Date]]),1,100,2,100,3,100,4,150,5,150,6,150,7,150,8,200,9,150,10,150,11,150,12,150)</f>
        <v>150</v>
      </c>
      <c r="F712">
        <v>13</v>
      </c>
      <c r="G712">
        <f>IF(OR(WEEKDAY(Cafe[[#This Row],[Date]])=1, WEEKDAY(Cafe[[#This Row],[Date]])=7),1,0)</f>
        <v>0</v>
      </c>
    </row>
    <row r="713" spans="2:7" x14ac:dyDescent="0.3">
      <c r="B713" s="1">
        <f t="shared" ref="B713:B776" si="11">B712+1</f>
        <v>43442</v>
      </c>
      <c r="C713" s="2">
        <v>13420.935899617049</v>
      </c>
      <c r="D713">
        <v>43</v>
      </c>
      <c r="E713" cm="1">
        <f t="array" ref="E713">_xlfn.SWITCH(MONTH(Cafe[[#This Row],[Date]]),1,100,2,100,3,100,4,150,5,150,6,150,7,150,8,200,9,150,10,150,11,150,12,150)</f>
        <v>150</v>
      </c>
      <c r="F713">
        <v>22</v>
      </c>
      <c r="G713">
        <f>IF(OR(WEEKDAY(Cafe[[#This Row],[Date]])=1, WEEKDAY(Cafe[[#This Row],[Date]])=7),1,0)</f>
        <v>1</v>
      </c>
    </row>
    <row r="714" spans="2:7" x14ac:dyDescent="0.3">
      <c r="B714" s="1">
        <f t="shared" si="11"/>
        <v>43443</v>
      </c>
      <c r="C714" s="2">
        <v>13301.090090100141</v>
      </c>
      <c r="D714">
        <v>38</v>
      </c>
      <c r="E714" cm="1">
        <f t="array" ref="E714">_xlfn.SWITCH(MONTH(Cafe[[#This Row],[Date]]),1,100,2,100,3,100,4,150,5,150,6,150,7,150,8,200,9,150,10,150,11,150,12,150)</f>
        <v>150</v>
      </c>
      <c r="F714">
        <v>17</v>
      </c>
      <c r="G714">
        <f>IF(OR(WEEKDAY(Cafe[[#This Row],[Date]])=1, WEEKDAY(Cafe[[#This Row],[Date]])=7),1,0)</f>
        <v>1</v>
      </c>
    </row>
    <row r="715" spans="2:7" x14ac:dyDescent="0.3">
      <c r="B715" s="1">
        <f t="shared" si="11"/>
        <v>43444</v>
      </c>
      <c r="C715" s="2">
        <v>11773.298153577818</v>
      </c>
      <c r="D715">
        <v>40</v>
      </c>
      <c r="E715" cm="1">
        <f t="array" ref="E715">_xlfn.SWITCH(MONTH(Cafe[[#This Row],[Date]]),1,100,2,100,3,100,4,150,5,150,6,150,7,150,8,200,9,150,10,150,11,150,12,150)</f>
        <v>150</v>
      </c>
      <c r="F715">
        <v>16</v>
      </c>
      <c r="G715">
        <f>IF(OR(WEEKDAY(Cafe[[#This Row],[Date]])=1, WEEKDAY(Cafe[[#This Row],[Date]])=7),1,0)</f>
        <v>0</v>
      </c>
    </row>
    <row r="716" spans="2:7" x14ac:dyDescent="0.3">
      <c r="B716" s="1">
        <f t="shared" si="11"/>
        <v>43445</v>
      </c>
      <c r="C716" s="2">
        <v>11187.127539171854</v>
      </c>
      <c r="D716">
        <v>42</v>
      </c>
      <c r="E716" cm="1">
        <f t="array" ref="E716">_xlfn.SWITCH(MONTH(Cafe[[#This Row],[Date]]),1,100,2,100,3,100,4,150,5,150,6,150,7,150,8,200,9,150,10,150,11,150,12,150)</f>
        <v>150</v>
      </c>
      <c r="F716">
        <v>21</v>
      </c>
      <c r="G716">
        <f>IF(OR(WEEKDAY(Cafe[[#This Row],[Date]])=1, WEEKDAY(Cafe[[#This Row],[Date]])=7),1,0)</f>
        <v>0</v>
      </c>
    </row>
    <row r="717" spans="2:7" x14ac:dyDescent="0.3">
      <c r="B717" s="1">
        <f t="shared" si="11"/>
        <v>43446</v>
      </c>
      <c r="C717" s="2">
        <v>12262.97002843679</v>
      </c>
      <c r="D717">
        <v>40</v>
      </c>
      <c r="E717" cm="1">
        <f t="array" ref="E717">_xlfn.SWITCH(MONTH(Cafe[[#This Row],[Date]]),1,100,2,100,3,100,4,150,5,150,6,150,7,150,8,200,9,150,10,150,11,150,12,150)</f>
        <v>150</v>
      </c>
      <c r="F717">
        <v>12</v>
      </c>
      <c r="G717">
        <f>IF(OR(WEEKDAY(Cafe[[#This Row],[Date]])=1, WEEKDAY(Cafe[[#This Row],[Date]])=7),1,0)</f>
        <v>0</v>
      </c>
    </row>
    <row r="718" spans="2:7" x14ac:dyDescent="0.3">
      <c r="B718" s="1">
        <f t="shared" si="11"/>
        <v>43447</v>
      </c>
      <c r="C718" s="2">
        <v>10675.027974010181</v>
      </c>
      <c r="D718">
        <v>44</v>
      </c>
      <c r="E718" cm="1">
        <f t="array" ref="E718">_xlfn.SWITCH(MONTH(Cafe[[#This Row],[Date]]),1,100,2,100,3,100,4,150,5,150,6,150,7,150,8,200,9,150,10,150,11,150,12,150)</f>
        <v>150</v>
      </c>
      <c r="F718">
        <v>21</v>
      </c>
      <c r="G718">
        <f>IF(OR(WEEKDAY(Cafe[[#This Row],[Date]])=1, WEEKDAY(Cafe[[#This Row],[Date]])=7),1,0)</f>
        <v>0</v>
      </c>
    </row>
    <row r="719" spans="2:7" x14ac:dyDescent="0.3">
      <c r="B719" s="1">
        <f t="shared" si="11"/>
        <v>43448</v>
      </c>
      <c r="C719" s="2">
        <v>11889.025375398211</v>
      </c>
      <c r="D719">
        <v>48</v>
      </c>
      <c r="E719" cm="1">
        <f t="array" ref="E719">_xlfn.SWITCH(MONTH(Cafe[[#This Row],[Date]]),1,100,2,100,3,100,4,150,5,150,6,150,7,150,8,200,9,150,10,150,11,150,12,150)</f>
        <v>150</v>
      </c>
      <c r="F719">
        <v>18</v>
      </c>
      <c r="G719">
        <f>IF(OR(WEEKDAY(Cafe[[#This Row],[Date]])=1, WEEKDAY(Cafe[[#This Row],[Date]])=7),1,0)</f>
        <v>0</v>
      </c>
    </row>
    <row r="720" spans="2:7" x14ac:dyDescent="0.3">
      <c r="B720" s="1">
        <f t="shared" si="11"/>
        <v>43449</v>
      </c>
      <c r="C720" s="2">
        <v>15830.063060695622</v>
      </c>
      <c r="D720">
        <v>51</v>
      </c>
      <c r="E720" cm="1">
        <f t="array" ref="E720">_xlfn.SWITCH(MONTH(Cafe[[#This Row],[Date]]),1,100,2,100,3,100,4,150,5,150,6,150,7,150,8,200,9,150,10,150,11,150,12,150)</f>
        <v>150</v>
      </c>
      <c r="F720">
        <v>14</v>
      </c>
      <c r="G720">
        <f>IF(OR(WEEKDAY(Cafe[[#This Row],[Date]])=1, WEEKDAY(Cafe[[#This Row],[Date]])=7),1,0)</f>
        <v>1</v>
      </c>
    </row>
    <row r="721" spans="2:7" x14ac:dyDescent="0.3">
      <c r="B721" s="1">
        <f t="shared" si="11"/>
        <v>43450</v>
      </c>
      <c r="C721" s="2">
        <v>15936.79604306156</v>
      </c>
      <c r="D721">
        <v>49</v>
      </c>
      <c r="E721" cm="1">
        <f t="array" ref="E721">_xlfn.SWITCH(MONTH(Cafe[[#This Row],[Date]]),1,100,2,100,3,100,4,150,5,150,6,150,7,150,8,200,9,150,10,150,11,150,12,150)</f>
        <v>150</v>
      </c>
      <c r="F721">
        <v>16</v>
      </c>
      <c r="G721">
        <f>IF(OR(WEEKDAY(Cafe[[#This Row],[Date]])=1, WEEKDAY(Cafe[[#This Row],[Date]])=7),1,0)</f>
        <v>1</v>
      </c>
    </row>
    <row r="722" spans="2:7" x14ac:dyDescent="0.3">
      <c r="B722" s="1">
        <f t="shared" si="11"/>
        <v>43451</v>
      </c>
      <c r="C722" s="2">
        <v>11328.728549550207</v>
      </c>
      <c r="D722">
        <v>52</v>
      </c>
      <c r="E722" cm="1">
        <f t="array" ref="E722">_xlfn.SWITCH(MONTH(Cafe[[#This Row],[Date]]),1,100,2,100,3,100,4,150,5,150,6,150,7,150,8,200,9,150,10,150,11,150,12,150)</f>
        <v>150</v>
      </c>
      <c r="F722">
        <v>17</v>
      </c>
      <c r="G722">
        <f>IF(OR(WEEKDAY(Cafe[[#This Row],[Date]])=1, WEEKDAY(Cafe[[#This Row],[Date]])=7),1,0)</f>
        <v>0</v>
      </c>
    </row>
    <row r="723" spans="2:7" x14ac:dyDescent="0.3">
      <c r="B723" s="1">
        <f t="shared" si="11"/>
        <v>43452</v>
      </c>
      <c r="C723" s="2">
        <v>13078.425915067965</v>
      </c>
      <c r="D723">
        <v>50</v>
      </c>
      <c r="E723" cm="1">
        <f t="array" ref="E723">_xlfn.SWITCH(MONTH(Cafe[[#This Row],[Date]]),1,100,2,100,3,100,4,150,5,150,6,150,7,150,8,200,9,150,10,150,11,150,12,150)</f>
        <v>150</v>
      </c>
      <c r="F723">
        <v>18</v>
      </c>
      <c r="G723">
        <f>IF(OR(WEEKDAY(Cafe[[#This Row],[Date]])=1, WEEKDAY(Cafe[[#This Row],[Date]])=7),1,0)</f>
        <v>0</v>
      </c>
    </row>
    <row r="724" spans="2:7" x14ac:dyDescent="0.3">
      <c r="B724" s="1">
        <f t="shared" si="11"/>
        <v>43453</v>
      </c>
      <c r="C724" s="2">
        <v>12217.262498854081</v>
      </c>
      <c r="D724">
        <v>50</v>
      </c>
      <c r="E724" cm="1">
        <f t="array" ref="E724">_xlfn.SWITCH(MONTH(Cafe[[#This Row],[Date]]),1,100,2,100,3,100,4,150,5,150,6,150,7,150,8,200,9,150,10,150,11,150,12,150)</f>
        <v>150</v>
      </c>
      <c r="F724">
        <v>15</v>
      </c>
      <c r="G724">
        <f>IF(OR(WEEKDAY(Cafe[[#This Row],[Date]])=1, WEEKDAY(Cafe[[#This Row],[Date]])=7),1,0)</f>
        <v>0</v>
      </c>
    </row>
    <row r="725" spans="2:7" x14ac:dyDescent="0.3">
      <c r="B725" s="1">
        <f t="shared" si="11"/>
        <v>43454</v>
      </c>
      <c r="C725" s="2">
        <v>10358.516472519925</v>
      </c>
      <c r="D725">
        <v>50</v>
      </c>
      <c r="E725" cm="1">
        <f t="array" ref="E725">_xlfn.SWITCH(MONTH(Cafe[[#This Row],[Date]]),1,100,2,100,3,100,4,150,5,150,6,150,7,150,8,200,9,150,10,150,11,150,12,150)</f>
        <v>150</v>
      </c>
      <c r="F725">
        <v>22</v>
      </c>
      <c r="G725">
        <f>IF(OR(WEEKDAY(Cafe[[#This Row],[Date]])=1, WEEKDAY(Cafe[[#This Row],[Date]])=7),1,0)</f>
        <v>0</v>
      </c>
    </row>
    <row r="726" spans="2:7" x14ac:dyDescent="0.3">
      <c r="B726" s="1">
        <f t="shared" si="11"/>
        <v>43455</v>
      </c>
      <c r="C726" s="2">
        <v>12999.175892406227</v>
      </c>
      <c r="D726">
        <v>48</v>
      </c>
      <c r="E726" cm="1">
        <f t="array" ref="E726">_xlfn.SWITCH(MONTH(Cafe[[#This Row],[Date]]),1,100,2,100,3,100,4,150,5,150,6,150,7,150,8,200,9,150,10,150,11,150,12,150)</f>
        <v>150</v>
      </c>
      <c r="F726">
        <v>15</v>
      </c>
      <c r="G726">
        <f>IF(OR(WEEKDAY(Cafe[[#This Row],[Date]])=1, WEEKDAY(Cafe[[#This Row],[Date]])=7),1,0)</f>
        <v>0</v>
      </c>
    </row>
    <row r="727" spans="2:7" x14ac:dyDescent="0.3">
      <c r="B727" s="1">
        <f t="shared" si="11"/>
        <v>43456</v>
      </c>
      <c r="C727" s="2">
        <v>14305.595623523317</v>
      </c>
      <c r="D727">
        <v>43</v>
      </c>
      <c r="E727" cm="1">
        <f t="array" ref="E727">_xlfn.SWITCH(MONTH(Cafe[[#This Row],[Date]]),1,100,2,100,3,100,4,150,5,150,6,150,7,150,8,200,9,150,10,150,11,150,12,150)</f>
        <v>150</v>
      </c>
      <c r="F727">
        <v>17</v>
      </c>
      <c r="G727">
        <f>IF(OR(WEEKDAY(Cafe[[#This Row],[Date]])=1, WEEKDAY(Cafe[[#This Row],[Date]])=7),1,0)</f>
        <v>1</v>
      </c>
    </row>
    <row r="728" spans="2:7" x14ac:dyDescent="0.3">
      <c r="B728" s="1">
        <f t="shared" si="11"/>
        <v>43457</v>
      </c>
      <c r="C728" s="2">
        <v>14591.573193335811</v>
      </c>
      <c r="D728">
        <v>46</v>
      </c>
      <c r="E728" cm="1">
        <f t="array" ref="E728">_xlfn.SWITCH(MONTH(Cafe[[#This Row],[Date]]),1,100,2,100,3,100,4,150,5,150,6,150,7,150,8,200,9,150,10,150,11,150,12,150)</f>
        <v>150</v>
      </c>
      <c r="F728">
        <v>16</v>
      </c>
      <c r="G728">
        <f>IF(OR(WEEKDAY(Cafe[[#This Row],[Date]])=1, WEEKDAY(Cafe[[#This Row],[Date]])=7),1,0)</f>
        <v>1</v>
      </c>
    </row>
    <row r="729" spans="2:7" x14ac:dyDescent="0.3">
      <c r="B729" s="1">
        <f t="shared" si="11"/>
        <v>43458</v>
      </c>
      <c r="C729" s="2">
        <v>10310.047698287854</v>
      </c>
      <c r="D729">
        <v>46</v>
      </c>
      <c r="E729" cm="1">
        <f t="array" ref="E729">_xlfn.SWITCH(MONTH(Cafe[[#This Row],[Date]]),1,100,2,100,3,100,4,150,5,150,6,150,7,150,8,200,9,150,10,150,11,150,12,150)</f>
        <v>150</v>
      </c>
      <c r="F729">
        <v>15</v>
      </c>
      <c r="G729">
        <f>IF(OR(WEEKDAY(Cafe[[#This Row],[Date]])=1, WEEKDAY(Cafe[[#This Row],[Date]])=7),1,0)</f>
        <v>0</v>
      </c>
    </row>
    <row r="730" spans="2:7" x14ac:dyDescent="0.3">
      <c r="B730" s="1">
        <f t="shared" si="11"/>
        <v>43459</v>
      </c>
      <c r="C730" s="2">
        <v>10254.431122117412</v>
      </c>
      <c r="D730">
        <v>44</v>
      </c>
      <c r="E730" cm="1">
        <f t="array" ref="E730">_xlfn.SWITCH(MONTH(Cafe[[#This Row],[Date]]),1,100,2,100,3,100,4,150,5,150,6,150,7,150,8,200,9,150,10,150,11,150,12,150)</f>
        <v>150</v>
      </c>
      <c r="F730">
        <v>14</v>
      </c>
      <c r="G730">
        <f>IF(OR(WEEKDAY(Cafe[[#This Row],[Date]])=1, WEEKDAY(Cafe[[#This Row],[Date]])=7),1,0)</f>
        <v>0</v>
      </c>
    </row>
    <row r="731" spans="2:7" x14ac:dyDescent="0.3">
      <c r="B731" s="1">
        <f t="shared" si="11"/>
        <v>43460</v>
      </c>
      <c r="C731" s="2">
        <v>10333.740501778047</v>
      </c>
      <c r="D731">
        <v>50</v>
      </c>
      <c r="E731" cm="1">
        <f t="array" ref="E731">_xlfn.SWITCH(MONTH(Cafe[[#This Row],[Date]]),1,100,2,100,3,100,4,150,5,150,6,150,7,150,8,200,9,150,10,150,11,150,12,150)</f>
        <v>150</v>
      </c>
      <c r="F731">
        <v>18</v>
      </c>
      <c r="G731">
        <f>IF(OR(WEEKDAY(Cafe[[#This Row],[Date]])=1, WEEKDAY(Cafe[[#This Row],[Date]])=7),1,0)</f>
        <v>0</v>
      </c>
    </row>
    <row r="732" spans="2:7" x14ac:dyDescent="0.3">
      <c r="B732" s="1">
        <f t="shared" si="11"/>
        <v>43461</v>
      </c>
      <c r="C732" s="2">
        <v>12849.049066462687</v>
      </c>
      <c r="D732">
        <v>50</v>
      </c>
      <c r="E732" cm="1">
        <f t="array" ref="E732">_xlfn.SWITCH(MONTH(Cafe[[#This Row],[Date]]),1,100,2,100,3,100,4,150,5,150,6,150,7,150,8,200,9,150,10,150,11,150,12,150)</f>
        <v>150</v>
      </c>
      <c r="F732">
        <v>13</v>
      </c>
      <c r="G732">
        <f>IF(OR(WEEKDAY(Cafe[[#This Row],[Date]])=1, WEEKDAY(Cafe[[#This Row],[Date]])=7),1,0)</f>
        <v>0</v>
      </c>
    </row>
    <row r="733" spans="2:7" x14ac:dyDescent="0.3">
      <c r="B733" s="1">
        <f t="shared" si="11"/>
        <v>43462</v>
      </c>
      <c r="C733" s="2">
        <v>10525.505204488134</v>
      </c>
      <c r="D733">
        <v>56</v>
      </c>
      <c r="E733" cm="1">
        <f t="array" ref="E733">_xlfn.SWITCH(MONTH(Cafe[[#This Row],[Date]]),1,100,2,100,3,100,4,150,5,150,6,150,7,150,8,200,9,150,10,150,11,150,12,150)</f>
        <v>150</v>
      </c>
      <c r="F733">
        <v>17</v>
      </c>
      <c r="G733">
        <f>IF(OR(WEEKDAY(Cafe[[#This Row],[Date]])=1, WEEKDAY(Cafe[[#This Row],[Date]])=7),1,0)</f>
        <v>0</v>
      </c>
    </row>
    <row r="734" spans="2:7" x14ac:dyDescent="0.3">
      <c r="B734" s="1">
        <f t="shared" si="11"/>
        <v>43463</v>
      </c>
      <c r="C734" s="2">
        <v>15387.434693365858</v>
      </c>
      <c r="D734">
        <v>55</v>
      </c>
      <c r="E734" cm="1">
        <f t="array" ref="E734">_xlfn.SWITCH(MONTH(Cafe[[#This Row],[Date]]),1,100,2,100,3,100,4,150,5,150,6,150,7,150,8,200,9,150,10,150,11,150,12,150)</f>
        <v>150</v>
      </c>
      <c r="F734">
        <v>20</v>
      </c>
      <c r="G734">
        <f>IF(OR(WEEKDAY(Cafe[[#This Row],[Date]])=1, WEEKDAY(Cafe[[#This Row],[Date]])=7),1,0)</f>
        <v>1</v>
      </c>
    </row>
    <row r="735" spans="2:7" x14ac:dyDescent="0.3">
      <c r="B735" s="1">
        <f t="shared" si="11"/>
        <v>43464</v>
      </c>
      <c r="C735" s="2">
        <v>14705.335972678369</v>
      </c>
      <c r="D735">
        <v>53</v>
      </c>
      <c r="E735" cm="1">
        <f t="array" ref="E735">_xlfn.SWITCH(MONTH(Cafe[[#This Row],[Date]]),1,100,2,100,3,100,4,150,5,150,6,150,7,150,8,200,9,150,10,150,11,150,12,150)</f>
        <v>150</v>
      </c>
      <c r="F735">
        <v>21</v>
      </c>
      <c r="G735">
        <f>IF(OR(WEEKDAY(Cafe[[#This Row],[Date]])=1, WEEKDAY(Cafe[[#This Row],[Date]])=7),1,0)</f>
        <v>1</v>
      </c>
    </row>
    <row r="736" spans="2:7" x14ac:dyDescent="0.3">
      <c r="B736" s="1">
        <f t="shared" si="11"/>
        <v>43465</v>
      </c>
      <c r="C736" s="2">
        <v>12489.198824061627</v>
      </c>
      <c r="D736">
        <v>60</v>
      </c>
      <c r="E736" cm="1">
        <f t="array" ref="E736">_xlfn.SWITCH(MONTH(Cafe[[#This Row],[Date]]),1,100,2,100,3,100,4,150,5,150,6,150,7,150,8,200,9,150,10,150,11,150,12,150)</f>
        <v>150</v>
      </c>
      <c r="F736">
        <v>18</v>
      </c>
      <c r="G736">
        <f>IF(OR(WEEKDAY(Cafe[[#This Row],[Date]])=1, WEEKDAY(Cafe[[#This Row],[Date]])=7),1,0)</f>
        <v>0</v>
      </c>
    </row>
    <row r="737" spans="2:7" x14ac:dyDescent="0.3">
      <c r="B737" s="1">
        <f t="shared" si="11"/>
        <v>43466</v>
      </c>
      <c r="C737" s="2">
        <v>12139.047335231973</v>
      </c>
      <c r="D737">
        <v>64</v>
      </c>
      <c r="E737" cm="1">
        <f t="array" ref="E737">_xlfn.SWITCH(MONTH(Cafe[[#This Row],[Date]]),1,100,2,100,3,100,4,150,5,150,6,150,7,150,8,200,9,150,10,150,11,150,12,150)</f>
        <v>100</v>
      </c>
      <c r="F737">
        <v>16</v>
      </c>
      <c r="G737">
        <f>IF(OR(WEEKDAY(Cafe[[#This Row],[Date]])=1, WEEKDAY(Cafe[[#This Row],[Date]])=7),1,0)</f>
        <v>0</v>
      </c>
    </row>
    <row r="738" spans="2:7" x14ac:dyDescent="0.3">
      <c r="B738" s="1">
        <f t="shared" si="11"/>
        <v>43467</v>
      </c>
      <c r="C738" s="2">
        <v>11164.372239722326</v>
      </c>
      <c r="D738">
        <v>56</v>
      </c>
      <c r="E738" cm="1">
        <f t="array" ref="E738">_xlfn.SWITCH(MONTH(Cafe[[#This Row],[Date]]),1,100,2,100,3,100,4,150,5,150,6,150,7,150,8,200,9,150,10,150,11,150,12,150)</f>
        <v>100</v>
      </c>
      <c r="F738">
        <v>15</v>
      </c>
      <c r="G738">
        <f>IF(OR(WEEKDAY(Cafe[[#This Row],[Date]])=1, WEEKDAY(Cafe[[#This Row],[Date]])=7),1,0)</f>
        <v>0</v>
      </c>
    </row>
    <row r="739" spans="2:7" x14ac:dyDescent="0.3">
      <c r="B739" s="1">
        <f t="shared" si="11"/>
        <v>43468</v>
      </c>
      <c r="C739" s="2">
        <v>9724.6718670069713</v>
      </c>
      <c r="D739">
        <v>52</v>
      </c>
      <c r="E739" cm="1">
        <f t="array" ref="E739">_xlfn.SWITCH(MONTH(Cafe[[#This Row],[Date]]),1,100,2,100,3,100,4,150,5,150,6,150,7,150,8,200,9,150,10,150,11,150,12,150)</f>
        <v>100</v>
      </c>
      <c r="F739">
        <v>17</v>
      </c>
      <c r="G739">
        <f>IF(OR(WEEKDAY(Cafe[[#This Row],[Date]])=1, WEEKDAY(Cafe[[#This Row],[Date]])=7),1,0)</f>
        <v>0</v>
      </c>
    </row>
    <row r="740" spans="2:7" x14ac:dyDescent="0.3">
      <c r="B740" s="1">
        <f t="shared" si="11"/>
        <v>43469</v>
      </c>
      <c r="C740" s="2">
        <v>8902.2555487930003</v>
      </c>
      <c r="D740">
        <v>56</v>
      </c>
      <c r="E740" cm="1">
        <f t="array" ref="E740">_xlfn.SWITCH(MONTH(Cafe[[#This Row],[Date]]),1,100,2,100,3,100,4,150,5,150,6,150,7,150,8,200,9,150,10,150,11,150,12,150)</f>
        <v>100</v>
      </c>
      <c r="F740">
        <v>18</v>
      </c>
      <c r="G740">
        <f>IF(OR(WEEKDAY(Cafe[[#This Row],[Date]])=1, WEEKDAY(Cafe[[#This Row],[Date]])=7),1,0)</f>
        <v>0</v>
      </c>
    </row>
    <row r="741" spans="2:7" x14ac:dyDescent="0.3">
      <c r="B741" s="1">
        <f t="shared" si="11"/>
        <v>43470</v>
      </c>
      <c r="C741" s="2">
        <v>11919.323184782726</v>
      </c>
      <c r="D741">
        <v>49</v>
      </c>
      <c r="E741" cm="1">
        <f t="array" ref="E741">_xlfn.SWITCH(MONTH(Cafe[[#This Row],[Date]]),1,100,2,100,3,100,4,150,5,150,6,150,7,150,8,200,9,150,10,150,11,150,12,150)</f>
        <v>100</v>
      </c>
      <c r="F741">
        <v>14</v>
      </c>
      <c r="G741">
        <f>IF(OR(WEEKDAY(Cafe[[#This Row],[Date]])=1, WEEKDAY(Cafe[[#This Row],[Date]])=7),1,0)</f>
        <v>1</v>
      </c>
    </row>
    <row r="742" spans="2:7" x14ac:dyDescent="0.3">
      <c r="B742" s="1">
        <f t="shared" si="11"/>
        <v>43471</v>
      </c>
      <c r="C742" s="2">
        <v>12628.932194097215</v>
      </c>
      <c r="D742">
        <v>53</v>
      </c>
      <c r="E742" cm="1">
        <f t="array" ref="E742">_xlfn.SWITCH(MONTH(Cafe[[#This Row],[Date]]),1,100,2,100,3,100,4,150,5,150,6,150,7,150,8,200,9,150,10,150,11,150,12,150)</f>
        <v>100</v>
      </c>
      <c r="F742">
        <v>17</v>
      </c>
      <c r="G742">
        <f>IF(OR(WEEKDAY(Cafe[[#This Row],[Date]])=1, WEEKDAY(Cafe[[#This Row],[Date]])=7),1,0)</f>
        <v>1</v>
      </c>
    </row>
    <row r="743" spans="2:7" x14ac:dyDescent="0.3">
      <c r="B743" s="1">
        <f t="shared" si="11"/>
        <v>43472</v>
      </c>
      <c r="C743" s="2">
        <v>9667.576413725732</v>
      </c>
      <c r="D743">
        <v>55</v>
      </c>
      <c r="E743" cm="1">
        <f t="array" ref="E743">_xlfn.SWITCH(MONTH(Cafe[[#This Row],[Date]]),1,100,2,100,3,100,4,150,5,150,6,150,7,150,8,200,9,150,10,150,11,150,12,150)</f>
        <v>100</v>
      </c>
      <c r="F743">
        <v>13</v>
      </c>
      <c r="G743">
        <f>IF(OR(WEEKDAY(Cafe[[#This Row],[Date]])=1, WEEKDAY(Cafe[[#This Row],[Date]])=7),1,0)</f>
        <v>0</v>
      </c>
    </row>
    <row r="744" spans="2:7" x14ac:dyDescent="0.3">
      <c r="B744" s="1">
        <f t="shared" si="11"/>
        <v>43473</v>
      </c>
      <c r="C744" s="2">
        <v>11304.399314633811</v>
      </c>
      <c r="D744">
        <v>57</v>
      </c>
      <c r="E744" cm="1">
        <f t="array" ref="E744">_xlfn.SWITCH(MONTH(Cafe[[#This Row],[Date]]),1,100,2,100,3,100,4,150,5,150,6,150,7,150,8,200,9,150,10,150,11,150,12,150)</f>
        <v>100</v>
      </c>
      <c r="F744">
        <v>16</v>
      </c>
      <c r="G744">
        <f>IF(OR(WEEKDAY(Cafe[[#This Row],[Date]])=1, WEEKDAY(Cafe[[#This Row],[Date]])=7),1,0)</f>
        <v>0</v>
      </c>
    </row>
    <row r="745" spans="2:7" x14ac:dyDescent="0.3">
      <c r="B745" s="1">
        <f t="shared" si="11"/>
        <v>43474</v>
      </c>
      <c r="C745" s="2">
        <v>10794.473897301345</v>
      </c>
      <c r="D745">
        <v>50</v>
      </c>
      <c r="E745" cm="1">
        <f t="array" ref="E745">_xlfn.SWITCH(MONTH(Cafe[[#This Row],[Date]]),1,100,2,100,3,100,4,150,5,150,6,150,7,150,8,200,9,150,10,150,11,150,12,150)</f>
        <v>100</v>
      </c>
      <c r="F745">
        <v>21</v>
      </c>
      <c r="G745">
        <f>IF(OR(WEEKDAY(Cafe[[#This Row],[Date]])=1, WEEKDAY(Cafe[[#This Row],[Date]])=7),1,0)</f>
        <v>0</v>
      </c>
    </row>
    <row r="746" spans="2:7" x14ac:dyDescent="0.3">
      <c r="B746" s="1">
        <f t="shared" si="11"/>
        <v>43475</v>
      </c>
      <c r="C746" s="2">
        <v>9737.6102763781309</v>
      </c>
      <c r="D746">
        <v>38</v>
      </c>
      <c r="E746" cm="1">
        <f t="array" ref="E746">_xlfn.SWITCH(MONTH(Cafe[[#This Row],[Date]]),1,100,2,100,3,100,4,150,5,150,6,150,7,150,8,200,9,150,10,150,11,150,12,150)</f>
        <v>100</v>
      </c>
      <c r="F746">
        <v>21</v>
      </c>
      <c r="G746">
        <f>IF(OR(WEEKDAY(Cafe[[#This Row],[Date]])=1, WEEKDAY(Cafe[[#This Row],[Date]])=7),1,0)</f>
        <v>0</v>
      </c>
    </row>
    <row r="747" spans="2:7" x14ac:dyDescent="0.3">
      <c r="B747" s="1">
        <f t="shared" si="11"/>
        <v>43476</v>
      </c>
      <c r="C747" s="2">
        <v>9426.3555271237892</v>
      </c>
      <c r="D747">
        <v>40</v>
      </c>
      <c r="E747" cm="1">
        <f t="array" ref="E747">_xlfn.SWITCH(MONTH(Cafe[[#This Row],[Date]]),1,100,2,100,3,100,4,150,5,150,6,150,7,150,8,200,9,150,10,150,11,150,12,150)</f>
        <v>100</v>
      </c>
      <c r="F747">
        <v>21</v>
      </c>
      <c r="G747">
        <f>IF(OR(WEEKDAY(Cafe[[#This Row],[Date]])=1, WEEKDAY(Cafe[[#This Row],[Date]])=7),1,0)</f>
        <v>0</v>
      </c>
    </row>
    <row r="748" spans="2:7" x14ac:dyDescent="0.3">
      <c r="B748" s="1">
        <f t="shared" si="11"/>
        <v>43477</v>
      </c>
      <c r="C748" s="2">
        <v>13062.448170075388</v>
      </c>
      <c r="D748">
        <v>43</v>
      </c>
      <c r="E748" cm="1">
        <f t="array" ref="E748">_xlfn.SWITCH(MONTH(Cafe[[#This Row],[Date]]),1,100,2,100,3,100,4,150,5,150,6,150,7,150,8,200,9,150,10,150,11,150,12,150)</f>
        <v>100</v>
      </c>
      <c r="F748">
        <v>18</v>
      </c>
      <c r="G748">
        <f>IF(OR(WEEKDAY(Cafe[[#This Row],[Date]])=1, WEEKDAY(Cafe[[#This Row],[Date]])=7),1,0)</f>
        <v>1</v>
      </c>
    </row>
    <row r="749" spans="2:7" x14ac:dyDescent="0.3">
      <c r="B749" s="1">
        <f t="shared" si="11"/>
        <v>43478</v>
      </c>
      <c r="C749" s="2">
        <v>11684.595714163033</v>
      </c>
      <c r="D749">
        <v>39</v>
      </c>
      <c r="E749" cm="1">
        <f t="array" ref="E749">_xlfn.SWITCH(MONTH(Cafe[[#This Row],[Date]]),1,100,2,100,3,100,4,150,5,150,6,150,7,150,8,200,9,150,10,150,11,150,12,150)</f>
        <v>100</v>
      </c>
      <c r="F749">
        <v>17</v>
      </c>
      <c r="G749">
        <f>IF(OR(WEEKDAY(Cafe[[#This Row],[Date]])=1, WEEKDAY(Cafe[[#This Row],[Date]])=7),1,0)</f>
        <v>1</v>
      </c>
    </row>
    <row r="750" spans="2:7" x14ac:dyDescent="0.3">
      <c r="B750" s="1">
        <f t="shared" si="11"/>
        <v>43479</v>
      </c>
      <c r="C750" s="2">
        <v>8835.4609661185332</v>
      </c>
      <c r="D750">
        <v>45</v>
      </c>
      <c r="E750" cm="1">
        <f t="array" ref="E750">_xlfn.SWITCH(MONTH(Cafe[[#This Row],[Date]]),1,100,2,100,3,100,4,150,5,150,6,150,7,150,8,200,9,150,10,150,11,150,12,150)</f>
        <v>100</v>
      </c>
      <c r="F750">
        <v>13</v>
      </c>
      <c r="G750">
        <f>IF(OR(WEEKDAY(Cafe[[#This Row],[Date]])=1, WEEKDAY(Cafe[[#This Row],[Date]])=7),1,0)</f>
        <v>0</v>
      </c>
    </row>
    <row r="751" spans="2:7" x14ac:dyDescent="0.3">
      <c r="B751" s="1">
        <f t="shared" si="11"/>
        <v>43480</v>
      </c>
      <c r="C751" s="2">
        <v>8677.5001663890162</v>
      </c>
      <c r="D751">
        <v>40</v>
      </c>
      <c r="E751" cm="1">
        <f t="array" ref="E751">_xlfn.SWITCH(MONTH(Cafe[[#This Row],[Date]]),1,100,2,100,3,100,4,150,5,150,6,150,7,150,8,200,9,150,10,150,11,150,12,150)</f>
        <v>100</v>
      </c>
      <c r="F751">
        <v>16</v>
      </c>
      <c r="G751">
        <f>IF(OR(WEEKDAY(Cafe[[#This Row],[Date]])=1, WEEKDAY(Cafe[[#This Row],[Date]])=7),1,0)</f>
        <v>0</v>
      </c>
    </row>
    <row r="752" spans="2:7" x14ac:dyDescent="0.3">
      <c r="B752" s="1">
        <f t="shared" si="11"/>
        <v>43481</v>
      </c>
      <c r="C752" s="2">
        <v>10557.561120718094</v>
      </c>
      <c r="D752">
        <v>38</v>
      </c>
      <c r="E752" cm="1">
        <f t="array" ref="E752">_xlfn.SWITCH(MONTH(Cafe[[#This Row],[Date]]),1,100,2,100,3,100,4,150,5,150,6,150,7,150,8,200,9,150,10,150,11,150,12,150)</f>
        <v>100</v>
      </c>
      <c r="F752">
        <v>12</v>
      </c>
      <c r="G752">
        <f>IF(OR(WEEKDAY(Cafe[[#This Row],[Date]])=1, WEEKDAY(Cafe[[#This Row],[Date]])=7),1,0)</f>
        <v>0</v>
      </c>
    </row>
    <row r="753" spans="2:7" x14ac:dyDescent="0.3">
      <c r="B753" s="1">
        <f t="shared" si="11"/>
        <v>43482</v>
      </c>
      <c r="C753" s="2">
        <v>8926.7292276516509</v>
      </c>
      <c r="D753">
        <v>42</v>
      </c>
      <c r="E753" cm="1">
        <f t="array" ref="E753">_xlfn.SWITCH(MONTH(Cafe[[#This Row],[Date]]),1,100,2,100,3,100,4,150,5,150,6,150,7,150,8,200,9,150,10,150,11,150,12,150)</f>
        <v>100</v>
      </c>
      <c r="F753">
        <v>16</v>
      </c>
      <c r="G753">
        <f>IF(OR(WEEKDAY(Cafe[[#This Row],[Date]])=1, WEEKDAY(Cafe[[#This Row],[Date]])=7),1,0)</f>
        <v>0</v>
      </c>
    </row>
    <row r="754" spans="2:7" x14ac:dyDescent="0.3">
      <c r="B754" s="1">
        <f t="shared" si="11"/>
        <v>43483</v>
      </c>
      <c r="C754" s="2">
        <v>10154.105962631602</v>
      </c>
      <c r="D754">
        <v>50</v>
      </c>
      <c r="E754" cm="1">
        <f t="array" ref="E754">_xlfn.SWITCH(MONTH(Cafe[[#This Row],[Date]]),1,100,2,100,3,100,4,150,5,150,6,150,7,150,8,200,9,150,10,150,11,150,12,150)</f>
        <v>100</v>
      </c>
      <c r="F754">
        <v>13</v>
      </c>
      <c r="G754">
        <f>IF(OR(WEEKDAY(Cafe[[#This Row],[Date]])=1, WEEKDAY(Cafe[[#This Row],[Date]])=7),1,0)</f>
        <v>0</v>
      </c>
    </row>
    <row r="755" spans="2:7" x14ac:dyDescent="0.3">
      <c r="B755" s="1">
        <f t="shared" si="11"/>
        <v>43484</v>
      </c>
      <c r="C755" s="2">
        <v>12256.086850438849</v>
      </c>
      <c r="D755">
        <v>55</v>
      </c>
      <c r="E755" cm="1">
        <f t="array" ref="E755">_xlfn.SWITCH(MONTH(Cafe[[#This Row],[Date]]),1,100,2,100,3,100,4,150,5,150,6,150,7,150,8,200,9,150,10,150,11,150,12,150)</f>
        <v>100</v>
      </c>
      <c r="F755">
        <v>17</v>
      </c>
      <c r="G755">
        <f>IF(OR(WEEKDAY(Cafe[[#This Row],[Date]])=1, WEEKDAY(Cafe[[#This Row],[Date]])=7),1,0)</f>
        <v>1</v>
      </c>
    </row>
    <row r="756" spans="2:7" x14ac:dyDescent="0.3">
      <c r="B756" s="1">
        <f t="shared" si="11"/>
        <v>43485</v>
      </c>
      <c r="C756" s="2">
        <v>13071.957712111705</v>
      </c>
      <c r="D756">
        <v>42</v>
      </c>
      <c r="E756" cm="1">
        <f t="array" ref="E756">_xlfn.SWITCH(MONTH(Cafe[[#This Row],[Date]]),1,100,2,100,3,100,4,150,5,150,6,150,7,150,8,200,9,150,10,150,11,150,12,150)</f>
        <v>100</v>
      </c>
      <c r="F756">
        <v>14</v>
      </c>
      <c r="G756">
        <f>IF(OR(WEEKDAY(Cafe[[#This Row],[Date]])=1, WEEKDAY(Cafe[[#This Row],[Date]])=7),1,0)</f>
        <v>1</v>
      </c>
    </row>
    <row r="757" spans="2:7" x14ac:dyDescent="0.3">
      <c r="B757" s="1">
        <f t="shared" si="11"/>
        <v>43486</v>
      </c>
      <c r="C757" s="2">
        <v>9047.3399631530538</v>
      </c>
      <c r="D757">
        <v>31</v>
      </c>
      <c r="E757" cm="1">
        <f t="array" ref="E757">_xlfn.SWITCH(MONTH(Cafe[[#This Row],[Date]]),1,100,2,100,3,100,4,150,5,150,6,150,7,150,8,200,9,150,10,150,11,150,12,150)</f>
        <v>100</v>
      </c>
      <c r="F757">
        <v>19</v>
      </c>
      <c r="G757">
        <f>IF(OR(WEEKDAY(Cafe[[#This Row],[Date]])=1, WEEKDAY(Cafe[[#This Row],[Date]])=7),1,0)</f>
        <v>0</v>
      </c>
    </row>
    <row r="758" spans="2:7" x14ac:dyDescent="0.3">
      <c r="B758" s="1">
        <f t="shared" si="11"/>
        <v>43487</v>
      </c>
      <c r="C758" s="2">
        <v>8002.7325161001991</v>
      </c>
      <c r="D758">
        <v>37</v>
      </c>
      <c r="E758" cm="1">
        <f t="array" ref="E758">_xlfn.SWITCH(MONTH(Cafe[[#This Row],[Date]]),1,100,2,100,3,100,4,150,5,150,6,150,7,150,8,200,9,150,10,150,11,150,12,150)</f>
        <v>100</v>
      </c>
      <c r="F758">
        <v>14</v>
      </c>
      <c r="G758">
        <f>IF(OR(WEEKDAY(Cafe[[#This Row],[Date]])=1, WEEKDAY(Cafe[[#This Row],[Date]])=7),1,0)</f>
        <v>0</v>
      </c>
    </row>
    <row r="759" spans="2:7" x14ac:dyDescent="0.3">
      <c r="B759" s="1">
        <f t="shared" si="11"/>
        <v>43488</v>
      </c>
      <c r="C759" s="2">
        <v>9111.0490524023135</v>
      </c>
      <c r="D759">
        <v>50</v>
      </c>
      <c r="E759" cm="1">
        <f t="array" ref="E759">_xlfn.SWITCH(MONTH(Cafe[[#This Row],[Date]]),1,100,2,100,3,100,4,150,5,150,6,150,7,150,8,200,9,150,10,150,11,150,12,150)</f>
        <v>100</v>
      </c>
      <c r="F759">
        <v>16</v>
      </c>
      <c r="G759">
        <f>IF(OR(WEEKDAY(Cafe[[#This Row],[Date]])=1, WEEKDAY(Cafe[[#This Row],[Date]])=7),1,0)</f>
        <v>0</v>
      </c>
    </row>
    <row r="760" spans="2:7" x14ac:dyDescent="0.3">
      <c r="B760" s="1">
        <f t="shared" si="11"/>
        <v>43489</v>
      </c>
      <c r="C760" s="2">
        <v>10031.474593661271</v>
      </c>
      <c r="D760">
        <v>48</v>
      </c>
      <c r="E760" cm="1">
        <f t="array" ref="E760">_xlfn.SWITCH(MONTH(Cafe[[#This Row],[Date]]),1,100,2,100,3,100,4,150,5,150,6,150,7,150,8,200,9,150,10,150,11,150,12,150)</f>
        <v>100</v>
      </c>
      <c r="F760">
        <v>13</v>
      </c>
      <c r="G760">
        <f>IF(OR(WEEKDAY(Cafe[[#This Row],[Date]])=1, WEEKDAY(Cafe[[#This Row],[Date]])=7),1,0)</f>
        <v>0</v>
      </c>
    </row>
    <row r="761" spans="2:7" x14ac:dyDescent="0.3">
      <c r="B761" s="1">
        <f t="shared" si="11"/>
        <v>43490</v>
      </c>
      <c r="C761" s="2">
        <v>8678.7587689818647</v>
      </c>
      <c r="D761">
        <v>38</v>
      </c>
      <c r="E761" cm="1">
        <f t="array" ref="E761">_xlfn.SWITCH(MONTH(Cafe[[#This Row],[Date]]),1,100,2,100,3,100,4,150,5,150,6,150,7,150,8,200,9,150,10,150,11,150,12,150)</f>
        <v>100</v>
      </c>
      <c r="F761">
        <v>13</v>
      </c>
      <c r="G761">
        <f>IF(OR(WEEKDAY(Cafe[[#This Row],[Date]])=1, WEEKDAY(Cafe[[#This Row],[Date]])=7),1,0)</f>
        <v>0</v>
      </c>
    </row>
    <row r="762" spans="2:7" x14ac:dyDescent="0.3">
      <c r="B762" s="1">
        <f t="shared" si="11"/>
        <v>43491</v>
      </c>
      <c r="C762" s="2">
        <v>11789.01379773008</v>
      </c>
      <c r="D762">
        <v>38</v>
      </c>
      <c r="E762" cm="1">
        <f t="array" ref="E762">_xlfn.SWITCH(MONTH(Cafe[[#This Row],[Date]]),1,100,2,100,3,100,4,150,5,150,6,150,7,150,8,200,9,150,10,150,11,150,12,150)</f>
        <v>100</v>
      </c>
      <c r="F762">
        <v>18</v>
      </c>
      <c r="G762">
        <f>IF(OR(WEEKDAY(Cafe[[#This Row],[Date]])=1, WEEKDAY(Cafe[[#This Row],[Date]])=7),1,0)</f>
        <v>1</v>
      </c>
    </row>
    <row r="763" spans="2:7" x14ac:dyDescent="0.3">
      <c r="B763" s="1">
        <f t="shared" si="11"/>
        <v>43492</v>
      </c>
      <c r="C763" s="2">
        <v>12897.759041427016</v>
      </c>
      <c r="D763">
        <v>42</v>
      </c>
      <c r="E763" cm="1">
        <f t="array" ref="E763">_xlfn.SWITCH(MONTH(Cafe[[#This Row],[Date]]),1,100,2,100,3,100,4,150,5,150,6,150,7,150,8,200,9,150,10,150,11,150,12,150)</f>
        <v>100</v>
      </c>
      <c r="F763">
        <v>13</v>
      </c>
      <c r="G763">
        <f>IF(OR(WEEKDAY(Cafe[[#This Row],[Date]])=1, WEEKDAY(Cafe[[#This Row],[Date]])=7),1,0)</f>
        <v>1</v>
      </c>
    </row>
    <row r="764" spans="2:7" x14ac:dyDescent="0.3">
      <c r="B764" s="1">
        <f t="shared" si="11"/>
        <v>43493</v>
      </c>
      <c r="C764" s="2">
        <v>10435.235936481458</v>
      </c>
      <c r="D764">
        <v>45</v>
      </c>
      <c r="E764" cm="1">
        <f t="array" ref="E764">_xlfn.SWITCH(MONTH(Cafe[[#This Row],[Date]]),1,100,2,100,3,100,4,150,5,150,6,150,7,150,8,200,9,150,10,150,11,150,12,150)</f>
        <v>100</v>
      </c>
      <c r="F764">
        <v>14</v>
      </c>
      <c r="G764">
        <f>IF(OR(WEEKDAY(Cafe[[#This Row],[Date]])=1, WEEKDAY(Cafe[[#This Row],[Date]])=7),1,0)</f>
        <v>0</v>
      </c>
    </row>
    <row r="765" spans="2:7" x14ac:dyDescent="0.3">
      <c r="B765" s="1">
        <f t="shared" si="11"/>
        <v>43494</v>
      </c>
      <c r="C765" s="2">
        <v>8943.6437186029234</v>
      </c>
      <c r="D765">
        <v>45</v>
      </c>
      <c r="E765" cm="1">
        <f t="array" ref="E765">_xlfn.SWITCH(MONTH(Cafe[[#This Row],[Date]]),1,100,2,100,3,100,4,150,5,150,6,150,7,150,8,200,9,150,10,150,11,150,12,150)</f>
        <v>100</v>
      </c>
      <c r="F765">
        <v>12</v>
      </c>
      <c r="G765">
        <f>IF(OR(WEEKDAY(Cafe[[#This Row],[Date]])=1, WEEKDAY(Cafe[[#This Row],[Date]])=7),1,0)</f>
        <v>0</v>
      </c>
    </row>
    <row r="766" spans="2:7" x14ac:dyDescent="0.3">
      <c r="B766" s="1">
        <f t="shared" si="11"/>
        <v>43495</v>
      </c>
      <c r="C766" s="2">
        <v>9979.7883545963869</v>
      </c>
      <c r="D766">
        <v>32</v>
      </c>
      <c r="E766" cm="1">
        <f t="array" ref="E766">_xlfn.SWITCH(MONTH(Cafe[[#This Row],[Date]]),1,100,2,100,3,100,4,150,5,150,6,150,7,150,8,200,9,150,10,150,11,150,12,150)</f>
        <v>100</v>
      </c>
      <c r="F766">
        <v>16</v>
      </c>
      <c r="G766">
        <f>IF(OR(WEEKDAY(Cafe[[#This Row],[Date]])=1, WEEKDAY(Cafe[[#This Row],[Date]])=7),1,0)</f>
        <v>0</v>
      </c>
    </row>
    <row r="767" spans="2:7" x14ac:dyDescent="0.3">
      <c r="B767" s="1">
        <f t="shared" si="11"/>
        <v>43496</v>
      </c>
      <c r="C767" s="2">
        <v>8422.6657531253823</v>
      </c>
      <c r="D767">
        <v>37</v>
      </c>
      <c r="E767" cm="1">
        <f t="array" ref="E767">_xlfn.SWITCH(MONTH(Cafe[[#This Row],[Date]]),1,100,2,100,3,100,4,150,5,150,6,150,7,150,8,200,9,150,10,150,11,150,12,150)</f>
        <v>100</v>
      </c>
      <c r="F767">
        <v>17</v>
      </c>
      <c r="G767">
        <f>IF(OR(WEEKDAY(Cafe[[#This Row],[Date]])=1, WEEKDAY(Cafe[[#This Row],[Date]])=7),1,0)</f>
        <v>0</v>
      </c>
    </row>
    <row r="768" spans="2:7" x14ac:dyDescent="0.3">
      <c r="B768" s="1">
        <f t="shared" si="11"/>
        <v>43497</v>
      </c>
      <c r="C768" s="2">
        <v>10391.47181418712</v>
      </c>
      <c r="D768">
        <v>46</v>
      </c>
      <c r="E768" cm="1">
        <f t="array" ref="E768">_xlfn.SWITCH(MONTH(Cafe[[#This Row],[Date]]),1,100,2,100,3,100,4,150,5,150,6,150,7,150,8,200,9,150,10,150,11,150,12,150)</f>
        <v>100</v>
      </c>
      <c r="F768">
        <v>16</v>
      </c>
      <c r="G768">
        <f>IF(OR(WEEKDAY(Cafe[[#This Row],[Date]])=1, WEEKDAY(Cafe[[#This Row],[Date]])=7),1,0)</f>
        <v>0</v>
      </c>
    </row>
    <row r="769" spans="2:7" x14ac:dyDescent="0.3">
      <c r="B769" s="1">
        <f t="shared" si="11"/>
        <v>43498</v>
      </c>
      <c r="C769" s="2">
        <v>14591.224341429868</v>
      </c>
      <c r="D769">
        <v>52</v>
      </c>
      <c r="E769" cm="1">
        <f t="array" ref="E769">_xlfn.SWITCH(MONTH(Cafe[[#This Row],[Date]]),1,100,2,100,3,100,4,150,5,150,6,150,7,150,8,200,9,150,10,150,11,150,12,150)</f>
        <v>100</v>
      </c>
      <c r="F769">
        <v>16</v>
      </c>
      <c r="G769">
        <f>IF(OR(WEEKDAY(Cafe[[#This Row],[Date]])=1, WEEKDAY(Cafe[[#This Row],[Date]])=7),1,0)</f>
        <v>1</v>
      </c>
    </row>
    <row r="770" spans="2:7" x14ac:dyDescent="0.3">
      <c r="B770" s="1">
        <f t="shared" si="11"/>
        <v>43499</v>
      </c>
      <c r="C770" s="2">
        <v>13115.855494175845</v>
      </c>
      <c r="D770">
        <v>58</v>
      </c>
      <c r="E770" cm="1">
        <f t="array" ref="E770">_xlfn.SWITCH(MONTH(Cafe[[#This Row],[Date]]),1,100,2,100,3,100,4,150,5,150,6,150,7,150,8,200,9,150,10,150,11,150,12,150)</f>
        <v>100</v>
      </c>
      <c r="F770">
        <v>19</v>
      </c>
      <c r="G770">
        <f>IF(OR(WEEKDAY(Cafe[[#This Row],[Date]])=1, WEEKDAY(Cafe[[#This Row],[Date]])=7),1,0)</f>
        <v>1</v>
      </c>
    </row>
    <row r="771" spans="2:7" x14ac:dyDescent="0.3">
      <c r="B771" s="1">
        <f t="shared" si="11"/>
        <v>43500</v>
      </c>
      <c r="C771" s="2">
        <v>10751.242771307861</v>
      </c>
      <c r="D771">
        <v>55</v>
      </c>
      <c r="E771" cm="1">
        <f t="array" ref="E771">_xlfn.SWITCH(MONTH(Cafe[[#This Row],[Date]]),1,100,2,100,3,100,4,150,5,150,6,150,7,150,8,200,9,150,10,150,11,150,12,150)</f>
        <v>100</v>
      </c>
      <c r="F771">
        <v>15</v>
      </c>
      <c r="G771">
        <f>IF(OR(WEEKDAY(Cafe[[#This Row],[Date]])=1, WEEKDAY(Cafe[[#This Row],[Date]])=7),1,0)</f>
        <v>0</v>
      </c>
    </row>
    <row r="772" spans="2:7" x14ac:dyDescent="0.3">
      <c r="B772" s="1">
        <f t="shared" si="11"/>
        <v>43501</v>
      </c>
      <c r="C772" s="2">
        <v>12113.397022153418</v>
      </c>
      <c r="D772">
        <v>62</v>
      </c>
      <c r="E772" cm="1">
        <f t="array" ref="E772">_xlfn.SWITCH(MONTH(Cafe[[#This Row],[Date]]),1,100,2,100,3,100,4,150,5,150,6,150,7,150,8,200,9,150,10,150,11,150,12,150)</f>
        <v>100</v>
      </c>
      <c r="F772">
        <v>21</v>
      </c>
      <c r="G772">
        <f>IF(OR(WEEKDAY(Cafe[[#This Row],[Date]])=1, WEEKDAY(Cafe[[#This Row],[Date]])=7),1,0)</f>
        <v>0</v>
      </c>
    </row>
    <row r="773" spans="2:7" x14ac:dyDescent="0.3">
      <c r="B773" s="1">
        <f t="shared" si="11"/>
        <v>43502</v>
      </c>
      <c r="C773" s="2">
        <v>12193.864884720544</v>
      </c>
      <c r="D773">
        <v>64</v>
      </c>
      <c r="E773" cm="1">
        <f t="array" ref="E773">_xlfn.SWITCH(MONTH(Cafe[[#This Row],[Date]]),1,100,2,100,3,100,4,150,5,150,6,150,7,150,8,200,9,150,10,150,11,150,12,150)</f>
        <v>100</v>
      </c>
      <c r="F773">
        <v>16</v>
      </c>
      <c r="G773">
        <f>IF(OR(WEEKDAY(Cafe[[#This Row],[Date]])=1, WEEKDAY(Cafe[[#This Row],[Date]])=7),1,0)</f>
        <v>0</v>
      </c>
    </row>
    <row r="774" spans="2:7" x14ac:dyDescent="0.3">
      <c r="B774" s="1">
        <f t="shared" si="11"/>
        <v>43503</v>
      </c>
      <c r="C774" s="2">
        <v>11301.279176784012</v>
      </c>
      <c r="D774">
        <v>69</v>
      </c>
      <c r="E774" cm="1">
        <f t="array" ref="E774">_xlfn.SWITCH(MONTH(Cafe[[#This Row],[Date]]),1,100,2,100,3,100,4,150,5,150,6,150,7,150,8,200,9,150,10,150,11,150,12,150)</f>
        <v>100</v>
      </c>
      <c r="F774">
        <v>14</v>
      </c>
      <c r="G774">
        <f>IF(OR(WEEKDAY(Cafe[[#This Row],[Date]])=1, WEEKDAY(Cafe[[#This Row],[Date]])=7),1,0)</f>
        <v>0</v>
      </c>
    </row>
    <row r="775" spans="2:7" x14ac:dyDescent="0.3">
      <c r="B775" s="1">
        <f t="shared" si="11"/>
        <v>43504</v>
      </c>
      <c r="C775" s="2">
        <v>9164.6879680620168</v>
      </c>
      <c r="D775">
        <v>59</v>
      </c>
      <c r="E775" cm="1">
        <f t="array" ref="E775">_xlfn.SWITCH(MONTH(Cafe[[#This Row],[Date]]),1,100,2,100,3,100,4,150,5,150,6,150,7,150,8,200,9,150,10,150,11,150,12,150)</f>
        <v>100</v>
      </c>
      <c r="F775">
        <v>15</v>
      </c>
      <c r="G775">
        <f>IF(OR(WEEKDAY(Cafe[[#This Row],[Date]])=1, WEEKDAY(Cafe[[#This Row],[Date]])=7),1,0)</f>
        <v>0</v>
      </c>
    </row>
    <row r="776" spans="2:7" x14ac:dyDescent="0.3">
      <c r="B776" s="1">
        <f t="shared" si="11"/>
        <v>43505</v>
      </c>
      <c r="C776" s="2">
        <v>12975.921188625558</v>
      </c>
      <c r="D776">
        <v>44</v>
      </c>
      <c r="E776" cm="1">
        <f t="array" ref="E776">_xlfn.SWITCH(MONTH(Cafe[[#This Row],[Date]]),1,100,2,100,3,100,4,150,5,150,6,150,7,150,8,200,9,150,10,150,11,150,12,150)</f>
        <v>100</v>
      </c>
      <c r="F776">
        <v>19</v>
      </c>
      <c r="G776">
        <f>IF(OR(WEEKDAY(Cafe[[#This Row],[Date]])=1, WEEKDAY(Cafe[[#This Row],[Date]])=7),1,0)</f>
        <v>1</v>
      </c>
    </row>
    <row r="777" spans="2:7" x14ac:dyDescent="0.3">
      <c r="B777" s="1">
        <f t="shared" ref="B777:B840" si="12">B776+1</f>
        <v>43506</v>
      </c>
      <c r="C777" s="2">
        <v>11415.036182978685</v>
      </c>
      <c r="D777">
        <v>42</v>
      </c>
      <c r="E777" cm="1">
        <f t="array" ref="E777">_xlfn.SWITCH(MONTH(Cafe[[#This Row],[Date]]),1,100,2,100,3,100,4,150,5,150,6,150,7,150,8,200,9,150,10,150,11,150,12,150)</f>
        <v>100</v>
      </c>
      <c r="F777">
        <v>13</v>
      </c>
      <c r="G777">
        <f>IF(OR(WEEKDAY(Cafe[[#This Row],[Date]])=1, WEEKDAY(Cafe[[#This Row],[Date]])=7),1,0)</f>
        <v>1</v>
      </c>
    </row>
    <row r="778" spans="2:7" x14ac:dyDescent="0.3">
      <c r="B778" s="1">
        <f t="shared" si="12"/>
        <v>43507</v>
      </c>
      <c r="C778" s="2">
        <v>8441.2023658886792</v>
      </c>
      <c r="D778">
        <v>42</v>
      </c>
      <c r="E778" cm="1">
        <f t="array" ref="E778">_xlfn.SWITCH(MONTH(Cafe[[#This Row],[Date]]),1,100,2,100,3,100,4,150,5,150,6,150,7,150,8,200,9,150,10,150,11,150,12,150)</f>
        <v>100</v>
      </c>
      <c r="F778">
        <v>13</v>
      </c>
      <c r="G778">
        <f>IF(OR(WEEKDAY(Cafe[[#This Row],[Date]])=1, WEEKDAY(Cafe[[#This Row],[Date]])=7),1,0)</f>
        <v>0</v>
      </c>
    </row>
    <row r="779" spans="2:7" x14ac:dyDescent="0.3">
      <c r="B779" s="1">
        <f t="shared" si="12"/>
        <v>43508</v>
      </c>
      <c r="C779" s="2">
        <v>11390.931715363748</v>
      </c>
      <c r="D779">
        <v>58</v>
      </c>
      <c r="E779" cm="1">
        <f t="array" ref="E779">_xlfn.SWITCH(MONTH(Cafe[[#This Row],[Date]]),1,100,2,100,3,100,4,150,5,150,6,150,7,150,8,200,9,150,10,150,11,150,12,150)</f>
        <v>100</v>
      </c>
      <c r="F779">
        <v>16</v>
      </c>
      <c r="G779">
        <f>IF(OR(WEEKDAY(Cafe[[#This Row],[Date]])=1, WEEKDAY(Cafe[[#This Row],[Date]])=7),1,0)</f>
        <v>0</v>
      </c>
    </row>
    <row r="780" spans="2:7" x14ac:dyDescent="0.3">
      <c r="B780" s="1">
        <f t="shared" si="12"/>
        <v>43509</v>
      </c>
      <c r="C780" s="2">
        <v>10248.813741038737</v>
      </c>
      <c r="D780">
        <v>47</v>
      </c>
      <c r="E780" cm="1">
        <f t="array" ref="E780">_xlfn.SWITCH(MONTH(Cafe[[#This Row],[Date]]),1,100,2,100,3,100,4,150,5,150,6,150,7,150,8,200,9,150,10,150,11,150,12,150)</f>
        <v>100</v>
      </c>
      <c r="F780">
        <v>16</v>
      </c>
      <c r="G780">
        <f>IF(OR(WEEKDAY(Cafe[[#This Row],[Date]])=1, WEEKDAY(Cafe[[#This Row],[Date]])=7),1,0)</f>
        <v>0</v>
      </c>
    </row>
    <row r="781" spans="2:7" x14ac:dyDescent="0.3">
      <c r="B781" s="1">
        <f t="shared" si="12"/>
        <v>43510</v>
      </c>
      <c r="C781" s="2">
        <v>10581.99894395129</v>
      </c>
      <c r="D781">
        <v>48</v>
      </c>
      <c r="E781" cm="1">
        <f t="array" ref="E781">_xlfn.SWITCH(MONTH(Cafe[[#This Row],[Date]]),1,100,2,100,3,100,4,150,5,150,6,150,7,150,8,200,9,150,10,150,11,150,12,150)</f>
        <v>100</v>
      </c>
      <c r="F781">
        <v>17</v>
      </c>
      <c r="G781">
        <f>IF(OR(WEEKDAY(Cafe[[#This Row],[Date]])=1, WEEKDAY(Cafe[[#This Row],[Date]])=7),1,0)</f>
        <v>0</v>
      </c>
    </row>
    <row r="782" spans="2:7" x14ac:dyDescent="0.3">
      <c r="B782" s="1">
        <f t="shared" si="12"/>
        <v>43511</v>
      </c>
      <c r="C782" s="2">
        <v>9598.0489825125987</v>
      </c>
      <c r="D782">
        <v>55</v>
      </c>
      <c r="E782" cm="1">
        <f t="array" ref="E782">_xlfn.SWITCH(MONTH(Cafe[[#This Row],[Date]]),1,100,2,100,3,100,4,150,5,150,6,150,7,150,8,200,9,150,10,150,11,150,12,150)</f>
        <v>100</v>
      </c>
      <c r="F782">
        <v>14</v>
      </c>
      <c r="G782">
        <f>IF(OR(WEEKDAY(Cafe[[#This Row],[Date]])=1, WEEKDAY(Cafe[[#This Row],[Date]])=7),1,0)</f>
        <v>0</v>
      </c>
    </row>
    <row r="783" spans="2:7" x14ac:dyDescent="0.3">
      <c r="B783" s="1">
        <f t="shared" si="12"/>
        <v>43512</v>
      </c>
      <c r="C783" s="2">
        <v>14470.250318121742</v>
      </c>
      <c r="D783">
        <v>59</v>
      </c>
      <c r="E783" cm="1">
        <f t="array" ref="E783">_xlfn.SWITCH(MONTH(Cafe[[#This Row],[Date]]),1,100,2,100,3,100,4,150,5,150,6,150,7,150,8,200,9,150,10,150,11,150,12,150)</f>
        <v>100</v>
      </c>
      <c r="F783">
        <v>18</v>
      </c>
      <c r="G783">
        <f>IF(OR(WEEKDAY(Cafe[[#This Row],[Date]])=1, WEEKDAY(Cafe[[#This Row],[Date]])=7),1,0)</f>
        <v>1</v>
      </c>
    </row>
    <row r="784" spans="2:7" x14ac:dyDescent="0.3">
      <c r="B784" s="1">
        <f t="shared" si="12"/>
        <v>43513</v>
      </c>
      <c r="C784" s="2">
        <v>12634.174401380396</v>
      </c>
      <c r="D784">
        <v>50</v>
      </c>
      <c r="E784" cm="1">
        <f t="array" ref="E784">_xlfn.SWITCH(MONTH(Cafe[[#This Row],[Date]]),1,100,2,100,3,100,4,150,5,150,6,150,7,150,8,200,9,150,10,150,11,150,12,150)</f>
        <v>100</v>
      </c>
      <c r="F784">
        <v>20</v>
      </c>
      <c r="G784">
        <f>IF(OR(WEEKDAY(Cafe[[#This Row],[Date]])=1, WEEKDAY(Cafe[[#This Row],[Date]])=7),1,0)</f>
        <v>1</v>
      </c>
    </row>
    <row r="785" spans="2:7" x14ac:dyDescent="0.3">
      <c r="B785" s="1">
        <f t="shared" si="12"/>
        <v>43514</v>
      </c>
      <c r="C785" s="2">
        <v>8799.7960230933204</v>
      </c>
      <c r="D785">
        <v>51</v>
      </c>
      <c r="E785" cm="1">
        <f t="array" ref="E785">_xlfn.SWITCH(MONTH(Cafe[[#This Row],[Date]]),1,100,2,100,3,100,4,150,5,150,6,150,7,150,8,200,9,150,10,150,11,150,12,150)</f>
        <v>100</v>
      </c>
      <c r="F785">
        <v>16</v>
      </c>
      <c r="G785">
        <f>IF(OR(WEEKDAY(Cafe[[#This Row],[Date]])=1, WEEKDAY(Cafe[[#This Row],[Date]])=7),1,0)</f>
        <v>0</v>
      </c>
    </row>
    <row r="786" spans="2:7" x14ac:dyDescent="0.3">
      <c r="B786" s="1">
        <f t="shared" si="12"/>
        <v>43515</v>
      </c>
      <c r="C786" s="2">
        <v>8541.9693418701063</v>
      </c>
      <c r="D786">
        <v>46</v>
      </c>
      <c r="E786" cm="1">
        <f t="array" ref="E786">_xlfn.SWITCH(MONTH(Cafe[[#This Row],[Date]]),1,100,2,100,3,100,4,150,5,150,6,150,7,150,8,200,9,150,10,150,11,150,12,150)</f>
        <v>100</v>
      </c>
      <c r="F786">
        <v>20</v>
      </c>
      <c r="G786">
        <f>IF(OR(WEEKDAY(Cafe[[#This Row],[Date]])=1, WEEKDAY(Cafe[[#This Row],[Date]])=7),1,0)</f>
        <v>0</v>
      </c>
    </row>
    <row r="787" spans="2:7" x14ac:dyDescent="0.3">
      <c r="B787" s="1">
        <f t="shared" si="12"/>
        <v>43516</v>
      </c>
      <c r="C787" s="2">
        <v>8726.3690690646763</v>
      </c>
      <c r="D787">
        <v>41</v>
      </c>
      <c r="E787" cm="1">
        <f t="array" ref="E787">_xlfn.SWITCH(MONTH(Cafe[[#This Row],[Date]]),1,100,2,100,3,100,4,150,5,150,6,150,7,150,8,200,9,150,10,150,11,150,12,150)</f>
        <v>100</v>
      </c>
      <c r="F787">
        <v>13</v>
      </c>
      <c r="G787">
        <f>IF(OR(WEEKDAY(Cafe[[#This Row],[Date]])=1, WEEKDAY(Cafe[[#This Row],[Date]])=7),1,0)</f>
        <v>0</v>
      </c>
    </row>
    <row r="788" spans="2:7" x14ac:dyDescent="0.3">
      <c r="B788" s="1">
        <f t="shared" si="12"/>
        <v>43517</v>
      </c>
      <c r="C788" s="2">
        <v>10626.660151838099</v>
      </c>
      <c r="D788">
        <v>49</v>
      </c>
      <c r="E788" cm="1">
        <f t="array" ref="E788">_xlfn.SWITCH(MONTH(Cafe[[#This Row],[Date]]),1,100,2,100,3,100,4,150,5,150,6,150,7,150,8,200,9,150,10,150,11,150,12,150)</f>
        <v>100</v>
      </c>
      <c r="F788">
        <v>16</v>
      </c>
      <c r="G788">
        <f>IF(OR(WEEKDAY(Cafe[[#This Row],[Date]])=1, WEEKDAY(Cafe[[#This Row],[Date]])=7),1,0)</f>
        <v>0</v>
      </c>
    </row>
    <row r="789" spans="2:7" x14ac:dyDescent="0.3">
      <c r="B789" s="1">
        <f t="shared" si="12"/>
        <v>43518</v>
      </c>
      <c r="C789" s="2">
        <v>9604.0084956345909</v>
      </c>
      <c r="D789">
        <v>58</v>
      </c>
      <c r="E789" cm="1">
        <f t="array" ref="E789">_xlfn.SWITCH(MONTH(Cafe[[#This Row],[Date]]),1,100,2,100,3,100,4,150,5,150,6,150,7,150,8,200,9,150,10,150,11,150,12,150)</f>
        <v>100</v>
      </c>
      <c r="F789">
        <v>14</v>
      </c>
      <c r="G789">
        <f>IF(OR(WEEKDAY(Cafe[[#This Row],[Date]])=1, WEEKDAY(Cafe[[#This Row],[Date]])=7),1,0)</f>
        <v>0</v>
      </c>
    </row>
    <row r="790" spans="2:7" x14ac:dyDescent="0.3">
      <c r="B790" s="1">
        <f t="shared" si="12"/>
        <v>43519</v>
      </c>
      <c r="C790" s="2">
        <v>13953.263657294845</v>
      </c>
      <c r="D790">
        <v>50</v>
      </c>
      <c r="E790" cm="1">
        <f t="array" ref="E790">_xlfn.SWITCH(MONTH(Cafe[[#This Row],[Date]]),1,100,2,100,3,100,4,150,5,150,6,150,7,150,8,200,9,150,10,150,11,150,12,150)</f>
        <v>100</v>
      </c>
      <c r="F790">
        <v>21</v>
      </c>
      <c r="G790">
        <f>IF(OR(WEEKDAY(Cafe[[#This Row],[Date]])=1, WEEKDAY(Cafe[[#This Row],[Date]])=7),1,0)</f>
        <v>1</v>
      </c>
    </row>
    <row r="791" spans="2:7" x14ac:dyDescent="0.3">
      <c r="B791" s="1">
        <f t="shared" si="12"/>
        <v>43520</v>
      </c>
      <c r="C791" s="2">
        <v>12796.384809819267</v>
      </c>
      <c r="D791">
        <v>55</v>
      </c>
      <c r="E791" cm="1">
        <f t="array" ref="E791">_xlfn.SWITCH(MONTH(Cafe[[#This Row],[Date]]),1,100,2,100,3,100,4,150,5,150,6,150,7,150,8,200,9,150,10,150,11,150,12,150)</f>
        <v>100</v>
      </c>
      <c r="F791">
        <v>17</v>
      </c>
      <c r="G791">
        <f>IF(OR(WEEKDAY(Cafe[[#This Row],[Date]])=1, WEEKDAY(Cafe[[#This Row],[Date]])=7),1,0)</f>
        <v>1</v>
      </c>
    </row>
    <row r="792" spans="2:7" x14ac:dyDescent="0.3">
      <c r="B792" s="1">
        <f t="shared" si="12"/>
        <v>43521</v>
      </c>
      <c r="C792" s="2">
        <v>8720.6950025644364</v>
      </c>
      <c r="D792">
        <v>50</v>
      </c>
      <c r="E792" cm="1">
        <f t="array" ref="E792">_xlfn.SWITCH(MONTH(Cafe[[#This Row],[Date]]),1,100,2,100,3,100,4,150,5,150,6,150,7,150,8,200,9,150,10,150,11,150,12,150)</f>
        <v>100</v>
      </c>
      <c r="F792">
        <v>19</v>
      </c>
      <c r="G792">
        <f>IF(OR(WEEKDAY(Cafe[[#This Row],[Date]])=1, WEEKDAY(Cafe[[#This Row],[Date]])=7),1,0)</f>
        <v>0</v>
      </c>
    </row>
    <row r="793" spans="2:7" x14ac:dyDescent="0.3">
      <c r="B793" s="1">
        <f t="shared" si="12"/>
        <v>43522</v>
      </c>
      <c r="C793" s="2">
        <v>10638.577995725158</v>
      </c>
      <c r="D793">
        <v>55</v>
      </c>
      <c r="E793" cm="1">
        <f t="array" ref="E793">_xlfn.SWITCH(MONTH(Cafe[[#This Row],[Date]]),1,100,2,100,3,100,4,150,5,150,6,150,7,150,8,200,9,150,10,150,11,150,12,150)</f>
        <v>100</v>
      </c>
      <c r="F793">
        <v>18</v>
      </c>
      <c r="G793">
        <f>IF(OR(WEEKDAY(Cafe[[#This Row],[Date]])=1, WEEKDAY(Cafe[[#This Row],[Date]])=7),1,0)</f>
        <v>0</v>
      </c>
    </row>
    <row r="794" spans="2:7" x14ac:dyDescent="0.3">
      <c r="B794" s="1">
        <f t="shared" si="12"/>
        <v>43523</v>
      </c>
      <c r="C794" s="2">
        <v>10205.630213334869</v>
      </c>
      <c r="D794">
        <v>60</v>
      </c>
      <c r="E794" cm="1">
        <f t="array" ref="E794">_xlfn.SWITCH(MONTH(Cafe[[#This Row],[Date]]),1,100,2,100,3,100,4,150,5,150,6,150,7,150,8,200,9,150,10,150,11,150,12,150)</f>
        <v>100</v>
      </c>
      <c r="F794">
        <v>18</v>
      </c>
      <c r="G794">
        <f>IF(OR(WEEKDAY(Cafe[[#This Row],[Date]])=1, WEEKDAY(Cafe[[#This Row],[Date]])=7),1,0)</f>
        <v>0</v>
      </c>
    </row>
    <row r="795" spans="2:7" x14ac:dyDescent="0.3">
      <c r="B795" s="1">
        <f t="shared" si="12"/>
        <v>43524</v>
      </c>
      <c r="C795" s="2">
        <v>11010.733273138523</v>
      </c>
      <c r="D795">
        <v>60</v>
      </c>
      <c r="E795" cm="1">
        <f t="array" ref="E795">_xlfn.SWITCH(MONTH(Cafe[[#This Row],[Date]]),1,100,2,100,3,100,4,150,5,150,6,150,7,150,8,200,9,150,10,150,11,150,12,150)</f>
        <v>100</v>
      </c>
      <c r="F795">
        <v>15</v>
      </c>
      <c r="G795">
        <f>IF(OR(WEEKDAY(Cafe[[#This Row],[Date]])=1, WEEKDAY(Cafe[[#This Row],[Date]])=7),1,0)</f>
        <v>0</v>
      </c>
    </row>
    <row r="796" spans="2:7" x14ac:dyDescent="0.3">
      <c r="B796" s="1">
        <f t="shared" si="12"/>
        <v>43525</v>
      </c>
      <c r="C796" s="2">
        <v>9912.0505251139566</v>
      </c>
      <c r="D796">
        <v>62</v>
      </c>
      <c r="E796" cm="1">
        <f t="array" ref="E796">_xlfn.SWITCH(MONTH(Cafe[[#This Row],[Date]]),1,100,2,100,3,100,4,150,5,150,6,150,7,150,8,200,9,150,10,150,11,150,12,150)</f>
        <v>100</v>
      </c>
      <c r="F796">
        <v>14</v>
      </c>
      <c r="G796">
        <f>IF(OR(WEEKDAY(Cafe[[#This Row],[Date]])=1, WEEKDAY(Cafe[[#This Row],[Date]])=7),1,0)</f>
        <v>0</v>
      </c>
    </row>
    <row r="797" spans="2:7" x14ac:dyDescent="0.3">
      <c r="B797" s="1">
        <f t="shared" si="12"/>
        <v>43526</v>
      </c>
      <c r="C797" s="2">
        <v>14297.104327752366</v>
      </c>
      <c r="D797">
        <v>59</v>
      </c>
      <c r="E797" cm="1">
        <f t="array" ref="E797">_xlfn.SWITCH(MONTH(Cafe[[#This Row],[Date]]),1,100,2,100,3,100,4,150,5,150,6,150,7,150,8,200,9,150,10,150,11,150,12,150)</f>
        <v>100</v>
      </c>
      <c r="F797">
        <v>18</v>
      </c>
      <c r="G797">
        <f>IF(OR(WEEKDAY(Cafe[[#This Row],[Date]])=1, WEEKDAY(Cafe[[#This Row],[Date]])=7),1,0)</f>
        <v>1</v>
      </c>
    </row>
    <row r="798" spans="2:7" x14ac:dyDescent="0.3">
      <c r="B798" s="1">
        <f t="shared" si="12"/>
        <v>43527</v>
      </c>
      <c r="C798" s="2">
        <v>12408.749338923664</v>
      </c>
      <c r="D798">
        <v>58</v>
      </c>
      <c r="E798" cm="1">
        <f t="array" ref="E798">_xlfn.SWITCH(MONTH(Cafe[[#This Row],[Date]]),1,100,2,100,3,100,4,150,5,150,6,150,7,150,8,200,9,150,10,150,11,150,12,150)</f>
        <v>100</v>
      </c>
      <c r="F798">
        <v>14</v>
      </c>
      <c r="G798">
        <f>IF(OR(WEEKDAY(Cafe[[#This Row],[Date]])=1, WEEKDAY(Cafe[[#This Row],[Date]])=7),1,0)</f>
        <v>1</v>
      </c>
    </row>
    <row r="799" spans="2:7" x14ac:dyDescent="0.3">
      <c r="B799" s="1">
        <f t="shared" si="12"/>
        <v>43528</v>
      </c>
      <c r="C799" s="2">
        <v>11050.511979510075</v>
      </c>
      <c r="D799">
        <v>42</v>
      </c>
      <c r="E799" cm="1">
        <f t="array" ref="E799">_xlfn.SWITCH(MONTH(Cafe[[#This Row],[Date]]),1,100,2,100,3,100,4,150,5,150,6,150,7,150,8,200,9,150,10,150,11,150,12,150)</f>
        <v>100</v>
      </c>
      <c r="F799">
        <v>16</v>
      </c>
      <c r="G799">
        <f>IF(OR(WEEKDAY(Cafe[[#This Row],[Date]])=1, WEEKDAY(Cafe[[#This Row],[Date]])=7),1,0)</f>
        <v>0</v>
      </c>
    </row>
    <row r="800" spans="2:7" x14ac:dyDescent="0.3">
      <c r="B800" s="1">
        <f t="shared" si="12"/>
        <v>43529</v>
      </c>
      <c r="C800" s="2">
        <v>9888.5455316412736</v>
      </c>
      <c r="D800">
        <v>35</v>
      </c>
      <c r="E800" cm="1">
        <f t="array" ref="E800">_xlfn.SWITCH(MONTH(Cafe[[#This Row],[Date]]),1,100,2,100,3,100,4,150,5,150,6,150,7,150,8,200,9,150,10,150,11,150,12,150)</f>
        <v>100</v>
      </c>
      <c r="F800">
        <v>19</v>
      </c>
      <c r="G800">
        <f>IF(OR(WEEKDAY(Cafe[[#This Row],[Date]])=1, WEEKDAY(Cafe[[#This Row],[Date]])=7),1,0)</f>
        <v>0</v>
      </c>
    </row>
    <row r="801" spans="2:7" x14ac:dyDescent="0.3">
      <c r="B801" s="1">
        <f t="shared" si="12"/>
        <v>43530</v>
      </c>
      <c r="C801" s="2">
        <v>10246.648458241831</v>
      </c>
      <c r="D801">
        <v>35</v>
      </c>
      <c r="E801" cm="1">
        <f t="array" ref="E801">_xlfn.SWITCH(MONTH(Cafe[[#This Row],[Date]]),1,100,2,100,3,100,4,150,5,150,6,150,7,150,8,200,9,150,10,150,11,150,12,150)</f>
        <v>100</v>
      </c>
      <c r="F801">
        <v>18</v>
      </c>
      <c r="G801">
        <f>IF(OR(WEEKDAY(Cafe[[#This Row],[Date]])=1, WEEKDAY(Cafe[[#This Row],[Date]])=7),1,0)</f>
        <v>0</v>
      </c>
    </row>
    <row r="802" spans="2:7" x14ac:dyDescent="0.3">
      <c r="B802" s="1">
        <f t="shared" si="12"/>
        <v>43531</v>
      </c>
      <c r="C802" s="2">
        <v>9750.7491929298176</v>
      </c>
      <c r="D802">
        <v>42</v>
      </c>
      <c r="E802" cm="1">
        <f t="array" ref="E802">_xlfn.SWITCH(MONTH(Cafe[[#This Row],[Date]]),1,100,2,100,3,100,4,150,5,150,6,150,7,150,8,200,9,150,10,150,11,150,12,150)</f>
        <v>100</v>
      </c>
      <c r="F802">
        <v>17</v>
      </c>
      <c r="G802">
        <f>IF(OR(WEEKDAY(Cafe[[#This Row],[Date]])=1, WEEKDAY(Cafe[[#This Row],[Date]])=7),1,0)</f>
        <v>0</v>
      </c>
    </row>
    <row r="803" spans="2:7" x14ac:dyDescent="0.3">
      <c r="B803" s="1">
        <f t="shared" si="12"/>
        <v>43532</v>
      </c>
      <c r="C803" s="2">
        <v>10997.852509288467</v>
      </c>
      <c r="D803">
        <v>56</v>
      </c>
      <c r="E803" cm="1">
        <f t="array" ref="E803">_xlfn.SWITCH(MONTH(Cafe[[#This Row],[Date]]),1,100,2,100,3,100,4,150,5,150,6,150,7,150,8,200,9,150,10,150,11,150,12,150)</f>
        <v>100</v>
      </c>
      <c r="F803">
        <v>13</v>
      </c>
      <c r="G803">
        <f>IF(OR(WEEKDAY(Cafe[[#This Row],[Date]])=1, WEEKDAY(Cafe[[#This Row],[Date]])=7),1,0)</f>
        <v>0</v>
      </c>
    </row>
    <row r="804" spans="2:7" x14ac:dyDescent="0.3">
      <c r="B804" s="1">
        <f t="shared" si="12"/>
        <v>43533</v>
      </c>
      <c r="C804" s="2">
        <v>12756.835422547392</v>
      </c>
      <c r="D804">
        <v>59</v>
      </c>
      <c r="E804" cm="1">
        <f t="array" ref="E804">_xlfn.SWITCH(MONTH(Cafe[[#This Row],[Date]]),1,100,2,100,3,100,4,150,5,150,6,150,7,150,8,200,9,150,10,150,11,150,12,150)</f>
        <v>100</v>
      </c>
      <c r="F804">
        <v>17</v>
      </c>
      <c r="G804">
        <f>IF(OR(WEEKDAY(Cafe[[#This Row],[Date]])=1, WEEKDAY(Cafe[[#This Row],[Date]])=7),1,0)</f>
        <v>1</v>
      </c>
    </row>
    <row r="805" spans="2:7" x14ac:dyDescent="0.3">
      <c r="B805" s="1">
        <f t="shared" si="12"/>
        <v>43534</v>
      </c>
      <c r="C805" s="2">
        <v>15061.185782449846</v>
      </c>
      <c r="D805">
        <v>65</v>
      </c>
      <c r="E805" cm="1">
        <f t="array" ref="E805">_xlfn.SWITCH(MONTH(Cafe[[#This Row],[Date]]),1,100,2,100,3,100,4,150,5,150,6,150,7,150,8,200,9,150,10,150,11,150,12,150)</f>
        <v>100</v>
      </c>
      <c r="F805">
        <v>21</v>
      </c>
      <c r="G805">
        <f>IF(OR(WEEKDAY(Cafe[[#This Row],[Date]])=1, WEEKDAY(Cafe[[#This Row],[Date]])=7),1,0)</f>
        <v>1</v>
      </c>
    </row>
    <row r="806" spans="2:7" x14ac:dyDescent="0.3">
      <c r="B806" s="1">
        <f t="shared" si="12"/>
        <v>43535</v>
      </c>
      <c r="C806" s="2">
        <v>10039.747391465591</v>
      </c>
      <c r="D806">
        <v>60</v>
      </c>
      <c r="E806" cm="1">
        <f t="array" ref="E806">_xlfn.SWITCH(MONTH(Cafe[[#This Row],[Date]]),1,100,2,100,3,100,4,150,5,150,6,150,7,150,8,200,9,150,10,150,11,150,12,150)</f>
        <v>100</v>
      </c>
      <c r="F806">
        <v>21</v>
      </c>
      <c r="G806">
        <f>IF(OR(WEEKDAY(Cafe[[#This Row],[Date]])=1, WEEKDAY(Cafe[[#This Row],[Date]])=7),1,0)</f>
        <v>0</v>
      </c>
    </row>
    <row r="807" spans="2:7" x14ac:dyDescent="0.3">
      <c r="B807" s="1">
        <f t="shared" si="12"/>
        <v>43536</v>
      </c>
      <c r="C807" s="2">
        <v>9980.8988431329526</v>
      </c>
      <c r="D807">
        <v>57</v>
      </c>
      <c r="E807" cm="1">
        <f t="array" ref="E807">_xlfn.SWITCH(MONTH(Cafe[[#This Row],[Date]]),1,100,2,100,3,100,4,150,5,150,6,150,7,150,8,200,9,150,10,150,11,150,12,150)</f>
        <v>100</v>
      </c>
      <c r="F807">
        <v>15</v>
      </c>
      <c r="G807">
        <f>IF(OR(WEEKDAY(Cafe[[#This Row],[Date]])=1, WEEKDAY(Cafe[[#This Row],[Date]])=7),1,0)</f>
        <v>0</v>
      </c>
    </row>
    <row r="808" spans="2:7" x14ac:dyDescent="0.3">
      <c r="B808" s="1">
        <f t="shared" si="12"/>
        <v>43537</v>
      </c>
      <c r="C808" s="2">
        <v>11546.558358810518</v>
      </c>
      <c r="D808">
        <v>61</v>
      </c>
      <c r="E808" cm="1">
        <f t="array" ref="E808">_xlfn.SWITCH(MONTH(Cafe[[#This Row],[Date]]),1,100,2,100,3,100,4,150,5,150,6,150,7,150,8,200,9,150,10,150,11,150,12,150)</f>
        <v>100</v>
      </c>
      <c r="F808">
        <v>17</v>
      </c>
      <c r="G808">
        <f>IF(OR(WEEKDAY(Cafe[[#This Row],[Date]])=1, WEEKDAY(Cafe[[#This Row],[Date]])=7),1,0)</f>
        <v>0</v>
      </c>
    </row>
    <row r="809" spans="2:7" x14ac:dyDescent="0.3">
      <c r="B809" s="1">
        <f t="shared" si="12"/>
        <v>43538</v>
      </c>
      <c r="C809" s="2">
        <v>11771.546286217907</v>
      </c>
      <c r="D809">
        <v>64</v>
      </c>
      <c r="E809" cm="1">
        <f t="array" ref="E809">_xlfn.SWITCH(MONTH(Cafe[[#This Row],[Date]]),1,100,2,100,3,100,4,150,5,150,6,150,7,150,8,200,9,150,10,150,11,150,12,150)</f>
        <v>100</v>
      </c>
      <c r="F809">
        <v>22</v>
      </c>
      <c r="G809">
        <f>IF(OR(WEEKDAY(Cafe[[#This Row],[Date]])=1, WEEKDAY(Cafe[[#This Row],[Date]])=7),1,0)</f>
        <v>0</v>
      </c>
    </row>
    <row r="810" spans="2:7" x14ac:dyDescent="0.3">
      <c r="B810" s="1">
        <f t="shared" si="12"/>
        <v>43539</v>
      </c>
      <c r="C810" s="2">
        <v>11814.111843258852</v>
      </c>
      <c r="D810">
        <v>65</v>
      </c>
      <c r="E810" cm="1">
        <f t="array" ref="E810">_xlfn.SWITCH(MONTH(Cafe[[#This Row],[Date]]),1,100,2,100,3,100,4,150,5,150,6,150,7,150,8,200,9,150,10,150,11,150,12,150)</f>
        <v>100</v>
      </c>
      <c r="F810">
        <v>19</v>
      </c>
      <c r="G810">
        <f>IF(OR(WEEKDAY(Cafe[[#This Row],[Date]])=1, WEEKDAY(Cafe[[#This Row],[Date]])=7),1,0)</f>
        <v>0</v>
      </c>
    </row>
    <row r="811" spans="2:7" x14ac:dyDescent="0.3">
      <c r="B811" s="1">
        <f t="shared" si="12"/>
        <v>43540</v>
      </c>
      <c r="C811" s="2">
        <v>13027.301243387956</v>
      </c>
      <c r="D811">
        <v>49</v>
      </c>
      <c r="E811" cm="1">
        <f t="array" ref="E811">_xlfn.SWITCH(MONTH(Cafe[[#This Row],[Date]]),1,100,2,100,3,100,4,150,5,150,6,150,7,150,8,200,9,150,10,150,11,150,12,150)</f>
        <v>100</v>
      </c>
      <c r="F811">
        <v>18</v>
      </c>
      <c r="G811">
        <f>IF(OR(WEEKDAY(Cafe[[#This Row],[Date]])=1, WEEKDAY(Cafe[[#This Row],[Date]])=7),1,0)</f>
        <v>1</v>
      </c>
    </row>
    <row r="812" spans="2:7" x14ac:dyDescent="0.3">
      <c r="B812" s="1">
        <f t="shared" si="12"/>
        <v>43541</v>
      </c>
      <c r="C812" s="2">
        <v>14497.738684399146</v>
      </c>
      <c r="D812">
        <v>50</v>
      </c>
      <c r="E812" cm="1">
        <f t="array" ref="E812">_xlfn.SWITCH(MONTH(Cafe[[#This Row],[Date]]),1,100,2,100,3,100,4,150,5,150,6,150,7,150,8,200,9,150,10,150,11,150,12,150)</f>
        <v>100</v>
      </c>
      <c r="F812">
        <v>16</v>
      </c>
      <c r="G812">
        <f>IF(OR(WEEKDAY(Cafe[[#This Row],[Date]])=1, WEEKDAY(Cafe[[#This Row],[Date]])=7),1,0)</f>
        <v>1</v>
      </c>
    </row>
    <row r="813" spans="2:7" x14ac:dyDescent="0.3">
      <c r="B813" s="1">
        <f t="shared" si="12"/>
        <v>43542</v>
      </c>
      <c r="C813" s="2">
        <v>9918.0719021293971</v>
      </c>
      <c r="D813">
        <v>51</v>
      </c>
      <c r="E813" cm="1">
        <f t="array" ref="E813">_xlfn.SWITCH(MONTH(Cafe[[#This Row],[Date]]),1,100,2,100,3,100,4,150,5,150,6,150,7,150,8,200,9,150,10,150,11,150,12,150)</f>
        <v>100</v>
      </c>
      <c r="F813">
        <v>12</v>
      </c>
      <c r="G813">
        <f>IF(OR(WEEKDAY(Cafe[[#This Row],[Date]])=1, WEEKDAY(Cafe[[#This Row],[Date]])=7),1,0)</f>
        <v>0</v>
      </c>
    </row>
    <row r="814" spans="2:7" x14ac:dyDescent="0.3">
      <c r="B814" s="1">
        <f t="shared" si="12"/>
        <v>43543</v>
      </c>
      <c r="C814" s="2">
        <v>11082.75070959422</v>
      </c>
      <c r="D814">
        <v>49</v>
      </c>
      <c r="E814" cm="1">
        <f t="array" ref="E814">_xlfn.SWITCH(MONTH(Cafe[[#This Row],[Date]]),1,100,2,100,3,100,4,150,5,150,6,150,7,150,8,200,9,150,10,150,11,150,12,150)</f>
        <v>100</v>
      </c>
      <c r="F814">
        <v>22</v>
      </c>
      <c r="G814">
        <f>IF(OR(WEEKDAY(Cafe[[#This Row],[Date]])=1, WEEKDAY(Cafe[[#This Row],[Date]])=7),1,0)</f>
        <v>0</v>
      </c>
    </row>
    <row r="815" spans="2:7" x14ac:dyDescent="0.3">
      <c r="B815" s="1">
        <f t="shared" si="12"/>
        <v>43544</v>
      </c>
      <c r="C815" s="2">
        <v>9137.454213842122</v>
      </c>
      <c r="D815">
        <v>50</v>
      </c>
      <c r="E815" cm="1">
        <f t="array" ref="E815">_xlfn.SWITCH(MONTH(Cafe[[#This Row],[Date]]),1,100,2,100,3,100,4,150,5,150,6,150,7,150,8,200,9,150,10,150,11,150,12,150)</f>
        <v>100</v>
      </c>
      <c r="F815">
        <v>13</v>
      </c>
      <c r="G815">
        <f>IF(OR(WEEKDAY(Cafe[[#This Row],[Date]])=1, WEEKDAY(Cafe[[#This Row],[Date]])=7),1,0)</f>
        <v>0</v>
      </c>
    </row>
    <row r="816" spans="2:7" x14ac:dyDescent="0.3">
      <c r="B816" s="1">
        <f t="shared" si="12"/>
        <v>43545</v>
      </c>
      <c r="C816" s="2">
        <v>10796.71169863805</v>
      </c>
      <c r="D816">
        <v>53</v>
      </c>
      <c r="E816" cm="1">
        <f t="array" ref="E816">_xlfn.SWITCH(MONTH(Cafe[[#This Row],[Date]]),1,100,2,100,3,100,4,150,5,150,6,150,7,150,8,200,9,150,10,150,11,150,12,150)</f>
        <v>100</v>
      </c>
      <c r="F816">
        <v>17</v>
      </c>
      <c r="G816">
        <f>IF(OR(WEEKDAY(Cafe[[#This Row],[Date]])=1, WEEKDAY(Cafe[[#This Row],[Date]])=7),1,0)</f>
        <v>0</v>
      </c>
    </row>
    <row r="817" spans="2:7" x14ac:dyDescent="0.3">
      <c r="B817" s="1">
        <f t="shared" si="12"/>
        <v>43546</v>
      </c>
      <c r="C817" s="2">
        <v>9174.2103629507947</v>
      </c>
      <c r="D817">
        <v>52</v>
      </c>
      <c r="E817" cm="1">
        <f t="array" ref="E817">_xlfn.SWITCH(MONTH(Cafe[[#This Row],[Date]]),1,100,2,100,3,100,4,150,5,150,6,150,7,150,8,200,9,150,10,150,11,150,12,150)</f>
        <v>100</v>
      </c>
      <c r="F817">
        <v>18</v>
      </c>
      <c r="G817">
        <f>IF(OR(WEEKDAY(Cafe[[#This Row],[Date]])=1, WEEKDAY(Cafe[[#This Row],[Date]])=7),1,0)</f>
        <v>0</v>
      </c>
    </row>
    <row r="818" spans="2:7" x14ac:dyDescent="0.3">
      <c r="B818" s="1">
        <f t="shared" si="12"/>
        <v>43547</v>
      </c>
      <c r="C818" s="2">
        <v>13478.973299876607</v>
      </c>
      <c r="D818">
        <v>57</v>
      </c>
      <c r="E818" cm="1">
        <f t="array" ref="E818">_xlfn.SWITCH(MONTH(Cafe[[#This Row],[Date]]),1,100,2,100,3,100,4,150,5,150,6,150,7,150,8,200,9,150,10,150,11,150,12,150)</f>
        <v>100</v>
      </c>
      <c r="F818">
        <v>13</v>
      </c>
      <c r="G818">
        <f>IF(OR(WEEKDAY(Cafe[[#This Row],[Date]])=1, WEEKDAY(Cafe[[#This Row],[Date]])=7),1,0)</f>
        <v>1</v>
      </c>
    </row>
    <row r="819" spans="2:7" x14ac:dyDescent="0.3">
      <c r="B819" s="1">
        <f t="shared" si="12"/>
        <v>43548</v>
      </c>
      <c r="C819" s="2">
        <v>12888.281497183452</v>
      </c>
      <c r="D819">
        <v>61</v>
      </c>
      <c r="E819" cm="1">
        <f t="array" ref="E819">_xlfn.SWITCH(MONTH(Cafe[[#This Row],[Date]]),1,100,2,100,3,100,4,150,5,150,6,150,7,150,8,200,9,150,10,150,11,150,12,150)</f>
        <v>100</v>
      </c>
      <c r="F819">
        <v>19</v>
      </c>
      <c r="G819">
        <f>IF(OR(WEEKDAY(Cafe[[#This Row],[Date]])=1, WEEKDAY(Cafe[[#This Row],[Date]])=7),1,0)</f>
        <v>1</v>
      </c>
    </row>
    <row r="820" spans="2:7" x14ac:dyDescent="0.3">
      <c r="B820" s="1">
        <f t="shared" si="12"/>
        <v>43549</v>
      </c>
      <c r="C820" s="2">
        <v>10882.913584902508</v>
      </c>
      <c r="D820">
        <v>62</v>
      </c>
      <c r="E820" cm="1">
        <f t="array" ref="E820">_xlfn.SWITCH(MONTH(Cafe[[#This Row],[Date]]),1,100,2,100,3,100,4,150,5,150,6,150,7,150,8,200,9,150,10,150,11,150,12,150)</f>
        <v>100</v>
      </c>
      <c r="F820">
        <v>16</v>
      </c>
      <c r="G820">
        <f>IF(OR(WEEKDAY(Cafe[[#This Row],[Date]])=1, WEEKDAY(Cafe[[#This Row],[Date]])=7),1,0)</f>
        <v>0</v>
      </c>
    </row>
    <row r="821" spans="2:7" x14ac:dyDescent="0.3">
      <c r="B821" s="1">
        <f t="shared" si="12"/>
        <v>43550</v>
      </c>
      <c r="C821" s="2">
        <v>10748.607697316585</v>
      </c>
      <c r="D821">
        <v>56</v>
      </c>
      <c r="E821" cm="1">
        <f t="array" ref="E821">_xlfn.SWITCH(MONTH(Cafe[[#This Row],[Date]]),1,100,2,100,3,100,4,150,5,150,6,150,7,150,8,200,9,150,10,150,11,150,12,150)</f>
        <v>100</v>
      </c>
      <c r="F821">
        <v>14</v>
      </c>
      <c r="G821">
        <f>IF(OR(WEEKDAY(Cafe[[#This Row],[Date]])=1, WEEKDAY(Cafe[[#This Row],[Date]])=7),1,0)</f>
        <v>0</v>
      </c>
    </row>
    <row r="822" spans="2:7" x14ac:dyDescent="0.3">
      <c r="B822" s="1">
        <f t="shared" si="12"/>
        <v>43551</v>
      </c>
      <c r="C822" s="2">
        <v>10710.311533892356</v>
      </c>
      <c r="D822">
        <v>55</v>
      </c>
      <c r="E822" cm="1">
        <f t="array" ref="E822">_xlfn.SWITCH(MONTH(Cafe[[#This Row],[Date]]),1,100,2,100,3,100,4,150,5,150,6,150,7,150,8,200,9,150,10,150,11,150,12,150)</f>
        <v>100</v>
      </c>
      <c r="F822">
        <v>14</v>
      </c>
      <c r="G822">
        <f>IF(OR(WEEKDAY(Cafe[[#This Row],[Date]])=1, WEEKDAY(Cafe[[#This Row],[Date]])=7),1,0)</f>
        <v>0</v>
      </c>
    </row>
    <row r="823" spans="2:7" x14ac:dyDescent="0.3">
      <c r="B823" s="1">
        <f t="shared" si="12"/>
        <v>43552</v>
      </c>
      <c r="C823" s="2">
        <v>9476.3801211177361</v>
      </c>
      <c r="D823">
        <v>54</v>
      </c>
      <c r="E823" cm="1">
        <f t="array" ref="E823">_xlfn.SWITCH(MONTH(Cafe[[#This Row],[Date]]),1,100,2,100,3,100,4,150,5,150,6,150,7,150,8,200,9,150,10,150,11,150,12,150)</f>
        <v>100</v>
      </c>
      <c r="F823">
        <v>16</v>
      </c>
      <c r="G823">
        <f>IF(OR(WEEKDAY(Cafe[[#This Row],[Date]])=1, WEEKDAY(Cafe[[#This Row],[Date]])=7),1,0)</f>
        <v>0</v>
      </c>
    </row>
    <row r="824" spans="2:7" x14ac:dyDescent="0.3">
      <c r="B824" s="1">
        <f t="shared" si="12"/>
        <v>43553</v>
      </c>
      <c r="C824" s="2">
        <v>10809.674943955715</v>
      </c>
      <c r="D824">
        <v>61</v>
      </c>
      <c r="E824" cm="1">
        <f t="array" ref="E824">_xlfn.SWITCH(MONTH(Cafe[[#This Row],[Date]]),1,100,2,100,3,100,4,150,5,150,6,150,7,150,8,200,9,150,10,150,11,150,12,150)</f>
        <v>100</v>
      </c>
      <c r="F824">
        <v>20</v>
      </c>
      <c r="G824">
        <f>IF(OR(WEEKDAY(Cafe[[#This Row],[Date]])=1, WEEKDAY(Cafe[[#This Row],[Date]])=7),1,0)</f>
        <v>0</v>
      </c>
    </row>
    <row r="825" spans="2:7" x14ac:dyDescent="0.3">
      <c r="B825" s="1">
        <f t="shared" si="12"/>
        <v>43554</v>
      </c>
      <c r="C825" s="2">
        <v>15011.961909719954</v>
      </c>
      <c r="D825">
        <v>65</v>
      </c>
      <c r="E825" cm="1">
        <f t="array" ref="E825">_xlfn.SWITCH(MONTH(Cafe[[#This Row],[Date]]),1,100,2,100,3,100,4,150,5,150,6,150,7,150,8,200,9,150,10,150,11,150,12,150)</f>
        <v>100</v>
      </c>
      <c r="F825">
        <v>13</v>
      </c>
      <c r="G825">
        <f>IF(OR(WEEKDAY(Cafe[[#This Row],[Date]])=1, WEEKDAY(Cafe[[#This Row],[Date]])=7),1,0)</f>
        <v>1</v>
      </c>
    </row>
    <row r="826" spans="2:7" x14ac:dyDescent="0.3">
      <c r="B826" s="1">
        <f t="shared" si="12"/>
        <v>43555</v>
      </c>
      <c r="C826" s="2">
        <v>13059.878837781565</v>
      </c>
      <c r="D826">
        <v>56</v>
      </c>
      <c r="E826" cm="1">
        <f t="array" ref="E826">_xlfn.SWITCH(MONTH(Cafe[[#This Row],[Date]]),1,100,2,100,3,100,4,150,5,150,6,150,7,150,8,200,9,150,10,150,11,150,12,150)</f>
        <v>100</v>
      </c>
      <c r="F826">
        <v>17</v>
      </c>
      <c r="G826">
        <f>IF(OR(WEEKDAY(Cafe[[#This Row],[Date]])=1, WEEKDAY(Cafe[[#This Row],[Date]])=7),1,0)</f>
        <v>1</v>
      </c>
    </row>
    <row r="827" spans="2:7" x14ac:dyDescent="0.3">
      <c r="B827" s="1">
        <f t="shared" si="12"/>
        <v>43556</v>
      </c>
      <c r="C827" s="2">
        <v>11735.78439273715</v>
      </c>
      <c r="D827">
        <v>48</v>
      </c>
      <c r="E827" cm="1">
        <f t="array" ref="E827">_xlfn.SWITCH(MONTH(Cafe[[#This Row],[Date]]),1,100,2,100,3,100,4,150,5,150,6,150,7,150,8,200,9,150,10,150,11,150,12,150)</f>
        <v>150</v>
      </c>
      <c r="F827">
        <v>20</v>
      </c>
      <c r="G827">
        <f>IF(OR(WEEKDAY(Cafe[[#This Row],[Date]])=1, WEEKDAY(Cafe[[#This Row],[Date]])=7),1,0)</f>
        <v>0</v>
      </c>
    </row>
    <row r="828" spans="2:7" x14ac:dyDescent="0.3">
      <c r="B828" s="1">
        <f t="shared" si="12"/>
        <v>43557</v>
      </c>
      <c r="C828" s="2">
        <v>11965.615558630194</v>
      </c>
      <c r="D828">
        <v>53</v>
      </c>
      <c r="E828" cm="1">
        <f t="array" ref="E828">_xlfn.SWITCH(MONTH(Cafe[[#This Row],[Date]]),1,100,2,100,3,100,4,150,5,150,6,150,7,150,8,200,9,150,10,150,11,150,12,150)</f>
        <v>150</v>
      </c>
      <c r="F828">
        <v>18</v>
      </c>
      <c r="G828">
        <f>IF(OR(WEEKDAY(Cafe[[#This Row],[Date]])=1, WEEKDAY(Cafe[[#This Row],[Date]])=7),1,0)</f>
        <v>0</v>
      </c>
    </row>
    <row r="829" spans="2:7" x14ac:dyDescent="0.3">
      <c r="B829" s="1">
        <f t="shared" si="12"/>
        <v>43558</v>
      </c>
      <c r="C829" s="2">
        <v>12026.253626357211</v>
      </c>
      <c r="D829">
        <v>57</v>
      </c>
      <c r="E829" cm="1">
        <f t="array" ref="E829">_xlfn.SWITCH(MONTH(Cafe[[#This Row],[Date]]),1,100,2,100,3,100,4,150,5,150,6,150,7,150,8,200,9,150,10,150,11,150,12,150)</f>
        <v>150</v>
      </c>
      <c r="F829">
        <v>18</v>
      </c>
      <c r="G829">
        <f>IF(OR(WEEKDAY(Cafe[[#This Row],[Date]])=1, WEEKDAY(Cafe[[#This Row],[Date]])=7),1,0)</f>
        <v>0</v>
      </c>
    </row>
    <row r="830" spans="2:7" x14ac:dyDescent="0.3">
      <c r="B830" s="1">
        <f t="shared" si="12"/>
        <v>43559</v>
      </c>
      <c r="C830" s="2">
        <v>11888.60616883223</v>
      </c>
      <c r="D830">
        <v>62</v>
      </c>
      <c r="E830" cm="1">
        <f t="array" ref="E830">_xlfn.SWITCH(MONTH(Cafe[[#This Row],[Date]]),1,100,2,100,3,100,4,150,5,150,6,150,7,150,8,200,9,150,10,150,11,150,12,150)</f>
        <v>150</v>
      </c>
      <c r="F830">
        <v>17</v>
      </c>
      <c r="G830">
        <f>IF(OR(WEEKDAY(Cafe[[#This Row],[Date]])=1, WEEKDAY(Cafe[[#This Row],[Date]])=7),1,0)</f>
        <v>0</v>
      </c>
    </row>
    <row r="831" spans="2:7" x14ac:dyDescent="0.3">
      <c r="B831" s="1">
        <f t="shared" si="12"/>
        <v>43560</v>
      </c>
      <c r="C831" s="2">
        <v>13696.500645106116</v>
      </c>
      <c r="D831">
        <v>64</v>
      </c>
      <c r="E831" cm="1">
        <f t="array" ref="E831">_xlfn.SWITCH(MONTH(Cafe[[#This Row],[Date]]),1,100,2,100,3,100,4,150,5,150,6,150,7,150,8,200,9,150,10,150,11,150,12,150)</f>
        <v>150</v>
      </c>
      <c r="F831">
        <v>15</v>
      </c>
      <c r="G831">
        <f>IF(OR(WEEKDAY(Cafe[[#This Row],[Date]])=1, WEEKDAY(Cafe[[#This Row],[Date]])=7),1,0)</f>
        <v>0</v>
      </c>
    </row>
    <row r="832" spans="2:7" x14ac:dyDescent="0.3">
      <c r="B832" s="1">
        <f t="shared" si="12"/>
        <v>43561</v>
      </c>
      <c r="C832" s="2">
        <v>16213.554954626514</v>
      </c>
      <c r="D832">
        <v>65</v>
      </c>
      <c r="E832" cm="1">
        <f t="array" ref="E832">_xlfn.SWITCH(MONTH(Cafe[[#This Row],[Date]]),1,100,2,100,3,100,4,150,5,150,6,150,7,150,8,200,9,150,10,150,11,150,12,150)</f>
        <v>150</v>
      </c>
      <c r="F832">
        <v>15</v>
      </c>
      <c r="G832">
        <f>IF(OR(WEEKDAY(Cafe[[#This Row],[Date]])=1, WEEKDAY(Cafe[[#This Row],[Date]])=7),1,0)</f>
        <v>1</v>
      </c>
    </row>
    <row r="833" spans="2:7" x14ac:dyDescent="0.3">
      <c r="B833" s="1">
        <f t="shared" si="12"/>
        <v>43562</v>
      </c>
      <c r="C833" s="2">
        <v>17128.226384738256</v>
      </c>
      <c r="D833">
        <v>69</v>
      </c>
      <c r="E833" cm="1">
        <f t="array" ref="E833">_xlfn.SWITCH(MONTH(Cafe[[#This Row],[Date]]),1,100,2,100,3,100,4,150,5,150,6,150,7,150,8,200,9,150,10,150,11,150,12,150)</f>
        <v>150</v>
      </c>
      <c r="F833">
        <v>14</v>
      </c>
      <c r="G833">
        <f>IF(OR(WEEKDAY(Cafe[[#This Row],[Date]])=1, WEEKDAY(Cafe[[#This Row],[Date]])=7),1,0)</f>
        <v>1</v>
      </c>
    </row>
    <row r="834" spans="2:7" x14ac:dyDescent="0.3">
      <c r="B834" s="1">
        <f t="shared" si="12"/>
        <v>43563</v>
      </c>
      <c r="C834" s="2">
        <v>12984.221598791279</v>
      </c>
      <c r="D834">
        <v>70</v>
      </c>
      <c r="E834" cm="1">
        <f t="array" ref="E834">_xlfn.SWITCH(MONTH(Cafe[[#This Row],[Date]]),1,100,2,100,3,100,4,150,5,150,6,150,7,150,8,200,9,150,10,150,11,150,12,150)</f>
        <v>150</v>
      </c>
      <c r="F834">
        <v>20</v>
      </c>
      <c r="G834">
        <f>IF(OR(WEEKDAY(Cafe[[#This Row],[Date]])=1, WEEKDAY(Cafe[[#This Row],[Date]])=7),1,0)</f>
        <v>0</v>
      </c>
    </row>
    <row r="835" spans="2:7" x14ac:dyDescent="0.3">
      <c r="B835" s="1">
        <f t="shared" si="12"/>
        <v>43564</v>
      </c>
      <c r="C835" s="2">
        <v>13718.289458228164</v>
      </c>
      <c r="D835">
        <v>68</v>
      </c>
      <c r="E835" cm="1">
        <f t="array" ref="E835">_xlfn.SWITCH(MONTH(Cafe[[#This Row],[Date]]),1,100,2,100,3,100,4,150,5,150,6,150,7,150,8,200,9,150,10,150,11,150,12,150)</f>
        <v>150</v>
      </c>
      <c r="F835">
        <v>14</v>
      </c>
      <c r="G835">
        <f>IF(OR(WEEKDAY(Cafe[[#This Row],[Date]])=1, WEEKDAY(Cafe[[#This Row],[Date]])=7),1,0)</f>
        <v>0</v>
      </c>
    </row>
    <row r="836" spans="2:7" x14ac:dyDescent="0.3">
      <c r="B836" s="1">
        <f t="shared" si="12"/>
        <v>43565</v>
      </c>
      <c r="C836" s="2">
        <v>12326.125720088243</v>
      </c>
      <c r="D836">
        <v>69</v>
      </c>
      <c r="E836" cm="1">
        <f t="array" ref="E836">_xlfn.SWITCH(MONTH(Cafe[[#This Row],[Date]]),1,100,2,100,3,100,4,150,5,150,6,150,7,150,8,200,9,150,10,150,11,150,12,150)</f>
        <v>150</v>
      </c>
      <c r="F836">
        <v>13</v>
      </c>
      <c r="G836">
        <f>IF(OR(WEEKDAY(Cafe[[#This Row],[Date]])=1, WEEKDAY(Cafe[[#This Row],[Date]])=7),1,0)</f>
        <v>0</v>
      </c>
    </row>
    <row r="837" spans="2:7" x14ac:dyDescent="0.3">
      <c r="B837" s="1">
        <f t="shared" si="12"/>
        <v>43566</v>
      </c>
      <c r="C837" s="2">
        <v>14204.870464808093</v>
      </c>
      <c r="D837">
        <v>72</v>
      </c>
      <c r="E837" cm="1">
        <f t="array" ref="E837">_xlfn.SWITCH(MONTH(Cafe[[#This Row],[Date]]),1,100,2,100,3,100,4,150,5,150,6,150,7,150,8,200,9,150,10,150,11,150,12,150)</f>
        <v>150</v>
      </c>
      <c r="F837">
        <v>22</v>
      </c>
      <c r="G837">
        <f>IF(OR(WEEKDAY(Cafe[[#This Row],[Date]])=1, WEEKDAY(Cafe[[#This Row],[Date]])=7),1,0)</f>
        <v>0</v>
      </c>
    </row>
    <row r="838" spans="2:7" x14ac:dyDescent="0.3">
      <c r="B838" s="1">
        <f t="shared" si="12"/>
        <v>43567</v>
      </c>
      <c r="C838" s="2">
        <v>12575.839512731924</v>
      </c>
      <c r="D838">
        <v>72</v>
      </c>
      <c r="E838" cm="1">
        <f t="array" ref="E838">_xlfn.SWITCH(MONTH(Cafe[[#This Row],[Date]]),1,100,2,100,3,100,4,150,5,150,6,150,7,150,8,200,9,150,10,150,11,150,12,150)</f>
        <v>150</v>
      </c>
      <c r="F838">
        <v>19</v>
      </c>
      <c r="G838">
        <f>IF(OR(WEEKDAY(Cafe[[#This Row],[Date]])=1, WEEKDAY(Cafe[[#This Row],[Date]])=7),1,0)</f>
        <v>0</v>
      </c>
    </row>
    <row r="839" spans="2:7" x14ac:dyDescent="0.3">
      <c r="B839" s="1">
        <f t="shared" si="12"/>
        <v>43568</v>
      </c>
      <c r="C839" s="2">
        <v>17466.305835732539</v>
      </c>
      <c r="D839">
        <v>71</v>
      </c>
      <c r="E839" cm="1">
        <f t="array" ref="E839">_xlfn.SWITCH(MONTH(Cafe[[#This Row],[Date]]),1,100,2,100,3,100,4,150,5,150,6,150,7,150,8,200,9,150,10,150,11,150,12,150)</f>
        <v>150</v>
      </c>
      <c r="F839">
        <v>13</v>
      </c>
      <c r="G839">
        <f>IF(OR(WEEKDAY(Cafe[[#This Row],[Date]])=1, WEEKDAY(Cafe[[#This Row],[Date]])=7),1,0)</f>
        <v>1</v>
      </c>
    </row>
    <row r="840" spans="2:7" x14ac:dyDescent="0.3">
      <c r="B840" s="1">
        <f t="shared" si="12"/>
        <v>43569</v>
      </c>
      <c r="C840" s="2">
        <v>14943.49994504272</v>
      </c>
      <c r="D840">
        <v>73</v>
      </c>
      <c r="E840" cm="1">
        <f t="array" ref="E840">_xlfn.SWITCH(MONTH(Cafe[[#This Row],[Date]]),1,100,2,100,3,100,4,150,5,150,6,150,7,150,8,200,9,150,10,150,11,150,12,150)</f>
        <v>150</v>
      </c>
      <c r="F840">
        <v>17</v>
      </c>
      <c r="G840">
        <f>IF(OR(WEEKDAY(Cafe[[#This Row],[Date]])=1, WEEKDAY(Cafe[[#This Row],[Date]])=7),1,0)</f>
        <v>1</v>
      </c>
    </row>
    <row r="841" spans="2:7" x14ac:dyDescent="0.3">
      <c r="B841" s="1">
        <f t="shared" ref="B841:B904" si="13">B840+1</f>
        <v>43570</v>
      </c>
      <c r="C841" s="2">
        <v>12209.805624664741</v>
      </c>
      <c r="D841">
        <v>56</v>
      </c>
      <c r="E841" cm="1">
        <f t="array" ref="E841">_xlfn.SWITCH(MONTH(Cafe[[#This Row],[Date]]),1,100,2,100,3,100,4,150,5,150,6,150,7,150,8,200,9,150,10,150,11,150,12,150)</f>
        <v>150</v>
      </c>
      <c r="F841">
        <v>12</v>
      </c>
      <c r="G841">
        <f>IF(OR(WEEKDAY(Cafe[[#This Row],[Date]])=1, WEEKDAY(Cafe[[#This Row],[Date]])=7),1,0)</f>
        <v>0</v>
      </c>
    </row>
    <row r="842" spans="2:7" x14ac:dyDescent="0.3">
      <c r="B842" s="1">
        <f t="shared" si="13"/>
        <v>43571</v>
      </c>
      <c r="C842" s="2">
        <v>12907.499478516926</v>
      </c>
      <c r="D842">
        <v>60</v>
      </c>
      <c r="E842" cm="1">
        <f t="array" ref="E842">_xlfn.SWITCH(MONTH(Cafe[[#This Row],[Date]]),1,100,2,100,3,100,4,150,5,150,6,150,7,150,8,200,9,150,10,150,11,150,12,150)</f>
        <v>150</v>
      </c>
      <c r="F842">
        <v>16</v>
      </c>
      <c r="G842">
        <f>IF(OR(WEEKDAY(Cafe[[#This Row],[Date]])=1, WEEKDAY(Cafe[[#This Row],[Date]])=7),1,0)</f>
        <v>0</v>
      </c>
    </row>
    <row r="843" spans="2:7" x14ac:dyDescent="0.3">
      <c r="B843" s="1">
        <f t="shared" si="13"/>
        <v>43572</v>
      </c>
      <c r="C843" s="2">
        <v>12519.602063533883</v>
      </c>
      <c r="D843">
        <v>67</v>
      </c>
      <c r="E843" cm="1">
        <f t="array" ref="E843">_xlfn.SWITCH(MONTH(Cafe[[#This Row],[Date]]),1,100,2,100,3,100,4,150,5,150,6,150,7,150,8,200,9,150,10,150,11,150,12,150)</f>
        <v>150</v>
      </c>
      <c r="F843">
        <v>13</v>
      </c>
      <c r="G843">
        <f>IF(OR(WEEKDAY(Cafe[[#This Row],[Date]])=1, WEEKDAY(Cafe[[#This Row],[Date]])=7),1,0)</f>
        <v>0</v>
      </c>
    </row>
    <row r="844" spans="2:7" x14ac:dyDescent="0.3">
      <c r="B844" s="1">
        <f t="shared" si="13"/>
        <v>43573</v>
      </c>
      <c r="C844" s="2">
        <v>14120.482099408226</v>
      </c>
      <c r="D844">
        <v>70</v>
      </c>
      <c r="E844" cm="1">
        <f t="array" ref="E844">_xlfn.SWITCH(MONTH(Cafe[[#This Row],[Date]]),1,100,2,100,3,100,4,150,5,150,6,150,7,150,8,200,9,150,10,150,11,150,12,150)</f>
        <v>150</v>
      </c>
      <c r="F844">
        <v>14</v>
      </c>
      <c r="G844">
        <f>IF(OR(WEEKDAY(Cafe[[#This Row],[Date]])=1, WEEKDAY(Cafe[[#This Row],[Date]])=7),1,0)</f>
        <v>0</v>
      </c>
    </row>
    <row r="845" spans="2:7" x14ac:dyDescent="0.3">
      <c r="B845" s="1">
        <f t="shared" si="13"/>
        <v>43574</v>
      </c>
      <c r="C845" s="2">
        <v>13349.630375786834</v>
      </c>
      <c r="D845">
        <v>66</v>
      </c>
      <c r="E845" cm="1">
        <f t="array" ref="E845">_xlfn.SWITCH(MONTH(Cafe[[#This Row],[Date]]),1,100,2,100,3,100,4,150,5,150,6,150,7,150,8,200,9,150,10,150,11,150,12,150)</f>
        <v>150</v>
      </c>
      <c r="F845">
        <v>17</v>
      </c>
      <c r="G845">
        <f>IF(OR(WEEKDAY(Cafe[[#This Row],[Date]])=1, WEEKDAY(Cafe[[#This Row],[Date]])=7),1,0)</f>
        <v>0</v>
      </c>
    </row>
    <row r="846" spans="2:7" x14ac:dyDescent="0.3">
      <c r="B846" s="1">
        <f t="shared" si="13"/>
        <v>43575</v>
      </c>
      <c r="C846" s="2">
        <v>13839.21209584397</v>
      </c>
      <c r="D846">
        <v>47</v>
      </c>
      <c r="E846" cm="1">
        <f t="array" ref="E846">_xlfn.SWITCH(MONTH(Cafe[[#This Row],[Date]]),1,100,2,100,3,100,4,150,5,150,6,150,7,150,8,200,9,150,10,150,11,150,12,150)</f>
        <v>150</v>
      </c>
      <c r="F846">
        <v>13</v>
      </c>
      <c r="G846">
        <f>IF(OR(WEEKDAY(Cafe[[#This Row],[Date]])=1, WEEKDAY(Cafe[[#This Row],[Date]])=7),1,0)</f>
        <v>1</v>
      </c>
    </row>
    <row r="847" spans="2:7" x14ac:dyDescent="0.3">
      <c r="B847" s="1">
        <f t="shared" si="13"/>
        <v>43576</v>
      </c>
      <c r="C847" s="2">
        <v>14516.508919654745</v>
      </c>
      <c r="D847">
        <v>56</v>
      </c>
      <c r="E847" cm="1">
        <f t="array" ref="E847">_xlfn.SWITCH(MONTH(Cafe[[#This Row],[Date]]),1,100,2,100,3,100,4,150,5,150,6,150,7,150,8,200,9,150,10,150,11,150,12,150)</f>
        <v>150</v>
      </c>
      <c r="F847">
        <v>12</v>
      </c>
      <c r="G847">
        <f>IF(OR(WEEKDAY(Cafe[[#This Row],[Date]])=1, WEEKDAY(Cafe[[#This Row],[Date]])=7),1,0)</f>
        <v>1</v>
      </c>
    </row>
    <row r="848" spans="2:7" x14ac:dyDescent="0.3">
      <c r="B848" s="1">
        <f t="shared" si="13"/>
        <v>43577</v>
      </c>
      <c r="C848" s="2">
        <v>13239.935499615569</v>
      </c>
      <c r="D848">
        <v>65</v>
      </c>
      <c r="E848" cm="1">
        <f t="array" ref="E848">_xlfn.SWITCH(MONTH(Cafe[[#This Row],[Date]]),1,100,2,100,3,100,4,150,5,150,6,150,7,150,8,200,9,150,10,150,11,150,12,150)</f>
        <v>150</v>
      </c>
      <c r="F848">
        <v>17</v>
      </c>
      <c r="G848">
        <f>IF(OR(WEEKDAY(Cafe[[#This Row],[Date]])=1, WEEKDAY(Cafe[[#This Row],[Date]])=7),1,0)</f>
        <v>0</v>
      </c>
    </row>
    <row r="849" spans="2:7" x14ac:dyDescent="0.3">
      <c r="B849" s="1">
        <f t="shared" si="13"/>
        <v>43578</v>
      </c>
      <c r="C849" s="2">
        <v>13266.017142873581</v>
      </c>
      <c r="D849">
        <v>70</v>
      </c>
      <c r="E849" cm="1">
        <f t="array" ref="E849">_xlfn.SWITCH(MONTH(Cafe[[#This Row],[Date]]),1,100,2,100,3,100,4,150,5,150,6,150,7,150,8,200,9,150,10,150,11,150,12,150)</f>
        <v>150</v>
      </c>
      <c r="F849">
        <v>16</v>
      </c>
      <c r="G849">
        <f>IF(OR(WEEKDAY(Cafe[[#This Row],[Date]])=1, WEEKDAY(Cafe[[#This Row],[Date]])=7),1,0)</f>
        <v>0</v>
      </c>
    </row>
    <row r="850" spans="2:7" x14ac:dyDescent="0.3">
      <c r="B850" s="1">
        <f t="shared" si="13"/>
        <v>43579</v>
      </c>
      <c r="C850" s="2">
        <v>12640.925003378961</v>
      </c>
      <c r="D850">
        <v>73</v>
      </c>
      <c r="E850" cm="1">
        <f t="array" ref="E850">_xlfn.SWITCH(MONTH(Cafe[[#This Row],[Date]]),1,100,2,100,3,100,4,150,5,150,6,150,7,150,8,200,9,150,10,150,11,150,12,150)</f>
        <v>150</v>
      </c>
      <c r="F850">
        <v>12</v>
      </c>
      <c r="G850">
        <f>IF(OR(WEEKDAY(Cafe[[#This Row],[Date]])=1, WEEKDAY(Cafe[[#This Row],[Date]])=7),1,0)</f>
        <v>0</v>
      </c>
    </row>
    <row r="851" spans="2:7" x14ac:dyDescent="0.3">
      <c r="B851" s="1">
        <f t="shared" si="13"/>
        <v>43580</v>
      </c>
      <c r="C851" s="2">
        <v>13350.514898020272</v>
      </c>
      <c r="D851">
        <v>69</v>
      </c>
      <c r="E851" cm="1">
        <f t="array" ref="E851">_xlfn.SWITCH(MONTH(Cafe[[#This Row],[Date]]),1,100,2,100,3,100,4,150,5,150,6,150,7,150,8,200,9,150,10,150,11,150,12,150)</f>
        <v>150</v>
      </c>
      <c r="F851">
        <v>17</v>
      </c>
      <c r="G851">
        <f>IF(OR(WEEKDAY(Cafe[[#This Row],[Date]])=1, WEEKDAY(Cafe[[#This Row],[Date]])=7),1,0)</f>
        <v>0</v>
      </c>
    </row>
    <row r="852" spans="2:7" x14ac:dyDescent="0.3">
      <c r="B852" s="1">
        <f t="shared" si="13"/>
        <v>43581</v>
      </c>
      <c r="C852" s="2">
        <v>13564.552112153546</v>
      </c>
      <c r="D852">
        <v>65</v>
      </c>
      <c r="E852" cm="1">
        <f t="array" ref="E852">_xlfn.SWITCH(MONTH(Cafe[[#This Row],[Date]]),1,100,2,100,3,100,4,150,5,150,6,150,7,150,8,200,9,150,10,150,11,150,12,150)</f>
        <v>150</v>
      </c>
      <c r="F852">
        <v>14</v>
      </c>
      <c r="G852">
        <f>IF(OR(WEEKDAY(Cafe[[#This Row],[Date]])=1, WEEKDAY(Cafe[[#This Row],[Date]])=7),1,0)</f>
        <v>0</v>
      </c>
    </row>
    <row r="853" spans="2:7" x14ac:dyDescent="0.3">
      <c r="B853" s="1">
        <f t="shared" si="13"/>
        <v>43582</v>
      </c>
      <c r="C853" s="2">
        <v>15180.344259891735</v>
      </c>
      <c r="D853">
        <v>64</v>
      </c>
      <c r="E853" cm="1">
        <f t="array" ref="E853">_xlfn.SWITCH(MONTH(Cafe[[#This Row],[Date]]),1,100,2,100,3,100,4,150,5,150,6,150,7,150,8,200,9,150,10,150,11,150,12,150)</f>
        <v>150</v>
      </c>
      <c r="F853">
        <v>16</v>
      </c>
      <c r="G853">
        <f>IF(OR(WEEKDAY(Cafe[[#This Row],[Date]])=1, WEEKDAY(Cafe[[#This Row],[Date]])=7),1,0)</f>
        <v>1</v>
      </c>
    </row>
    <row r="854" spans="2:7" x14ac:dyDescent="0.3">
      <c r="B854" s="1">
        <f t="shared" si="13"/>
        <v>43583</v>
      </c>
      <c r="C854" s="2">
        <v>15895.721083200355</v>
      </c>
      <c r="D854">
        <v>69</v>
      </c>
      <c r="E854" cm="1">
        <f t="array" ref="E854">_xlfn.SWITCH(MONTH(Cafe[[#This Row],[Date]]),1,100,2,100,3,100,4,150,5,150,6,150,7,150,8,200,9,150,10,150,11,150,12,150)</f>
        <v>150</v>
      </c>
      <c r="F854">
        <v>19</v>
      </c>
      <c r="G854">
        <f>IF(OR(WEEKDAY(Cafe[[#This Row],[Date]])=1, WEEKDAY(Cafe[[#This Row],[Date]])=7),1,0)</f>
        <v>1</v>
      </c>
    </row>
    <row r="855" spans="2:7" x14ac:dyDescent="0.3">
      <c r="B855" s="1">
        <f t="shared" si="13"/>
        <v>43584</v>
      </c>
      <c r="C855" s="2">
        <v>13217.4441175752</v>
      </c>
      <c r="D855">
        <v>74</v>
      </c>
      <c r="E855" cm="1">
        <f t="array" ref="E855">_xlfn.SWITCH(MONTH(Cafe[[#This Row],[Date]]),1,100,2,100,3,100,4,150,5,150,6,150,7,150,8,200,9,150,10,150,11,150,12,150)</f>
        <v>150</v>
      </c>
      <c r="F855">
        <v>14</v>
      </c>
      <c r="G855">
        <f>IF(OR(WEEKDAY(Cafe[[#This Row],[Date]])=1, WEEKDAY(Cafe[[#This Row],[Date]])=7),1,0)</f>
        <v>0</v>
      </c>
    </row>
    <row r="856" spans="2:7" x14ac:dyDescent="0.3">
      <c r="B856" s="1">
        <f t="shared" si="13"/>
        <v>43585</v>
      </c>
      <c r="C856" s="2">
        <v>13303.459145358829</v>
      </c>
      <c r="D856">
        <v>75</v>
      </c>
      <c r="E856" cm="1">
        <f t="array" ref="E856">_xlfn.SWITCH(MONTH(Cafe[[#This Row],[Date]]),1,100,2,100,3,100,4,150,5,150,6,150,7,150,8,200,9,150,10,150,11,150,12,150)</f>
        <v>150</v>
      </c>
      <c r="F856">
        <v>13</v>
      </c>
      <c r="G856">
        <f>IF(OR(WEEKDAY(Cafe[[#This Row],[Date]])=1, WEEKDAY(Cafe[[#This Row],[Date]])=7),1,0)</f>
        <v>0</v>
      </c>
    </row>
    <row r="857" spans="2:7" x14ac:dyDescent="0.3">
      <c r="B857" s="1">
        <f t="shared" si="13"/>
        <v>43586</v>
      </c>
      <c r="C857" s="2">
        <v>14283.281866786603</v>
      </c>
      <c r="D857">
        <v>74</v>
      </c>
      <c r="E857" cm="1">
        <f t="array" ref="E857">_xlfn.SWITCH(MONTH(Cafe[[#This Row],[Date]]),1,100,2,100,3,100,4,150,5,150,6,150,7,150,8,200,9,150,10,150,11,150,12,150)</f>
        <v>150</v>
      </c>
      <c r="F857">
        <v>14</v>
      </c>
      <c r="G857">
        <f>IF(OR(WEEKDAY(Cafe[[#This Row],[Date]])=1, WEEKDAY(Cafe[[#This Row],[Date]])=7),1,0)</f>
        <v>0</v>
      </c>
    </row>
    <row r="858" spans="2:7" x14ac:dyDescent="0.3">
      <c r="B858" s="1">
        <f t="shared" si="13"/>
        <v>43587</v>
      </c>
      <c r="C858" s="2">
        <v>14459.056107085675</v>
      </c>
      <c r="D858">
        <v>74</v>
      </c>
      <c r="E858" cm="1">
        <f t="array" ref="E858">_xlfn.SWITCH(MONTH(Cafe[[#This Row],[Date]]),1,100,2,100,3,100,4,150,5,150,6,150,7,150,8,200,9,150,10,150,11,150,12,150)</f>
        <v>150</v>
      </c>
      <c r="F858">
        <v>18</v>
      </c>
      <c r="G858">
        <f>IF(OR(WEEKDAY(Cafe[[#This Row],[Date]])=1, WEEKDAY(Cafe[[#This Row],[Date]])=7),1,0)</f>
        <v>0</v>
      </c>
    </row>
    <row r="859" spans="2:7" x14ac:dyDescent="0.3">
      <c r="B859" s="1">
        <f t="shared" si="13"/>
        <v>43588</v>
      </c>
      <c r="C859" s="2">
        <v>13848.894384166168</v>
      </c>
      <c r="D859">
        <v>75</v>
      </c>
      <c r="E859" cm="1">
        <f t="array" ref="E859">_xlfn.SWITCH(MONTH(Cafe[[#This Row],[Date]]),1,100,2,100,3,100,4,150,5,150,6,150,7,150,8,200,9,150,10,150,11,150,12,150)</f>
        <v>150</v>
      </c>
      <c r="F859">
        <v>18</v>
      </c>
      <c r="G859">
        <f>IF(OR(WEEKDAY(Cafe[[#This Row],[Date]])=1, WEEKDAY(Cafe[[#This Row],[Date]])=7),1,0)</f>
        <v>0</v>
      </c>
    </row>
    <row r="860" spans="2:7" x14ac:dyDescent="0.3">
      <c r="B860" s="1">
        <f t="shared" si="13"/>
        <v>43589</v>
      </c>
      <c r="C860" s="2">
        <v>16701.502183543111</v>
      </c>
      <c r="D860">
        <v>76</v>
      </c>
      <c r="E860" cm="1">
        <f t="array" ref="E860">_xlfn.SWITCH(MONTH(Cafe[[#This Row],[Date]]),1,100,2,100,3,100,4,150,5,150,6,150,7,150,8,200,9,150,10,150,11,150,12,150)</f>
        <v>150</v>
      </c>
      <c r="F860">
        <v>21</v>
      </c>
      <c r="G860">
        <f>IF(OR(WEEKDAY(Cafe[[#This Row],[Date]])=1, WEEKDAY(Cafe[[#This Row],[Date]])=7),1,0)</f>
        <v>1</v>
      </c>
    </row>
    <row r="861" spans="2:7" x14ac:dyDescent="0.3">
      <c r="B861" s="1">
        <f t="shared" si="13"/>
        <v>43590</v>
      </c>
      <c r="C861" s="2">
        <v>15307.10657335074</v>
      </c>
      <c r="D861">
        <v>71</v>
      </c>
      <c r="E861" cm="1">
        <f t="array" ref="E861">_xlfn.SWITCH(MONTH(Cafe[[#This Row],[Date]]),1,100,2,100,3,100,4,150,5,150,6,150,7,150,8,200,9,150,10,150,11,150,12,150)</f>
        <v>150</v>
      </c>
      <c r="F861">
        <v>12</v>
      </c>
      <c r="G861">
        <f>IF(OR(WEEKDAY(Cafe[[#This Row],[Date]])=1, WEEKDAY(Cafe[[#This Row],[Date]])=7),1,0)</f>
        <v>1</v>
      </c>
    </row>
    <row r="862" spans="2:7" x14ac:dyDescent="0.3">
      <c r="B862" s="1">
        <f t="shared" si="13"/>
        <v>43591</v>
      </c>
      <c r="C862" s="2">
        <v>12212.76611499401</v>
      </c>
      <c r="D862">
        <v>69</v>
      </c>
      <c r="E862" cm="1">
        <f t="array" ref="E862">_xlfn.SWITCH(MONTH(Cafe[[#This Row],[Date]]),1,100,2,100,3,100,4,150,5,150,6,150,7,150,8,200,9,150,10,150,11,150,12,150)</f>
        <v>150</v>
      </c>
      <c r="F862">
        <v>13</v>
      </c>
      <c r="G862">
        <f>IF(OR(WEEKDAY(Cafe[[#This Row],[Date]])=1, WEEKDAY(Cafe[[#This Row],[Date]])=7),1,0)</f>
        <v>0</v>
      </c>
    </row>
    <row r="863" spans="2:7" x14ac:dyDescent="0.3">
      <c r="B863" s="1">
        <f t="shared" si="13"/>
        <v>43592</v>
      </c>
      <c r="C863" s="2">
        <v>14721.711974678337</v>
      </c>
      <c r="D863">
        <v>74</v>
      </c>
      <c r="E863" cm="1">
        <f t="array" ref="E863">_xlfn.SWITCH(MONTH(Cafe[[#This Row],[Date]]),1,100,2,100,3,100,4,150,5,150,6,150,7,150,8,200,9,150,10,150,11,150,12,150)</f>
        <v>150</v>
      </c>
      <c r="F863">
        <v>17</v>
      </c>
      <c r="G863">
        <f>IF(OR(WEEKDAY(Cafe[[#This Row],[Date]])=1, WEEKDAY(Cafe[[#This Row],[Date]])=7),1,0)</f>
        <v>0</v>
      </c>
    </row>
    <row r="864" spans="2:7" x14ac:dyDescent="0.3">
      <c r="B864" s="1">
        <f t="shared" si="13"/>
        <v>43593</v>
      </c>
      <c r="C864" s="2">
        <v>13736.800075461104</v>
      </c>
      <c r="D864">
        <v>74</v>
      </c>
      <c r="E864" cm="1">
        <f t="array" ref="E864">_xlfn.SWITCH(MONTH(Cafe[[#This Row],[Date]]),1,100,2,100,3,100,4,150,5,150,6,150,7,150,8,200,9,150,10,150,11,150,12,150)</f>
        <v>150</v>
      </c>
      <c r="F864">
        <v>22</v>
      </c>
      <c r="G864">
        <f>IF(OR(WEEKDAY(Cafe[[#This Row],[Date]])=1, WEEKDAY(Cafe[[#This Row],[Date]])=7),1,0)</f>
        <v>0</v>
      </c>
    </row>
    <row r="865" spans="2:7" x14ac:dyDescent="0.3">
      <c r="B865" s="1">
        <f t="shared" si="13"/>
        <v>43594</v>
      </c>
      <c r="C865" s="2">
        <v>13823.091553843185</v>
      </c>
      <c r="D865">
        <v>73</v>
      </c>
      <c r="E865" cm="1">
        <f t="array" ref="E865">_xlfn.SWITCH(MONTH(Cafe[[#This Row],[Date]]),1,100,2,100,3,100,4,150,5,150,6,150,7,150,8,200,9,150,10,150,11,150,12,150)</f>
        <v>150</v>
      </c>
      <c r="F865">
        <v>21</v>
      </c>
      <c r="G865">
        <f>IF(OR(WEEKDAY(Cafe[[#This Row],[Date]])=1, WEEKDAY(Cafe[[#This Row],[Date]])=7),1,0)</f>
        <v>0</v>
      </c>
    </row>
    <row r="866" spans="2:7" x14ac:dyDescent="0.3">
      <c r="B866" s="1">
        <f t="shared" si="13"/>
        <v>43595</v>
      </c>
      <c r="C866" s="2">
        <v>11847.397708530967</v>
      </c>
      <c r="D866">
        <v>71</v>
      </c>
      <c r="E866" cm="1">
        <f t="array" ref="E866">_xlfn.SWITCH(MONTH(Cafe[[#This Row],[Date]]),1,100,2,100,3,100,4,150,5,150,6,150,7,150,8,200,9,150,10,150,11,150,12,150)</f>
        <v>150</v>
      </c>
      <c r="F866">
        <v>19</v>
      </c>
      <c r="G866">
        <f>IF(OR(WEEKDAY(Cafe[[#This Row],[Date]])=1, WEEKDAY(Cafe[[#This Row],[Date]])=7),1,0)</f>
        <v>0</v>
      </c>
    </row>
    <row r="867" spans="2:7" x14ac:dyDescent="0.3">
      <c r="B867" s="1">
        <f t="shared" si="13"/>
        <v>43596</v>
      </c>
      <c r="C867" s="2">
        <v>16564.528874016247</v>
      </c>
      <c r="D867">
        <v>74</v>
      </c>
      <c r="E867" cm="1">
        <f t="array" ref="E867">_xlfn.SWITCH(MONTH(Cafe[[#This Row],[Date]]),1,100,2,100,3,100,4,150,5,150,6,150,7,150,8,200,9,150,10,150,11,150,12,150)</f>
        <v>150</v>
      </c>
      <c r="F867">
        <v>18</v>
      </c>
      <c r="G867">
        <f>IF(OR(WEEKDAY(Cafe[[#This Row],[Date]])=1, WEEKDAY(Cafe[[#This Row],[Date]])=7),1,0)</f>
        <v>1</v>
      </c>
    </row>
    <row r="868" spans="2:7" x14ac:dyDescent="0.3">
      <c r="B868" s="1">
        <f t="shared" si="13"/>
        <v>43597</v>
      </c>
      <c r="C868" s="2">
        <v>16930.17910884352</v>
      </c>
      <c r="D868">
        <v>69</v>
      </c>
      <c r="E868" cm="1">
        <f t="array" ref="E868">_xlfn.SWITCH(MONTH(Cafe[[#This Row],[Date]]),1,100,2,100,3,100,4,150,5,150,6,150,7,150,8,200,9,150,10,150,11,150,12,150)</f>
        <v>150</v>
      </c>
      <c r="F868">
        <v>20</v>
      </c>
      <c r="G868">
        <f>IF(OR(WEEKDAY(Cafe[[#This Row],[Date]])=1, WEEKDAY(Cafe[[#This Row],[Date]])=7),1,0)</f>
        <v>1</v>
      </c>
    </row>
    <row r="869" spans="2:7" x14ac:dyDescent="0.3">
      <c r="B869" s="1">
        <f t="shared" si="13"/>
        <v>43598</v>
      </c>
      <c r="C869" s="2">
        <v>14170.39656292769</v>
      </c>
      <c r="D869">
        <v>68</v>
      </c>
      <c r="E869" cm="1">
        <f t="array" ref="E869">_xlfn.SWITCH(MONTH(Cafe[[#This Row],[Date]]),1,100,2,100,3,100,4,150,5,150,6,150,7,150,8,200,9,150,10,150,11,150,12,150)</f>
        <v>150</v>
      </c>
      <c r="F869">
        <v>17</v>
      </c>
      <c r="G869">
        <f>IF(OR(WEEKDAY(Cafe[[#This Row],[Date]])=1, WEEKDAY(Cafe[[#This Row],[Date]])=7),1,0)</f>
        <v>0</v>
      </c>
    </row>
    <row r="870" spans="2:7" x14ac:dyDescent="0.3">
      <c r="B870" s="1">
        <f t="shared" si="13"/>
        <v>43599</v>
      </c>
      <c r="C870" s="2">
        <v>12777.599042421891</v>
      </c>
      <c r="D870">
        <v>62</v>
      </c>
      <c r="E870" cm="1">
        <f t="array" ref="E870">_xlfn.SWITCH(MONTH(Cafe[[#This Row],[Date]]),1,100,2,100,3,100,4,150,5,150,6,150,7,150,8,200,9,150,10,150,11,150,12,150)</f>
        <v>150</v>
      </c>
      <c r="F870">
        <v>20</v>
      </c>
      <c r="G870">
        <f>IF(OR(WEEKDAY(Cafe[[#This Row],[Date]])=1, WEEKDAY(Cafe[[#This Row],[Date]])=7),1,0)</f>
        <v>0</v>
      </c>
    </row>
    <row r="871" spans="2:7" x14ac:dyDescent="0.3">
      <c r="B871" s="1">
        <f t="shared" si="13"/>
        <v>43600</v>
      </c>
      <c r="C871" s="2">
        <v>12162.506167280095</v>
      </c>
      <c r="D871">
        <v>64</v>
      </c>
      <c r="E871" cm="1">
        <f t="array" ref="E871">_xlfn.SWITCH(MONTH(Cafe[[#This Row],[Date]]),1,100,2,100,3,100,4,150,5,150,6,150,7,150,8,200,9,150,10,150,11,150,12,150)</f>
        <v>150</v>
      </c>
      <c r="F871">
        <v>20</v>
      </c>
      <c r="G871">
        <f>IF(OR(WEEKDAY(Cafe[[#This Row],[Date]])=1, WEEKDAY(Cafe[[#This Row],[Date]])=7),1,0)</f>
        <v>0</v>
      </c>
    </row>
    <row r="872" spans="2:7" x14ac:dyDescent="0.3">
      <c r="B872" s="1">
        <f t="shared" si="13"/>
        <v>43601</v>
      </c>
      <c r="C872" s="2">
        <v>12579.136223359419</v>
      </c>
      <c r="D872">
        <v>73</v>
      </c>
      <c r="E872" cm="1">
        <f t="array" ref="E872">_xlfn.SWITCH(MONTH(Cafe[[#This Row],[Date]]),1,100,2,100,3,100,4,150,5,150,6,150,7,150,8,200,9,150,10,150,11,150,12,150)</f>
        <v>150</v>
      </c>
      <c r="F872">
        <v>16</v>
      </c>
      <c r="G872">
        <f>IF(OR(WEEKDAY(Cafe[[#This Row],[Date]])=1, WEEKDAY(Cafe[[#This Row],[Date]])=7),1,0)</f>
        <v>0</v>
      </c>
    </row>
    <row r="873" spans="2:7" x14ac:dyDescent="0.3">
      <c r="B873" s="1">
        <f t="shared" si="13"/>
        <v>43602</v>
      </c>
      <c r="C873" s="2">
        <v>13481.07169346969</v>
      </c>
      <c r="D873">
        <v>76</v>
      </c>
      <c r="E873" cm="1">
        <f t="array" ref="E873">_xlfn.SWITCH(MONTH(Cafe[[#This Row],[Date]]),1,100,2,100,3,100,4,150,5,150,6,150,7,150,8,200,9,150,10,150,11,150,12,150)</f>
        <v>150</v>
      </c>
      <c r="F873">
        <v>16</v>
      </c>
      <c r="G873">
        <f>IF(OR(WEEKDAY(Cafe[[#This Row],[Date]])=1, WEEKDAY(Cafe[[#This Row],[Date]])=7),1,0)</f>
        <v>0</v>
      </c>
    </row>
    <row r="874" spans="2:7" x14ac:dyDescent="0.3">
      <c r="B874" s="1">
        <f t="shared" si="13"/>
        <v>43603</v>
      </c>
      <c r="C874" s="2">
        <v>16514.924196003365</v>
      </c>
      <c r="D874">
        <v>76</v>
      </c>
      <c r="E874" cm="1">
        <f t="array" ref="E874">_xlfn.SWITCH(MONTH(Cafe[[#This Row],[Date]]),1,100,2,100,3,100,4,150,5,150,6,150,7,150,8,200,9,150,10,150,11,150,12,150)</f>
        <v>150</v>
      </c>
      <c r="F874">
        <v>16</v>
      </c>
      <c r="G874">
        <f>IF(OR(WEEKDAY(Cafe[[#This Row],[Date]])=1, WEEKDAY(Cafe[[#This Row],[Date]])=7),1,0)</f>
        <v>1</v>
      </c>
    </row>
    <row r="875" spans="2:7" x14ac:dyDescent="0.3">
      <c r="B875" s="1">
        <f t="shared" si="13"/>
        <v>43604</v>
      </c>
      <c r="C875" s="2">
        <v>15155.857210550403</v>
      </c>
      <c r="D875">
        <v>78</v>
      </c>
      <c r="E875" cm="1">
        <f t="array" ref="E875">_xlfn.SWITCH(MONTH(Cafe[[#This Row],[Date]]),1,100,2,100,3,100,4,150,5,150,6,150,7,150,8,200,9,150,10,150,11,150,12,150)</f>
        <v>150</v>
      </c>
      <c r="F875">
        <v>20</v>
      </c>
      <c r="G875">
        <f>IF(OR(WEEKDAY(Cafe[[#This Row],[Date]])=1, WEEKDAY(Cafe[[#This Row],[Date]])=7),1,0)</f>
        <v>1</v>
      </c>
    </row>
    <row r="876" spans="2:7" x14ac:dyDescent="0.3">
      <c r="B876" s="1">
        <f t="shared" si="13"/>
        <v>43605</v>
      </c>
      <c r="C876" s="2">
        <v>13905.820860211068</v>
      </c>
      <c r="D876">
        <v>78</v>
      </c>
      <c r="E876" cm="1">
        <f t="array" ref="E876">_xlfn.SWITCH(MONTH(Cafe[[#This Row],[Date]]),1,100,2,100,3,100,4,150,5,150,6,150,7,150,8,200,9,150,10,150,11,150,12,150)</f>
        <v>150</v>
      </c>
      <c r="F876">
        <v>21</v>
      </c>
      <c r="G876">
        <f>IF(OR(WEEKDAY(Cafe[[#This Row],[Date]])=1, WEEKDAY(Cafe[[#This Row],[Date]])=7),1,0)</f>
        <v>0</v>
      </c>
    </row>
    <row r="877" spans="2:7" x14ac:dyDescent="0.3">
      <c r="B877" s="1">
        <f t="shared" si="13"/>
        <v>43606</v>
      </c>
      <c r="C877" s="2">
        <v>12376.697717319323</v>
      </c>
      <c r="D877">
        <v>79</v>
      </c>
      <c r="E877" cm="1">
        <f t="array" ref="E877">_xlfn.SWITCH(MONTH(Cafe[[#This Row],[Date]]),1,100,2,100,3,100,4,150,5,150,6,150,7,150,8,200,9,150,10,150,11,150,12,150)</f>
        <v>150</v>
      </c>
      <c r="F877">
        <v>20</v>
      </c>
      <c r="G877">
        <f>IF(OR(WEEKDAY(Cafe[[#This Row],[Date]])=1, WEEKDAY(Cafe[[#This Row],[Date]])=7),1,0)</f>
        <v>0</v>
      </c>
    </row>
    <row r="878" spans="2:7" x14ac:dyDescent="0.3">
      <c r="B878" s="1">
        <f t="shared" si="13"/>
        <v>43607</v>
      </c>
      <c r="C878" s="2">
        <v>13495.489314542425</v>
      </c>
      <c r="D878">
        <v>82</v>
      </c>
      <c r="E878" cm="1">
        <f t="array" ref="E878">_xlfn.SWITCH(MONTH(Cafe[[#This Row],[Date]]),1,100,2,100,3,100,4,150,5,150,6,150,7,150,8,200,9,150,10,150,11,150,12,150)</f>
        <v>150</v>
      </c>
      <c r="F878">
        <v>19</v>
      </c>
      <c r="G878">
        <f>IF(OR(WEEKDAY(Cafe[[#This Row],[Date]])=1, WEEKDAY(Cafe[[#This Row],[Date]])=7),1,0)</f>
        <v>0</v>
      </c>
    </row>
    <row r="879" spans="2:7" x14ac:dyDescent="0.3">
      <c r="B879" s="1">
        <f t="shared" si="13"/>
        <v>43608</v>
      </c>
      <c r="C879" s="2">
        <v>12958.285938151541</v>
      </c>
      <c r="D879">
        <v>81</v>
      </c>
      <c r="E879" cm="1">
        <f t="array" ref="E879">_xlfn.SWITCH(MONTH(Cafe[[#This Row],[Date]]),1,100,2,100,3,100,4,150,5,150,6,150,7,150,8,200,9,150,10,150,11,150,12,150)</f>
        <v>150</v>
      </c>
      <c r="F879">
        <v>15</v>
      </c>
      <c r="G879">
        <f>IF(OR(WEEKDAY(Cafe[[#This Row],[Date]])=1, WEEKDAY(Cafe[[#This Row],[Date]])=7),1,0)</f>
        <v>0</v>
      </c>
    </row>
    <row r="880" spans="2:7" x14ac:dyDescent="0.3">
      <c r="B880" s="1">
        <f t="shared" si="13"/>
        <v>43609</v>
      </c>
      <c r="C880" s="2">
        <v>13368.11883817576</v>
      </c>
      <c r="D880">
        <v>82</v>
      </c>
      <c r="E880" cm="1">
        <f t="array" ref="E880">_xlfn.SWITCH(MONTH(Cafe[[#This Row],[Date]]),1,100,2,100,3,100,4,150,5,150,6,150,7,150,8,200,9,150,10,150,11,150,12,150)</f>
        <v>150</v>
      </c>
      <c r="F880">
        <v>18</v>
      </c>
      <c r="G880">
        <f>IF(OR(WEEKDAY(Cafe[[#This Row],[Date]])=1, WEEKDAY(Cafe[[#This Row],[Date]])=7),1,0)</f>
        <v>0</v>
      </c>
    </row>
    <row r="881" spans="2:7" x14ac:dyDescent="0.3">
      <c r="B881" s="1">
        <f t="shared" si="13"/>
        <v>43610</v>
      </c>
      <c r="C881" s="2">
        <v>16386.584585878856</v>
      </c>
      <c r="D881">
        <v>84</v>
      </c>
      <c r="E881" cm="1">
        <f t="array" ref="E881">_xlfn.SWITCH(MONTH(Cafe[[#This Row],[Date]]),1,100,2,100,3,100,4,150,5,150,6,150,7,150,8,200,9,150,10,150,11,150,12,150)</f>
        <v>150</v>
      </c>
      <c r="F881">
        <v>15</v>
      </c>
      <c r="G881">
        <f>IF(OR(WEEKDAY(Cafe[[#This Row],[Date]])=1, WEEKDAY(Cafe[[#This Row],[Date]])=7),1,0)</f>
        <v>1</v>
      </c>
    </row>
    <row r="882" spans="2:7" x14ac:dyDescent="0.3">
      <c r="B882" s="1">
        <f t="shared" si="13"/>
        <v>43611</v>
      </c>
      <c r="C882" s="2">
        <v>16554.593168308213</v>
      </c>
      <c r="D882">
        <v>85</v>
      </c>
      <c r="E882" cm="1">
        <f t="array" ref="E882">_xlfn.SWITCH(MONTH(Cafe[[#This Row],[Date]]),1,100,2,100,3,100,4,150,5,150,6,150,7,150,8,200,9,150,10,150,11,150,12,150)</f>
        <v>150</v>
      </c>
      <c r="F882">
        <v>19</v>
      </c>
      <c r="G882">
        <f>IF(OR(WEEKDAY(Cafe[[#This Row],[Date]])=1, WEEKDAY(Cafe[[#This Row],[Date]])=7),1,0)</f>
        <v>1</v>
      </c>
    </row>
    <row r="883" spans="2:7" x14ac:dyDescent="0.3">
      <c r="B883" s="1">
        <f t="shared" si="13"/>
        <v>43612</v>
      </c>
      <c r="C883" s="2">
        <v>14358.091085036129</v>
      </c>
      <c r="D883">
        <v>84</v>
      </c>
      <c r="E883" cm="1">
        <f t="array" ref="E883">_xlfn.SWITCH(MONTH(Cafe[[#This Row],[Date]]),1,100,2,100,3,100,4,150,5,150,6,150,7,150,8,200,9,150,10,150,11,150,12,150)</f>
        <v>150</v>
      </c>
      <c r="F883">
        <v>15</v>
      </c>
      <c r="G883">
        <f>IF(OR(WEEKDAY(Cafe[[#This Row],[Date]])=1, WEEKDAY(Cafe[[#This Row],[Date]])=7),1,0)</f>
        <v>0</v>
      </c>
    </row>
    <row r="884" spans="2:7" x14ac:dyDescent="0.3">
      <c r="B884" s="1">
        <f t="shared" si="13"/>
        <v>43613</v>
      </c>
      <c r="C884" s="2">
        <v>12959.562907443069</v>
      </c>
      <c r="D884">
        <v>84</v>
      </c>
      <c r="E884" cm="1">
        <f t="array" ref="E884">_xlfn.SWITCH(MONTH(Cafe[[#This Row],[Date]]),1,100,2,100,3,100,4,150,5,150,6,150,7,150,8,200,9,150,10,150,11,150,12,150)</f>
        <v>150</v>
      </c>
      <c r="F884">
        <v>22</v>
      </c>
      <c r="G884">
        <f>IF(OR(WEEKDAY(Cafe[[#This Row],[Date]])=1, WEEKDAY(Cafe[[#This Row],[Date]])=7),1,0)</f>
        <v>0</v>
      </c>
    </row>
    <row r="885" spans="2:7" x14ac:dyDescent="0.3">
      <c r="B885" s="1">
        <f t="shared" si="13"/>
        <v>43614</v>
      </c>
      <c r="C885" s="2">
        <v>12403.361445718761</v>
      </c>
      <c r="D885">
        <v>83</v>
      </c>
      <c r="E885" cm="1">
        <f t="array" ref="E885">_xlfn.SWITCH(MONTH(Cafe[[#This Row],[Date]]),1,100,2,100,3,100,4,150,5,150,6,150,7,150,8,200,9,150,10,150,11,150,12,150)</f>
        <v>150</v>
      </c>
      <c r="F885">
        <v>14</v>
      </c>
      <c r="G885">
        <f>IF(OR(WEEKDAY(Cafe[[#This Row],[Date]])=1, WEEKDAY(Cafe[[#This Row],[Date]])=7),1,0)</f>
        <v>0</v>
      </c>
    </row>
    <row r="886" spans="2:7" x14ac:dyDescent="0.3">
      <c r="B886" s="1">
        <f t="shared" si="13"/>
        <v>43615</v>
      </c>
      <c r="C886" s="2">
        <v>14372.642874150533</v>
      </c>
      <c r="D886">
        <v>83</v>
      </c>
      <c r="E886" cm="1">
        <f t="array" ref="E886">_xlfn.SWITCH(MONTH(Cafe[[#This Row],[Date]]),1,100,2,100,3,100,4,150,5,150,6,150,7,150,8,200,9,150,10,150,11,150,12,150)</f>
        <v>150</v>
      </c>
      <c r="F886">
        <v>18</v>
      </c>
      <c r="G886">
        <f>IF(OR(WEEKDAY(Cafe[[#This Row],[Date]])=1, WEEKDAY(Cafe[[#This Row],[Date]])=7),1,0)</f>
        <v>0</v>
      </c>
    </row>
    <row r="887" spans="2:7" x14ac:dyDescent="0.3">
      <c r="B887" s="1">
        <f t="shared" si="13"/>
        <v>43616</v>
      </c>
      <c r="C887" s="2">
        <v>14150.744027224522</v>
      </c>
      <c r="D887">
        <v>80</v>
      </c>
      <c r="E887" cm="1">
        <f t="array" ref="E887">_xlfn.SWITCH(MONTH(Cafe[[#This Row],[Date]]),1,100,2,100,3,100,4,150,5,150,6,150,7,150,8,200,9,150,10,150,11,150,12,150)</f>
        <v>150</v>
      </c>
      <c r="F887">
        <v>21</v>
      </c>
      <c r="G887">
        <f>IF(OR(WEEKDAY(Cafe[[#This Row],[Date]])=1, WEEKDAY(Cafe[[#This Row],[Date]])=7),1,0)</f>
        <v>0</v>
      </c>
    </row>
    <row r="888" spans="2:7" x14ac:dyDescent="0.3">
      <c r="B888" s="1">
        <f t="shared" si="13"/>
        <v>43617</v>
      </c>
      <c r="C888" s="2">
        <v>15886.875899601891</v>
      </c>
      <c r="D888">
        <v>79</v>
      </c>
      <c r="E888" cm="1">
        <f t="array" ref="E888">_xlfn.SWITCH(MONTH(Cafe[[#This Row],[Date]]),1,100,2,100,3,100,4,150,5,150,6,150,7,150,8,200,9,150,10,150,11,150,12,150)</f>
        <v>150</v>
      </c>
      <c r="F888">
        <v>15</v>
      </c>
      <c r="G888">
        <f>IF(OR(WEEKDAY(Cafe[[#This Row],[Date]])=1, WEEKDAY(Cafe[[#This Row],[Date]])=7),1,0)</f>
        <v>1</v>
      </c>
    </row>
    <row r="889" spans="2:7" x14ac:dyDescent="0.3">
      <c r="B889" s="1">
        <f t="shared" si="13"/>
        <v>43618</v>
      </c>
      <c r="C889" s="2">
        <v>15712.567038490874</v>
      </c>
      <c r="D889">
        <v>79</v>
      </c>
      <c r="E889" cm="1">
        <f t="array" ref="E889">_xlfn.SWITCH(MONTH(Cafe[[#This Row],[Date]]),1,100,2,100,3,100,4,150,5,150,6,150,7,150,8,200,9,150,10,150,11,150,12,150)</f>
        <v>150</v>
      </c>
      <c r="F889">
        <v>15</v>
      </c>
      <c r="G889">
        <f>IF(OR(WEEKDAY(Cafe[[#This Row],[Date]])=1, WEEKDAY(Cafe[[#This Row],[Date]])=7),1,0)</f>
        <v>1</v>
      </c>
    </row>
    <row r="890" spans="2:7" x14ac:dyDescent="0.3">
      <c r="B890" s="1">
        <f t="shared" si="13"/>
        <v>43619</v>
      </c>
      <c r="C890" s="2">
        <v>13446.011829728512</v>
      </c>
      <c r="D890">
        <v>77</v>
      </c>
      <c r="E890" cm="1">
        <f t="array" ref="E890">_xlfn.SWITCH(MONTH(Cafe[[#This Row],[Date]]),1,100,2,100,3,100,4,150,5,150,6,150,7,150,8,200,9,150,10,150,11,150,12,150)</f>
        <v>150</v>
      </c>
      <c r="F890">
        <v>17</v>
      </c>
      <c r="G890">
        <f>IF(OR(WEEKDAY(Cafe[[#This Row],[Date]])=1, WEEKDAY(Cafe[[#This Row],[Date]])=7),1,0)</f>
        <v>0</v>
      </c>
    </row>
    <row r="891" spans="2:7" x14ac:dyDescent="0.3">
      <c r="B891" s="1">
        <f t="shared" si="13"/>
        <v>43620</v>
      </c>
      <c r="C891" s="2">
        <v>13419.124792835017</v>
      </c>
      <c r="D891">
        <v>77</v>
      </c>
      <c r="E891" cm="1">
        <f t="array" ref="E891">_xlfn.SWITCH(MONTH(Cafe[[#This Row],[Date]]),1,100,2,100,3,100,4,150,5,150,6,150,7,150,8,200,9,150,10,150,11,150,12,150)</f>
        <v>150</v>
      </c>
      <c r="F891">
        <v>21</v>
      </c>
      <c r="G891">
        <f>IF(OR(WEEKDAY(Cafe[[#This Row],[Date]])=1, WEEKDAY(Cafe[[#This Row],[Date]])=7),1,0)</f>
        <v>0</v>
      </c>
    </row>
    <row r="892" spans="2:7" x14ac:dyDescent="0.3">
      <c r="B892" s="1">
        <f t="shared" si="13"/>
        <v>43621</v>
      </c>
      <c r="C892" s="2">
        <v>13712.73048354329</v>
      </c>
      <c r="D892">
        <v>78</v>
      </c>
      <c r="E892" cm="1">
        <f t="array" ref="E892">_xlfn.SWITCH(MONTH(Cafe[[#This Row],[Date]]),1,100,2,100,3,100,4,150,5,150,6,150,7,150,8,200,9,150,10,150,11,150,12,150)</f>
        <v>150</v>
      </c>
      <c r="F892">
        <v>18</v>
      </c>
      <c r="G892">
        <f>IF(OR(WEEKDAY(Cafe[[#This Row],[Date]])=1, WEEKDAY(Cafe[[#This Row],[Date]])=7),1,0)</f>
        <v>0</v>
      </c>
    </row>
    <row r="893" spans="2:7" x14ac:dyDescent="0.3">
      <c r="B893" s="1">
        <f t="shared" si="13"/>
        <v>43622</v>
      </c>
      <c r="C893" s="2">
        <v>12837.521923886696</v>
      </c>
      <c r="D893">
        <v>75</v>
      </c>
      <c r="E893" cm="1">
        <f t="array" ref="E893">_xlfn.SWITCH(MONTH(Cafe[[#This Row],[Date]]),1,100,2,100,3,100,4,150,5,150,6,150,7,150,8,200,9,150,10,150,11,150,12,150)</f>
        <v>150</v>
      </c>
      <c r="F893">
        <v>21</v>
      </c>
      <c r="G893">
        <f>IF(OR(WEEKDAY(Cafe[[#This Row],[Date]])=1, WEEKDAY(Cafe[[#This Row],[Date]])=7),1,0)</f>
        <v>0</v>
      </c>
    </row>
    <row r="894" spans="2:7" x14ac:dyDescent="0.3">
      <c r="B894" s="1">
        <f t="shared" si="13"/>
        <v>43623</v>
      </c>
      <c r="C894" s="2">
        <v>12917.111438317572</v>
      </c>
      <c r="D894">
        <v>76</v>
      </c>
      <c r="E894" cm="1">
        <f t="array" ref="E894">_xlfn.SWITCH(MONTH(Cafe[[#This Row],[Date]]),1,100,2,100,3,100,4,150,5,150,6,150,7,150,8,200,9,150,10,150,11,150,12,150)</f>
        <v>150</v>
      </c>
      <c r="F894">
        <v>18</v>
      </c>
      <c r="G894">
        <f>IF(OR(WEEKDAY(Cafe[[#This Row],[Date]])=1, WEEKDAY(Cafe[[#This Row],[Date]])=7),1,0)</f>
        <v>0</v>
      </c>
    </row>
    <row r="895" spans="2:7" x14ac:dyDescent="0.3">
      <c r="B895" s="1">
        <f t="shared" si="13"/>
        <v>43624</v>
      </c>
      <c r="C895" s="2">
        <v>17451.199922934789</v>
      </c>
      <c r="D895">
        <v>71</v>
      </c>
      <c r="E895" cm="1">
        <f t="array" ref="E895">_xlfn.SWITCH(MONTH(Cafe[[#This Row],[Date]]),1,100,2,100,3,100,4,150,5,150,6,150,7,150,8,200,9,150,10,150,11,150,12,150)</f>
        <v>150</v>
      </c>
      <c r="F895">
        <v>15</v>
      </c>
      <c r="G895">
        <f>IF(OR(WEEKDAY(Cafe[[#This Row],[Date]])=1, WEEKDAY(Cafe[[#This Row],[Date]])=7),1,0)</f>
        <v>1</v>
      </c>
    </row>
    <row r="896" spans="2:7" x14ac:dyDescent="0.3">
      <c r="B896" s="1">
        <f t="shared" si="13"/>
        <v>43625</v>
      </c>
      <c r="C896" s="2">
        <v>17509.749088037701</v>
      </c>
      <c r="D896">
        <v>73</v>
      </c>
      <c r="E896" cm="1">
        <f t="array" ref="E896">_xlfn.SWITCH(MONTH(Cafe[[#This Row],[Date]]),1,100,2,100,3,100,4,150,5,150,6,150,7,150,8,200,9,150,10,150,11,150,12,150)</f>
        <v>150</v>
      </c>
      <c r="F896">
        <v>18</v>
      </c>
      <c r="G896">
        <f>IF(OR(WEEKDAY(Cafe[[#This Row],[Date]])=1, WEEKDAY(Cafe[[#This Row],[Date]])=7),1,0)</f>
        <v>1</v>
      </c>
    </row>
    <row r="897" spans="2:7" x14ac:dyDescent="0.3">
      <c r="B897" s="1">
        <f t="shared" si="13"/>
        <v>43626</v>
      </c>
      <c r="C897" s="2">
        <v>13202.039035252714</v>
      </c>
      <c r="D897">
        <v>76</v>
      </c>
      <c r="E897" cm="1">
        <f t="array" ref="E897">_xlfn.SWITCH(MONTH(Cafe[[#This Row],[Date]]),1,100,2,100,3,100,4,150,5,150,6,150,7,150,8,200,9,150,10,150,11,150,12,150)</f>
        <v>150</v>
      </c>
      <c r="F897">
        <v>12</v>
      </c>
      <c r="G897">
        <f>IF(OR(WEEKDAY(Cafe[[#This Row],[Date]])=1, WEEKDAY(Cafe[[#This Row],[Date]])=7),1,0)</f>
        <v>0</v>
      </c>
    </row>
    <row r="898" spans="2:7" x14ac:dyDescent="0.3">
      <c r="B898" s="1">
        <f t="shared" si="13"/>
        <v>43627</v>
      </c>
      <c r="C898" s="2">
        <v>14782.355620416423</v>
      </c>
      <c r="D898">
        <v>76</v>
      </c>
      <c r="E898" cm="1">
        <f t="array" ref="E898">_xlfn.SWITCH(MONTH(Cafe[[#This Row],[Date]]),1,100,2,100,3,100,4,150,5,150,6,150,7,150,8,200,9,150,10,150,11,150,12,150)</f>
        <v>150</v>
      </c>
      <c r="F898">
        <v>20</v>
      </c>
      <c r="G898">
        <f>IF(OR(WEEKDAY(Cafe[[#This Row],[Date]])=1, WEEKDAY(Cafe[[#This Row],[Date]])=7),1,0)</f>
        <v>0</v>
      </c>
    </row>
    <row r="899" spans="2:7" x14ac:dyDescent="0.3">
      <c r="B899" s="1">
        <f t="shared" si="13"/>
        <v>43628</v>
      </c>
      <c r="C899" s="2">
        <v>12601.567740713906</v>
      </c>
      <c r="D899">
        <v>71</v>
      </c>
      <c r="E899" cm="1">
        <f t="array" ref="E899">_xlfn.SWITCH(MONTH(Cafe[[#This Row],[Date]]),1,100,2,100,3,100,4,150,5,150,6,150,7,150,8,200,9,150,10,150,11,150,12,150)</f>
        <v>150</v>
      </c>
      <c r="F899">
        <v>20</v>
      </c>
      <c r="G899">
        <f>IF(OR(WEEKDAY(Cafe[[#This Row],[Date]])=1, WEEKDAY(Cafe[[#This Row],[Date]])=7),1,0)</f>
        <v>0</v>
      </c>
    </row>
    <row r="900" spans="2:7" x14ac:dyDescent="0.3">
      <c r="B900" s="1">
        <f t="shared" si="13"/>
        <v>43629</v>
      </c>
      <c r="C900" s="2">
        <v>12007.832070544444</v>
      </c>
      <c r="D900">
        <v>71</v>
      </c>
      <c r="E900" cm="1">
        <f t="array" ref="E900">_xlfn.SWITCH(MONTH(Cafe[[#This Row],[Date]]),1,100,2,100,3,100,4,150,5,150,6,150,7,150,8,200,9,150,10,150,11,150,12,150)</f>
        <v>150</v>
      </c>
      <c r="F900">
        <v>15</v>
      </c>
      <c r="G900">
        <f>IF(OR(WEEKDAY(Cafe[[#This Row],[Date]])=1, WEEKDAY(Cafe[[#This Row],[Date]])=7),1,0)</f>
        <v>0</v>
      </c>
    </row>
    <row r="901" spans="2:7" x14ac:dyDescent="0.3">
      <c r="B901" s="1">
        <f t="shared" si="13"/>
        <v>43630</v>
      </c>
      <c r="C901" s="2">
        <v>12679.106627694919</v>
      </c>
      <c r="D901">
        <v>71</v>
      </c>
      <c r="E901" cm="1">
        <f t="array" ref="E901">_xlfn.SWITCH(MONTH(Cafe[[#This Row],[Date]]),1,100,2,100,3,100,4,150,5,150,6,150,7,150,8,200,9,150,10,150,11,150,12,150)</f>
        <v>150</v>
      </c>
      <c r="F901">
        <v>16</v>
      </c>
      <c r="G901">
        <f>IF(OR(WEEKDAY(Cafe[[#This Row],[Date]])=1, WEEKDAY(Cafe[[#This Row],[Date]])=7),1,0)</f>
        <v>0</v>
      </c>
    </row>
    <row r="902" spans="2:7" x14ac:dyDescent="0.3">
      <c r="B902" s="1">
        <f t="shared" si="13"/>
        <v>43631</v>
      </c>
      <c r="C902" s="2">
        <v>14969.691744005047</v>
      </c>
      <c r="D902">
        <v>74</v>
      </c>
      <c r="E902" cm="1">
        <f t="array" ref="E902">_xlfn.SWITCH(MONTH(Cafe[[#This Row],[Date]]),1,100,2,100,3,100,4,150,5,150,6,150,7,150,8,200,9,150,10,150,11,150,12,150)</f>
        <v>150</v>
      </c>
      <c r="F902">
        <v>19</v>
      </c>
      <c r="G902">
        <f>IF(OR(WEEKDAY(Cafe[[#This Row],[Date]])=1, WEEKDAY(Cafe[[#This Row],[Date]])=7),1,0)</f>
        <v>1</v>
      </c>
    </row>
    <row r="903" spans="2:7" x14ac:dyDescent="0.3">
      <c r="B903" s="1">
        <f t="shared" si="13"/>
        <v>43632</v>
      </c>
      <c r="C903" s="2">
        <v>15272.533093065174</v>
      </c>
      <c r="D903">
        <v>79</v>
      </c>
      <c r="E903" cm="1">
        <f t="array" ref="E903">_xlfn.SWITCH(MONTH(Cafe[[#This Row],[Date]]),1,100,2,100,3,100,4,150,5,150,6,150,7,150,8,200,9,150,10,150,11,150,12,150)</f>
        <v>150</v>
      </c>
      <c r="F903">
        <v>17</v>
      </c>
      <c r="G903">
        <f>IF(OR(WEEKDAY(Cafe[[#This Row],[Date]])=1, WEEKDAY(Cafe[[#This Row],[Date]])=7),1,0)</f>
        <v>1</v>
      </c>
    </row>
    <row r="904" spans="2:7" x14ac:dyDescent="0.3">
      <c r="B904" s="1">
        <f t="shared" si="13"/>
        <v>43633</v>
      </c>
      <c r="C904" s="2">
        <v>13032.903437778328</v>
      </c>
      <c r="D904">
        <v>82</v>
      </c>
      <c r="E904" cm="1">
        <f t="array" ref="E904">_xlfn.SWITCH(MONTH(Cafe[[#This Row],[Date]]),1,100,2,100,3,100,4,150,5,150,6,150,7,150,8,200,9,150,10,150,11,150,12,150)</f>
        <v>150</v>
      </c>
      <c r="F904">
        <v>14</v>
      </c>
      <c r="G904">
        <f>IF(OR(WEEKDAY(Cafe[[#This Row],[Date]])=1, WEEKDAY(Cafe[[#This Row],[Date]])=7),1,0)</f>
        <v>0</v>
      </c>
    </row>
    <row r="905" spans="2:7" x14ac:dyDescent="0.3">
      <c r="B905" s="1">
        <f t="shared" ref="B905:B968" si="14">B904+1</f>
        <v>43634</v>
      </c>
      <c r="C905" s="2">
        <v>12672.974967791115</v>
      </c>
      <c r="D905">
        <v>78</v>
      </c>
      <c r="E905" cm="1">
        <f t="array" ref="E905">_xlfn.SWITCH(MONTH(Cafe[[#This Row],[Date]]),1,100,2,100,3,100,4,150,5,150,6,150,7,150,8,200,9,150,10,150,11,150,12,150)</f>
        <v>150</v>
      </c>
      <c r="F905">
        <v>18</v>
      </c>
      <c r="G905">
        <f>IF(OR(WEEKDAY(Cafe[[#This Row],[Date]])=1, WEEKDAY(Cafe[[#This Row],[Date]])=7),1,0)</f>
        <v>0</v>
      </c>
    </row>
    <row r="906" spans="2:7" x14ac:dyDescent="0.3">
      <c r="B906" s="1">
        <f t="shared" si="14"/>
        <v>43635</v>
      </c>
      <c r="C906" s="2">
        <v>14371.119627656652</v>
      </c>
      <c r="D906">
        <v>76</v>
      </c>
      <c r="E906" cm="1">
        <f t="array" ref="E906">_xlfn.SWITCH(MONTH(Cafe[[#This Row],[Date]]),1,100,2,100,3,100,4,150,5,150,6,150,7,150,8,200,9,150,10,150,11,150,12,150)</f>
        <v>150</v>
      </c>
      <c r="F906">
        <v>12</v>
      </c>
      <c r="G906">
        <f>IF(OR(WEEKDAY(Cafe[[#This Row],[Date]])=1, WEEKDAY(Cafe[[#This Row],[Date]])=7),1,0)</f>
        <v>0</v>
      </c>
    </row>
    <row r="907" spans="2:7" x14ac:dyDescent="0.3">
      <c r="B907" s="1">
        <f t="shared" si="14"/>
        <v>43636</v>
      </c>
      <c r="C907" s="2">
        <v>13636.699392442042</v>
      </c>
      <c r="D907">
        <v>79</v>
      </c>
      <c r="E907" cm="1">
        <f t="array" ref="E907">_xlfn.SWITCH(MONTH(Cafe[[#This Row],[Date]]),1,100,2,100,3,100,4,150,5,150,6,150,7,150,8,200,9,150,10,150,11,150,12,150)</f>
        <v>150</v>
      </c>
      <c r="F907">
        <v>21</v>
      </c>
      <c r="G907">
        <f>IF(OR(WEEKDAY(Cafe[[#This Row],[Date]])=1, WEEKDAY(Cafe[[#This Row],[Date]])=7),1,0)</f>
        <v>0</v>
      </c>
    </row>
    <row r="908" spans="2:7" x14ac:dyDescent="0.3">
      <c r="B908" s="1">
        <f t="shared" si="14"/>
        <v>43637</v>
      </c>
      <c r="C908" s="2">
        <v>14213.985360466817</v>
      </c>
      <c r="D908">
        <v>80</v>
      </c>
      <c r="E908" cm="1">
        <f t="array" ref="E908">_xlfn.SWITCH(MONTH(Cafe[[#This Row],[Date]]),1,100,2,100,3,100,4,150,5,150,6,150,7,150,8,200,9,150,10,150,11,150,12,150)</f>
        <v>150</v>
      </c>
      <c r="F908">
        <v>15</v>
      </c>
      <c r="G908">
        <f>IF(OR(WEEKDAY(Cafe[[#This Row],[Date]])=1, WEEKDAY(Cafe[[#This Row],[Date]])=7),1,0)</f>
        <v>0</v>
      </c>
    </row>
    <row r="909" spans="2:7" x14ac:dyDescent="0.3">
      <c r="B909" s="1">
        <f t="shared" si="14"/>
        <v>43638</v>
      </c>
      <c r="C909" s="2">
        <v>16761.097163286853</v>
      </c>
      <c r="D909">
        <v>82</v>
      </c>
      <c r="E909" cm="1">
        <f t="array" ref="E909">_xlfn.SWITCH(MONTH(Cafe[[#This Row],[Date]]),1,100,2,100,3,100,4,150,5,150,6,150,7,150,8,200,9,150,10,150,11,150,12,150)</f>
        <v>150</v>
      </c>
      <c r="F909">
        <v>13</v>
      </c>
      <c r="G909">
        <f>IF(OR(WEEKDAY(Cafe[[#This Row],[Date]])=1, WEEKDAY(Cafe[[#This Row],[Date]])=7),1,0)</f>
        <v>1</v>
      </c>
    </row>
    <row r="910" spans="2:7" x14ac:dyDescent="0.3">
      <c r="B910" s="1">
        <f t="shared" si="14"/>
        <v>43639</v>
      </c>
      <c r="C910" s="2">
        <v>17005.383126778983</v>
      </c>
      <c r="D910">
        <v>76</v>
      </c>
      <c r="E910" cm="1">
        <f t="array" ref="E910">_xlfn.SWITCH(MONTH(Cafe[[#This Row],[Date]]),1,100,2,100,3,100,4,150,5,150,6,150,7,150,8,200,9,150,10,150,11,150,12,150)</f>
        <v>150</v>
      </c>
      <c r="F910">
        <v>16</v>
      </c>
      <c r="G910">
        <f>IF(OR(WEEKDAY(Cafe[[#This Row],[Date]])=1, WEEKDAY(Cafe[[#This Row],[Date]])=7),1,0)</f>
        <v>1</v>
      </c>
    </row>
    <row r="911" spans="2:7" x14ac:dyDescent="0.3">
      <c r="B911" s="1">
        <f t="shared" si="14"/>
        <v>43640</v>
      </c>
      <c r="C911" s="2">
        <v>14497.587920635273</v>
      </c>
      <c r="D911">
        <v>80</v>
      </c>
      <c r="E911" cm="1">
        <f t="array" ref="E911">_xlfn.SWITCH(MONTH(Cafe[[#This Row],[Date]]),1,100,2,100,3,100,4,150,5,150,6,150,7,150,8,200,9,150,10,150,11,150,12,150)</f>
        <v>150</v>
      </c>
      <c r="F911">
        <v>17</v>
      </c>
      <c r="G911">
        <f>IF(OR(WEEKDAY(Cafe[[#This Row],[Date]])=1, WEEKDAY(Cafe[[#This Row],[Date]])=7),1,0)</f>
        <v>0</v>
      </c>
    </row>
    <row r="912" spans="2:7" x14ac:dyDescent="0.3">
      <c r="B912" s="1">
        <f t="shared" si="14"/>
        <v>43641</v>
      </c>
      <c r="C912" s="2">
        <v>12271.007085244637</v>
      </c>
      <c r="D912">
        <v>76</v>
      </c>
      <c r="E912" cm="1">
        <f t="array" ref="E912">_xlfn.SWITCH(MONTH(Cafe[[#This Row],[Date]]),1,100,2,100,3,100,4,150,5,150,6,150,7,150,8,200,9,150,10,150,11,150,12,150)</f>
        <v>150</v>
      </c>
      <c r="F912">
        <v>18</v>
      </c>
      <c r="G912">
        <f>IF(OR(WEEKDAY(Cafe[[#This Row],[Date]])=1, WEEKDAY(Cafe[[#This Row],[Date]])=7),1,0)</f>
        <v>0</v>
      </c>
    </row>
    <row r="913" spans="2:7" x14ac:dyDescent="0.3">
      <c r="B913" s="1">
        <f t="shared" si="14"/>
        <v>43642</v>
      </c>
      <c r="C913" s="2">
        <v>14320.60486812419</v>
      </c>
      <c r="D913">
        <v>79</v>
      </c>
      <c r="E913" cm="1">
        <f t="array" ref="E913">_xlfn.SWITCH(MONTH(Cafe[[#This Row],[Date]]),1,100,2,100,3,100,4,150,5,150,6,150,7,150,8,200,9,150,10,150,11,150,12,150)</f>
        <v>150</v>
      </c>
      <c r="F913">
        <v>14</v>
      </c>
      <c r="G913">
        <f>IF(OR(WEEKDAY(Cafe[[#This Row],[Date]])=1, WEEKDAY(Cafe[[#This Row],[Date]])=7),1,0)</f>
        <v>0</v>
      </c>
    </row>
    <row r="914" spans="2:7" x14ac:dyDescent="0.3">
      <c r="B914" s="1">
        <f t="shared" si="14"/>
        <v>43643</v>
      </c>
      <c r="C914" s="2">
        <v>14140.906073276865</v>
      </c>
      <c r="D914">
        <v>79</v>
      </c>
      <c r="E914" cm="1">
        <f t="array" ref="E914">_xlfn.SWITCH(MONTH(Cafe[[#This Row],[Date]]),1,100,2,100,3,100,4,150,5,150,6,150,7,150,8,200,9,150,10,150,11,150,12,150)</f>
        <v>150</v>
      </c>
      <c r="F914">
        <v>15</v>
      </c>
      <c r="G914">
        <f>IF(OR(WEEKDAY(Cafe[[#This Row],[Date]])=1, WEEKDAY(Cafe[[#This Row],[Date]])=7),1,0)</f>
        <v>0</v>
      </c>
    </row>
    <row r="915" spans="2:7" x14ac:dyDescent="0.3">
      <c r="B915" s="1">
        <f t="shared" si="14"/>
        <v>43644</v>
      </c>
      <c r="C915" s="2">
        <v>14856.605285839885</v>
      </c>
      <c r="D915">
        <v>80</v>
      </c>
      <c r="E915" cm="1">
        <f t="array" ref="E915">_xlfn.SWITCH(MONTH(Cafe[[#This Row],[Date]]),1,100,2,100,3,100,4,150,5,150,6,150,7,150,8,200,9,150,10,150,11,150,12,150)</f>
        <v>150</v>
      </c>
      <c r="F915">
        <v>13</v>
      </c>
      <c r="G915">
        <f>IF(OR(WEEKDAY(Cafe[[#This Row],[Date]])=1, WEEKDAY(Cafe[[#This Row],[Date]])=7),1,0)</f>
        <v>0</v>
      </c>
    </row>
    <row r="916" spans="2:7" x14ac:dyDescent="0.3">
      <c r="B916" s="1">
        <f t="shared" si="14"/>
        <v>43645</v>
      </c>
      <c r="C916" s="2">
        <v>16341.833478522498</v>
      </c>
      <c r="D916">
        <v>80</v>
      </c>
      <c r="E916" cm="1">
        <f t="array" ref="E916">_xlfn.SWITCH(MONTH(Cafe[[#This Row],[Date]]),1,100,2,100,3,100,4,150,5,150,6,150,7,150,8,200,9,150,10,150,11,150,12,150)</f>
        <v>150</v>
      </c>
      <c r="F916">
        <v>21</v>
      </c>
      <c r="G916">
        <f>IF(OR(WEEKDAY(Cafe[[#This Row],[Date]])=1, WEEKDAY(Cafe[[#This Row],[Date]])=7),1,0)</f>
        <v>1</v>
      </c>
    </row>
    <row r="917" spans="2:7" x14ac:dyDescent="0.3">
      <c r="B917" s="1">
        <f t="shared" si="14"/>
        <v>43646</v>
      </c>
      <c r="C917" s="2">
        <v>15842.182180065081</v>
      </c>
      <c r="D917">
        <v>80</v>
      </c>
      <c r="E917" cm="1">
        <f t="array" ref="E917">_xlfn.SWITCH(MONTH(Cafe[[#This Row],[Date]]),1,100,2,100,3,100,4,150,5,150,6,150,7,150,8,200,9,150,10,150,11,150,12,150)</f>
        <v>150</v>
      </c>
      <c r="F917">
        <v>16</v>
      </c>
      <c r="G917">
        <f>IF(OR(WEEKDAY(Cafe[[#This Row],[Date]])=1, WEEKDAY(Cafe[[#This Row],[Date]])=7),1,0)</f>
        <v>1</v>
      </c>
    </row>
    <row r="918" spans="2:7" x14ac:dyDescent="0.3">
      <c r="B918" s="1">
        <f t="shared" si="14"/>
        <v>43647</v>
      </c>
      <c r="C918" s="2">
        <v>14471.254977739516</v>
      </c>
      <c r="D918">
        <v>83</v>
      </c>
      <c r="E918" cm="1">
        <f t="array" ref="E918">_xlfn.SWITCH(MONTH(Cafe[[#This Row],[Date]]),1,100,2,100,3,100,4,150,5,150,6,150,7,150,8,200,9,150,10,150,11,150,12,150)</f>
        <v>150</v>
      </c>
      <c r="F918">
        <v>12</v>
      </c>
      <c r="G918">
        <f>IF(OR(WEEKDAY(Cafe[[#This Row],[Date]])=1, WEEKDAY(Cafe[[#This Row],[Date]])=7),1,0)</f>
        <v>0</v>
      </c>
    </row>
    <row r="919" spans="2:7" x14ac:dyDescent="0.3">
      <c r="B919" s="1">
        <f t="shared" si="14"/>
        <v>43648</v>
      </c>
      <c r="C919" s="2">
        <v>12914.308659131539</v>
      </c>
      <c r="D919">
        <v>85</v>
      </c>
      <c r="E919" cm="1">
        <f t="array" ref="E919">_xlfn.SWITCH(MONTH(Cafe[[#This Row],[Date]]),1,100,2,100,3,100,4,150,5,150,6,150,7,150,8,200,9,150,10,150,11,150,12,150)</f>
        <v>150</v>
      </c>
      <c r="F919">
        <v>21</v>
      </c>
      <c r="G919">
        <f>IF(OR(WEEKDAY(Cafe[[#This Row],[Date]])=1, WEEKDAY(Cafe[[#This Row],[Date]])=7),1,0)</f>
        <v>0</v>
      </c>
    </row>
    <row r="920" spans="2:7" x14ac:dyDescent="0.3">
      <c r="B920" s="1">
        <f t="shared" si="14"/>
        <v>43649</v>
      </c>
      <c r="C920" s="2">
        <v>14501.646699160237</v>
      </c>
      <c r="D920">
        <v>84</v>
      </c>
      <c r="E920" cm="1">
        <f t="array" ref="E920">_xlfn.SWITCH(MONTH(Cafe[[#This Row],[Date]]),1,100,2,100,3,100,4,150,5,150,6,150,7,150,8,200,9,150,10,150,11,150,12,150)</f>
        <v>150</v>
      </c>
      <c r="F920">
        <v>14</v>
      </c>
      <c r="G920">
        <f>IF(OR(WEEKDAY(Cafe[[#This Row],[Date]])=1, WEEKDAY(Cafe[[#This Row],[Date]])=7),1,0)</f>
        <v>0</v>
      </c>
    </row>
    <row r="921" spans="2:7" x14ac:dyDescent="0.3">
      <c r="B921" s="1">
        <f t="shared" si="14"/>
        <v>43650</v>
      </c>
      <c r="C921" s="2">
        <v>13488.353658412641</v>
      </c>
      <c r="D921">
        <v>85</v>
      </c>
      <c r="E921" cm="1">
        <f t="array" ref="E921">_xlfn.SWITCH(MONTH(Cafe[[#This Row],[Date]]),1,100,2,100,3,100,4,150,5,150,6,150,7,150,8,200,9,150,10,150,11,150,12,150)</f>
        <v>150</v>
      </c>
      <c r="F921">
        <v>17</v>
      </c>
      <c r="G921">
        <f>IF(OR(WEEKDAY(Cafe[[#This Row],[Date]])=1, WEEKDAY(Cafe[[#This Row],[Date]])=7),1,0)</f>
        <v>0</v>
      </c>
    </row>
    <row r="922" spans="2:7" x14ac:dyDescent="0.3">
      <c r="B922" s="1">
        <f t="shared" si="14"/>
        <v>43651</v>
      </c>
      <c r="C922" s="2">
        <v>15266.820389256678</v>
      </c>
      <c r="D922">
        <v>83</v>
      </c>
      <c r="E922" cm="1">
        <f t="array" ref="E922">_xlfn.SWITCH(MONTH(Cafe[[#This Row],[Date]]),1,100,2,100,3,100,4,150,5,150,6,150,7,150,8,200,9,150,10,150,11,150,12,150)</f>
        <v>150</v>
      </c>
      <c r="F922">
        <v>19</v>
      </c>
      <c r="G922">
        <f>IF(OR(WEEKDAY(Cafe[[#This Row],[Date]])=1, WEEKDAY(Cafe[[#This Row],[Date]])=7),1,0)</f>
        <v>0</v>
      </c>
    </row>
    <row r="923" spans="2:7" x14ac:dyDescent="0.3">
      <c r="B923" s="1">
        <f t="shared" si="14"/>
        <v>43652</v>
      </c>
      <c r="C923" s="2">
        <v>15536.165274165496</v>
      </c>
      <c r="D923">
        <v>80</v>
      </c>
      <c r="E923" cm="1">
        <f t="array" ref="E923">_xlfn.SWITCH(MONTH(Cafe[[#This Row],[Date]]),1,100,2,100,3,100,4,150,5,150,6,150,7,150,8,200,9,150,10,150,11,150,12,150)</f>
        <v>150</v>
      </c>
      <c r="F923">
        <v>22</v>
      </c>
      <c r="G923">
        <f>IF(OR(WEEKDAY(Cafe[[#This Row],[Date]])=1, WEEKDAY(Cafe[[#This Row],[Date]])=7),1,0)</f>
        <v>1</v>
      </c>
    </row>
    <row r="924" spans="2:7" x14ac:dyDescent="0.3">
      <c r="B924" s="1">
        <f t="shared" si="14"/>
        <v>43653</v>
      </c>
      <c r="C924" s="2">
        <v>16952.348372934644</v>
      </c>
      <c r="D924">
        <v>82</v>
      </c>
      <c r="E924" cm="1">
        <f t="array" ref="E924">_xlfn.SWITCH(MONTH(Cafe[[#This Row],[Date]]),1,100,2,100,3,100,4,150,5,150,6,150,7,150,8,200,9,150,10,150,11,150,12,150)</f>
        <v>150</v>
      </c>
      <c r="F924">
        <v>13</v>
      </c>
      <c r="G924">
        <f>IF(OR(WEEKDAY(Cafe[[#This Row],[Date]])=1, WEEKDAY(Cafe[[#This Row],[Date]])=7),1,0)</f>
        <v>1</v>
      </c>
    </row>
    <row r="925" spans="2:7" x14ac:dyDescent="0.3">
      <c r="B925" s="1">
        <f t="shared" si="14"/>
        <v>43654</v>
      </c>
      <c r="C925" s="2">
        <v>14631.309062228949</v>
      </c>
      <c r="D925">
        <v>81</v>
      </c>
      <c r="E925" cm="1">
        <f t="array" ref="E925">_xlfn.SWITCH(MONTH(Cafe[[#This Row],[Date]]),1,100,2,100,3,100,4,150,5,150,6,150,7,150,8,200,9,150,10,150,11,150,12,150)</f>
        <v>150</v>
      </c>
      <c r="F925">
        <v>12</v>
      </c>
      <c r="G925">
        <f>IF(OR(WEEKDAY(Cafe[[#This Row],[Date]])=1, WEEKDAY(Cafe[[#This Row],[Date]])=7),1,0)</f>
        <v>0</v>
      </c>
    </row>
    <row r="926" spans="2:7" x14ac:dyDescent="0.3">
      <c r="B926" s="1">
        <f t="shared" si="14"/>
        <v>43655</v>
      </c>
      <c r="C926" s="2">
        <v>13621.380671709387</v>
      </c>
      <c r="D926">
        <v>84</v>
      </c>
      <c r="E926" cm="1">
        <f t="array" ref="E926">_xlfn.SWITCH(MONTH(Cafe[[#This Row],[Date]]),1,100,2,100,3,100,4,150,5,150,6,150,7,150,8,200,9,150,10,150,11,150,12,150)</f>
        <v>150</v>
      </c>
      <c r="F926">
        <v>22</v>
      </c>
      <c r="G926">
        <f>IF(OR(WEEKDAY(Cafe[[#This Row],[Date]])=1, WEEKDAY(Cafe[[#This Row],[Date]])=7),1,0)</f>
        <v>0</v>
      </c>
    </row>
    <row r="927" spans="2:7" x14ac:dyDescent="0.3">
      <c r="B927" s="1">
        <f t="shared" si="14"/>
        <v>43656</v>
      </c>
      <c r="C927" s="2">
        <v>15303.939403929773</v>
      </c>
      <c r="D927">
        <v>83</v>
      </c>
      <c r="E927" cm="1">
        <f t="array" ref="E927">_xlfn.SWITCH(MONTH(Cafe[[#This Row],[Date]]),1,100,2,100,3,100,4,150,5,150,6,150,7,150,8,200,9,150,10,150,11,150,12,150)</f>
        <v>150</v>
      </c>
      <c r="F927">
        <v>19</v>
      </c>
      <c r="G927">
        <f>IF(OR(WEEKDAY(Cafe[[#This Row],[Date]])=1, WEEKDAY(Cafe[[#This Row],[Date]])=7),1,0)</f>
        <v>0</v>
      </c>
    </row>
    <row r="928" spans="2:7" x14ac:dyDescent="0.3">
      <c r="B928" s="1">
        <f t="shared" si="14"/>
        <v>43657</v>
      </c>
      <c r="C928" s="2">
        <v>12948.835123682096</v>
      </c>
      <c r="D928">
        <v>83</v>
      </c>
      <c r="E928" cm="1">
        <f t="array" ref="E928">_xlfn.SWITCH(MONTH(Cafe[[#This Row],[Date]]),1,100,2,100,3,100,4,150,5,150,6,150,7,150,8,200,9,150,10,150,11,150,12,150)</f>
        <v>150</v>
      </c>
      <c r="F928">
        <v>17</v>
      </c>
      <c r="G928">
        <f>IF(OR(WEEKDAY(Cafe[[#This Row],[Date]])=1, WEEKDAY(Cafe[[#This Row],[Date]])=7),1,0)</f>
        <v>0</v>
      </c>
    </row>
    <row r="929" spans="2:7" x14ac:dyDescent="0.3">
      <c r="B929" s="1">
        <f t="shared" si="14"/>
        <v>43658</v>
      </c>
      <c r="C929" s="2">
        <v>15014.371687008716</v>
      </c>
      <c r="D929">
        <v>83</v>
      </c>
      <c r="E929" cm="1">
        <f t="array" ref="E929">_xlfn.SWITCH(MONTH(Cafe[[#This Row],[Date]]),1,100,2,100,3,100,4,150,5,150,6,150,7,150,8,200,9,150,10,150,11,150,12,150)</f>
        <v>150</v>
      </c>
      <c r="F929">
        <v>19</v>
      </c>
      <c r="G929">
        <f>IF(OR(WEEKDAY(Cafe[[#This Row],[Date]])=1, WEEKDAY(Cafe[[#This Row],[Date]])=7),1,0)</f>
        <v>0</v>
      </c>
    </row>
    <row r="930" spans="2:7" x14ac:dyDescent="0.3">
      <c r="B930" s="1">
        <f t="shared" si="14"/>
        <v>43659</v>
      </c>
      <c r="C930" s="2">
        <v>15977.190025308722</v>
      </c>
      <c r="D930">
        <v>80</v>
      </c>
      <c r="E930" cm="1">
        <f t="array" ref="E930">_xlfn.SWITCH(MONTH(Cafe[[#This Row],[Date]]),1,100,2,100,3,100,4,150,5,150,6,150,7,150,8,200,9,150,10,150,11,150,12,150)</f>
        <v>150</v>
      </c>
      <c r="F930">
        <v>20</v>
      </c>
      <c r="G930">
        <f>IF(OR(WEEKDAY(Cafe[[#This Row],[Date]])=1, WEEKDAY(Cafe[[#This Row],[Date]])=7),1,0)</f>
        <v>1</v>
      </c>
    </row>
    <row r="931" spans="2:7" x14ac:dyDescent="0.3">
      <c r="B931" s="1">
        <f t="shared" si="14"/>
        <v>43660</v>
      </c>
      <c r="C931" s="2">
        <v>18097.458952092809</v>
      </c>
      <c r="D931">
        <v>81</v>
      </c>
      <c r="E931" cm="1">
        <f t="array" ref="E931">_xlfn.SWITCH(MONTH(Cafe[[#This Row],[Date]]),1,100,2,100,3,100,4,150,5,150,6,150,7,150,8,200,9,150,10,150,11,150,12,150)</f>
        <v>150</v>
      </c>
      <c r="F931">
        <v>21</v>
      </c>
      <c r="G931">
        <f>IF(OR(WEEKDAY(Cafe[[#This Row],[Date]])=1, WEEKDAY(Cafe[[#This Row],[Date]])=7),1,0)</f>
        <v>1</v>
      </c>
    </row>
    <row r="932" spans="2:7" x14ac:dyDescent="0.3">
      <c r="B932" s="1">
        <f t="shared" si="14"/>
        <v>43661</v>
      </c>
      <c r="C932" s="2">
        <v>12858.820215170668</v>
      </c>
      <c r="D932">
        <v>84</v>
      </c>
      <c r="E932" cm="1">
        <f t="array" ref="E932">_xlfn.SWITCH(MONTH(Cafe[[#This Row],[Date]]),1,100,2,100,3,100,4,150,5,150,6,150,7,150,8,200,9,150,10,150,11,150,12,150)</f>
        <v>150</v>
      </c>
      <c r="F932">
        <v>15</v>
      </c>
      <c r="G932">
        <f>IF(OR(WEEKDAY(Cafe[[#This Row],[Date]])=1, WEEKDAY(Cafe[[#This Row],[Date]])=7),1,0)</f>
        <v>0</v>
      </c>
    </row>
    <row r="933" spans="2:7" x14ac:dyDescent="0.3">
      <c r="B933" s="1">
        <f t="shared" si="14"/>
        <v>43662</v>
      </c>
      <c r="C933" s="2">
        <v>13102.876292805482</v>
      </c>
      <c r="D933">
        <v>85</v>
      </c>
      <c r="E933" cm="1">
        <f t="array" ref="E933">_xlfn.SWITCH(MONTH(Cafe[[#This Row],[Date]]),1,100,2,100,3,100,4,150,5,150,6,150,7,150,8,200,9,150,10,150,11,150,12,150)</f>
        <v>150</v>
      </c>
      <c r="F933">
        <v>19</v>
      </c>
      <c r="G933">
        <f>IF(OR(WEEKDAY(Cafe[[#This Row],[Date]])=1, WEEKDAY(Cafe[[#This Row],[Date]])=7),1,0)</f>
        <v>0</v>
      </c>
    </row>
    <row r="934" spans="2:7" x14ac:dyDescent="0.3">
      <c r="B934" s="1">
        <f t="shared" si="14"/>
        <v>43663</v>
      </c>
      <c r="C934" s="2">
        <v>13471.323081222137</v>
      </c>
      <c r="D934">
        <v>83</v>
      </c>
      <c r="E934" cm="1">
        <f t="array" ref="E934">_xlfn.SWITCH(MONTH(Cafe[[#This Row],[Date]]),1,100,2,100,3,100,4,150,5,150,6,150,7,150,8,200,9,150,10,150,11,150,12,150)</f>
        <v>150</v>
      </c>
      <c r="F934">
        <v>19</v>
      </c>
      <c r="G934">
        <f>IF(OR(WEEKDAY(Cafe[[#This Row],[Date]])=1, WEEKDAY(Cafe[[#This Row],[Date]])=7),1,0)</f>
        <v>0</v>
      </c>
    </row>
    <row r="935" spans="2:7" x14ac:dyDescent="0.3">
      <c r="B935" s="1">
        <f t="shared" si="14"/>
        <v>43664</v>
      </c>
      <c r="C935" s="2">
        <v>14957.976058437103</v>
      </c>
      <c r="D935">
        <v>79</v>
      </c>
      <c r="E935" cm="1">
        <f t="array" ref="E935">_xlfn.SWITCH(MONTH(Cafe[[#This Row],[Date]]),1,100,2,100,3,100,4,150,5,150,6,150,7,150,8,200,9,150,10,150,11,150,12,150)</f>
        <v>150</v>
      </c>
      <c r="F935">
        <v>14</v>
      </c>
      <c r="G935">
        <f>IF(OR(WEEKDAY(Cafe[[#This Row],[Date]])=1, WEEKDAY(Cafe[[#This Row],[Date]])=7),1,0)</f>
        <v>0</v>
      </c>
    </row>
    <row r="936" spans="2:7" x14ac:dyDescent="0.3">
      <c r="B936" s="1">
        <f t="shared" si="14"/>
        <v>43665</v>
      </c>
      <c r="C936" s="2">
        <v>13557.715251466467</v>
      </c>
      <c r="D936">
        <v>79</v>
      </c>
      <c r="E936" cm="1">
        <f t="array" ref="E936">_xlfn.SWITCH(MONTH(Cafe[[#This Row],[Date]]),1,100,2,100,3,100,4,150,5,150,6,150,7,150,8,200,9,150,10,150,11,150,12,150)</f>
        <v>150</v>
      </c>
      <c r="F936">
        <v>21</v>
      </c>
      <c r="G936">
        <f>IF(OR(WEEKDAY(Cafe[[#This Row],[Date]])=1, WEEKDAY(Cafe[[#This Row],[Date]])=7),1,0)</f>
        <v>0</v>
      </c>
    </row>
    <row r="937" spans="2:7" x14ac:dyDescent="0.3">
      <c r="B937" s="1">
        <f t="shared" si="14"/>
        <v>43666</v>
      </c>
      <c r="C937" s="2">
        <v>18170.197455430163</v>
      </c>
      <c r="D937">
        <v>78</v>
      </c>
      <c r="E937" cm="1">
        <f t="array" ref="E937">_xlfn.SWITCH(MONTH(Cafe[[#This Row],[Date]]),1,100,2,100,3,100,4,150,5,150,6,150,7,150,8,200,9,150,10,150,11,150,12,150)</f>
        <v>150</v>
      </c>
      <c r="F937">
        <v>20</v>
      </c>
      <c r="G937">
        <f>IF(OR(WEEKDAY(Cafe[[#This Row],[Date]])=1, WEEKDAY(Cafe[[#This Row],[Date]])=7),1,0)</f>
        <v>1</v>
      </c>
    </row>
    <row r="938" spans="2:7" x14ac:dyDescent="0.3">
      <c r="B938" s="1">
        <f t="shared" si="14"/>
        <v>43667</v>
      </c>
      <c r="C938" s="2">
        <v>16413.122729095368</v>
      </c>
      <c r="D938">
        <v>78</v>
      </c>
      <c r="E938" cm="1">
        <f t="array" ref="E938">_xlfn.SWITCH(MONTH(Cafe[[#This Row],[Date]]),1,100,2,100,3,100,4,150,5,150,6,150,7,150,8,200,9,150,10,150,11,150,12,150)</f>
        <v>150</v>
      </c>
      <c r="F938">
        <v>20</v>
      </c>
      <c r="G938">
        <f>IF(OR(WEEKDAY(Cafe[[#This Row],[Date]])=1, WEEKDAY(Cafe[[#This Row],[Date]])=7),1,0)</f>
        <v>1</v>
      </c>
    </row>
    <row r="939" spans="2:7" x14ac:dyDescent="0.3">
      <c r="B939" s="1">
        <f t="shared" si="14"/>
        <v>43668</v>
      </c>
      <c r="C939" s="2">
        <v>12852.824514814727</v>
      </c>
      <c r="D939">
        <v>82</v>
      </c>
      <c r="E939" cm="1">
        <f t="array" ref="E939">_xlfn.SWITCH(MONTH(Cafe[[#This Row],[Date]]),1,100,2,100,3,100,4,150,5,150,6,150,7,150,8,200,9,150,10,150,11,150,12,150)</f>
        <v>150</v>
      </c>
      <c r="F939">
        <v>20</v>
      </c>
      <c r="G939">
        <f>IF(OR(WEEKDAY(Cafe[[#This Row],[Date]])=1, WEEKDAY(Cafe[[#This Row],[Date]])=7),1,0)</f>
        <v>0</v>
      </c>
    </row>
    <row r="940" spans="2:7" x14ac:dyDescent="0.3">
      <c r="B940" s="1">
        <f t="shared" si="14"/>
        <v>43669</v>
      </c>
      <c r="C940" s="2">
        <v>14793.684308285885</v>
      </c>
      <c r="D940">
        <v>79</v>
      </c>
      <c r="E940" cm="1">
        <f t="array" ref="E940">_xlfn.SWITCH(MONTH(Cafe[[#This Row],[Date]]),1,100,2,100,3,100,4,150,5,150,6,150,7,150,8,200,9,150,10,150,11,150,12,150)</f>
        <v>150</v>
      </c>
      <c r="F940">
        <v>15</v>
      </c>
      <c r="G940">
        <f>IF(OR(WEEKDAY(Cafe[[#This Row],[Date]])=1, WEEKDAY(Cafe[[#This Row],[Date]])=7),1,0)</f>
        <v>0</v>
      </c>
    </row>
    <row r="941" spans="2:7" x14ac:dyDescent="0.3">
      <c r="B941" s="1">
        <f t="shared" si="14"/>
        <v>43670</v>
      </c>
      <c r="C941" s="2">
        <v>13572.230504346193</v>
      </c>
      <c r="D941">
        <v>77</v>
      </c>
      <c r="E941" cm="1">
        <f t="array" ref="E941">_xlfn.SWITCH(MONTH(Cafe[[#This Row],[Date]]),1,100,2,100,3,100,4,150,5,150,6,150,7,150,8,200,9,150,10,150,11,150,12,150)</f>
        <v>150</v>
      </c>
      <c r="F941">
        <v>16</v>
      </c>
      <c r="G941">
        <f>IF(OR(WEEKDAY(Cafe[[#This Row],[Date]])=1, WEEKDAY(Cafe[[#This Row],[Date]])=7),1,0)</f>
        <v>0</v>
      </c>
    </row>
    <row r="942" spans="2:7" x14ac:dyDescent="0.3">
      <c r="B942" s="1">
        <f t="shared" si="14"/>
        <v>43671</v>
      </c>
      <c r="C942" s="2">
        <v>14901.266089746458</v>
      </c>
      <c r="D942">
        <v>78</v>
      </c>
      <c r="E942" cm="1">
        <f t="array" ref="E942">_xlfn.SWITCH(MONTH(Cafe[[#This Row],[Date]]),1,100,2,100,3,100,4,150,5,150,6,150,7,150,8,200,9,150,10,150,11,150,12,150)</f>
        <v>150</v>
      </c>
      <c r="F942">
        <v>21</v>
      </c>
      <c r="G942">
        <f>IF(OR(WEEKDAY(Cafe[[#This Row],[Date]])=1, WEEKDAY(Cafe[[#This Row],[Date]])=7),1,0)</f>
        <v>0</v>
      </c>
    </row>
    <row r="943" spans="2:7" x14ac:dyDescent="0.3">
      <c r="B943" s="1">
        <f t="shared" si="14"/>
        <v>43672</v>
      </c>
      <c r="C943" s="2">
        <v>14613.499542845715</v>
      </c>
      <c r="D943">
        <v>79</v>
      </c>
      <c r="E943" cm="1">
        <f t="array" ref="E943">_xlfn.SWITCH(MONTH(Cafe[[#This Row],[Date]]),1,100,2,100,3,100,4,150,5,150,6,150,7,150,8,200,9,150,10,150,11,150,12,150)</f>
        <v>150</v>
      </c>
      <c r="F943">
        <v>21</v>
      </c>
      <c r="G943">
        <f>IF(OR(WEEKDAY(Cafe[[#This Row],[Date]])=1, WEEKDAY(Cafe[[#This Row],[Date]])=7),1,0)</f>
        <v>0</v>
      </c>
    </row>
    <row r="944" spans="2:7" x14ac:dyDescent="0.3">
      <c r="B944" s="1">
        <f t="shared" si="14"/>
        <v>43673</v>
      </c>
      <c r="C944" s="2">
        <v>17809.538933252159</v>
      </c>
      <c r="D944">
        <v>80</v>
      </c>
      <c r="E944" cm="1">
        <f t="array" ref="E944">_xlfn.SWITCH(MONTH(Cafe[[#This Row],[Date]]),1,100,2,100,3,100,4,150,5,150,6,150,7,150,8,200,9,150,10,150,11,150,12,150)</f>
        <v>150</v>
      </c>
      <c r="F944">
        <v>22</v>
      </c>
      <c r="G944">
        <f>IF(OR(WEEKDAY(Cafe[[#This Row],[Date]])=1, WEEKDAY(Cafe[[#This Row],[Date]])=7),1,0)</f>
        <v>1</v>
      </c>
    </row>
    <row r="945" spans="2:7" x14ac:dyDescent="0.3">
      <c r="B945" s="1">
        <f t="shared" si="14"/>
        <v>43674</v>
      </c>
      <c r="C945" s="2">
        <v>17073.867814823145</v>
      </c>
      <c r="D945">
        <v>80</v>
      </c>
      <c r="E945" cm="1">
        <f t="array" ref="E945">_xlfn.SWITCH(MONTH(Cafe[[#This Row],[Date]]),1,100,2,100,3,100,4,150,5,150,6,150,7,150,8,200,9,150,10,150,11,150,12,150)</f>
        <v>150</v>
      </c>
      <c r="F945">
        <v>13</v>
      </c>
      <c r="G945">
        <f>IF(OR(WEEKDAY(Cafe[[#This Row],[Date]])=1, WEEKDAY(Cafe[[#This Row],[Date]])=7),1,0)</f>
        <v>1</v>
      </c>
    </row>
    <row r="946" spans="2:7" x14ac:dyDescent="0.3">
      <c r="B946" s="1">
        <f t="shared" si="14"/>
        <v>43675</v>
      </c>
      <c r="C946" s="2">
        <v>13781.629704714367</v>
      </c>
      <c r="D946">
        <v>82</v>
      </c>
      <c r="E946" cm="1">
        <f t="array" ref="E946">_xlfn.SWITCH(MONTH(Cafe[[#This Row],[Date]]),1,100,2,100,3,100,4,150,5,150,6,150,7,150,8,200,9,150,10,150,11,150,12,150)</f>
        <v>150</v>
      </c>
      <c r="F946">
        <v>22</v>
      </c>
      <c r="G946">
        <f>IF(OR(WEEKDAY(Cafe[[#This Row],[Date]])=1, WEEKDAY(Cafe[[#This Row],[Date]])=7),1,0)</f>
        <v>0</v>
      </c>
    </row>
    <row r="947" spans="2:7" x14ac:dyDescent="0.3">
      <c r="B947" s="1">
        <f t="shared" si="14"/>
        <v>43676</v>
      </c>
      <c r="C947" s="2">
        <v>13449.364665906753</v>
      </c>
      <c r="D947">
        <v>81</v>
      </c>
      <c r="E947" cm="1">
        <f t="array" ref="E947">_xlfn.SWITCH(MONTH(Cafe[[#This Row],[Date]]),1,100,2,100,3,100,4,150,5,150,6,150,7,150,8,200,9,150,10,150,11,150,12,150)</f>
        <v>150</v>
      </c>
      <c r="F947">
        <v>22</v>
      </c>
      <c r="G947">
        <f>IF(OR(WEEKDAY(Cafe[[#This Row],[Date]])=1, WEEKDAY(Cafe[[#This Row],[Date]])=7),1,0)</f>
        <v>0</v>
      </c>
    </row>
    <row r="948" spans="2:7" x14ac:dyDescent="0.3">
      <c r="B948" s="1">
        <f t="shared" si="14"/>
        <v>43677</v>
      </c>
      <c r="C948" s="2">
        <v>13937.725588849391</v>
      </c>
      <c r="D948">
        <v>79</v>
      </c>
      <c r="E948" cm="1">
        <f t="array" ref="E948">_xlfn.SWITCH(MONTH(Cafe[[#This Row],[Date]]),1,100,2,100,3,100,4,150,5,150,6,150,7,150,8,200,9,150,10,150,11,150,12,150)</f>
        <v>150</v>
      </c>
      <c r="F948">
        <v>17</v>
      </c>
      <c r="G948">
        <f>IF(OR(WEEKDAY(Cafe[[#This Row],[Date]])=1, WEEKDAY(Cafe[[#This Row],[Date]])=7),1,0)</f>
        <v>0</v>
      </c>
    </row>
    <row r="949" spans="2:7" x14ac:dyDescent="0.3">
      <c r="B949" s="1">
        <f t="shared" si="14"/>
        <v>43678</v>
      </c>
      <c r="C949" s="2">
        <v>14305.36530442786</v>
      </c>
      <c r="D949">
        <v>81</v>
      </c>
      <c r="E949" cm="1">
        <f t="array" ref="E949">_xlfn.SWITCH(MONTH(Cafe[[#This Row],[Date]]),1,100,2,100,3,100,4,150,5,150,6,150,7,150,8,200,9,150,10,150,11,150,12,150)</f>
        <v>200</v>
      </c>
      <c r="F949">
        <v>20</v>
      </c>
      <c r="G949">
        <f>IF(OR(WEEKDAY(Cafe[[#This Row],[Date]])=1, WEEKDAY(Cafe[[#This Row],[Date]])=7),1,0)</f>
        <v>0</v>
      </c>
    </row>
    <row r="950" spans="2:7" x14ac:dyDescent="0.3">
      <c r="B950" s="1">
        <f t="shared" si="14"/>
        <v>43679</v>
      </c>
      <c r="C950" s="2">
        <v>14200.070590243284</v>
      </c>
      <c r="D950">
        <v>77</v>
      </c>
      <c r="E950" cm="1">
        <f t="array" ref="E950">_xlfn.SWITCH(MONTH(Cafe[[#This Row],[Date]]),1,100,2,100,3,100,4,150,5,150,6,150,7,150,8,200,9,150,10,150,11,150,12,150)</f>
        <v>200</v>
      </c>
      <c r="F950">
        <v>15</v>
      </c>
      <c r="G950">
        <f>IF(OR(WEEKDAY(Cafe[[#This Row],[Date]])=1, WEEKDAY(Cafe[[#This Row],[Date]])=7),1,0)</f>
        <v>0</v>
      </c>
    </row>
    <row r="951" spans="2:7" x14ac:dyDescent="0.3">
      <c r="B951" s="1">
        <f t="shared" si="14"/>
        <v>43680</v>
      </c>
      <c r="C951" s="2">
        <v>19445.699979833011</v>
      </c>
      <c r="D951">
        <v>79</v>
      </c>
      <c r="E951" cm="1">
        <f t="array" ref="E951">_xlfn.SWITCH(MONTH(Cafe[[#This Row],[Date]]),1,100,2,100,3,100,4,150,5,150,6,150,7,150,8,200,9,150,10,150,11,150,12,150)</f>
        <v>200</v>
      </c>
      <c r="F951">
        <v>15</v>
      </c>
      <c r="G951">
        <f>IF(OR(WEEKDAY(Cafe[[#This Row],[Date]])=1, WEEKDAY(Cafe[[#This Row],[Date]])=7),1,0)</f>
        <v>1</v>
      </c>
    </row>
    <row r="952" spans="2:7" x14ac:dyDescent="0.3">
      <c r="B952" s="1">
        <f t="shared" si="14"/>
        <v>43681</v>
      </c>
      <c r="C952" s="2">
        <v>19954.896183881454</v>
      </c>
      <c r="D952">
        <v>78</v>
      </c>
      <c r="E952" cm="1">
        <f t="array" ref="E952">_xlfn.SWITCH(MONTH(Cafe[[#This Row],[Date]]),1,100,2,100,3,100,4,150,5,150,6,150,7,150,8,200,9,150,10,150,11,150,12,150)</f>
        <v>200</v>
      </c>
      <c r="F952">
        <v>13</v>
      </c>
      <c r="G952">
        <f>IF(OR(WEEKDAY(Cafe[[#This Row],[Date]])=1, WEEKDAY(Cafe[[#This Row],[Date]])=7),1,0)</f>
        <v>1</v>
      </c>
    </row>
    <row r="953" spans="2:7" x14ac:dyDescent="0.3">
      <c r="B953" s="1">
        <f t="shared" si="14"/>
        <v>43682</v>
      </c>
      <c r="C953" s="2">
        <v>14914.766219609201</v>
      </c>
      <c r="D953">
        <v>81</v>
      </c>
      <c r="E953" cm="1">
        <f t="array" ref="E953">_xlfn.SWITCH(MONTH(Cafe[[#This Row],[Date]]),1,100,2,100,3,100,4,150,5,150,6,150,7,150,8,200,9,150,10,150,11,150,12,150)</f>
        <v>200</v>
      </c>
      <c r="F953">
        <v>18</v>
      </c>
      <c r="G953">
        <f>IF(OR(WEEKDAY(Cafe[[#This Row],[Date]])=1, WEEKDAY(Cafe[[#This Row],[Date]])=7),1,0)</f>
        <v>0</v>
      </c>
    </row>
    <row r="954" spans="2:7" x14ac:dyDescent="0.3">
      <c r="B954" s="1">
        <f t="shared" si="14"/>
        <v>43683</v>
      </c>
      <c r="C954" s="2">
        <v>15970.931614123572</v>
      </c>
      <c r="D954">
        <v>80</v>
      </c>
      <c r="E954" cm="1">
        <f t="array" ref="E954">_xlfn.SWITCH(MONTH(Cafe[[#This Row],[Date]]),1,100,2,100,3,100,4,150,5,150,6,150,7,150,8,200,9,150,10,150,11,150,12,150)</f>
        <v>200</v>
      </c>
      <c r="F954">
        <v>13</v>
      </c>
      <c r="G954">
        <f>IF(OR(WEEKDAY(Cafe[[#This Row],[Date]])=1, WEEKDAY(Cafe[[#This Row],[Date]])=7),1,0)</f>
        <v>0</v>
      </c>
    </row>
    <row r="955" spans="2:7" x14ac:dyDescent="0.3">
      <c r="B955" s="1">
        <f t="shared" si="14"/>
        <v>43684</v>
      </c>
      <c r="C955" s="2">
        <v>16419.179388988548</v>
      </c>
      <c r="D955">
        <v>84</v>
      </c>
      <c r="E955" cm="1">
        <f t="array" ref="E955">_xlfn.SWITCH(MONTH(Cafe[[#This Row],[Date]]),1,100,2,100,3,100,4,150,5,150,6,150,7,150,8,200,9,150,10,150,11,150,12,150)</f>
        <v>200</v>
      </c>
      <c r="F955">
        <v>16</v>
      </c>
      <c r="G955">
        <f>IF(OR(WEEKDAY(Cafe[[#This Row],[Date]])=1, WEEKDAY(Cafe[[#This Row],[Date]])=7),1,0)</f>
        <v>0</v>
      </c>
    </row>
    <row r="956" spans="2:7" x14ac:dyDescent="0.3">
      <c r="B956" s="1">
        <f t="shared" si="14"/>
        <v>43685</v>
      </c>
      <c r="C956" s="2">
        <v>16525.984042849239</v>
      </c>
      <c r="D956">
        <v>83</v>
      </c>
      <c r="E956" cm="1">
        <f t="array" ref="E956">_xlfn.SWITCH(MONTH(Cafe[[#This Row],[Date]]),1,100,2,100,3,100,4,150,5,150,6,150,7,150,8,200,9,150,10,150,11,150,12,150)</f>
        <v>200</v>
      </c>
      <c r="F956">
        <v>21</v>
      </c>
      <c r="G956">
        <f>IF(OR(WEEKDAY(Cafe[[#This Row],[Date]])=1, WEEKDAY(Cafe[[#This Row],[Date]])=7),1,0)</f>
        <v>0</v>
      </c>
    </row>
    <row r="957" spans="2:7" x14ac:dyDescent="0.3">
      <c r="B957" s="1">
        <f t="shared" si="14"/>
        <v>43686</v>
      </c>
      <c r="C957" s="2">
        <v>15842.470478746258</v>
      </c>
      <c r="D957">
        <v>84</v>
      </c>
      <c r="E957" cm="1">
        <f t="array" ref="E957">_xlfn.SWITCH(MONTH(Cafe[[#This Row],[Date]]),1,100,2,100,3,100,4,150,5,150,6,150,7,150,8,200,9,150,10,150,11,150,12,150)</f>
        <v>200</v>
      </c>
      <c r="F957">
        <v>12</v>
      </c>
      <c r="G957">
        <f>IF(OR(WEEKDAY(Cafe[[#This Row],[Date]])=1, WEEKDAY(Cafe[[#This Row],[Date]])=7),1,0)</f>
        <v>0</v>
      </c>
    </row>
    <row r="958" spans="2:7" x14ac:dyDescent="0.3">
      <c r="B958" s="1">
        <f t="shared" si="14"/>
        <v>43687</v>
      </c>
      <c r="C958" s="2">
        <v>18878.740584962958</v>
      </c>
      <c r="D958">
        <v>86</v>
      </c>
      <c r="E958" cm="1">
        <f t="array" ref="E958">_xlfn.SWITCH(MONTH(Cafe[[#This Row],[Date]]),1,100,2,100,3,100,4,150,5,150,6,150,7,150,8,200,9,150,10,150,11,150,12,150)</f>
        <v>200</v>
      </c>
      <c r="F958">
        <v>15</v>
      </c>
      <c r="G958">
        <f>IF(OR(WEEKDAY(Cafe[[#This Row],[Date]])=1, WEEKDAY(Cafe[[#This Row],[Date]])=7),1,0)</f>
        <v>1</v>
      </c>
    </row>
    <row r="959" spans="2:7" x14ac:dyDescent="0.3">
      <c r="B959" s="1">
        <f t="shared" si="14"/>
        <v>43688</v>
      </c>
      <c r="C959" s="2">
        <v>18525.601521078654</v>
      </c>
      <c r="D959">
        <v>85</v>
      </c>
      <c r="E959" cm="1">
        <f t="array" ref="E959">_xlfn.SWITCH(MONTH(Cafe[[#This Row],[Date]]),1,100,2,100,3,100,4,150,5,150,6,150,7,150,8,200,9,150,10,150,11,150,12,150)</f>
        <v>200</v>
      </c>
      <c r="F959">
        <v>13</v>
      </c>
      <c r="G959">
        <f>IF(OR(WEEKDAY(Cafe[[#This Row],[Date]])=1, WEEKDAY(Cafe[[#This Row],[Date]])=7),1,0)</f>
        <v>1</v>
      </c>
    </row>
    <row r="960" spans="2:7" x14ac:dyDescent="0.3">
      <c r="B960" s="1">
        <f t="shared" si="14"/>
        <v>43689</v>
      </c>
      <c r="C960" s="2">
        <v>16705.004916731585</v>
      </c>
      <c r="D960">
        <v>86</v>
      </c>
      <c r="E960" cm="1">
        <f t="array" ref="E960">_xlfn.SWITCH(MONTH(Cafe[[#This Row],[Date]]),1,100,2,100,3,100,4,150,5,150,6,150,7,150,8,200,9,150,10,150,11,150,12,150)</f>
        <v>200</v>
      </c>
      <c r="F960">
        <v>19</v>
      </c>
      <c r="G960">
        <f>IF(OR(WEEKDAY(Cafe[[#This Row],[Date]])=1, WEEKDAY(Cafe[[#This Row],[Date]])=7),1,0)</f>
        <v>0</v>
      </c>
    </row>
    <row r="961" spans="2:7" x14ac:dyDescent="0.3">
      <c r="B961" s="1">
        <f t="shared" si="14"/>
        <v>43690</v>
      </c>
      <c r="C961" s="2">
        <v>16469.406190480153</v>
      </c>
      <c r="D961">
        <v>87</v>
      </c>
      <c r="E961" cm="1">
        <f t="array" ref="E961">_xlfn.SWITCH(MONTH(Cafe[[#This Row],[Date]]),1,100,2,100,3,100,4,150,5,150,6,150,7,150,8,200,9,150,10,150,11,150,12,150)</f>
        <v>200</v>
      </c>
      <c r="F961">
        <v>13</v>
      </c>
      <c r="G961">
        <f>IF(OR(WEEKDAY(Cafe[[#This Row],[Date]])=1, WEEKDAY(Cafe[[#This Row],[Date]])=7),1,0)</f>
        <v>0</v>
      </c>
    </row>
    <row r="962" spans="2:7" x14ac:dyDescent="0.3">
      <c r="B962" s="1">
        <f t="shared" si="14"/>
        <v>43691</v>
      </c>
      <c r="C962" s="2">
        <v>15175.229049024083</v>
      </c>
      <c r="D962">
        <v>85</v>
      </c>
      <c r="E962" cm="1">
        <f t="array" ref="E962">_xlfn.SWITCH(MONTH(Cafe[[#This Row],[Date]]),1,100,2,100,3,100,4,150,5,150,6,150,7,150,8,200,9,150,10,150,11,150,12,150)</f>
        <v>200</v>
      </c>
      <c r="F962">
        <v>20</v>
      </c>
      <c r="G962">
        <f>IF(OR(WEEKDAY(Cafe[[#This Row],[Date]])=1, WEEKDAY(Cafe[[#This Row],[Date]])=7),1,0)</f>
        <v>0</v>
      </c>
    </row>
    <row r="963" spans="2:7" x14ac:dyDescent="0.3">
      <c r="B963" s="1">
        <f t="shared" si="14"/>
        <v>43692</v>
      </c>
      <c r="C963" s="2">
        <v>16666.866229776737</v>
      </c>
      <c r="D963">
        <v>83</v>
      </c>
      <c r="E963" cm="1">
        <f t="array" ref="E963">_xlfn.SWITCH(MONTH(Cafe[[#This Row],[Date]]),1,100,2,100,3,100,4,150,5,150,6,150,7,150,8,200,9,150,10,150,11,150,12,150)</f>
        <v>200</v>
      </c>
      <c r="F963">
        <v>13</v>
      </c>
      <c r="G963">
        <f>IF(OR(WEEKDAY(Cafe[[#This Row],[Date]])=1, WEEKDAY(Cafe[[#This Row],[Date]])=7),1,0)</f>
        <v>0</v>
      </c>
    </row>
    <row r="964" spans="2:7" x14ac:dyDescent="0.3">
      <c r="B964" s="1">
        <f t="shared" si="14"/>
        <v>43693</v>
      </c>
      <c r="C964" s="2">
        <v>16909.201377356912</v>
      </c>
      <c r="D964">
        <v>84</v>
      </c>
      <c r="E964" cm="1">
        <f t="array" ref="E964">_xlfn.SWITCH(MONTH(Cafe[[#This Row],[Date]]),1,100,2,100,3,100,4,150,5,150,6,150,7,150,8,200,9,150,10,150,11,150,12,150)</f>
        <v>200</v>
      </c>
      <c r="F964">
        <v>18</v>
      </c>
      <c r="G964">
        <f>IF(OR(WEEKDAY(Cafe[[#This Row],[Date]])=1, WEEKDAY(Cafe[[#This Row],[Date]])=7),1,0)</f>
        <v>0</v>
      </c>
    </row>
    <row r="965" spans="2:7" x14ac:dyDescent="0.3">
      <c r="B965" s="1">
        <f t="shared" si="14"/>
        <v>43694</v>
      </c>
      <c r="C965" s="2">
        <v>17859.088476988894</v>
      </c>
      <c r="D965">
        <v>86</v>
      </c>
      <c r="E965" cm="1">
        <f t="array" ref="E965">_xlfn.SWITCH(MONTH(Cafe[[#This Row],[Date]]),1,100,2,100,3,100,4,150,5,150,6,150,7,150,8,200,9,150,10,150,11,150,12,150)</f>
        <v>200</v>
      </c>
      <c r="F965">
        <v>20</v>
      </c>
      <c r="G965">
        <f>IF(OR(WEEKDAY(Cafe[[#This Row],[Date]])=1, WEEKDAY(Cafe[[#This Row],[Date]])=7),1,0)</f>
        <v>1</v>
      </c>
    </row>
    <row r="966" spans="2:7" x14ac:dyDescent="0.3">
      <c r="B966" s="1">
        <f t="shared" si="14"/>
        <v>43695</v>
      </c>
      <c r="C966" s="2">
        <v>20087.182441414621</v>
      </c>
      <c r="D966">
        <v>85</v>
      </c>
      <c r="E966" cm="1">
        <f t="array" ref="E966">_xlfn.SWITCH(MONTH(Cafe[[#This Row],[Date]]),1,100,2,100,3,100,4,150,5,150,6,150,7,150,8,200,9,150,10,150,11,150,12,150)</f>
        <v>200</v>
      </c>
      <c r="F966">
        <v>19</v>
      </c>
      <c r="G966">
        <f>IF(OR(WEEKDAY(Cafe[[#This Row],[Date]])=1, WEEKDAY(Cafe[[#This Row],[Date]])=7),1,0)</f>
        <v>1</v>
      </c>
    </row>
    <row r="967" spans="2:7" x14ac:dyDescent="0.3">
      <c r="B967" s="1">
        <f t="shared" si="14"/>
        <v>43696</v>
      </c>
      <c r="C967" s="2">
        <v>16448.856817970838</v>
      </c>
      <c r="D967">
        <v>83</v>
      </c>
      <c r="E967" cm="1">
        <f t="array" ref="E967">_xlfn.SWITCH(MONTH(Cafe[[#This Row],[Date]]),1,100,2,100,3,100,4,150,5,150,6,150,7,150,8,200,9,150,10,150,11,150,12,150)</f>
        <v>200</v>
      </c>
      <c r="F967">
        <v>19</v>
      </c>
      <c r="G967">
        <f>IF(OR(WEEKDAY(Cafe[[#This Row],[Date]])=1, WEEKDAY(Cafe[[#This Row],[Date]])=7),1,0)</f>
        <v>0</v>
      </c>
    </row>
    <row r="968" spans="2:7" x14ac:dyDescent="0.3">
      <c r="B968" s="1">
        <f t="shared" si="14"/>
        <v>43697</v>
      </c>
      <c r="C968" s="2">
        <v>16785.518791332281</v>
      </c>
      <c r="D968">
        <v>81</v>
      </c>
      <c r="E968" cm="1">
        <f t="array" ref="E968">_xlfn.SWITCH(MONTH(Cafe[[#This Row],[Date]]),1,100,2,100,3,100,4,150,5,150,6,150,7,150,8,200,9,150,10,150,11,150,12,150)</f>
        <v>200</v>
      </c>
      <c r="F968">
        <v>15</v>
      </c>
      <c r="G968">
        <f>IF(OR(WEEKDAY(Cafe[[#This Row],[Date]])=1, WEEKDAY(Cafe[[#This Row],[Date]])=7),1,0)</f>
        <v>0</v>
      </c>
    </row>
    <row r="969" spans="2:7" x14ac:dyDescent="0.3">
      <c r="B969" s="1">
        <f t="shared" ref="B969:B1032" si="15">B968+1</f>
        <v>43698</v>
      </c>
      <c r="C969" s="2">
        <v>14761.407133631696</v>
      </c>
      <c r="D969">
        <v>81</v>
      </c>
      <c r="E969" cm="1">
        <f t="array" ref="E969">_xlfn.SWITCH(MONTH(Cafe[[#This Row],[Date]]),1,100,2,100,3,100,4,150,5,150,6,150,7,150,8,200,9,150,10,150,11,150,12,150)</f>
        <v>200</v>
      </c>
      <c r="F969">
        <v>15</v>
      </c>
      <c r="G969">
        <f>IF(OR(WEEKDAY(Cafe[[#This Row],[Date]])=1, WEEKDAY(Cafe[[#This Row],[Date]])=7),1,0)</f>
        <v>0</v>
      </c>
    </row>
    <row r="970" spans="2:7" x14ac:dyDescent="0.3">
      <c r="B970" s="1">
        <f t="shared" si="15"/>
        <v>43699</v>
      </c>
      <c r="C970" s="2">
        <v>15140.589733263398</v>
      </c>
      <c r="D970">
        <v>84</v>
      </c>
      <c r="E970" cm="1">
        <f t="array" ref="E970">_xlfn.SWITCH(MONTH(Cafe[[#This Row],[Date]]),1,100,2,100,3,100,4,150,5,150,6,150,7,150,8,200,9,150,10,150,11,150,12,150)</f>
        <v>200</v>
      </c>
      <c r="F970">
        <v>20</v>
      </c>
      <c r="G970">
        <f>IF(OR(WEEKDAY(Cafe[[#This Row],[Date]])=1, WEEKDAY(Cafe[[#This Row],[Date]])=7),1,0)</f>
        <v>0</v>
      </c>
    </row>
    <row r="971" spans="2:7" x14ac:dyDescent="0.3">
      <c r="B971" s="1">
        <f t="shared" si="15"/>
        <v>43700</v>
      </c>
      <c r="C971" s="2">
        <v>14481.490709801121</v>
      </c>
      <c r="D971">
        <v>83</v>
      </c>
      <c r="E971" cm="1">
        <f t="array" ref="E971">_xlfn.SWITCH(MONTH(Cafe[[#This Row],[Date]]),1,100,2,100,3,100,4,150,5,150,6,150,7,150,8,200,9,150,10,150,11,150,12,150)</f>
        <v>200</v>
      </c>
      <c r="F971">
        <v>19</v>
      </c>
      <c r="G971">
        <f>IF(OR(WEEKDAY(Cafe[[#This Row],[Date]])=1, WEEKDAY(Cafe[[#This Row],[Date]])=7),1,0)</f>
        <v>0</v>
      </c>
    </row>
    <row r="972" spans="2:7" x14ac:dyDescent="0.3">
      <c r="B972" s="1">
        <f t="shared" si="15"/>
        <v>43701</v>
      </c>
      <c r="C972" s="2">
        <v>18635.814821994361</v>
      </c>
      <c r="D972">
        <v>81</v>
      </c>
      <c r="E972" cm="1">
        <f t="array" ref="E972">_xlfn.SWITCH(MONTH(Cafe[[#This Row],[Date]]),1,100,2,100,3,100,4,150,5,150,6,150,7,150,8,200,9,150,10,150,11,150,12,150)</f>
        <v>200</v>
      </c>
      <c r="F972">
        <v>14</v>
      </c>
      <c r="G972">
        <f>IF(OR(WEEKDAY(Cafe[[#This Row],[Date]])=1, WEEKDAY(Cafe[[#This Row],[Date]])=7),1,0)</f>
        <v>1</v>
      </c>
    </row>
    <row r="973" spans="2:7" x14ac:dyDescent="0.3">
      <c r="B973" s="1">
        <f t="shared" si="15"/>
        <v>43702</v>
      </c>
      <c r="C973" s="2">
        <v>19402.277347089126</v>
      </c>
      <c r="D973">
        <v>72</v>
      </c>
      <c r="E973" cm="1">
        <f t="array" ref="E973">_xlfn.SWITCH(MONTH(Cafe[[#This Row],[Date]]),1,100,2,100,3,100,4,150,5,150,6,150,7,150,8,200,9,150,10,150,11,150,12,150)</f>
        <v>200</v>
      </c>
      <c r="F973">
        <v>18</v>
      </c>
      <c r="G973">
        <f>IF(OR(WEEKDAY(Cafe[[#This Row],[Date]])=1, WEEKDAY(Cafe[[#This Row],[Date]])=7),1,0)</f>
        <v>1</v>
      </c>
    </row>
    <row r="974" spans="2:7" x14ac:dyDescent="0.3">
      <c r="B974" s="1">
        <f t="shared" si="15"/>
        <v>43703</v>
      </c>
      <c r="C974" s="2">
        <v>13633.699604377711</v>
      </c>
      <c r="D974">
        <v>73</v>
      </c>
      <c r="E974" cm="1">
        <f t="array" ref="E974">_xlfn.SWITCH(MONTH(Cafe[[#This Row],[Date]]),1,100,2,100,3,100,4,150,5,150,6,150,7,150,8,200,9,150,10,150,11,150,12,150)</f>
        <v>200</v>
      </c>
      <c r="F974">
        <v>20</v>
      </c>
      <c r="G974">
        <f>IF(OR(WEEKDAY(Cafe[[#This Row],[Date]])=1, WEEKDAY(Cafe[[#This Row],[Date]])=7),1,0)</f>
        <v>0</v>
      </c>
    </row>
    <row r="975" spans="2:7" x14ac:dyDescent="0.3">
      <c r="B975" s="1">
        <f t="shared" si="15"/>
        <v>43704</v>
      </c>
      <c r="C975" s="2">
        <v>15176.352399874897</v>
      </c>
      <c r="D975">
        <v>76</v>
      </c>
      <c r="E975" cm="1">
        <f t="array" ref="E975">_xlfn.SWITCH(MONTH(Cafe[[#This Row],[Date]]),1,100,2,100,3,100,4,150,5,150,6,150,7,150,8,200,9,150,10,150,11,150,12,150)</f>
        <v>200</v>
      </c>
      <c r="F975">
        <v>16</v>
      </c>
      <c r="G975">
        <f>IF(OR(WEEKDAY(Cafe[[#This Row],[Date]])=1, WEEKDAY(Cafe[[#This Row],[Date]])=7),1,0)</f>
        <v>0</v>
      </c>
    </row>
    <row r="976" spans="2:7" x14ac:dyDescent="0.3">
      <c r="B976" s="1">
        <f t="shared" si="15"/>
        <v>43705</v>
      </c>
      <c r="C976" s="2">
        <v>16352.922939512857</v>
      </c>
      <c r="D976">
        <v>79</v>
      </c>
      <c r="E976" cm="1">
        <f t="array" ref="E976">_xlfn.SWITCH(MONTH(Cafe[[#This Row],[Date]]),1,100,2,100,3,100,4,150,5,150,6,150,7,150,8,200,9,150,10,150,11,150,12,150)</f>
        <v>200</v>
      </c>
      <c r="F976">
        <v>12</v>
      </c>
      <c r="G976">
        <f>IF(OR(WEEKDAY(Cafe[[#This Row],[Date]])=1, WEEKDAY(Cafe[[#This Row],[Date]])=7),1,0)</f>
        <v>0</v>
      </c>
    </row>
    <row r="977" spans="2:7" x14ac:dyDescent="0.3">
      <c r="B977" s="1">
        <f t="shared" si="15"/>
        <v>43706</v>
      </c>
      <c r="C977" s="2">
        <v>14212.403055182111</v>
      </c>
      <c r="D977">
        <v>78</v>
      </c>
      <c r="E977" cm="1">
        <f t="array" ref="E977">_xlfn.SWITCH(MONTH(Cafe[[#This Row],[Date]]),1,100,2,100,3,100,4,150,5,150,6,150,7,150,8,200,9,150,10,150,11,150,12,150)</f>
        <v>200</v>
      </c>
      <c r="F977">
        <v>16</v>
      </c>
      <c r="G977">
        <f>IF(OR(WEEKDAY(Cafe[[#This Row],[Date]])=1, WEEKDAY(Cafe[[#This Row],[Date]])=7),1,0)</f>
        <v>0</v>
      </c>
    </row>
    <row r="978" spans="2:7" x14ac:dyDescent="0.3">
      <c r="B978" s="1">
        <f t="shared" si="15"/>
        <v>43707</v>
      </c>
      <c r="C978" s="2">
        <v>13934.16551613276</v>
      </c>
      <c r="D978">
        <v>79</v>
      </c>
      <c r="E978" cm="1">
        <f t="array" ref="E978">_xlfn.SWITCH(MONTH(Cafe[[#This Row],[Date]]),1,100,2,100,3,100,4,150,5,150,6,150,7,150,8,200,9,150,10,150,11,150,12,150)</f>
        <v>200</v>
      </c>
      <c r="F978">
        <v>14</v>
      </c>
      <c r="G978">
        <f>IF(OR(WEEKDAY(Cafe[[#This Row],[Date]])=1, WEEKDAY(Cafe[[#This Row],[Date]])=7),1,0)</f>
        <v>0</v>
      </c>
    </row>
    <row r="979" spans="2:7" x14ac:dyDescent="0.3">
      <c r="B979" s="1">
        <f t="shared" si="15"/>
        <v>43708</v>
      </c>
      <c r="C979" s="2">
        <v>18947.967003272166</v>
      </c>
      <c r="D979">
        <v>79</v>
      </c>
      <c r="E979" cm="1">
        <f t="array" ref="E979">_xlfn.SWITCH(MONTH(Cafe[[#This Row],[Date]]),1,100,2,100,3,100,4,150,5,150,6,150,7,150,8,200,9,150,10,150,11,150,12,150)</f>
        <v>200</v>
      </c>
      <c r="F979">
        <v>16</v>
      </c>
      <c r="G979">
        <f>IF(OR(WEEKDAY(Cafe[[#This Row],[Date]])=1, WEEKDAY(Cafe[[#This Row],[Date]])=7),1,0)</f>
        <v>1</v>
      </c>
    </row>
    <row r="980" spans="2:7" x14ac:dyDescent="0.3">
      <c r="B980" s="1">
        <f t="shared" si="15"/>
        <v>43709</v>
      </c>
      <c r="C980" s="2">
        <v>16800.750187191708</v>
      </c>
      <c r="D980">
        <v>79</v>
      </c>
      <c r="E980" cm="1">
        <f t="array" ref="E980">_xlfn.SWITCH(MONTH(Cafe[[#This Row],[Date]]),1,100,2,100,3,100,4,150,5,150,6,150,7,150,8,200,9,150,10,150,11,150,12,150)</f>
        <v>150</v>
      </c>
      <c r="F980">
        <v>16</v>
      </c>
      <c r="G980">
        <f>IF(OR(WEEKDAY(Cafe[[#This Row],[Date]])=1, WEEKDAY(Cafe[[#This Row],[Date]])=7),1,0)</f>
        <v>1</v>
      </c>
    </row>
    <row r="981" spans="2:7" x14ac:dyDescent="0.3">
      <c r="B981" s="1">
        <f t="shared" si="15"/>
        <v>43710</v>
      </c>
      <c r="C981" s="2">
        <v>13604.507030276973</v>
      </c>
      <c r="D981">
        <v>81</v>
      </c>
      <c r="E981" cm="1">
        <f t="array" ref="E981">_xlfn.SWITCH(MONTH(Cafe[[#This Row],[Date]]),1,100,2,100,3,100,4,150,5,150,6,150,7,150,8,200,9,150,10,150,11,150,12,150)</f>
        <v>150</v>
      </c>
      <c r="F981">
        <v>13</v>
      </c>
      <c r="G981">
        <f>IF(OR(WEEKDAY(Cafe[[#This Row],[Date]])=1, WEEKDAY(Cafe[[#This Row],[Date]])=7),1,0)</f>
        <v>0</v>
      </c>
    </row>
    <row r="982" spans="2:7" x14ac:dyDescent="0.3">
      <c r="B982" s="1">
        <f t="shared" si="15"/>
        <v>43711</v>
      </c>
      <c r="C982" s="2">
        <v>13671.170925729302</v>
      </c>
      <c r="D982">
        <v>84</v>
      </c>
      <c r="E982" cm="1">
        <f t="array" ref="E982">_xlfn.SWITCH(MONTH(Cafe[[#This Row],[Date]]),1,100,2,100,3,100,4,150,5,150,6,150,7,150,8,200,9,150,10,150,11,150,12,150)</f>
        <v>150</v>
      </c>
      <c r="F982">
        <v>18</v>
      </c>
      <c r="G982">
        <f>IF(OR(WEEKDAY(Cafe[[#This Row],[Date]])=1, WEEKDAY(Cafe[[#This Row],[Date]])=7),1,0)</f>
        <v>0</v>
      </c>
    </row>
    <row r="983" spans="2:7" x14ac:dyDescent="0.3">
      <c r="B983" s="1">
        <f t="shared" si="15"/>
        <v>43712</v>
      </c>
      <c r="C983" s="2">
        <v>14627.023286311169</v>
      </c>
      <c r="D983">
        <v>85</v>
      </c>
      <c r="E983" cm="1">
        <f t="array" ref="E983">_xlfn.SWITCH(MONTH(Cafe[[#This Row],[Date]]),1,100,2,100,3,100,4,150,5,150,6,150,7,150,8,200,9,150,10,150,11,150,12,150)</f>
        <v>150</v>
      </c>
      <c r="F983">
        <v>16</v>
      </c>
      <c r="G983">
        <f>IF(OR(WEEKDAY(Cafe[[#This Row],[Date]])=1, WEEKDAY(Cafe[[#This Row],[Date]])=7),1,0)</f>
        <v>0</v>
      </c>
    </row>
    <row r="984" spans="2:7" x14ac:dyDescent="0.3">
      <c r="B984" s="1">
        <f t="shared" si="15"/>
        <v>43713</v>
      </c>
      <c r="C984" s="2">
        <v>13718.958640083492</v>
      </c>
      <c r="D984">
        <v>85</v>
      </c>
      <c r="E984" cm="1">
        <f t="array" ref="E984">_xlfn.SWITCH(MONTH(Cafe[[#This Row],[Date]]),1,100,2,100,3,100,4,150,5,150,6,150,7,150,8,200,9,150,10,150,11,150,12,150)</f>
        <v>150</v>
      </c>
      <c r="F984">
        <v>17</v>
      </c>
      <c r="G984">
        <f>IF(OR(WEEKDAY(Cafe[[#This Row],[Date]])=1, WEEKDAY(Cafe[[#This Row],[Date]])=7),1,0)</f>
        <v>0</v>
      </c>
    </row>
    <row r="985" spans="2:7" x14ac:dyDescent="0.3">
      <c r="B985" s="1">
        <f t="shared" si="15"/>
        <v>43714</v>
      </c>
      <c r="C985" s="2">
        <v>13891.930006565006</v>
      </c>
      <c r="D985">
        <v>81</v>
      </c>
      <c r="E985" cm="1">
        <f t="array" ref="E985">_xlfn.SWITCH(MONTH(Cafe[[#This Row],[Date]]),1,100,2,100,3,100,4,150,5,150,6,150,7,150,8,200,9,150,10,150,11,150,12,150)</f>
        <v>150</v>
      </c>
      <c r="F985">
        <v>20</v>
      </c>
      <c r="G985">
        <f>IF(OR(WEEKDAY(Cafe[[#This Row],[Date]])=1, WEEKDAY(Cafe[[#This Row],[Date]])=7),1,0)</f>
        <v>0</v>
      </c>
    </row>
    <row r="986" spans="2:7" x14ac:dyDescent="0.3">
      <c r="B986" s="1">
        <f t="shared" si="15"/>
        <v>43715</v>
      </c>
      <c r="C986" s="2">
        <v>17708.48822468194</v>
      </c>
      <c r="D986">
        <v>83</v>
      </c>
      <c r="E986" cm="1">
        <f t="array" ref="E986">_xlfn.SWITCH(MONTH(Cafe[[#This Row],[Date]]),1,100,2,100,3,100,4,150,5,150,6,150,7,150,8,200,9,150,10,150,11,150,12,150)</f>
        <v>150</v>
      </c>
      <c r="F986">
        <v>15</v>
      </c>
      <c r="G986">
        <f>IF(OR(WEEKDAY(Cafe[[#This Row],[Date]])=1, WEEKDAY(Cafe[[#This Row],[Date]])=7),1,0)</f>
        <v>1</v>
      </c>
    </row>
    <row r="987" spans="2:7" x14ac:dyDescent="0.3">
      <c r="B987" s="1">
        <f t="shared" si="15"/>
        <v>43716</v>
      </c>
      <c r="C987" s="2">
        <v>17349.300782380771</v>
      </c>
      <c r="D987">
        <v>84</v>
      </c>
      <c r="E987" cm="1">
        <f t="array" ref="E987">_xlfn.SWITCH(MONTH(Cafe[[#This Row],[Date]]),1,100,2,100,3,100,4,150,5,150,6,150,7,150,8,200,9,150,10,150,11,150,12,150)</f>
        <v>150</v>
      </c>
      <c r="F987">
        <v>14</v>
      </c>
      <c r="G987">
        <f>IF(OR(WEEKDAY(Cafe[[#This Row],[Date]])=1, WEEKDAY(Cafe[[#This Row],[Date]])=7),1,0)</f>
        <v>1</v>
      </c>
    </row>
    <row r="988" spans="2:7" x14ac:dyDescent="0.3">
      <c r="B988" s="1">
        <f t="shared" si="15"/>
        <v>43717</v>
      </c>
      <c r="C988" s="2">
        <v>15441.873457027343</v>
      </c>
      <c r="D988">
        <v>87</v>
      </c>
      <c r="E988" cm="1">
        <f t="array" ref="E988">_xlfn.SWITCH(MONTH(Cafe[[#This Row],[Date]]),1,100,2,100,3,100,4,150,5,150,6,150,7,150,8,200,9,150,10,150,11,150,12,150)</f>
        <v>150</v>
      </c>
      <c r="F988">
        <v>18</v>
      </c>
      <c r="G988">
        <f>IF(OR(WEEKDAY(Cafe[[#This Row],[Date]])=1, WEEKDAY(Cafe[[#This Row],[Date]])=7),1,0)</f>
        <v>0</v>
      </c>
    </row>
    <row r="989" spans="2:7" x14ac:dyDescent="0.3">
      <c r="B989" s="1">
        <f t="shared" si="15"/>
        <v>43718</v>
      </c>
      <c r="C989" s="2">
        <v>12918.928111884081</v>
      </c>
      <c r="D989">
        <v>85</v>
      </c>
      <c r="E989" cm="1">
        <f t="array" ref="E989">_xlfn.SWITCH(MONTH(Cafe[[#This Row],[Date]]),1,100,2,100,3,100,4,150,5,150,6,150,7,150,8,200,9,150,10,150,11,150,12,150)</f>
        <v>150</v>
      </c>
      <c r="F989">
        <v>17</v>
      </c>
      <c r="G989">
        <f>IF(OR(WEEKDAY(Cafe[[#This Row],[Date]])=1, WEEKDAY(Cafe[[#This Row],[Date]])=7),1,0)</f>
        <v>0</v>
      </c>
    </row>
    <row r="990" spans="2:7" x14ac:dyDescent="0.3">
      <c r="B990" s="1">
        <f t="shared" si="15"/>
        <v>43719</v>
      </c>
      <c r="C990" s="2">
        <v>15344.687042615566</v>
      </c>
      <c r="D990">
        <v>83</v>
      </c>
      <c r="E990" cm="1">
        <f t="array" ref="E990">_xlfn.SWITCH(MONTH(Cafe[[#This Row],[Date]]),1,100,2,100,3,100,4,150,5,150,6,150,7,150,8,200,9,150,10,150,11,150,12,150)</f>
        <v>150</v>
      </c>
      <c r="F990">
        <v>14</v>
      </c>
      <c r="G990">
        <f>IF(OR(WEEKDAY(Cafe[[#This Row],[Date]])=1, WEEKDAY(Cafe[[#This Row],[Date]])=7),1,0)</f>
        <v>0</v>
      </c>
    </row>
    <row r="991" spans="2:7" x14ac:dyDescent="0.3">
      <c r="B991" s="1">
        <f t="shared" si="15"/>
        <v>43720</v>
      </c>
      <c r="C991" s="2">
        <v>15556.588650327074</v>
      </c>
      <c r="D991">
        <v>86</v>
      </c>
      <c r="E991" cm="1">
        <f t="array" ref="E991">_xlfn.SWITCH(MONTH(Cafe[[#This Row],[Date]]),1,100,2,100,3,100,4,150,5,150,6,150,7,150,8,200,9,150,10,150,11,150,12,150)</f>
        <v>150</v>
      </c>
      <c r="F991">
        <v>16</v>
      </c>
      <c r="G991">
        <f>IF(OR(WEEKDAY(Cafe[[#This Row],[Date]])=1, WEEKDAY(Cafe[[#This Row],[Date]])=7),1,0)</f>
        <v>0</v>
      </c>
    </row>
    <row r="992" spans="2:7" x14ac:dyDescent="0.3">
      <c r="B992" s="1">
        <f t="shared" si="15"/>
        <v>43721</v>
      </c>
      <c r="C992" s="2">
        <v>14653.641228502369</v>
      </c>
      <c r="D992">
        <v>86</v>
      </c>
      <c r="E992" cm="1">
        <f t="array" ref="E992">_xlfn.SWITCH(MONTH(Cafe[[#This Row],[Date]]),1,100,2,100,3,100,4,150,5,150,6,150,7,150,8,200,9,150,10,150,11,150,12,150)</f>
        <v>150</v>
      </c>
      <c r="F992">
        <v>14</v>
      </c>
      <c r="G992">
        <f>IF(OR(WEEKDAY(Cafe[[#This Row],[Date]])=1, WEEKDAY(Cafe[[#This Row],[Date]])=7),1,0)</f>
        <v>0</v>
      </c>
    </row>
    <row r="993" spans="2:7" x14ac:dyDescent="0.3">
      <c r="B993" s="1">
        <f t="shared" si="15"/>
        <v>43722</v>
      </c>
      <c r="C993" s="2">
        <v>16400.99971366418</v>
      </c>
      <c r="D993">
        <v>80</v>
      </c>
      <c r="E993" cm="1">
        <f t="array" ref="E993">_xlfn.SWITCH(MONTH(Cafe[[#This Row],[Date]]),1,100,2,100,3,100,4,150,5,150,6,150,7,150,8,200,9,150,10,150,11,150,12,150)</f>
        <v>150</v>
      </c>
      <c r="F993">
        <v>20</v>
      </c>
      <c r="G993">
        <f>IF(OR(WEEKDAY(Cafe[[#This Row],[Date]])=1, WEEKDAY(Cafe[[#This Row],[Date]])=7),1,0)</f>
        <v>1</v>
      </c>
    </row>
    <row r="994" spans="2:7" x14ac:dyDescent="0.3">
      <c r="B994" s="1">
        <f t="shared" si="15"/>
        <v>43723</v>
      </c>
      <c r="C994" s="2">
        <v>18588.768882634693</v>
      </c>
      <c r="D994">
        <v>81</v>
      </c>
      <c r="E994" cm="1">
        <f t="array" ref="E994">_xlfn.SWITCH(MONTH(Cafe[[#This Row],[Date]]),1,100,2,100,3,100,4,150,5,150,6,150,7,150,8,200,9,150,10,150,11,150,12,150)</f>
        <v>150</v>
      </c>
      <c r="F994">
        <v>18</v>
      </c>
      <c r="G994">
        <f>IF(OR(WEEKDAY(Cafe[[#This Row],[Date]])=1, WEEKDAY(Cafe[[#This Row],[Date]])=7),1,0)</f>
        <v>1</v>
      </c>
    </row>
    <row r="995" spans="2:7" x14ac:dyDescent="0.3">
      <c r="B995" s="1">
        <f t="shared" si="15"/>
        <v>43724</v>
      </c>
      <c r="C995" s="2">
        <v>15226.571553798765</v>
      </c>
      <c r="D995">
        <v>84</v>
      </c>
      <c r="E995" cm="1">
        <f t="array" ref="E995">_xlfn.SWITCH(MONTH(Cafe[[#This Row],[Date]]),1,100,2,100,3,100,4,150,5,150,6,150,7,150,8,200,9,150,10,150,11,150,12,150)</f>
        <v>150</v>
      </c>
      <c r="F995">
        <v>14</v>
      </c>
      <c r="G995">
        <f>IF(OR(WEEKDAY(Cafe[[#This Row],[Date]])=1, WEEKDAY(Cafe[[#This Row],[Date]])=7),1,0)</f>
        <v>0</v>
      </c>
    </row>
    <row r="996" spans="2:7" x14ac:dyDescent="0.3">
      <c r="B996" s="1">
        <f t="shared" si="15"/>
        <v>43725</v>
      </c>
      <c r="C996" s="2">
        <v>13314.640128624478</v>
      </c>
      <c r="D996">
        <v>86</v>
      </c>
      <c r="E996" cm="1">
        <f t="array" ref="E996">_xlfn.SWITCH(MONTH(Cafe[[#This Row],[Date]]),1,100,2,100,3,100,4,150,5,150,6,150,7,150,8,200,9,150,10,150,11,150,12,150)</f>
        <v>150</v>
      </c>
      <c r="F996">
        <v>16</v>
      </c>
      <c r="G996">
        <f>IF(OR(WEEKDAY(Cafe[[#This Row],[Date]])=1, WEEKDAY(Cafe[[#This Row],[Date]])=7),1,0)</f>
        <v>0</v>
      </c>
    </row>
    <row r="997" spans="2:7" x14ac:dyDescent="0.3">
      <c r="B997" s="1">
        <f t="shared" si="15"/>
        <v>43726</v>
      </c>
      <c r="C997" s="2">
        <v>12544.282415888945</v>
      </c>
      <c r="D997">
        <v>82</v>
      </c>
      <c r="E997" cm="1">
        <f t="array" ref="E997">_xlfn.SWITCH(MONTH(Cafe[[#This Row],[Date]]),1,100,2,100,3,100,4,150,5,150,6,150,7,150,8,200,9,150,10,150,11,150,12,150)</f>
        <v>150</v>
      </c>
      <c r="F997">
        <v>21</v>
      </c>
      <c r="G997">
        <f>IF(OR(WEEKDAY(Cafe[[#This Row],[Date]])=1, WEEKDAY(Cafe[[#This Row],[Date]])=7),1,0)</f>
        <v>0</v>
      </c>
    </row>
    <row r="998" spans="2:7" x14ac:dyDescent="0.3">
      <c r="B998" s="1">
        <f t="shared" si="15"/>
        <v>43727</v>
      </c>
      <c r="C998" s="2">
        <v>14608.458863097076</v>
      </c>
      <c r="D998">
        <v>75</v>
      </c>
      <c r="E998" cm="1">
        <f t="array" ref="E998">_xlfn.SWITCH(MONTH(Cafe[[#This Row],[Date]]),1,100,2,100,3,100,4,150,5,150,6,150,7,150,8,200,9,150,10,150,11,150,12,150)</f>
        <v>150</v>
      </c>
      <c r="F998">
        <v>22</v>
      </c>
      <c r="G998">
        <f>IF(OR(WEEKDAY(Cafe[[#This Row],[Date]])=1, WEEKDAY(Cafe[[#This Row],[Date]])=7),1,0)</f>
        <v>0</v>
      </c>
    </row>
    <row r="999" spans="2:7" x14ac:dyDescent="0.3">
      <c r="B999" s="1">
        <f t="shared" si="15"/>
        <v>43728</v>
      </c>
      <c r="C999" s="2">
        <v>15064.306410080482</v>
      </c>
      <c r="D999">
        <v>72</v>
      </c>
      <c r="E999" cm="1">
        <f t="array" ref="E999">_xlfn.SWITCH(MONTH(Cafe[[#This Row],[Date]]),1,100,2,100,3,100,4,150,5,150,6,150,7,150,8,200,9,150,10,150,11,150,12,150)</f>
        <v>150</v>
      </c>
      <c r="F999">
        <v>14</v>
      </c>
      <c r="G999">
        <f>IF(OR(WEEKDAY(Cafe[[#This Row],[Date]])=1, WEEKDAY(Cafe[[#This Row],[Date]])=7),1,0)</f>
        <v>0</v>
      </c>
    </row>
    <row r="1000" spans="2:7" x14ac:dyDescent="0.3">
      <c r="B1000" s="1">
        <f t="shared" si="15"/>
        <v>43729</v>
      </c>
      <c r="C1000" s="2">
        <v>17120.783377261439</v>
      </c>
      <c r="D1000">
        <v>75</v>
      </c>
      <c r="E1000" cm="1">
        <f t="array" ref="E1000">_xlfn.SWITCH(MONTH(Cafe[[#This Row],[Date]]),1,100,2,100,3,100,4,150,5,150,6,150,7,150,8,200,9,150,10,150,11,150,12,150)</f>
        <v>150</v>
      </c>
      <c r="F1000">
        <v>19</v>
      </c>
      <c r="G1000">
        <f>IF(OR(WEEKDAY(Cafe[[#This Row],[Date]])=1, WEEKDAY(Cafe[[#This Row],[Date]])=7),1,0)</f>
        <v>1</v>
      </c>
    </row>
    <row r="1001" spans="2:7" x14ac:dyDescent="0.3">
      <c r="B1001" s="1">
        <f t="shared" si="15"/>
        <v>43730</v>
      </c>
      <c r="C1001" s="2">
        <v>16289.593015243063</v>
      </c>
      <c r="D1001">
        <v>76</v>
      </c>
      <c r="E1001" cm="1">
        <f t="array" ref="E1001">_xlfn.SWITCH(MONTH(Cafe[[#This Row],[Date]]),1,100,2,100,3,100,4,150,5,150,6,150,7,150,8,200,9,150,10,150,11,150,12,150)</f>
        <v>150</v>
      </c>
      <c r="F1001">
        <v>18</v>
      </c>
      <c r="G1001">
        <f>IF(OR(WEEKDAY(Cafe[[#This Row],[Date]])=1, WEEKDAY(Cafe[[#This Row],[Date]])=7),1,0)</f>
        <v>1</v>
      </c>
    </row>
    <row r="1002" spans="2:7" x14ac:dyDescent="0.3">
      <c r="B1002" s="1">
        <f t="shared" si="15"/>
        <v>43731</v>
      </c>
      <c r="C1002" s="2">
        <v>12784.530185211686</v>
      </c>
      <c r="D1002">
        <v>78</v>
      </c>
      <c r="E1002" cm="1">
        <f t="array" ref="E1002">_xlfn.SWITCH(MONTH(Cafe[[#This Row],[Date]]),1,100,2,100,3,100,4,150,5,150,6,150,7,150,8,200,9,150,10,150,11,150,12,150)</f>
        <v>150</v>
      </c>
      <c r="F1002">
        <v>20</v>
      </c>
      <c r="G1002">
        <f>IF(OR(WEEKDAY(Cafe[[#This Row],[Date]])=1, WEEKDAY(Cafe[[#This Row],[Date]])=7),1,0)</f>
        <v>0</v>
      </c>
    </row>
    <row r="1003" spans="2:7" x14ac:dyDescent="0.3">
      <c r="B1003" s="1">
        <f t="shared" si="15"/>
        <v>43732</v>
      </c>
      <c r="C1003" s="2">
        <v>13052.75310908659</v>
      </c>
      <c r="D1003">
        <v>82</v>
      </c>
      <c r="E1003" cm="1">
        <f t="array" ref="E1003">_xlfn.SWITCH(MONTH(Cafe[[#This Row],[Date]]),1,100,2,100,3,100,4,150,5,150,6,150,7,150,8,200,9,150,10,150,11,150,12,150)</f>
        <v>150</v>
      </c>
      <c r="F1003">
        <v>20</v>
      </c>
      <c r="G1003">
        <f>IF(OR(WEEKDAY(Cafe[[#This Row],[Date]])=1, WEEKDAY(Cafe[[#This Row],[Date]])=7),1,0)</f>
        <v>0</v>
      </c>
    </row>
    <row r="1004" spans="2:7" x14ac:dyDescent="0.3">
      <c r="B1004" s="1">
        <f t="shared" si="15"/>
        <v>43733</v>
      </c>
      <c r="C1004" s="2">
        <v>14060.120366361354</v>
      </c>
      <c r="D1004">
        <v>79</v>
      </c>
      <c r="E1004" cm="1">
        <f t="array" ref="E1004">_xlfn.SWITCH(MONTH(Cafe[[#This Row],[Date]]),1,100,2,100,3,100,4,150,5,150,6,150,7,150,8,200,9,150,10,150,11,150,12,150)</f>
        <v>150</v>
      </c>
      <c r="F1004">
        <v>16</v>
      </c>
      <c r="G1004">
        <f>IF(OR(WEEKDAY(Cafe[[#This Row],[Date]])=1, WEEKDAY(Cafe[[#This Row],[Date]])=7),1,0)</f>
        <v>0</v>
      </c>
    </row>
    <row r="1005" spans="2:7" x14ac:dyDescent="0.3">
      <c r="B1005" s="1">
        <f t="shared" si="15"/>
        <v>43734</v>
      </c>
      <c r="C1005" s="2">
        <v>13273.187837150197</v>
      </c>
      <c r="D1005">
        <v>84</v>
      </c>
      <c r="E1005" cm="1">
        <f t="array" ref="E1005">_xlfn.SWITCH(MONTH(Cafe[[#This Row],[Date]]),1,100,2,100,3,100,4,150,5,150,6,150,7,150,8,200,9,150,10,150,11,150,12,150)</f>
        <v>150</v>
      </c>
      <c r="F1005">
        <v>15</v>
      </c>
      <c r="G1005">
        <f>IF(OR(WEEKDAY(Cafe[[#This Row],[Date]])=1, WEEKDAY(Cafe[[#This Row],[Date]])=7),1,0)</f>
        <v>0</v>
      </c>
    </row>
    <row r="1006" spans="2:7" x14ac:dyDescent="0.3">
      <c r="B1006" s="1">
        <f t="shared" si="15"/>
        <v>43735</v>
      </c>
      <c r="C1006" s="2">
        <v>13198.409525494091</v>
      </c>
      <c r="D1006">
        <v>85</v>
      </c>
      <c r="E1006" cm="1">
        <f t="array" ref="E1006">_xlfn.SWITCH(MONTH(Cafe[[#This Row],[Date]]),1,100,2,100,3,100,4,150,5,150,6,150,7,150,8,200,9,150,10,150,11,150,12,150)</f>
        <v>150</v>
      </c>
      <c r="F1006">
        <v>16</v>
      </c>
      <c r="G1006">
        <f>IF(OR(WEEKDAY(Cafe[[#This Row],[Date]])=1, WEEKDAY(Cafe[[#This Row],[Date]])=7),1,0)</f>
        <v>0</v>
      </c>
    </row>
    <row r="1007" spans="2:7" x14ac:dyDescent="0.3">
      <c r="B1007" s="1">
        <f t="shared" si="15"/>
        <v>43736</v>
      </c>
      <c r="C1007" s="2">
        <v>18635.459823281086</v>
      </c>
      <c r="D1007">
        <v>83</v>
      </c>
      <c r="E1007" cm="1">
        <f t="array" ref="E1007">_xlfn.SWITCH(MONTH(Cafe[[#This Row],[Date]]),1,100,2,100,3,100,4,150,5,150,6,150,7,150,8,200,9,150,10,150,11,150,12,150)</f>
        <v>150</v>
      </c>
      <c r="F1007">
        <v>17</v>
      </c>
      <c r="G1007">
        <f>IF(OR(WEEKDAY(Cafe[[#This Row],[Date]])=1, WEEKDAY(Cafe[[#This Row],[Date]])=7),1,0)</f>
        <v>1</v>
      </c>
    </row>
    <row r="1008" spans="2:7" x14ac:dyDescent="0.3">
      <c r="B1008" s="1">
        <f t="shared" si="15"/>
        <v>43737</v>
      </c>
      <c r="C1008" s="2">
        <v>16418.298551171851</v>
      </c>
      <c r="D1008">
        <v>80</v>
      </c>
      <c r="E1008" cm="1">
        <f t="array" ref="E1008">_xlfn.SWITCH(MONTH(Cafe[[#This Row],[Date]]),1,100,2,100,3,100,4,150,5,150,6,150,7,150,8,200,9,150,10,150,11,150,12,150)</f>
        <v>150</v>
      </c>
      <c r="F1008">
        <v>14</v>
      </c>
      <c r="G1008">
        <f>IF(OR(WEEKDAY(Cafe[[#This Row],[Date]])=1, WEEKDAY(Cafe[[#This Row],[Date]])=7),1,0)</f>
        <v>1</v>
      </c>
    </row>
    <row r="1009" spans="2:7" x14ac:dyDescent="0.3">
      <c r="B1009" s="1">
        <f t="shared" si="15"/>
        <v>43738</v>
      </c>
      <c r="C1009" s="2">
        <v>14491.835315444645</v>
      </c>
      <c r="D1009">
        <v>84</v>
      </c>
      <c r="E1009" cm="1">
        <f t="array" ref="E1009">_xlfn.SWITCH(MONTH(Cafe[[#This Row],[Date]]),1,100,2,100,3,100,4,150,5,150,6,150,7,150,8,200,9,150,10,150,11,150,12,150)</f>
        <v>150</v>
      </c>
      <c r="F1009">
        <v>14</v>
      </c>
      <c r="G1009">
        <f>IF(OR(WEEKDAY(Cafe[[#This Row],[Date]])=1, WEEKDAY(Cafe[[#This Row],[Date]])=7),1,0)</f>
        <v>0</v>
      </c>
    </row>
    <row r="1010" spans="2:7" x14ac:dyDescent="0.3">
      <c r="B1010" s="1">
        <f t="shared" si="15"/>
        <v>43739</v>
      </c>
      <c r="C1010" s="2">
        <v>15670.922623528875</v>
      </c>
      <c r="D1010">
        <v>84</v>
      </c>
      <c r="E1010" cm="1">
        <f t="array" ref="E1010">_xlfn.SWITCH(MONTH(Cafe[[#This Row],[Date]]),1,100,2,100,3,100,4,150,5,150,6,150,7,150,8,200,9,150,10,150,11,150,12,150)</f>
        <v>150</v>
      </c>
      <c r="F1010">
        <v>15</v>
      </c>
      <c r="G1010">
        <f>IF(OR(WEEKDAY(Cafe[[#This Row],[Date]])=1, WEEKDAY(Cafe[[#This Row],[Date]])=7),1,0)</f>
        <v>0</v>
      </c>
    </row>
    <row r="1011" spans="2:7" x14ac:dyDescent="0.3">
      <c r="B1011" s="1">
        <f t="shared" si="15"/>
        <v>43740</v>
      </c>
      <c r="C1011" s="2">
        <v>15451.903390901936</v>
      </c>
      <c r="D1011">
        <v>84</v>
      </c>
      <c r="E1011" cm="1">
        <f t="array" ref="E1011">_xlfn.SWITCH(MONTH(Cafe[[#This Row],[Date]]),1,100,2,100,3,100,4,150,5,150,6,150,7,150,8,200,9,150,10,150,11,150,12,150)</f>
        <v>150</v>
      </c>
      <c r="F1011">
        <v>13</v>
      </c>
      <c r="G1011">
        <f>IF(OR(WEEKDAY(Cafe[[#This Row],[Date]])=1, WEEKDAY(Cafe[[#This Row],[Date]])=7),1,0)</f>
        <v>0</v>
      </c>
    </row>
    <row r="1012" spans="2:7" x14ac:dyDescent="0.3">
      <c r="B1012" s="1">
        <f t="shared" si="15"/>
        <v>43741</v>
      </c>
      <c r="C1012" s="2">
        <v>12967.090640111153</v>
      </c>
      <c r="D1012">
        <v>86</v>
      </c>
      <c r="E1012" cm="1">
        <f t="array" ref="E1012">_xlfn.SWITCH(MONTH(Cafe[[#This Row],[Date]]),1,100,2,100,3,100,4,150,5,150,6,150,7,150,8,200,9,150,10,150,11,150,12,150)</f>
        <v>150</v>
      </c>
      <c r="F1012">
        <v>19</v>
      </c>
      <c r="G1012">
        <f>IF(OR(WEEKDAY(Cafe[[#This Row],[Date]])=1, WEEKDAY(Cafe[[#This Row],[Date]])=7),1,0)</f>
        <v>0</v>
      </c>
    </row>
    <row r="1013" spans="2:7" x14ac:dyDescent="0.3">
      <c r="B1013" s="1">
        <f t="shared" si="15"/>
        <v>43742</v>
      </c>
      <c r="C1013" s="2">
        <v>15569.069851616885</v>
      </c>
      <c r="D1013">
        <v>87</v>
      </c>
      <c r="E1013" cm="1">
        <f t="array" ref="E1013">_xlfn.SWITCH(MONTH(Cafe[[#This Row],[Date]]),1,100,2,100,3,100,4,150,5,150,6,150,7,150,8,200,9,150,10,150,11,150,12,150)</f>
        <v>150</v>
      </c>
      <c r="F1013">
        <v>18</v>
      </c>
      <c r="G1013">
        <f>IF(OR(WEEKDAY(Cafe[[#This Row],[Date]])=1, WEEKDAY(Cafe[[#This Row],[Date]])=7),1,0)</f>
        <v>0</v>
      </c>
    </row>
    <row r="1014" spans="2:7" x14ac:dyDescent="0.3">
      <c r="B1014" s="1">
        <f t="shared" si="15"/>
        <v>43743</v>
      </c>
      <c r="C1014" s="2">
        <v>18545.626555990595</v>
      </c>
      <c r="D1014">
        <v>80</v>
      </c>
      <c r="E1014" cm="1">
        <f t="array" ref="E1014">_xlfn.SWITCH(MONTH(Cafe[[#This Row],[Date]]),1,100,2,100,3,100,4,150,5,150,6,150,7,150,8,200,9,150,10,150,11,150,12,150)</f>
        <v>150</v>
      </c>
      <c r="F1014">
        <v>17</v>
      </c>
      <c r="G1014">
        <f>IF(OR(WEEKDAY(Cafe[[#This Row],[Date]])=1, WEEKDAY(Cafe[[#This Row],[Date]])=7),1,0)</f>
        <v>1</v>
      </c>
    </row>
    <row r="1015" spans="2:7" x14ac:dyDescent="0.3">
      <c r="B1015" s="1">
        <f t="shared" si="15"/>
        <v>43744</v>
      </c>
      <c r="C1015" s="2">
        <v>15407.029928735148</v>
      </c>
      <c r="D1015">
        <v>69</v>
      </c>
      <c r="E1015" cm="1">
        <f t="array" ref="E1015">_xlfn.SWITCH(MONTH(Cafe[[#This Row],[Date]]),1,100,2,100,3,100,4,150,5,150,6,150,7,150,8,200,9,150,10,150,11,150,12,150)</f>
        <v>150</v>
      </c>
      <c r="F1015">
        <v>15</v>
      </c>
      <c r="G1015">
        <f>IF(OR(WEEKDAY(Cafe[[#This Row],[Date]])=1, WEEKDAY(Cafe[[#This Row],[Date]])=7),1,0)</f>
        <v>1</v>
      </c>
    </row>
    <row r="1016" spans="2:7" x14ac:dyDescent="0.3">
      <c r="B1016" s="1">
        <f t="shared" si="15"/>
        <v>43745</v>
      </c>
      <c r="C1016" s="2">
        <v>12396.816775715688</v>
      </c>
      <c r="D1016">
        <v>73</v>
      </c>
      <c r="E1016" cm="1">
        <f t="array" ref="E1016">_xlfn.SWITCH(MONTH(Cafe[[#This Row],[Date]]),1,100,2,100,3,100,4,150,5,150,6,150,7,150,8,200,9,150,10,150,11,150,12,150)</f>
        <v>150</v>
      </c>
      <c r="F1016">
        <v>16</v>
      </c>
      <c r="G1016">
        <f>IF(OR(WEEKDAY(Cafe[[#This Row],[Date]])=1, WEEKDAY(Cafe[[#This Row],[Date]])=7),1,0)</f>
        <v>0</v>
      </c>
    </row>
    <row r="1017" spans="2:7" x14ac:dyDescent="0.3">
      <c r="B1017" s="1">
        <f t="shared" si="15"/>
        <v>43746</v>
      </c>
      <c r="C1017" s="2">
        <v>13158.786177509115</v>
      </c>
      <c r="D1017">
        <v>73</v>
      </c>
      <c r="E1017" cm="1">
        <f t="array" ref="E1017">_xlfn.SWITCH(MONTH(Cafe[[#This Row],[Date]]),1,100,2,100,3,100,4,150,5,150,6,150,7,150,8,200,9,150,10,150,11,150,12,150)</f>
        <v>150</v>
      </c>
      <c r="F1017">
        <v>13</v>
      </c>
      <c r="G1017">
        <f>IF(OR(WEEKDAY(Cafe[[#This Row],[Date]])=1, WEEKDAY(Cafe[[#This Row],[Date]])=7),1,0)</f>
        <v>0</v>
      </c>
    </row>
    <row r="1018" spans="2:7" x14ac:dyDescent="0.3">
      <c r="B1018" s="1">
        <f t="shared" si="15"/>
        <v>43747</v>
      </c>
      <c r="C1018" s="2">
        <v>14972.483407398355</v>
      </c>
      <c r="D1018">
        <v>70</v>
      </c>
      <c r="E1018" cm="1">
        <f t="array" ref="E1018">_xlfn.SWITCH(MONTH(Cafe[[#This Row],[Date]]),1,100,2,100,3,100,4,150,5,150,6,150,7,150,8,200,9,150,10,150,11,150,12,150)</f>
        <v>150</v>
      </c>
      <c r="F1018">
        <v>19</v>
      </c>
      <c r="G1018">
        <f>IF(OR(WEEKDAY(Cafe[[#This Row],[Date]])=1, WEEKDAY(Cafe[[#This Row],[Date]])=7),1,0)</f>
        <v>0</v>
      </c>
    </row>
    <row r="1019" spans="2:7" x14ac:dyDescent="0.3">
      <c r="B1019" s="1">
        <f t="shared" si="15"/>
        <v>43748</v>
      </c>
      <c r="C1019" s="2">
        <v>14930.126495469878</v>
      </c>
      <c r="D1019">
        <v>69</v>
      </c>
      <c r="E1019" cm="1">
        <f t="array" ref="E1019">_xlfn.SWITCH(MONTH(Cafe[[#This Row],[Date]]),1,100,2,100,3,100,4,150,5,150,6,150,7,150,8,200,9,150,10,150,11,150,12,150)</f>
        <v>150</v>
      </c>
      <c r="F1019">
        <v>21</v>
      </c>
      <c r="G1019">
        <f>IF(OR(WEEKDAY(Cafe[[#This Row],[Date]])=1, WEEKDAY(Cafe[[#This Row],[Date]])=7),1,0)</f>
        <v>0</v>
      </c>
    </row>
    <row r="1020" spans="2:7" x14ac:dyDescent="0.3">
      <c r="B1020" s="1">
        <f t="shared" si="15"/>
        <v>43749</v>
      </c>
      <c r="C1020" s="2">
        <v>12454.019887090852</v>
      </c>
      <c r="D1020">
        <v>70</v>
      </c>
      <c r="E1020" cm="1">
        <f t="array" ref="E1020">_xlfn.SWITCH(MONTH(Cafe[[#This Row],[Date]]),1,100,2,100,3,100,4,150,5,150,6,150,7,150,8,200,9,150,10,150,11,150,12,150)</f>
        <v>150</v>
      </c>
      <c r="F1020">
        <v>15</v>
      </c>
      <c r="G1020">
        <f>IF(OR(WEEKDAY(Cafe[[#This Row],[Date]])=1, WEEKDAY(Cafe[[#This Row],[Date]])=7),1,0)</f>
        <v>0</v>
      </c>
    </row>
    <row r="1021" spans="2:7" x14ac:dyDescent="0.3">
      <c r="B1021" s="1">
        <f t="shared" si="15"/>
        <v>43750</v>
      </c>
      <c r="C1021" s="2">
        <v>15802.344105270869</v>
      </c>
      <c r="D1021">
        <v>72</v>
      </c>
      <c r="E1021" cm="1">
        <f t="array" ref="E1021">_xlfn.SWITCH(MONTH(Cafe[[#This Row],[Date]]),1,100,2,100,3,100,4,150,5,150,6,150,7,150,8,200,9,150,10,150,11,150,12,150)</f>
        <v>150</v>
      </c>
      <c r="F1021">
        <v>16</v>
      </c>
      <c r="G1021">
        <f>IF(OR(WEEKDAY(Cafe[[#This Row],[Date]])=1, WEEKDAY(Cafe[[#This Row],[Date]])=7),1,0)</f>
        <v>1</v>
      </c>
    </row>
    <row r="1022" spans="2:7" x14ac:dyDescent="0.3">
      <c r="B1022" s="1">
        <f t="shared" si="15"/>
        <v>43751</v>
      </c>
      <c r="C1022" s="2">
        <v>16629.553011867189</v>
      </c>
      <c r="D1022">
        <v>65</v>
      </c>
      <c r="E1022" cm="1">
        <f t="array" ref="E1022">_xlfn.SWITCH(MONTH(Cafe[[#This Row],[Date]]),1,100,2,100,3,100,4,150,5,150,6,150,7,150,8,200,9,150,10,150,11,150,12,150)</f>
        <v>150</v>
      </c>
      <c r="F1022">
        <v>18</v>
      </c>
      <c r="G1022">
        <f>IF(OR(WEEKDAY(Cafe[[#This Row],[Date]])=1, WEEKDAY(Cafe[[#This Row],[Date]])=7),1,0)</f>
        <v>1</v>
      </c>
    </row>
    <row r="1023" spans="2:7" x14ac:dyDescent="0.3">
      <c r="B1023" s="1">
        <f t="shared" si="15"/>
        <v>43752</v>
      </c>
      <c r="C1023" s="2">
        <v>14667.563585228883</v>
      </c>
      <c r="D1023">
        <v>65</v>
      </c>
      <c r="E1023" cm="1">
        <f t="array" ref="E1023">_xlfn.SWITCH(MONTH(Cafe[[#This Row],[Date]]),1,100,2,100,3,100,4,150,5,150,6,150,7,150,8,200,9,150,10,150,11,150,12,150)</f>
        <v>150</v>
      </c>
      <c r="F1023">
        <v>12</v>
      </c>
      <c r="G1023">
        <f>IF(OR(WEEKDAY(Cafe[[#This Row],[Date]])=1, WEEKDAY(Cafe[[#This Row],[Date]])=7),1,0)</f>
        <v>0</v>
      </c>
    </row>
    <row r="1024" spans="2:7" x14ac:dyDescent="0.3">
      <c r="B1024" s="1">
        <f t="shared" si="15"/>
        <v>43753</v>
      </c>
      <c r="C1024" s="2">
        <v>14160.579665272671</v>
      </c>
      <c r="D1024">
        <v>69</v>
      </c>
      <c r="E1024" cm="1">
        <f t="array" ref="E1024">_xlfn.SWITCH(MONTH(Cafe[[#This Row],[Date]]),1,100,2,100,3,100,4,150,5,150,6,150,7,150,8,200,9,150,10,150,11,150,12,150)</f>
        <v>150</v>
      </c>
      <c r="F1024">
        <v>20</v>
      </c>
      <c r="G1024">
        <f>IF(OR(WEEKDAY(Cafe[[#This Row],[Date]])=1, WEEKDAY(Cafe[[#This Row],[Date]])=7),1,0)</f>
        <v>0</v>
      </c>
    </row>
    <row r="1025" spans="2:7" x14ac:dyDescent="0.3">
      <c r="B1025" s="1">
        <f t="shared" si="15"/>
        <v>43754</v>
      </c>
      <c r="C1025" s="2">
        <v>14105.708963279301</v>
      </c>
      <c r="D1025">
        <v>66</v>
      </c>
      <c r="E1025" cm="1">
        <f t="array" ref="E1025">_xlfn.SWITCH(MONTH(Cafe[[#This Row],[Date]]),1,100,2,100,3,100,4,150,5,150,6,150,7,150,8,200,9,150,10,150,11,150,12,150)</f>
        <v>150</v>
      </c>
      <c r="F1025">
        <v>12</v>
      </c>
      <c r="G1025">
        <f>IF(OR(WEEKDAY(Cafe[[#This Row],[Date]])=1, WEEKDAY(Cafe[[#This Row],[Date]])=7),1,0)</f>
        <v>0</v>
      </c>
    </row>
    <row r="1026" spans="2:7" x14ac:dyDescent="0.3">
      <c r="B1026" s="1">
        <f t="shared" si="15"/>
        <v>43755</v>
      </c>
      <c r="C1026" s="2">
        <v>12407.406689727952</v>
      </c>
      <c r="D1026">
        <v>56</v>
      </c>
      <c r="E1026" cm="1">
        <f t="array" ref="E1026">_xlfn.SWITCH(MONTH(Cafe[[#This Row],[Date]]),1,100,2,100,3,100,4,150,5,150,6,150,7,150,8,200,9,150,10,150,11,150,12,150)</f>
        <v>150</v>
      </c>
      <c r="F1026">
        <v>12</v>
      </c>
      <c r="G1026">
        <f>IF(OR(WEEKDAY(Cafe[[#This Row],[Date]])=1, WEEKDAY(Cafe[[#This Row],[Date]])=7),1,0)</f>
        <v>0</v>
      </c>
    </row>
    <row r="1027" spans="2:7" x14ac:dyDescent="0.3">
      <c r="B1027" s="1">
        <f t="shared" si="15"/>
        <v>43756</v>
      </c>
      <c r="C1027" s="2">
        <v>11477.390464365999</v>
      </c>
      <c r="D1027">
        <v>57</v>
      </c>
      <c r="E1027" cm="1">
        <f t="array" ref="E1027">_xlfn.SWITCH(MONTH(Cafe[[#This Row],[Date]]),1,100,2,100,3,100,4,150,5,150,6,150,7,150,8,200,9,150,10,150,11,150,12,150)</f>
        <v>150</v>
      </c>
      <c r="F1027">
        <v>19</v>
      </c>
      <c r="G1027">
        <f>IF(OR(WEEKDAY(Cafe[[#This Row],[Date]])=1, WEEKDAY(Cafe[[#This Row],[Date]])=7),1,0)</f>
        <v>0</v>
      </c>
    </row>
    <row r="1028" spans="2:7" x14ac:dyDescent="0.3">
      <c r="B1028" s="1">
        <f t="shared" si="15"/>
        <v>43757</v>
      </c>
      <c r="C1028" s="2">
        <v>15381.055600601088</v>
      </c>
      <c r="D1028">
        <v>57</v>
      </c>
      <c r="E1028" cm="1">
        <f t="array" ref="E1028">_xlfn.SWITCH(MONTH(Cafe[[#This Row],[Date]]),1,100,2,100,3,100,4,150,5,150,6,150,7,150,8,200,9,150,10,150,11,150,12,150)</f>
        <v>150</v>
      </c>
      <c r="F1028">
        <v>19</v>
      </c>
      <c r="G1028">
        <f>IF(OR(WEEKDAY(Cafe[[#This Row],[Date]])=1, WEEKDAY(Cafe[[#This Row],[Date]])=7),1,0)</f>
        <v>1</v>
      </c>
    </row>
    <row r="1029" spans="2:7" x14ac:dyDescent="0.3">
      <c r="B1029" s="1">
        <f t="shared" si="15"/>
        <v>43758</v>
      </c>
      <c r="C1029" s="2">
        <v>16604.667007428816</v>
      </c>
      <c r="D1029">
        <v>61</v>
      </c>
      <c r="E1029" cm="1">
        <f t="array" ref="E1029">_xlfn.SWITCH(MONTH(Cafe[[#This Row],[Date]]),1,100,2,100,3,100,4,150,5,150,6,150,7,150,8,200,9,150,10,150,11,150,12,150)</f>
        <v>150</v>
      </c>
      <c r="F1029">
        <v>14</v>
      </c>
      <c r="G1029">
        <f>IF(OR(WEEKDAY(Cafe[[#This Row],[Date]])=1, WEEKDAY(Cafe[[#This Row],[Date]])=7),1,0)</f>
        <v>1</v>
      </c>
    </row>
    <row r="1030" spans="2:7" x14ac:dyDescent="0.3">
      <c r="B1030" s="1">
        <f t="shared" si="15"/>
        <v>43759</v>
      </c>
      <c r="C1030" s="2">
        <v>12348.741569004862</v>
      </c>
      <c r="D1030">
        <v>67</v>
      </c>
      <c r="E1030" cm="1">
        <f t="array" ref="E1030">_xlfn.SWITCH(MONTH(Cafe[[#This Row],[Date]]),1,100,2,100,3,100,4,150,5,150,6,150,7,150,8,200,9,150,10,150,11,150,12,150)</f>
        <v>150</v>
      </c>
      <c r="F1030">
        <v>16</v>
      </c>
      <c r="G1030">
        <f>IF(OR(WEEKDAY(Cafe[[#This Row],[Date]])=1, WEEKDAY(Cafe[[#This Row],[Date]])=7),1,0)</f>
        <v>0</v>
      </c>
    </row>
    <row r="1031" spans="2:7" x14ac:dyDescent="0.3">
      <c r="B1031" s="1">
        <f t="shared" si="15"/>
        <v>43760</v>
      </c>
      <c r="C1031" s="2">
        <v>13237.035942916138</v>
      </c>
      <c r="D1031">
        <v>67</v>
      </c>
      <c r="E1031" cm="1">
        <f t="array" ref="E1031">_xlfn.SWITCH(MONTH(Cafe[[#This Row],[Date]]),1,100,2,100,3,100,4,150,5,150,6,150,7,150,8,200,9,150,10,150,11,150,12,150)</f>
        <v>150</v>
      </c>
      <c r="F1031">
        <v>15</v>
      </c>
      <c r="G1031">
        <f>IF(OR(WEEKDAY(Cafe[[#This Row],[Date]])=1, WEEKDAY(Cafe[[#This Row],[Date]])=7),1,0)</f>
        <v>0</v>
      </c>
    </row>
    <row r="1032" spans="2:7" x14ac:dyDescent="0.3">
      <c r="B1032" s="1">
        <f t="shared" si="15"/>
        <v>43761</v>
      </c>
      <c r="C1032" s="2">
        <v>11299.8169625833</v>
      </c>
      <c r="D1032">
        <v>58</v>
      </c>
      <c r="E1032" cm="1">
        <f t="array" ref="E1032">_xlfn.SWITCH(MONTH(Cafe[[#This Row],[Date]]),1,100,2,100,3,100,4,150,5,150,6,150,7,150,8,200,9,150,10,150,11,150,12,150)</f>
        <v>150</v>
      </c>
      <c r="F1032">
        <v>17</v>
      </c>
      <c r="G1032">
        <f>IF(OR(WEEKDAY(Cafe[[#This Row],[Date]])=1, WEEKDAY(Cafe[[#This Row],[Date]])=7),1,0)</f>
        <v>0</v>
      </c>
    </row>
    <row r="1033" spans="2:7" x14ac:dyDescent="0.3">
      <c r="B1033" s="1">
        <f t="shared" ref="B1033:B1096" si="16">B1032+1</f>
        <v>43762</v>
      </c>
      <c r="C1033" s="2">
        <v>12869.357963270706</v>
      </c>
      <c r="D1033">
        <v>59</v>
      </c>
      <c r="E1033" cm="1">
        <f t="array" ref="E1033">_xlfn.SWITCH(MONTH(Cafe[[#This Row],[Date]]),1,100,2,100,3,100,4,150,5,150,6,150,7,150,8,200,9,150,10,150,11,150,12,150)</f>
        <v>150</v>
      </c>
      <c r="F1033">
        <v>20</v>
      </c>
      <c r="G1033">
        <f>IF(OR(WEEKDAY(Cafe[[#This Row],[Date]])=1, WEEKDAY(Cafe[[#This Row],[Date]])=7),1,0)</f>
        <v>0</v>
      </c>
    </row>
    <row r="1034" spans="2:7" x14ac:dyDescent="0.3">
      <c r="B1034" s="1">
        <f t="shared" si="16"/>
        <v>43763</v>
      </c>
      <c r="C1034" s="2">
        <v>11949.946751008974</v>
      </c>
      <c r="D1034">
        <v>65</v>
      </c>
      <c r="E1034" cm="1">
        <f t="array" ref="E1034">_xlfn.SWITCH(MONTH(Cafe[[#This Row],[Date]]),1,100,2,100,3,100,4,150,5,150,6,150,7,150,8,200,9,150,10,150,11,150,12,150)</f>
        <v>150</v>
      </c>
      <c r="F1034">
        <v>18</v>
      </c>
      <c r="G1034">
        <f>IF(OR(WEEKDAY(Cafe[[#This Row],[Date]])=1, WEEKDAY(Cafe[[#This Row],[Date]])=7),1,0)</f>
        <v>0</v>
      </c>
    </row>
    <row r="1035" spans="2:7" x14ac:dyDescent="0.3">
      <c r="B1035" s="1">
        <f t="shared" si="16"/>
        <v>43764</v>
      </c>
      <c r="C1035" s="2">
        <v>18072.42455719717</v>
      </c>
      <c r="D1035">
        <v>69</v>
      </c>
      <c r="E1035" cm="1">
        <f t="array" ref="E1035">_xlfn.SWITCH(MONTH(Cafe[[#This Row],[Date]]),1,100,2,100,3,100,4,150,5,150,6,150,7,150,8,200,9,150,10,150,11,150,12,150)</f>
        <v>150</v>
      </c>
      <c r="F1035">
        <v>20</v>
      </c>
      <c r="G1035">
        <f>IF(OR(WEEKDAY(Cafe[[#This Row],[Date]])=1, WEEKDAY(Cafe[[#This Row],[Date]])=7),1,0)</f>
        <v>1</v>
      </c>
    </row>
    <row r="1036" spans="2:7" x14ac:dyDescent="0.3">
      <c r="B1036" s="1">
        <f t="shared" si="16"/>
        <v>43765</v>
      </c>
      <c r="C1036" s="2">
        <v>16737.833478527748</v>
      </c>
      <c r="D1036">
        <v>67</v>
      </c>
      <c r="E1036" cm="1">
        <f t="array" ref="E1036">_xlfn.SWITCH(MONTH(Cafe[[#This Row],[Date]]),1,100,2,100,3,100,4,150,5,150,6,150,7,150,8,200,9,150,10,150,11,150,12,150)</f>
        <v>150</v>
      </c>
      <c r="F1036">
        <v>15</v>
      </c>
      <c r="G1036">
        <f>IF(OR(WEEKDAY(Cafe[[#This Row],[Date]])=1, WEEKDAY(Cafe[[#This Row],[Date]])=7),1,0)</f>
        <v>1</v>
      </c>
    </row>
    <row r="1037" spans="2:7" x14ac:dyDescent="0.3">
      <c r="B1037" s="1">
        <f t="shared" si="16"/>
        <v>43766</v>
      </c>
      <c r="C1037" s="2">
        <v>11834.167605829791</v>
      </c>
      <c r="D1037">
        <v>61</v>
      </c>
      <c r="E1037" cm="1">
        <f t="array" ref="E1037">_xlfn.SWITCH(MONTH(Cafe[[#This Row],[Date]]),1,100,2,100,3,100,4,150,5,150,6,150,7,150,8,200,9,150,10,150,11,150,12,150)</f>
        <v>150</v>
      </c>
      <c r="F1037">
        <v>17</v>
      </c>
      <c r="G1037">
        <f>IF(OR(WEEKDAY(Cafe[[#This Row],[Date]])=1, WEEKDAY(Cafe[[#This Row],[Date]])=7),1,0)</f>
        <v>0</v>
      </c>
    </row>
    <row r="1038" spans="2:7" x14ac:dyDescent="0.3">
      <c r="B1038" s="1">
        <f t="shared" si="16"/>
        <v>43767</v>
      </c>
      <c r="C1038" s="2">
        <v>13269.908028190883</v>
      </c>
      <c r="D1038">
        <v>65</v>
      </c>
      <c r="E1038" cm="1">
        <f t="array" ref="E1038">_xlfn.SWITCH(MONTH(Cafe[[#This Row],[Date]]),1,100,2,100,3,100,4,150,5,150,6,150,7,150,8,200,9,150,10,150,11,150,12,150)</f>
        <v>150</v>
      </c>
      <c r="F1038">
        <v>16</v>
      </c>
      <c r="G1038">
        <f>IF(OR(WEEKDAY(Cafe[[#This Row],[Date]])=1, WEEKDAY(Cafe[[#This Row],[Date]])=7),1,0)</f>
        <v>0</v>
      </c>
    </row>
    <row r="1039" spans="2:7" x14ac:dyDescent="0.3">
      <c r="B1039" s="1">
        <f t="shared" si="16"/>
        <v>43768</v>
      </c>
      <c r="C1039" s="2">
        <v>13452.224759475623</v>
      </c>
      <c r="D1039">
        <v>68</v>
      </c>
      <c r="E1039" cm="1">
        <f t="array" ref="E1039">_xlfn.SWITCH(MONTH(Cafe[[#This Row],[Date]]),1,100,2,100,3,100,4,150,5,150,6,150,7,150,8,200,9,150,10,150,11,150,12,150)</f>
        <v>150</v>
      </c>
      <c r="F1039">
        <v>12</v>
      </c>
      <c r="G1039">
        <f>IF(OR(WEEKDAY(Cafe[[#This Row],[Date]])=1, WEEKDAY(Cafe[[#This Row],[Date]])=7),1,0)</f>
        <v>0</v>
      </c>
    </row>
    <row r="1040" spans="2:7" x14ac:dyDescent="0.3">
      <c r="B1040" s="1">
        <f t="shared" si="16"/>
        <v>43769</v>
      </c>
      <c r="C1040" s="2">
        <v>14502.528906117785</v>
      </c>
      <c r="D1040">
        <v>68</v>
      </c>
      <c r="E1040" cm="1">
        <f t="array" ref="E1040">_xlfn.SWITCH(MONTH(Cafe[[#This Row],[Date]]),1,100,2,100,3,100,4,150,5,150,6,150,7,150,8,200,9,150,10,150,11,150,12,150)</f>
        <v>150</v>
      </c>
      <c r="F1040">
        <v>16</v>
      </c>
      <c r="G1040">
        <f>IF(OR(WEEKDAY(Cafe[[#This Row],[Date]])=1, WEEKDAY(Cafe[[#This Row],[Date]])=7),1,0)</f>
        <v>0</v>
      </c>
    </row>
    <row r="1041" spans="2:7" x14ac:dyDescent="0.3">
      <c r="B1041" s="1">
        <f t="shared" si="16"/>
        <v>43770</v>
      </c>
      <c r="C1041" s="2">
        <v>11459.45581594053</v>
      </c>
      <c r="D1041">
        <v>43</v>
      </c>
      <c r="E1041" cm="1">
        <f t="array" ref="E1041">_xlfn.SWITCH(MONTH(Cafe[[#This Row],[Date]]),1,100,2,100,3,100,4,150,5,150,6,150,7,150,8,200,9,150,10,150,11,150,12,150)</f>
        <v>150</v>
      </c>
      <c r="F1041">
        <v>19</v>
      </c>
      <c r="G1041">
        <f>IF(OR(WEEKDAY(Cafe[[#This Row],[Date]])=1, WEEKDAY(Cafe[[#This Row],[Date]])=7),1,0)</f>
        <v>0</v>
      </c>
    </row>
    <row r="1042" spans="2:7" x14ac:dyDescent="0.3">
      <c r="B1042" s="1">
        <f t="shared" si="16"/>
        <v>43771</v>
      </c>
      <c r="C1042" s="2">
        <v>15675.162526850572</v>
      </c>
      <c r="D1042">
        <v>47</v>
      </c>
      <c r="E1042" cm="1">
        <f t="array" ref="E1042">_xlfn.SWITCH(MONTH(Cafe[[#This Row],[Date]]),1,100,2,100,3,100,4,150,5,150,6,150,7,150,8,200,9,150,10,150,11,150,12,150)</f>
        <v>150</v>
      </c>
      <c r="F1042">
        <v>12</v>
      </c>
      <c r="G1042">
        <f>IF(OR(WEEKDAY(Cafe[[#This Row],[Date]])=1, WEEKDAY(Cafe[[#This Row],[Date]])=7),1,0)</f>
        <v>1</v>
      </c>
    </row>
    <row r="1043" spans="2:7" x14ac:dyDescent="0.3">
      <c r="B1043" s="1">
        <f t="shared" si="16"/>
        <v>43772</v>
      </c>
      <c r="C1043" s="2">
        <v>14746.771802257088</v>
      </c>
      <c r="D1043">
        <v>48</v>
      </c>
      <c r="E1043" cm="1">
        <f t="array" ref="E1043">_xlfn.SWITCH(MONTH(Cafe[[#This Row],[Date]]),1,100,2,100,3,100,4,150,5,150,6,150,7,150,8,200,9,150,10,150,11,150,12,150)</f>
        <v>150</v>
      </c>
      <c r="F1043">
        <v>14</v>
      </c>
      <c r="G1043">
        <f>IF(OR(WEEKDAY(Cafe[[#This Row],[Date]])=1, WEEKDAY(Cafe[[#This Row],[Date]])=7),1,0)</f>
        <v>1</v>
      </c>
    </row>
    <row r="1044" spans="2:7" x14ac:dyDescent="0.3">
      <c r="B1044" s="1">
        <f t="shared" si="16"/>
        <v>43773</v>
      </c>
      <c r="C1044" s="2">
        <v>13510.837689686879</v>
      </c>
      <c r="D1044">
        <v>51</v>
      </c>
      <c r="E1044" cm="1">
        <f t="array" ref="E1044">_xlfn.SWITCH(MONTH(Cafe[[#This Row],[Date]]),1,100,2,100,3,100,4,150,5,150,6,150,7,150,8,200,9,150,10,150,11,150,12,150)</f>
        <v>150</v>
      </c>
      <c r="F1044">
        <v>19</v>
      </c>
      <c r="G1044">
        <f>IF(OR(WEEKDAY(Cafe[[#This Row],[Date]])=1, WEEKDAY(Cafe[[#This Row],[Date]])=7),1,0)</f>
        <v>0</v>
      </c>
    </row>
    <row r="1045" spans="2:7" x14ac:dyDescent="0.3">
      <c r="B1045" s="1">
        <f t="shared" si="16"/>
        <v>43774</v>
      </c>
      <c r="C1045" s="2">
        <v>12139.638566081081</v>
      </c>
      <c r="D1045">
        <v>58</v>
      </c>
      <c r="E1045" cm="1">
        <f t="array" ref="E1045">_xlfn.SWITCH(MONTH(Cafe[[#This Row],[Date]]),1,100,2,100,3,100,4,150,5,150,6,150,7,150,8,200,9,150,10,150,11,150,12,150)</f>
        <v>150</v>
      </c>
      <c r="F1045">
        <v>22</v>
      </c>
      <c r="G1045">
        <f>IF(OR(WEEKDAY(Cafe[[#This Row],[Date]])=1, WEEKDAY(Cafe[[#This Row],[Date]])=7),1,0)</f>
        <v>0</v>
      </c>
    </row>
    <row r="1046" spans="2:7" x14ac:dyDescent="0.3">
      <c r="B1046" s="1">
        <f t="shared" si="16"/>
        <v>43775</v>
      </c>
      <c r="C1046" s="2">
        <v>11761.102923682583</v>
      </c>
      <c r="D1046">
        <v>59</v>
      </c>
      <c r="E1046" cm="1">
        <f t="array" ref="E1046">_xlfn.SWITCH(MONTH(Cafe[[#This Row],[Date]]),1,100,2,100,3,100,4,150,5,150,6,150,7,150,8,200,9,150,10,150,11,150,12,150)</f>
        <v>150</v>
      </c>
      <c r="F1046">
        <v>17</v>
      </c>
      <c r="G1046">
        <f>IF(OR(WEEKDAY(Cafe[[#This Row],[Date]])=1, WEEKDAY(Cafe[[#This Row],[Date]])=7),1,0)</f>
        <v>0</v>
      </c>
    </row>
    <row r="1047" spans="2:7" x14ac:dyDescent="0.3">
      <c r="B1047" s="1">
        <f t="shared" si="16"/>
        <v>43776</v>
      </c>
      <c r="C1047" s="2">
        <v>11997.909336740289</v>
      </c>
      <c r="D1047">
        <v>61</v>
      </c>
      <c r="E1047" cm="1">
        <f t="array" ref="E1047">_xlfn.SWITCH(MONTH(Cafe[[#This Row],[Date]]),1,100,2,100,3,100,4,150,5,150,6,150,7,150,8,200,9,150,10,150,11,150,12,150)</f>
        <v>150</v>
      </c>
      <c r="F1047">
        <v>18</v>
      </c>
      <c r="G1047">
        <f>IF(OR(WEEKDAY(Cafe[[#This Row],[Date]])=1, WEEKDAY(Cafe[[#This Row],[Date]])=7),1,0)</f>
        <v>0</v>
      </c>
    </row>
    <row r="1048" spans="2:7" x14ac:dyDescent="0.3">
      <c r="B1048" s="1">
        <f t="shared" si="16"/>
        <v>43777</v>
      </c>
      <c r="C1048" s="2">
        <v>11319.565590540498</v>
      </c>
      <c r="D1048">
        <v>53</v>
      </c>
      <c r="E1048" cm="1">
        <f t="array" ref="E1048">_xlfn.SWITCH(MONTH(Cafe[[#This Row],[Date]]),1,100,2,100,3,100,4,150,5,150,6,150,7,150,8,200,9,150,10,150,11,150,12,150)</f>
        <v>150</v>
      </c>
      <c r="F1048">
        <v>20</v>
      </c>
      <c r="G1048">
        <f>IF(OR(WEEKDAY(Cafe[[#This Row],[Date]])=1, WEEKDAY(Cafe[[#This Row],[Date]])=7),1,0)</f>
        <v>0</v>
      </c>
    </row>
    <row r="1049" spans="2:7" x14ac:dyDescent="0.3">
      <c r="B1049" s="1">
        <f t="shared" si="16"/>
        <v>43778</v>
      </c>
      <c r="C1049" s="2">
        <v>15901.365184162407</v>
      </c>
      <c r="D1049">
        <v>44</v>
      </c>
      <c r="E1049" cm="1">
        <f t="array" ref="E1049">_xlfn.SWITCH(MONTH(Cafe[[#This Row],[Date]]),1,100,2,100,3,100,4,150,5,150,6,150,7,150,8,200,9,150,10,150,11,150,12,150)</f>
        <v>150</v>
      </c>
      <c r="F1049">
        <v>20</v>
      </c>
      <c r="G1049">
        <f>IF(OR(WEEKDAY(Cafe[[#This Row],[Date]])=1, WEEKDAY(Cafe[[#This Row],[Date]])=7),1,0)</f>
        <v>1</v>
      </c>
    </row>
    <row r="1050" spans="2:7" x14ac:dyDescent="0.3">
      <c r="B1050" s="1">
        <f t="shared" si="16"/>
        <v>43779</v>
      </c>
      <c r="C1050" s="2">
        <v>14462.899775660182</v>
      </c>
      <c r="D1050">
        <v>50</v>
      </c>
      <c r="E1050" cm="1">
        <f t="array" ref="E1050">_xlfn.SWITCH(MONTH(Cafe[[#This Row],[Date]]),1,100,2,100,3,100,4,150,5,150,6,150,7,150,8,200,9,150,10,150,11,150,12,150)</f>
        <v>150</v>
      </c>
      <c r="F1050">
        <v>21</v>
      </c>
      <c r="G1050">
        <f>IF(OR(WEEKDAY(Cafe[[#This Row],[Date]])=1, WEEKDAY(Cafe[[#This Row],[Date]])=7),1,0)</f>
        <v>1</v>
      </c>
    </row>
    <row r="1051" spans="2:7" x14ac:dyDescent="0.3">
      <c r="B1051" s="1">
        <f t="shared" si="16"/>
        <v>43780</v>
      </c>
      <c r="C1051" s="2">
        <v>13723.511551403682</v>
      </c>
      <c r="D1051">
        <v>55</v>
      </c>
      <c r="E1051" cm="1">
        <f t="array" ref="E1051">_xlfn.SWITCH(MONTH(Cafe[[#This Row],[Date]]),1,100,2,100,3,100,4,150,5,150,6,150,7,150,8,200,9,150,10,150,11,150,12,150)</f>
        <v>150</v>
      </c>
      <c r="F1051">
        <v>16</v>
      </c>
      <c r="G1051">
        <f>IF(OR(WEEKDAY(Cafe[[#This Row],[Date]])=1, WEEKDAY(Cafe[[#This Row],[Date]])=7),1,0)</f>
        <v>0</v>
      </c>
    </row>
    <row r="1052" spans="2:7" x14ac:dyDescent="0.3">
      <c r="B1052" s="1">
        <f t="shared" si="16"/>
        <v>43781</v>
      </c>
      <c r="C1052" s="2">
        <v>13670.353146665289</v>
      </c>
      <c r="D1052">
        <v>47</v>
      </c>
      <c r="E1052" cm="1">
        <f t="array" ref="E1052">_xlfn.SWITCH(MONTH(Cafe[[#This Row],[Date]]),1,100,2,100,3,100,4,150,5,150,6,150,7,150,8,200,9,150,10,150,11,150,12,150)</f>
        <v>150</v>
      </c>
      <c r="F1052">
        <v>15</v>
      </c>
      <c r="G1052">
        <f>IF(OR(WEEKDAY(Cafe[[#This Row],[Date]])=1, WEEKDAY(Cafe[[#This Row],[Date]])=7),1,0)</f>
        <v>0</v>
      </c>
    </row>
    <row r="1053" spans="2:7" x14ac:dyDescent="0.3">
      <c r="B1053" s="1">
        <f t="shared" si="16"/>
        <v>43782</v>
      </c>
      <c r="C1053" s="2">
        <v>9967.3751393055245</v>
      </c>
      <c r="D1053">
        <v>33</v>
      </c>
      <c r="E1053" cm="1">
        <f t="array" ref="E1053">_xlfn.SWITCH(MONTH(Cafe[[#This Row],[Date]]),1,100,2,100,3,100,4,150,5,150,6,150,7,150,8,200,9,150,10,150,11,150,12,150)</f>
        <v>150</v>
      </c>
      <c r="F1053">
        <v>18</v>
      </c>
      <c r="G1053">
        <f>IF(OR(WEEKDAY(Cafe[[#This Row],[Date]])=1, WEEKDAY(Cafe[[#This Row],[Date]])=7),1,0)</f>
        <v>0</v>
      </c>
    </row>
    <row r="1054" spans="2:7" x14ac:dyDescent="0.3">
      <c r="B1054" s="1">
        <f t="shared" si="16"/>
        <v>43783</v>
      </c>
      <c r="C1054" s="2">
        <v>11867.928794930736</v>
      </c>
      <c r="D1054">
        <v>39</v>
      </c>
      <c r="E1054" cm="1">
        <f t="array" ref="E1054">_xlfn.SWITCH(MONTH(Cafe[[#This Row],[Date]]),1,100,2,100,3,100,4,150,5,150,6,150,7,150,8,200,9,150,10,150,11,150,12,150)</f>
        <v>150</v>
      </c>
      <c r="F1054">
        <v>18</v>
      </c>
      <c r="G1054">
        <f>IF(OR(WEEKDAY(Cafe[[#This Row],[Date]])=1, WEEKDAY(Cafe[[#This Row],[Date]])=7),1,0)</f>
        <v>0</v>
      </c>
    </row>
    <row r="1055" spans="2:7" x14ac:dyDescent="0.3">
      <c r="B1055" s="1">
        <f t="shared" si="16"/>
        <v>43784</v>
      </c>
      <c r="C1055" s="2">
        <v>10815.557241194139</v>
      </c>
      <c r="D1055">
        <v>45</v>
      </c>
      <c r="E1055" cm="1">
        <f t="array" ref="E1055">_xlfn.SWITCH(MONTH(Cafe[[#This Row],[Date]]),1,100,2,100,3,100,4,150,5,150,6,150,7,150,8,200,9,150,10,150,11,150,12,150)</f>
        <v>150</v>
      </c>
      <c r="F1055">
        <v>14</v>
      </c>
      <c r="G1055">
        <f>IF(OR(WEEKDAY(Cafe[[#This Row],[Date]])=1, WEEKDAY(Cafe[[#This Row],[Date]])=7),1,0)</f>
        <v>0</v>
      </c>
    </row>
    <row r="1056" spans="2:7" x14ac:dyDescent="0.3">
      <c r="B1056" s="1">
        <f t="shared" si="16"/>
        <v>43785</v>
      </c>
      <c r="C1056" s="2">
        <v>15039.523605223922</v>
      </c>
      <c r="D1056">
        <v>49</v>
      </c>
      <c r="E1056" cm="1">
        <f t="array" ref="E1056">_xlfn.SWITCH(MONTH(Cafe[[#This Row],[Date]]),1,100,2,100,3,100,4,150,5,150,6,150,7,150,8,200,9,150,10,150,11,150,12,150)</f>
        <v>150</v>
      </c>
      <c r="F1056">
        <v>15</v>
      </c>
      <c r="G1056">
        <f>IF(OR(WEEKDAY(Cafe[[#This Row],[Date]])=1, WEEKDAY(Cafe[[#This Row],[Date]])=7),1,0)</f>
        <v>1</v>
      </c>
    </row>
    <row r="1057" spans="2:7" x14ac:dyDescent="0.3">
      <c r="B1057" s="1">
        <f t="shared" si="16"/>
        <v>43786</v>
      </c>
      <c r="C1057" s="2">
        <v>16939.766232636313</v>
      </c>
      <c r="D1057">
        <v>55</v>
      </c>
      <c r="E1057" cm="1">
        <f t="array" ref="E1057">_xlfn.SWITCH(MONTH(Cafe[[#This Row],[Date]]),1,100,2,100,3,100,4,150,5,150,6,150,7,150,8,200,9,150,10,150,11,150,12,150)</f>
        <v>150</v>
      </c>
      <c r="F1057">
        <v>13</v>
      </c>
      <c r="G1057">
        <f>IF(OR(WEEKDAY(Cafe[[#This Row],[Date]])=1, WEEKDAY(Cafe[[#This Row],[Date]])=7),1,0)</f>
        <v>1</v>
      </c>
    </row>
    <row r="1058" spans="2:7" x14ac:dyDescent="0.3">
      <c r="B1058" s="1">
        <f t="shared" si="16"/>
        <v>43787</v>
      </c>
      <c r="C1058" s="2">
        <v>13518.807025060345</v>
      </c>
      <c r="D1058">
        <v>57</v>
      </c>
      <c r="E1058" cm="1">
        <f t="array" ref="E1058">_xlfn.SWITCH(MONTH(Cafe[[#This Row],[Date]]),1,100,2,100,3,100,4,150,5,150,6,150,7,150,8,200,9,150,10,150,11,150,12,150)</f>
        <v>150</v>
      </c>
      <c r="F1058">
        <v>21</v>
      </c>
      <c r="G1058">
        <f>IF(OR(WEEKDAY(Cafe[[#This Row],[Date]])=1, WEEKDAY(Cafe[[#This Row],[Date]])=7),1,0)</f>
        <v>0</v>
      </c>
    </row>
    <row r="1059" spans="2:7" x14ac:dyDescent="0.3">
      <c r="B1059" s="1">
        <f t="shared" si="16"/>
        <v>43788</v>
      </c>
      <c r="C1059" s="2">
        <v>12171.294707737117</v>
      </c>
      <c r="D1059">
        <v>51</v>
      </c>
      <c r="E1059" cm="1">
        <f t="array" ref="E1059">_xlfn.SWITCH(MONTH(Cafe[[#This Row],[Date]]),1,100,2,100,3,100,4,150,5,150,6,150,7,150,8,200,9,150,10,150,11,150,12,150)</f>
        <v>150</v>
      </c>
      <c r="F1059">
        <v>20</v>
      </c>
      <c r="G1059">
        <f>IF(OR(WEEKDAY(Cafe[[#This Row],[Date]])=1, WEEKDAY(Cafe[[#This Row],[Date]])=7),1,0)</f>
        <v>0</v>
      </c>
    </row>
    <row r="1060" spans="2:7" x14ac:dyDescent="0.3">
      <c r="B1060" s="1">
        <f t="shared" si="16"/>
        <v>43789</v>
      </c>
      <c r="C1060" s="2">
        <v>11576.422394846832</v>
      </c>
      <c r="D1060">
        <v>53</v>
      </c>
      <c r="E1060" cm="1">
        <f t="array" ref="E1060">_xlfn.SWITCH(MONTH(Cafe[[#This Row],[Date]]),1,100,2,100,3,100,4,150,5,150,6,150,7,150,8,200,9,150,10,150,11,150,12,150)</f>
        <v>150</v>
      </c>
      <c r="F1060">
        <v>12</v>
      </c>
      <c r="G1060">
        <f>IF(OR(WEEKDAY(Cafe[[#This Row],[Date]])=1, WEEKDAY(Cafe[[#This Row],[Date]])=7),1,0)</f>
        <v>0</v>
      </c>
    </row>
    <row r="1061" spans="2:7" x14ac:dyDescent="0.3">
      <c r="B1061" s="1">
        <f t="shared" si="16"/>
        <v>43790</v>
      </c>
      <c r="C1061" s="2">
        <v>12574.261733437634</v>
      </c>
      <c r="D1061">
        <v>54</v>
      </c>
      <c r="E1061" cm="1">
        <f t="array" ref="E1061">_xlfn.SWITCH(MONTH(Cafe[[#This Row],[Date]]),1,100,2,100,3,100,4,150,5,150,6,150,7,150,8,200,9,150,10,150,11,150,12,150)</f>
        <v>150</v>
      </c>
      <c r="F1061">
        <v>18</v>
      </c>
      <c r="G1061">
        <f>IF(OR(WEEKDAY(Cafe[[#This Row],[Date]])=1, WEEKDAY(Cafe[[#This Row],[Date]])=7),1,0)</f>
        <v>0</v>
      </c>
    </row>
    <row r="1062" spans="2:7" x14ac:dyDescent="0.3">
      <c r="B1062" s="1">
        <f t="shared" si="16"/>
        <v>43791</v>
      </c>
      <c r="C1062" s="2">
        <v>14436.721381311505</v>
      </c>
      <c r="D1062">
        <v>57</v>
      </c>
      <c r="E1062" cm="1">
        <f t="array" ref="E1062">_xlfn.SWITCH(MONTH(Cafe[[#This Row],[Date]]),1,100,2,100,3,100,4,150,5,150,6,150,7,150,8,200,9,150,10,150,11,150,12,150)</f>
        <v>150</v>
      </c>
      <c r="F1062">
        <v>12</v>
      </c>
      <c r="G1062">
        <f>IF(OR(WEEKDAY(Cafe[[#This Row],[Date]])=1, WEEKDAY(Cafe[[#This Row],[Date]])=7),1,0)</f>
        <v>0</v>
      </c>
    </row>
    <row r="1063" spans="2:7" x14ac:dyDescent="0.3">
      <c r="B1063" s="1">
        <f t="shared" si="16"/>
        <v>43792</v>
      </c>
      <c r="C1063" s="2">
        <v>15583.758506850198</v>
      </c>
      <c r="D1063">
        <v>62</v>
      </c>
      <c r="E1063" cm="1">
        <f t="array" ref="E1063">_xlfn.SWITCH(MONTH(Cafe[[#This Row],[Date]]),1,100,2,100,3,100,4,150,5,150,6,150,7,150,8,200,9,150,10,150,11,150,12,150)</f>
        <v>150</v>
      </c>
      <c r="F1063">
        <v>20</v>
      </c>
      <c r="G1063">
        <f>IF(OR(WEEKDAY(Cafe[[#This Row],[Date]])=1, WEEKDAY(Cafe[[#This Row],[Date]])=7),1,0)</f>
        <v>1</v>
      </c>
    </row>
    <row r="1064" spans="2:7" x14ac:dyDescent="0.3">
      <c r="B1064" s="1">
        <f t="shared" si="16"/>
        <v>43793</v>
      </c>
      <c r="C1064" s="2">
        <v>15655.863329265923</v>
      </c>
      <c r="D1064">
        <v>49</v>
      </c>
      <c r="E1064" cm="1">
        <f t="array" ref="E1064">_xlfn.SWITCH(MONTH(Cafe[[#This Row],[Date]]),1,100,2,100,3,100,4,150,5,150,6,150,7,150,8,200,9,150,10,150,11,150,12,150)</f>
        <v>150</v>
      </c>
      <c r="F1064">
        <v>19</v>
      </c>
      <c r="G1064">
        <f>IF(OR(WEEKDAY(Cafe[[#This Row],[Date]])=1, WEEKDAY(Cafe[[#This Row],[Date]])=7),1,0)</f>
        <v>1</v>
      </c>
    </row>
    <row r="1065" spans="2:7" x14ac:dyDescent="0.3">
      <c r="B1065" s="1">
        <f t="shared" si="16"/>
        <v>43794</v>
      </c>
      <c r="C1065" s="2">
        <v>11550.892323048018</v>
      </c>
      <c r="D1065">
        <v>47</v>
      </c>
      <c r="E1065" cm="1">
        <f t="array" ref="E1065">_xlfn.SWITCH(MONTH(Cafe[[#This Row],[Date]]),1,100,2,100,3,100,4,150,5,150,6,150,7,150,8,200,9,150,10,150,11,150,12,150)</f>
        <v>150</v>
      </c>
      <c r="F1065">
        <v>15</v>
      </c>
      <c r="G1065">
        <f>IF(OR(WEEKDAY(Cafe[[#This Row],[Date]])=1, WEEKDAY(Cafe[[#This Row],[Date]])=7),1,0)</f>
        <v>0</v>
      </c>
    </row>
    <row r="1066" spans="2:7" x14ac:dyDescent="0.3">
      <c r="B1066" s="1">
        <f t="shared" si="16"/>
        <v>43795</v>
      </c>
      <c r="C1066" s="2">
        <v>11027.99728568518</v>
      </c>
      <c r="D1066">
        <v>51</v>
      </c>
      <c r="E1066" cm="1">
        <f t="array" ref="E1066">_xlfn.SWITCH(MONTH(Cafe[[#This Row],[Date]]),1,100,2,100,3,100,4,150,5,150,6,150,7,150,8,200,9,150,10,150,11,150,12,150)</f>
        <v>150</v>
      </c>
      <c r="F1066">
        <v>14</v>
      </c>
      <c r="G1066">
        <f>IF(OR(WEEKDAY(Cafe[[#This Row],[Date]])=1, WEEKDAY(Cafe[[#This Row],[Date]])=7),1,0)</f>
        <v>0</v>
      </c>
    </row>
    <row r="1067" spans="2:7" x14ac:dyDescent="0.3">
      <c r="B1067" s="1">
        <f t="shared" si="16"/>
        <v>43796</v>
      </c>
      <c r="C1067" s="2">
        <v>11896.215377813878</v>
      </c>
      <c r="D1067">
        <v>64</v>
      </c>
      <c r="E1067" cm="1">
        <f t="array" ref="E1067">_xlfn.SWITCH(MONTH(Cafe[[#This Row],[Date]]),1,100,2,100,3,100,4,150,5,150,6,150,7,150,8,200,9,150,10,150,11,150,12,150)</f>
        <v>150</v>
      </c>
      <c r="F1067">
        <v>15</v>
      </c>
      <c r="G1067">
        <f>IF(OR(WEEKDAY(Cafe[[#This Row],[Date]])=1, WEEKDAY(Cafe[[#This Row],[Date]])=7),1,0)</f>
        <v>0</v>
      </c>
    </row>
    <row r="1068" spans="2:7" x14ac:dyDescent="0.3">
      <c r="B1068" s="1">
        <f t="shared" si="16"/>
        <v>43797</v>
      </c>
      <c r="C1068" s="2">
        <v>14205.149421271046</v>
      </c>
      <c r="D1068">
        <v>53</v>
      </c>
      <c r="E1068" cm="1">
        <f t="array" ref="E1068">_xlfn.SWITCH(MONTH(Cafe[[#This Row],[Date]]),1,100,2,100,3,100,4,150,5,150,6,150,7,150,8,200,9,150,10,150,11,150,12,150)</f>
        <v>150</v>
      </c>
      <c r="F1068">
        <v>16</v>
      </c>
      <c r="G1068">
        <f>IF(OR(WEEKDAY(Cafe[[#This Row],[Date]])=1, WEEKDAY(Cafe[[#This Row],[Date]])=7),1,0)</f>
        <v>0</v>
      </c>
    </row>
    <row r="1069" spans="2:7" x14ac:dyDescent="0.3">
      <c r="B1069" s="1">
        <f t="shared" si="16"/>
        <v>43798</v>
      </c>
      <c r="C1069" s="2">
        <v>11263.757650805077</v>
      </c>
      <c r="D1069">
        <v>56</v>
      </c>
      <c r="E1069" cm="1">
        <f t="array" ref="E1069">_xlfn.SWITCH(MONTH(Cafe[[#This Row],[Date]]),1,100,2,100,3,100,4,150,5,150,6,150,7,150,8,200,9,150,10,150,11,150,12,150)</f>
        <v>150</v>
      </c>
      <c r="F1069">
        <v>16</v>
      </c>
      <c r="G1069">
        <f>IF(OR(WEEKDAY(Cafe[[#This Row],[Date]])=1, WEEKDAY(Cafe[[#This Row],[Date]])=7),1,0)</f>
        <v>0</v>
      </c>
    </row>
    <row r="1070" spans="2:7" x14ac:dyDescent="0.3">
      <c r="B1070" s="1">
        <f t="shared" si="16"/>
        <v>43799</v>
      </c>
      <c r="C1070" s="2">
        <v>15306.99799519312</v>
      </c>
      <c r="D1070">
        <v>62</v>
      </c>
      <c r="E1070" cm="1">
        <f t="array" ref="E1070">_xlfn.SWITCH(MONTH(Cafe[[#This Row],[Date]]),1,100,2,100,3,100,4,150,5,150,6,150,7,150,8,200,9,150,10,150,11,150,12,150)</f>
        <v>150</v>
      </c>
      <c r="F1070">
        <v>15</v>
      </c>
      <c r="G1070">
        <f>IF(OR(WEEKDAY(Cafe[[#This Row],[Date]])=1, WEEKDAY(Cafe[[#This Row],[Date]])=7),1,0)</f>
        <v>1</v>
      </c>
    </row>
    <row r="1071" spans="2:7" x14ac:dyDescent="0.3">
      <c r="B1071" s="1">
        <f t="shared" si="16"/>
        <v>43800</v>
      </c>
      <c r="C1071" s="2">
        <v>15600.562950759724</v>
      </c>
      <c r="D1071">
        <v>64</v>
      </c>
      <c r="E1071" cm="1">
        <f t="array" ref="E1071">_xlfn.SWITCH(MONTH(Cafe[[#This Row],[Date]]),1,100,2,100,3,100,4,150,5,150,6,150,7,150,8,200,9,150,10,150,11,150,12,150)</f>
        <v>150</v>
      </c>
      <c r="F1071">
        <v>20</v>
      </c>
      <c r="G1071">
        <f>IF(OR(WEEKDAY(Cafe[[#This Row],[Date]])=1, WEEKDAY(Cafe[[#This Row],[Date]])=7),1,0)</f>
        <v>1</v>
      </c>
    </row>
    <row r="1072" spans="2:7" x14ac:dyDescent="0.3">
      <c r="B1072" s="1">
        <f t="shared" si="16"/>
        <v>43801</v>
      </c>
      <c r="C1072" s="2">
        <v>13407.332251411579</v>
      </c>
      <c r="D1072">
        <v>45</v>
      </c>
      <c r="E1072" cm="1">
        <f t="array" ref="E1072">_xlfn.SWITCH(MONTH(Cafe[[#This Row],[Date]]),1,100,2,100,3,100,4,150,5,150,6,150,7,150,8,200,9,150,10,150,11,150,12,150)</f>
        <v>150</v>
      </c>
      <c r="F1072">
        <v>15</v>
      </c>
      <c r="G1072">
        <f>IF(OR(WEEKDAY(Cafe[[#This Row],[Date]])=1, WEEKDAY(Cafe[[#This Row],[Date]])=7),1,0)</f>
        <v>0</v>
      </c>
    </row>
    <row r="1073" spans="2:7" x14ac:dyDescent="0.3">
      <c r="B1073" s="1">
        <f t="shared" si="16"/>
        <v>43802</v>
      </c>
      <c r="C1073" s="2">
        <v>12812.363306708794</v>
      </c>
      <c r="D1073">
        <v>40</v>
      </c>
      <c r="E1073" cm="1">
        <f t="array" ref="E1073">_xlfn.SWITCH(MONTH(Cafe[[#This Row],[Date]]),1,100,2,100,3,100,4,150,5,150,6,150,7,150,8,200,9,150,10,150,11,150,12,150)</f>
        <v>150</v>
      </c>
      <c r="F1073">
        <v>14</v>
      </c>
      <c r="G1073">
        <f>IF(OR(WEEKDAY(Cafe[[#This Row],[Date]])=1, WEEKDAY(Cafe[[#This Row],[Date]])=7),1,0)</f>
        <v>0</v>
      </c>
    </row>
    <row r="1074" spans="2:7" x14ac:dyDescent="0.3">
      <c r="B1074" s="1">
        <f t="shared" si="16"/>
        <v>43803</v>
      </c>
      <c r="C1074" s="2">
        <v>10892.57034159212</v>
      </c>
      <c r="D1074">
        <v>44</v>
      </c>
      <c r="E1074" cm="1">
        <f t="array" ref="E1074">_xlfn.SWITCH(MONTH(Cafe[[#This Row],[Date]]),1,100,2,100,3,100,4,150,5,150,6,150,7,150,8,200,9,150,10,150,11,150,12,150)</f>
        <v>150</v>
      </c>
      <c r="F1074">
        <v>16</v>
      </c>
      <c r="G1074">
        <f>IF(OR(WEEKDAY(Cafe[[#This Row],[Date]])=1, WEEKDAY(Cafe[[#This Row],[Date]])=7),1,0)</f>
        <v>0</v>
      </c>
    </row>
    <row r="1075" spans="2:7" x14ac:dyDescent="0.3">
      <c r="B1075" s="1">
        <f t="shared" si="16"/>
        <v>43804</v>
      </c>
      <c r="C1075" s="2">
        <v>13919.434108831903</v>
      </c>
      <c r="D1075">
        <v>51</v>
      </c>
      <c r="E1075" cm="1">
        <f t="array" ref="E1075">_xlfn.SWITCH(MONTH(Cafe[[#This Row],[Date]]),1,100,2,100,3,100,4,150,5,150,6,150,7,150,8,200,9,150,10,150,11,150,12,150)</f>
        <v>150</v>
      </c>
      <c r="F1075">
        <v>21</v>
      </c>
      <c r="G1075">
        <f>IF(OR(WEEKDAY(Cafe[[#This Row],[Date]])=1, WEEKDAY(Cafe[[#This Row],[Date]])=7),1,0)</f>
        <v>0</v>
      </c>
    </row>
    <row r="1076" spans="2:7" x14ac:dyDescent="0.3">
      <c r="B1076" s="1">
        <f t="shared" si="16"/>
        <v>43805</v>
      </c>
      <c r="C1076" s="2">
        <v>12229.391188179226</v>
      </c>
      <c r="D1076">
        <v>53</v>
      </c>
      <c r="E1076" cm="1">
        <f t="array" ref="E1076">_xlfn.SWITCH(MONTH(Cafe[[#This Row],[Date]]),1,100,2,100,3,100,4,150,5,150,6,150,7,150,8,200,9,150,10,150,11,150,12,150)</f>
        <v>150</v>
      </c>
      <c r="F1076">
        <v>13</v>
      </c>
      <c r="G1076">
        <f>IF(OR(WEEKDAY(Cafe[[#This Row],[Date]])=1, WEEKDAY(Cafe[[#This Row],[Date]])=7),1,0)</f>
        <v>0</v>
      </c>
    </row>
    <row r="1077" spans="2:7" x14ac:dyDescent="0.3">
      <c r="B1077" s="1">
        <f t="shared" si="16"/>
        <v>43806</v>
      </c>
      <c r="C1077" s="2">
        <v>16311.801202380093</v>
      </c>
      <c r="D1077">
        <v>56</v>
      </c>
      <c r="E1077" cm="1">
        <f t="array" ref="E1077">_xlfn.SWITCH(MONTH(Cafe[[#This Row],[Date]]),1,100,2,100,3,100,4,150,5,150,6,150,7,150,8,200,9,150,10,150,11,150,12,150)</f>
        <v>150</v>
      </c>
      <c r="F1077">
        <v>19</v>
      </c>
      <c r="G1077">
        <f>IF(OR(WEEKDAY(Cafe[[#This Row],[Date]])=1, WEEKDAY(Cafe[[#This Row],[Date]])=7),1,0)</f>
        <v>1</v>
      </c>
    </row>
    <row r="1078" spans="2:7" x14ac:dyDescent="0.3">
      <c r="B1078" s="1">
        <f t="shared" si="16"/>
        <v>43807</v>
      </c>
      <c r="C1078" s="2">
        <v>15468.261991291478</v>
      </c>
      <c r="D1078">
        <v>53</v>
      </c>
      <c r="E1078" cm="1">
        <f t="array" ref="E1078">_xlfn.SWITCH(MONTH(Cafe[[#This Row],[Date]]),1,100,2,100,3,100,4,150,5,150,6,150,7,150,8,200,9,150,10,150,11,150,12,150)</f>
        <v>150</v>
      </c>
      <c r="F1078">
        <v>15</v>
      </c>
      <c r="G1078">
        <f>IF(OR(WEEKDAY(Cafe[[#This Row],[Date]])=1, WEEKDAY(Cafe[[#This Row],[Date]])=7),1,0)</f>
        <v>1</v>
      </c>
    </row>
    <row r="1079" spans="2:7" x14ac:dyDescent="0.3">
      <c r="B1079" s="1">
        <f t="shared" si="16"/>
        <v>43808</v>
      </c>
      <c r="C1079" s="2">
        <v>14058.92208041573</v>
      </c>
      <c r="D1079">
        <v>52</v>
      </c>
      <c r="E1079" cm="1">
        <f t="array" ref="E1079">_xlfn.SWITCH(MONTH(Cafe[[#This Row],[Date]]),1,100,2,100,3,100,4,150,5,150,6,150,7,150,8,200,9,150,10,150,11,150,12,150)</f>
        <v>150</v>
      </c>
      <c r="F1079">
        <v>22</v>
      </c>
      <c r="G1079">
        <f>IF(OR(WEEKDAY(Cafe[[#This Row],[Date]])=1, WEEKDAY(Cafe[[#This Row],[Date]])=7),1,0)</f>
        <v>0</v>
      </c>
    </row>
    <row r="1080" spans="2:7" x14ac:dyDescent="0.3">
      <c r="B1080" s="1">
        <f t="shared" si="16"/>
        <v>43809</v>
      </c>
      <c r="C1080" s="2">
        <v>11542.765037458432</v>
      </c>
      <c r="D1080">
        <v>59</v>
      </c>
      <c r="E1080" cm="1">
        <f t="array" ref="E1080">_xlfn.SWITCH(MONTH(Cafe[[#This Row],[Date]]),1,100,2,100,3,100,4,150,5,150,6,150,7,150,8,200,9,150,10,150,11,150,12,150)</f>
        <v>150</v>
      </c>
      <c r="F1080">
        <v>20</v>
      </c>
      <c r="G1080">
        <f>IF(OR(WEEKDAY(Cafe[[#This Row],[Date]])=1, WEEKDAY(Cafe[[#This Row],[Date]])=7),1,0)</f>
        <v>0</v>
      </c>
    </row>
    <row r="1081" spans="2:7" x14ac:dyDescent="0.3">
      <c r="B1081" s="1">
        <f t="shared" si="16"/>
        <v>43810</v>
      </c>
      <c r="C1081" s="2">
        <v>12463.720041316501</v>
      </c>
      <c r="D1081">
        <v>41</v>
      </c>
      <c r="E1081" cm="1">
        <f t="array" ref="E1081">_xlfn.SWITCH(MONTH(Cafe[[#This Row],[Date]]),1,100,2,100,3,100,4,150,5,150,6,150,7,150,8,200,9,150,10,150,11,150,12,150)</f>
        <v>150</v>
      </c>
      <c r="F1081">
        <v>19</v>
      </c>
      <c r="G1081">
        <f>IF(OR(WEEKDAY(Cafe[[#This Row],[Date]])=1, WEEKDAY(Cafe[[#This Row],[Date]])=7),1,0)</f>
        <v>0</v>
      </c>
    </row>
    <row r="1082" spans="2:7" x14ac:dyDescent="0.3">
      <c r="B1082" s="1">
        <f t="shared" si="16"/>
        <v>43811</v>
      </c>
      <c r="C1082" s="2">
        <v>11296.467708269345</v>
      </c>
      <c r="D1082">
        <v>42</v>
      </c>
      <c r="E1082" cm="1">
        <f t="array" ref="E1082">_xlfn.SWITCH(MONTH(Cafe[[#This Row],[Date]]),1,100,2,100,3,100,4,150,5,150,6,150,7,150,8,200,9,150,10,150,11,150,12,150)</f>
        <v>150</v>
      </c>
      <c r="F1082">
        <v>19</v>
      </c>
      <c r="G1082">
        <f>IF(OR(WEEKDAY(Cafe[[#This Row],[Date]])=1, WEEKDAY(Cafe[[#This Row],[Date]])=7),1,0)</f>
        <v>0</v>
      </c>
    </row>
    <row r="1083" spans="2:7" x14ac:dyDescent="0.3">
      <c r="B1083" s="1">
        <f t="shared" si="16"/>
        <v>43812</v>
      </c>
      <c r="C1083" s="2">
        <v>11790.321435136058</v>
      </c>
      <c r="D1083">
        <v>40</v>
      </c>
      <c r="E1083" cm="1">
        <f t="array" ref="E1083">_xlfn.SWITCH(MONTH(Cafe[[#This Row],[Date]]),1,100,2,100,3,100,4,150,5,150,6,150,7,150,8,200,9,150,10,150,11,150,12,150)</f>
        <v>150</v>
      </c>
      <c r="F1083">
        <v>16</v>
      </c>
      <c r="G1083">
        <f>IF(OR(WEEKDAY(Cafe[[#This Row],[Date]])=1, WEEKDAY(Cafe[[#This Row],[Date]])=7),1,0)</f>
        <v>0</v>
      </c>
    </row>
    <row r="1084" spans="2:7" x14ac:dyDescent="0.3">
      <c r="B1084" s="1">
        <f t="shared" si="16"/>
        <v>43813</v>
      </c>
      <c r="C1084" s="2">
        <v>14508.479147547368</v>
      </c>
      <c r="D1084">
        <v>47</v>
      </c>
      <c r="E1084" cm="1">
        <f t="array" ref="E1084">_xlfn.SWITCH(MONTH(Cafe[[#This Row],[Date]]),1,100,2,100,3,100,4,150,5,150,6,150,7,150,8,200,9,150,10,150,11,150,12,150)</f>
        <v>150</v>
      </c>
      <c r="F1084">
        <v>12</v>
      </c>
      <c r="G1084">
        <f>IF(OR(WEEKDAY(Cafe[[#This Row],[Date]])=1, WEEKDAY(Cafe[[#This Row],[Date]])=7),1,0)</f>
        <v>1</v>
      </c>
    </row>
    <row r="1085" spans="2:7" x14ac:dyDescent="0.3">
      <c r="B1085" s="1">
        <f t="shared" si="16"/>
        <v>43814</v>
      </c>
      <c r="C1085" s="2">
        <v>16238.271511466875</v>
      </c>
      <c r="D1085">
        <v>48</v>
      </c>
      <c r="E1085" cm="1">
        <f t="array" ref="E1085">_xlfn.SWITCH(MONTH(Cafe[[#This Row],[Date]]),1,100,2,100,3,100,4,150,5,150,6,150,7,150,8,200,9,150,10,150,11,150,12,150)</f>
        <v>150</v>
      </c>
      <c r="F1085">
        <v>13</v>
      </c>
      <c r="G1085">
        <f>IF(OR(WEEKDAY(Cafe[[#This Row],[Date]])=1, WEEKDAY(Cafe[[#This Row],[Date]])=7),1,0)</f>
        <v>1</v>
      </c>
    </row>
    <row r="1086" spans="2:7" x14ac:dyDescent="0.3">
      <c r="B1086" s="1">
        <f t="shared" si="16"/>
        <v>43815</v>
      </c>
      <c r="C1086" s="2">
        <v>11837.52096056918</v>
      </c>
      <c r="D1086">
        <v>59</v>
      </c>
      <c r="E1086" cm="1">
        <f t="array" ref="E1086">_xlfn.SWITCH(MONTH(Cafe[[#This Row],[Date]]),1,100,2,100,3,100,4,150,5,150,6,150,7,150,8,200,9,150,10,150,11,150,12,150)</f>
        <v>150</v>
      </c>
      <c r="F1086">
        <v>16</v>
      </c>
      <c r="G1086">
        <f>IF(OR(WEEKDAY(Cafe[[#This Row],[Date]])=1, WEEKDAY(Cafe[[#This Row],[Date]])=7),1,0)</f>
        <v>0</v>
      </c>
    </row>
    <row r="1087" spans="2:7" x14ac:dyDescent="0.3">
      <c r="B1087" s="1">
        <f t="shared" si="16"/>
        <v>43816</v>
      </c>
      <c r="C1087" s="2">
        <v>11828.77402704309</v>
      </c>
      <c r="D1087">
        <v>58</v>
      </c>
      <c r="E1087" cm="1">
        <f t="array" ref="E1087">_xlfn.SWITCH(MONTH(Cafe[[#This Row],[Date]]),1,100,2,100,3,100,4,150,5,150,6,150,7,150,8,200,9,150,10,150,11,150,12,150)</f>
        <v>150</v>
      </c>
      <c r="F1087">
        <v>14</v>
      </c>
      <c r="G1087">
        <f>IF(OR(WEEKDAY(Cafe[[#This Row],[Date]])=1, WEEKDAY(Cafe[[#This Row],[Date]])=7),1,0)</f>
        <v>0</v>
      </c>
    </row>
    <row r="1088" spans="2:7" x14ac:dyDescent="0.3">
      <c r="B1088" s="1">
        <f t="shared" si="16"/>
        <v>43817</v>
      </c>
      <c r="C1088" s="2">
        <v>11959.369612825722</v>
      </c>
      <c r="D1088">
        <v>39</v>
      </c>
      <c r="E1088" cm="1">
        <f t="array" ref="E1088">_xlfn.SWITCH(MONTH(Cafe[[#This Row],[Date]]),1,100,2,100,3,100,4,150,5,150,6,150,7,150,8,200,9,150,10,150,11,150,12,150)</f>
        <v>150</v>
      </c>
      <c r="F1088">
        <v>21</v>
      </c>
      <c r="G1088">
        <f>IF(OR(WEEKDAY(Cafe[[#This Row],[Date]])=1, WEEKDAY(Cafe[[#This Row],[Date]])=7),1,0)</f>
        <v>0</v>
      </c>
    </row>
    <row r="1089" spans="2:7" x14ac:dyDescent="0.3">
      <c r="B1089" s="1">
        <f t="shared" si="16"/>
        <v>43818</v>
      </c>
      <c r="C1089" s="2">
        <v>11524.866171552942</v>
      </c>
      <c r="D1089">
        <v>39</v>
      </c>
      <c r="E1089" cm="1">
        <f t="array" ref="E1089">_xlfn.SWITCH(MONTH(Cafe[[#This Row],[Date]]),1,100,2,100,3,100,4,150,5,150,6,150,7,150,8,200,9,150,10,150,11,150,12,150)</f>
        <v>150</v>
      </c>
      <c r="F1089">
        <v>18</v>
      </c>
      <c r="G1089">
        <f>IF(OR(WEEKDAY(Cafe[[#This Row],[Date]])=1, WEEKDAY(Cafe[[#This Row],[Date]])=7),1,0)</f>
        <v>0</v>
      </c>
    </row>
    <row r="1090" spans="2:7" x14ac:dyDescent="0.3">
      <c r="B1090" s="1">
        <f t="shared" si="16"/>
        <v>43819</v>
      </c>
      <c r="C1090" s="2">
        <v>11196.739506149348</v>
      </c>
      <c r="D1090">
        <v>43</v>
      </c>
      <c r="E1090" cm="1">
        <f t="array" ref="E1090">_xlfn.SWITCH(MONTH(Cafe[[#This Row],[Date]]),1,100,2,100,3,100,4,150,5,150,6,150,7,150,8,200,9,150,10,150,11,150,12,150)</f>
        <v>150</v>
      </c>
      <c r="F1090">
        <v>18</v>
      </c>
      <c r="G1090">
        <f>IF(OR(WEEKDAY(Cafe[[#This Row],[Date]])=1, WEEKDAY(Cafe[[#This Row],[Date]])=7),1,0)</f>
        <v>0</v>
      </c>
    </row>
    <row r="1091" spans="2:7" x14ac:dyDescent="0.3">
      <c r="B1091" s="1">
        <f t="shared" si="16"/>
        <v>43820</v>
      </c>
      <c r="C1091" s="2">
        <v>17163.340056316607</v>
      </c>
      <c r="D1091">
        <v>47</v>
      </c>
      <c r="E1091" cm="1">
        <f t="array" ref="E1091">_xlfn.SWITCH(MONTH(Cafe[[#This Row],[Date]]),1,100,2,100,3,100,4,150,5,150,6,150,7,150,8,200,9,150,10,150,11,150,12,150)</f>
        <v>150</v>
      </c>
      <c r="F1091">
        <v>18</v>
      </c>
      <c r="G1091">
        <f>IF(OR(WEEKDAY(Cafe[[#This Row],[Date]])=1, WEEKDAY(Cafe[[#This Row],[Date]])=7),1,0)</f>
        <v>1</v>
      </c>
    </row>
    <row r="1092" spans="2:7" x14ac:dyDescent="0.3">
      <c r="B1092" s="1">
        <f t="shared" si="16"/>
        <v>43821</v>
      </c>
      <c r="C1092" s="2">
        <v>16127.753981785445</v>
      </c>
      <c r="D1092">
        <v>44</v>
      </c>
      <c r="E1092" cm="1">
        <f t="array" ref="E1092">_xlfn.SWITCH(MONTH(Cafe[[#This Row],[Date]]),1,100,2,100,3,100,4,150,5,150,6,150,7,150,8,200,9,150,10,150,11,150,12,150)</f>
        <v>150</v>
      </c>
      <c r="F1092">
        <v>22</v>
      </c>
      <c r="G1092">
        <f>IF(OR(WEEKDAY(Cafe[[#This Row],[Date]])=1, WEEKDAY(Cafe[[#This Row],[Date]])=7),1,0)</f>
        <v>1</v>
      </c>
    </row>
    <row r="1093" spans="2:7" x14ac:dyDescent="0.3">
      <c r="B1093" s="1">
        <f t="shared" si="16"/>
        <v>43822</v>
      </c>
      <c r="C1093" s="2">
        <v>12993.214549287733</v>
      </c>
      <c r="D1093">
        <v>49</v>
      </c>
      <c r="E1093" cm="1">
        <f t="array" ref="E1093">_xlfn.SWITCH(MONTH(Cafe[[#This Row],[Date]]),1,100,2,100,3,100,4,150,5,150,6,150,7,150,8,200,9,150,10,150,11,150,12,150)</f>
        <v>150</v>
      </c>
      <c r="F1093">
        <v>16</v>
      </c>
      <c r="G1093">
        <f>IF(OR(WEEKDAY(Cafe[[#This Row],[Date]])=1, WEEKDAY(Cafe[[#This Row],[Date]])=7),1,0)</f>
        <v>0</v>
      </c>
    </row>
    <row r="1094" spans="2:7" x14ac:dyDescent="0.3">
      <c r="B1094" s="1">
        <f t="shared" si="16"/>
        <v>43823</v>
      </c>
      <c r="C1094" s="2">
        <v>14371.43727428037</v>
      </c>
      <c r="D1094">
        <v>61</v>
      </c>
      <c r="E1094" cm="1">
        <f t="array" ref="E1094">_xlfn.SWITCH(MONTH(Cafe[[#This Row],[Date]]),1,100,2,100,3,100,4,150,5,150,6,150,7,150,8,200,9,150,10,150,11,150,12,150)</f>
        <v>150</v>
      </c>
      <c r="F1094">
        <v>14</v>
      </c>
      <c r="G1094">
        <f>IF(OR(WEEKDAY(Cafe[[#This Row],[Date]])=1, WEEKDAY(Cafe[[#This Row],[Date]])=7),1,0)</f>
        <v>0</v>
      </c>
    </row>
    <row r="1095" spans="2:7" x14ac:dyDescent="0.3">
      <c r="B1095" s="1">
        <f t="shared" si="16"/>
        <v>43824</v>
      </c>
      <c r="C1095" s="2">
        <v>14325.335488487099</v>
      </c>
      <c r="D1095">
        <v>56</v>
      </c>
      <c r="E1095" cm="1">
        <f t="array" ref="E1095">_xlfn.SWITCH(MONTH(Cafe[[#This Row],[Date]]),1,100,2,100,3,100,4,150,5,150,6,150,7,150,8,200,9,150,10,150,11,150,12,150)</f>
        <v>150</v>
      </c>
      <c r="F1095">
        <v>16</v>
      </c>
      <c r="G1095">
        <f>IF(OR(WEEKDAY(Cafe[[#This Row],[Date]])=1, WEEKDAY(Cafe[[#This Row],[Date]])=7),1,0)</f>
        <v>0</v>
      </c>
    </row>
    <row r="1096" spans="2:7" x14ac:dyDescent="0.3">
      <c r="B1096" s="1">
        <f t="shared" si="16"/>
        <v>43825</v>
      </c>
      <c r="C1096" s="2">
        <v>13266.196741812102</v>
      </c>
      <c r="D1096">
        <v>53</v>
      </c>
      <c r="E1096" cm="1">
        <f t="array" ref="E1096">_xlfn.SWITCH(MONTH(Cafe[[#This Row],[Date]]),1,100,2,100,3,100,4,150,5,150,6,150,7,150,8,200,9,150,10,150,11,150,12,150)</f>
        <v>150</v>
      </c>
      <c r="F1096">
        <v>13</v>
      </c>
      <c r="G1096">
        <f>IF(OR(WEEKDAY(Cafe[[#This Row],[Date]])=1, WEEKDAY(Cafe[[#This Row],[Date]])=7),1,0)</f>
        <v>0</v>
      </c>
    </row>
    <row r="1097" spans="2:7" x14ac:dyDescent="0.3">
      <c r="B1097" s="1">
        <f t="shared" ref="B1097:B1101" si="17">B1096+1</f>
        <v>43826</v>
      </c>
      <c r="C1097" s="2">
        <v>13038.704060029331</v>
      </c>
      <c r="D1097">
        <v>57</v>
      </c>
      <c r="E1097" cm="1">
        <f t="array" ref="E1097">_xlfn.SWITCH(MONTH(Cafe[[#This Row],[Date]]),1,100,2,100,3,100,4,150,5,150,6,150,7,150,8,200,9,150,10,150,11,150,12,150)</f>
        <v>150</v>
      </c>
      <c r="F1097">
        <v>19</v>
      </c>
      <c r="G1097">
        <f>IF(OR(WEEKDAY(Cafe[[#This Row],[Date]])=1, WEEKDAY(Cafe[[#This Row],[Date]])=7),1,0)</f>
        <v>0</v>
      </c>
    </row>
    <row r="1098" spans="2:7" x14ac:dyDescent="0.3">
      <c r="B1098" s="1">
        <f t="shared" si="17"/>
        <v>43827</v>
      </c>
      <c r="C1098" s="2">
        <v>15098.91067922267</v>
      </c>
      <c r="D1098">
        <v>61</v>
      </c>
      <c r="E1098" cm="1">
        <f t="array" ref="E1098">_xlfn.SWITCH(MONTH(Cafe[[#This Row],[Date]]),1,100,2,100,3,100,4,150,5,150,6,150,7,150,8,200,9,150,10,150,11,150,12,150)</f>
        <v>150</v>
      </c>
      <c r="F1098">
        <v>17</v>
      </c>
      <c r="G1098">
        <f>IF(OR(WEEKDAY(Cafe[[#This Row],[Date]])=1, WEEKDAY(Cafe[[#This Row],[Date]])=7),1,0)</f>
        <v>1</v>
      </c>
    </row>
    <row r="1099" spans="2:7" x14ac:dyDescent="0.3">
      <c r="B1099" s="1">
        <f t="shared" si="17"/>
        <v>43828</v>
      </c>
      <c r="C1099" s="2">
        <v>17410.857536971802</v>
      </c>
      <c r="D1099">
        <v>65</v>
      </c>
      <c r="E1099" cm="1">
        <f t="array" ref="E1099">_xlfn.SWITCH(MONTH(Cafe[[#This Row],[Date]]),1,100,2,100,3,100,4,150,5,150,6,150,7,150,8,200,9,150,10,150,11,150,12,150)</f>
        <v>150</v>
      </c>
      <c r="F1099">
        <v>14</v>
      </c>
      <c r="G1099">
        <f>IF(OR(WEEKDAY(Cafe[[#This Row],[Date]])=1, WEEKDAY(Cafe[[#This Row],[Date]])=7),1,0)</f>
        <v>1</v>
      </c>
    </row>
    <row r="1100" spans="2:7" x14ac:dyDescent="0.3">
      <c r="B1100" s="1">
        <f t="shared" si="17"/>
        <v>43829</v>
      </c>
      <c r="C1100" s="2">
        <v>12913.391180451954</v>
      </c>
      <c r="D1100">
        <v>61</v>
      </c>
      <c r="E1100" cm="1">
        <f t="array" ref="E1100">_xlfn.SWITCH(MONTH(Cafe[[#This Row],[Date]]),1,100,2,100,3,100,4,150,5,150,6,150,7,150,8,200,9,150,10,150,11,150,12,150)</f>
        <v>150</v>
      </c>
      <c r="F1100">
        <v>19</v>
      </c>
      <c r="G1100">
        <f>IF(OR(WEEKDAY(Cafe[[#This Row],[Date]])=1, WEEKDAY(Cafe[[#This Row],[Date]])=7),1,0)</f>
        <v>0</v>
      </c>
    </row>
    <row r="1101" spans="2:7" x14ac:dyDescent="0.3">
      <c r="B1101" s="1">
        <f t="shared" si="17"/>
        <v>43830</v>
      </c>
      <c r="C1101" s="2">
        <v>13398.89234699267</v>
      </c>
      <c r="D1101">
        <v>47</v>
      </c>
      <c r="E1101" cm="1">
        <f t="array" ref="E1101">_xlfn.SWITCH(MONTH(Cafe[[#This Row],[Date]]),1,100,2,100,3,100,4,150,5,150,6,150,7,150,8,200,9,150,10,150,11,150,12,150)</f>
        <v>150</v>
      </c>
      <c r="F1101">
        <v>16</v>
      </c>
      <c r="G1101">
        <f>IF(OR(WEEKDAY(Cafe[[#This Row],[Date]])=1, WEEKDAY(Cafe[[#This Row],[Date]])=7),1,0)</f>
        <v>0</v>
      </c>
    </row>
  </sheetData>
  <pageMargins left="0.7" right="0.7" top="0.75" bottom="0.75" header="0.3" footer="0.3"/>
  <pageSetup orientation="portrait" horizontalDpi="200" verticalDpi="200" r:id="rId1"/>
  <ignoredErrors>
    <ignoredError sqref="B7" calculatedColumn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2C28-9169-4DEB-A5FC-B4007BC682D8}">
  <dimension ref="A1:R1123"/>
  <sheetViews>
    <sheetView showGridLines="0" zoomScale="90" zoomScaleNormal="90" workbookViewId="0">
      <selection activeCell="B6" sqref="B6"/>
    </sheetView>
  </sheetViews>
  <sheetFormatPr defaultRowHeight="14.4" outlineLevelCol="1" x14ac:dyDescent="0.3"/>
  <cols>
    <col min="1" max="1" width="35.5546875" customWidth="1"/>
    <col min="2" max="2" width="11.6640625" bestFit="1" customWidth="1"/>
    <col min="3" max="3" width="14.77734375" style="2" customWidth="1"/>
    <col min="4" max="4" width="13.109375" customWidth="1"/>
    <col min="5" max="8" width="11.6640625" customWidth="1"/>
    <col min="9" max="9" width="35.5546875" customWidth="1"/>
    <col min="10" max="10" width="18.21875" hidden="1" customWidth="1" outlineLevel="1"/>
    <col min="11" max="11" width="15" hidden="1" customWidth="1" outlineLevel="1"/>
    <col min="12" max="12" width="14.6640625" hidden="1" customWidth="1" outlineLevel="1"/>
    <col min="13" max="14" width="13.33203125" hidden="1" customWidth="1" outlineLevel="1"/>
    <col min="15" max="15" width="13.5546875" hidden="1" customWidth="1" outlineLevel="1"/>
    <col min="16" max="16" width="13.33203125" hidden="1" customWidth="1" outlineLevel="1"/>
    <col min="17" max="17" width="8.88671875" collapsed="1"/>
  </cols>
  <sheetData>
    <row r="1" spans="1:18" x14ac:dyDescent="0.3">
      <c r="A1" s="3" t="s">
        <v>5</v>
      </c>
      <c r="J1" t="s">
        <v>6</v>
      </c>
    </row>
    <row r="2" spans="1:18" ht="15" thickBot="1" x14ac:dyDescent="0.35"/>
    <row r="3" spans="1:18" ht="240" customHeight="1" x14ac:dyDescent="0.3">
      <c r="J3" s="7" t="s">
        <v>7</v>
      </c>
      <c r="K3" s="7"/>
    </row>
    <row r="4" spans="1:18" x14ac:dyDescent="0.3">
      <c r="J4" s="4" t="s">
        <v>8</v>
      </c>
      <c r="K4" s="4">
        <v>0.8576349640674471</v>
      </c>
    </row>
    <row r="5" spans="1:18" x14ac:dyDescent="0.3">
      <c r="J5" s="4" t="s">
        <v>9</v>
      </c>
      <c r="K5" s="4">
        <v>0.73553773159097136</v>
      </c>
    </row>
    <row r="6" spans="1:18" x14ac:dyDescent="0.3">
      <c r="B6" t="s">
        <v>0</v>
      </c>
      <c r="C6" s="2" t="s">
        <v>1</v>
      </c>
      <c r="D6" t="s">
        <v>2</v>
      </c>
      <c r="E6" t="s">
        <v>4</v>
      </c>
      <c r="F6" t="s">
        <v>34</v>
      </c>
      <c r="G6" t="s">
        <v>3</v>
      </c>
      <c r="H6" t="s">
        <v>35</v>
      </c>
      <c r="J6" s="4" t="s">
        <v>10</v>
      </c>
      <c r="K6" s="4">
        <v>0.73456722785369055</v>
      </c>
    </row>
    <row r="7" spans="1:18" x14ac:dyDescent="0.3">
      <c r="B7" s="1">
        <v>42736</v>
      </c>
      <c r="C7" s="2">
        <v>9590.2364723278079</v>
      </c>
      <c r="D7">
        <v>47</v>
      </c>
      <c r="E7" cm="1">
        <f t="array" ref="E7">_xlfn.SWITCH(MONTH(Cafe_Fit[[#This Row],[Date]]),1,100,2,100,3,100,4,150,5,150,6,150,7,150,8,200,9,150,10,150,11,150,12,150)</f>
        <v>100</v>
      </c>
      <c r="F7">
        <v>19</v>
      </c>
      <c r="G7">
        <f>IF(OR(WEEKDAY(Cafe_Fit[[#This Row],[Date]])=1, WEEKDAY(Cafe_Fit[[#This Row],[Date]])=7),1,0)</f>
        <v>1</v>
      </c>
      <c r="H7" s="8">
        <f>K$17+(K$18*Cafe_Fit[[#This Row],[Temp]])+(K$19*Cafe_Fit[[#This Row],[ADSpend]])+(K$20*Cafe_Fit[[#This Row],[TapsActive]])+(K$21*Cafe_Fit[[#This Row],[IsWeekend]])</f>
        <v>12004.198195842557</v>
      </c>
      <c r="J7" s="4" t="s">
        <v>11</v>
      </c>
      <c r="K7" s="4">
        <v>1221.4999673724803</v>
      </c>
    </row>
    <row r="8" spans="1:18" ht="15" thickBot="1" x14ac:dyDescent="0.35">
      <c r="B8" s="1">
        <f>B7+1</f>
        <v>42737</v>
      </c>
      <c r="C8" s="2">
        <v>7370.2586242571833</v>
      </c>
      <c r="D8">
        <v>52</v>
      </c>
      <c r="E8" cm="1">
        <f t="array" ref="E8">_xlfn.SWITCH(MONTH(Cafe_Fit[[#This Row],[Date]]),1,100,2,100,3,100,4,150,5,150,6,150,7,150,8,200,9,150,10,150,11,150,12,150)</f>
        <v>100</v>
      </c>
      <c r="F8">
        <v>15</v>
      </c>
      <c r="G8">
        <f>IF(OR(WEEKDAY(Cafe_Fit[[#This Row],[Date]])=1, WEEKDAY(Cafe_Fit[[#This Row],[Date]])=7),1,0)</f>
        <v>0</v>
      </c>
      <c r="H8" s="8">
        <f>K$17+(K$18*Cafe_Fit[[#This Row],[Temp]])+(K$19*Cafe_Fit[[#This Row],[ADSpend]])+(K$20*Cafe_Fit[[#This Row],[TapsActive]])+(K$21*Cafe_Fit[[#This Row],[IsWeekend]])</f>
        <v>9447.7102064222199</v>
      </c>
      <c r="J8" s="5" t="s">
        <v>12</v>
      </c>
      <c r="K8" s="5">
        <v>1095</v>
      </c>
    </row>
    <row r="9" spans="1:18" x14ac:dyDescent="0.3">
      <c r="B9" s="1">
        <f t="shared" ref="B9:B72" si="0">B8+1</f>
        <v>42738</v>
      </c>
      <c r="C9" s="2">
        <v>9648.3805276978001</v>
      </c>
      <c r="D9">
        <v>59</v>
      </c>
      <c r="E9" cm="1">
        <f t="array" ref="E9">_xlfn.SWITCH(MONTH(Cafe_Fit[[#This Row],[Date]]),1,100,2,100,3,100,4,150,5,150,6,150,7,150,8,200,9,150,10,150,11,150,12,150)</f>
        <v>100</v>
      </c>
      <c r="F9">
        <v>20</v>
      </c>
      <c r="G9">
        <f>IF(OR(WEEKDAY(Cafe_Fit[[#This Row],[Date]])=1, WEEKDAY(Cafe_Fit[[#This Row],[Date]])=7),1,0)</f>
        <v>0</v>
      </c>
      <c r="H9" s="8">
        <f>K$17+(K$18*Cafe_Fit[[#This Row],[Temp]])+(K$19*Cafe_Fit[[#This Row],[ADSpend]])+(K$20*Cafe_Fit[[#This Row],[TapsActive]])+(K$21*Cafe_Fit[[#This Row],[IsWeekend]])</f>
        <v>9608.4889689459069</v>
      </c>
    </row>
    <row r="10" spans="1:18" ht="15" thickBot="1" x14ac:dyDescent="0.35">
      <c r="B10" s="1">
        <f t="shared" si="0"/>
        <v>42739</v>
      </c>
      <c r="C10" s="2">
        <v>7605.0598010151516</v>
      </c>
      <c r="D10">
        <v>52</v>
      </c>
      <c r="E10" cm="1">
        <f t="array" ref="E10">_xlfn.SWITCH(MONTH(Cafe_Fit[[#This Row],[Date]]),1,100,2,100,3,100,4,150,5,150,6,150,7,150,8,200,9,150,10,150,11,150,12,150)</f>
        <v>100</v>
      </c>
      <c r="F10">
        <v>15</v>
      </c>
      <c r="G10">
        <f>IF(OR(WEEKDAY(Cafe_Fit[[#This Row],[Date]])=1, WEEKDAY(Cafe_Fit[[#This Row],[Date]])=7),1,0)</f>
        <v>0</v>
      </c>
      <c r="H10" s="8">
        <f>K$17+(K$18*Cafe_Fit[[#This Row],[Temp]])+(K$19*Cafe_Fit[[#This Row],[ADSpend]])+(K$20*Cafe_Fit[[#This Row],[TapsActive]])+(K$21*Cafe_Fit[[#This Row],[IsWeekend]])</f>
        <v>9447.7102064222199</v>
      </c>
      <c r="J10" t="s">
        <v>13</v>
      </c>
    </row>
    <row r="11" spans="1:18" x14ac:dyDescent="0.3">
      <c r="B11" s="1">
        <f t="shared" si="0"/>
        <v>42740</v>
      </c>
      <c r="C11" s="2">
        <v>7028.9708487552034</v>
      </c>
      <c r="D11">
        <v>42</v>
      </c>
      <c r="E11" cm="1">
        <f t="array" ref="E11">_xlfn.SWITCH(MONTH(Cafe_Fit[[#This Row],[Date]]),1,100,2,100,3,100,4,150,5,150,6,150,7,150,8,200,9,150,10,150,11,150,12,150)</f>
        <v>100</v>
      </c>
      <c r="F11">
        <v>14</v>
      </c>
      <c r="G11">
        <f>IF(OR(WEEKDAY(Cafe_Fit[[#This Row],[Date]])=1, WEEKDAY(Cafe_Fit[[#This Row],[Date]])=7),1,0)</f>
        <v>0</v>
      </c>
      <c r="H11" s="8">
        <f>K$17+(K$18*Cafe_Fit[[#This Row],[Temp]])+(K$19*Cafe_Fit[[#This Row],[ADSpend]])+(K$20*Cafe_Fit[[#This Row],[TapsActive]])+(K$21*Cafe_Fit[[#This Row],[IsWeekend]])</f>
        <v>9009.1986477675109</v>
      </c>
      <c r="J11" s="6"/>
      <c r="K11" s="6" t="s">
        <v>18</v>
      </c>
      <c r="L11" s="6" t="s">
        <v>19</v>
      </c>
      <c r="M11" s="6" t="s">
        <v>20</v>
      </c>
      <c r="N11" s="6" t="s">
        <v>21</v>
      </c>
      <c r="O11" s="6" t="s">
        <v>22</v>
      </c>
    </row>
    <row r="12" spans="1:18" x14ac:dyDescent="0.3">
      <c r="B12" s="1">
        <f t="shared" si="0"/>
        <v>42741</v>
      </c>
      <c r="C12" s="2">
        <v>7234.1971025508483</v>
      </c>
      <c r="D12">
        <v>40</v>
      </c>
      <c r="E12" cm="1">
        <f t="array" ref="E12">_xlfn.SWITCH(MONTH(Cafe_Fit[[#This Row],[Date]]),1,100,2,100,3,100,4,150,5,150,6,150,7,150,8,200,9,150,10,150,11,150,12,150)</f>
        <v>100</v>
      </c>
      <c r="F12">
        <v>18</v>
      </c>
      <c r="G12">
        <f>IF(OR(WEEKDAY(Cafe_Fit[[#This Row],[Date]])=1, WEEKDAY(Cafe_Fit[[#This Row],[Date]])=7),1,0)</f>
        <v>0</v>
      </c>
      <c r="H12" s="8">
        <f>K$17+(K$18*Cafe_Fit[[#This Row],[Temp]])+(K$19*Cafe_Fit[[#This Row],[ADSpend]])+(K$20*Cafe_Fit[[#This Row],[TapsActive]])+(K$21*Cafe_Fit[[#This Row],[IsWeekend]])</f>
        <v>8778.7165267702094</v>
      </c>
      <c r="J12" s="4" t="s">
        <v>14</v>
      </c>
      <c r="K12" s="4">
        <v>4</v>
      </c>
      <c r="L12" s="4">
        <v>4523292314.9926748</v>
      </c>
      <c r="M12" s="4">
        <v>1130823078.7481687</v>
      </c>
      <c r="N12" s="4">
        <v>757.89273480986662</v>
      </c>
      <c r="O12" s="4">
        <v>0</v>
      </c>
    </row>
    <row r="13" spans="1:18" x14ac:dyDescent="0.3">
      <c r="B13" s="1">
        <f t="shared" si="0"/>
        <v>42742</v>
      </c>
      <c r="C13" s="2">
        <v>10431.591969381645</v>
      </c>
      <c r="D13">
        <v>28</v>
      </c>
      <c r="E13" cm="1">
        <f t="array" ref="E13">_xlfn.SWITCH(MONTH(Cafe_Fit[[#This Row],[Date]]),1,100,2,100,3,100,4,150,5,150,6,150,7,150,8,200,9,150,10,150,11,150,12,150)</f>
        <v>100</v>
      </c>
      <c r="F13">
        <v>20</v>
      </c>
      <c r="G13">
        <f>IF(OR(WEEKDAY(Cafe_Fit[[#This Row],[Date]])=1, WEEKDAY(Cafe_Fit[[#This Row],[Date]])=7),1,0)</f>
        <v>1</v>
      </c>
      <c r="H13" s="8">
        <f>K$17+(K$18*Cafe_Fit[[#This Row],[Temp]])+(K$19*Cafe_Fit[[#This Row],[ADSpend]])+(K$20*Cafe_Fit[[#This Row],[TapsActive]])+(K$21*Cafe_Fit[[#This Row],[IsWeekend]])</f>
        <v>11072.440175619458</v>
      </c>
      <c r="J13" s="4" t="s">
        <v>15</v>
      </c>
      <c r="K13" s="4">
        <v>1090</v>
      </c>
      <c r="L13" s="4">
        <v>1626347765.6171582</v>
      </c>
      <c r="M13" s="4">
        <v>1492062.1702909707</v>
      </c>
      <c r="N13" s="4"/>
      <c r="O13" s="4"/>
    </row>
    <row r="14" spans="1:18" ht="15" thickBot="1" x14ac:dyDescent="0.35">
      <c r="B14" s="1">
        <f t="shared" si="0"/>
        <v>42743</v>
      </c>
      <c r="C14" s="2">
        <v>9771.6132199900094</v>
      </c>
      <c r="D14">
        <v>24</v>
      </c>
      <c r="E14" cm="1">
        <f t="array" ref="E14">_xlfn.SWITCH(MONTH(Cafe_Fit[[#This Row],[Date]]),1,100,2,100,3,100,4,150,5,150,6,150,7,150,8,200,9,150,10,150,11,150,12,150)</f>
        <v>100</v>
      </c>
      <c r="F14">
        <v>21</v>
      </c>
      <c r="G14">
        <f>IF(OR(WEEKDAY(Cafe_Fit[[#This Row],[Date]])=1, WEEKDAY(Cafe_Fit[[#This Row],[Date]])=7),1,0)</f>
        <v>1</v>
      </c>
      <c r="H14" s="8">
        <f>K$17+(K$18*Cafe_Fit[[#This Row],[Temp]])+(K$19*Cafe_Fit[[#This Row],[ADSpend]])+(K$20*Cafe_Fit[[#This Row],[TapsActive]])+(K$21*Cafe_Fit[[#This Row],[IsWeekend]])</f>
        <v>10849.44228240212</v>
      </c>
      <c r="J14" s="5" t="s">
        <v>16</v>
      </c>
      <c r="K14" s="5">
        <v>1094</v>
      </c>
      <c r="L14" s="5">
        <v>6149640080.6098328</v>
      </c>
      <c r="M14" s="5"/>
      <c r="N14" s="5"/>
      <c r="O14" s="5"/>
    </row>
    <row r="15" spans="1:18" ht="15" thickBot="1" x14ac:dyDescent="0.35">
      <c r="B15" s="1">
        <f t="shared" si="0"/>
        <v>42744</v>
      </c>
      <c r="C15" s="2">
        <v>8963.7962826592757</v>
      </c>
      <c r="D15">
        <v>33</v>
      </c>
      <c r="E15" cm="1">
        <f t="array" ref="E15">_xlfn.SWITCH(MONTH(Cafe_Fit[[#This Row],[Date]]),1,100,2,100,3,100,4,150,5,150,6,150,7,150,8,200,9,150,10,150,11,150,12,150)</f>
        <v>100</v>
      </c>
      <c r="F15">
        <v>12</v>
      </c>
      <c r="G15">
        <f>IF(OR(WEEKDAY(Cafe_Fit[[#This Row],[Date]])=1, WEEKDAY(Cafe_Fit[[#This Row],[Date]])=7),1,0)</f>
        <v>0</v>
      </c>
      <c r="H15" s="8">
        <f>K$17+(K$18*Cafe_Fit[[#This Row],[Temp]])+(K$19*Cafe_Fit[[#This Row],[ADSpend]])+(K$20*Cafe_Fit[[#This Row],[TapsActive]])+(K$21*Cafe_Fit[[#This Row],[IsWeekend]])</f>
        <v>8651.9329569289876</v>
      </c>
    </row>
    <row r="16" spans="1:18" x14ac:dyDescent="0.3">
      <c r="B16" s="1">
        <f t="shared" si="0"/>
        <v>42745</v>
      </c>
      <c r="C16" s="2">
        <v>7534.885589803348</v>
      </c>
      <c r="D16">
        <v>40</v>
      </c>
      <c r="E16" cm="1">
        <f t="array" ref="E16">_xlfn.SWITCH(MONTH(Cafe_Fit[[#This Row],[Date]]),1,100,2,100,3,100,4,150,5,150,6,150,7,150,8,200,9,150,10,150,11,150,12,150)</f>
        <v>100</v>
      </c>
      <c r="F16">
        <v>15</v>
      </c>
      <c r="G16">
        <f>IF(OR(WEEKDAY(Cafe_Fit[[#This Row],[Date]])=1, WEEKDAY(Cafe_Fit[[#This Row],[Date]])=7),1,0)</f>
        <v>0</v>
      </c>
      <c r="H16" s="8">
        <f>K$17+(K$18*Cafe_Fit[[#This Row],[Temp]])+(K$19*Cafe_Fit[[#This Row],[ADSpend]])+(K$20*Cafe_Fit[[#This Row],[TapsActive]])+(K$21*Cafe_Fit[[#This Row],[IsWeekend]])</f>
        <v>8880.7021048176102</v>
      </c>
      <c r="J16" s="6"/>
      <c r="K16" s="6" t="s">
        <v>23</v>
      </c>
      <c r="L16" s="6" t="s">
        <v>11</v>
      </c>
      <c r="M16" s="6" t="s">
        <v>24</v>
      </c>
      <c r="N16" s="6" t="s">
        <v>25</v>
      </c>
      <c r="O16" s="6" t="s">
        <v>26</v>
      </c>
      <c r="P16" s="6" t="s">
        <v>27</v>
      </c>
      <c r="Q16" s="9" t="s">
        <v>28</v>
      </c>
      <c r="R16" s="9" t="s">
        <v>29</v>
      </c>
    </row>
    <row r="17" spans="2:18" x14ac:dyDescent="0.3">
      <c r="B17" s="1">
        <f t="shared" si="0"/>
        <v>42746</v>
      </c>
      <c r="C17" s="2">
        <v>7644.205588938149</v>
      </c>
      <c r="D17">
        <v>59</v>
      </c>
      <c r="E17" cm="1">
        <f t="array" ref="E17">_xlfn.SWITCH(MONTH(Cafe_Fit[[#This Row],[Date]]),1,100,2,100,3,100,4,150,5,150,6,150,7,150,8,200,9,150,10,150,11,150,12,150)</f>
        <v>100</v>
      </c>
      <c r="F17">
        <v>14</v>
      </c>
      <c r="G17">
        <f>IF(OR(WEEKDAY(Cafe_Fit[[#This Row],[Date]])=1, WEEKDAY(Cafe_Fit[[#This Row],[Date]])=7),1,0)</f>
        <v>0</v>
      </c>
      <c r="H17" s="8">
        <f>K$17+(K$18*Cafe_Fit[[#This Row],[Temp]])+(K$19*Cafe_Fit[[#This Row],[ADSpend]])+(K$20*Cafe_Fit[[#This Row],[TapsActive]])+(K$21*Cafe_Fit[[#This Row],[IsWeekend]])</f>
        <v>9812.4601250407086</v>
      </c>
      <c r="J17" s="4" t="s">
        <v>17</v>
      </c>
      <c r="K17" s="4">
        <v>3624.6794424422151</v>
      </c>
      <c r="L17" s="4">
        <v>287.31213105636039</v>
      </c>
      <c r="M17" s="4">
        <v>12.615824570704195</v>
      </c>
      <c r="N17" s="4">
        <v>3.7035288617795123E-34</v>
      </c>
      <c r="O17" s="4">
        <v>3060.9320252677808</v>
      </c>
      <c r="P17" s="4">
        <v>4188.4268596166494</v>
      </c>
      <c r="Q17" s="4">
        <v>3060.9320252677808</v>
      </c>
      <c r="R17" s="4">
        <v>4188.4268596166494</v>
      </c>
    </row>
    <row r="18" spans="2:18" x14ac:dyDescent="0.3">
      <c r="B18" s="1">
        <f t="shared" si="0"/>
        <v>42747</v>
      </c>
      <c r="C18" s="2">
        <v>9628.4006581638114</v>
      </c>
      <c r="D18">
        <v>61</v>
      </c>
      <c r="E18" cm="1">
        <f t="array" ref="E18">_xlfn.SWITCH(MONTH(Cafe_Fit[[#This Row],[Date]]),1,100,2,100,3,100,4,150,5,150,6,150,7,150,8,200,9,150,10,150,11,150,12,150)</f>
        <v>100</v>
      </c>
      <c r="F18">
        <v>12</v>
      </c>
      <c r="G18">
        <f>IF(OR(WEEKDAY(Cafe_Fit[[#This Row],[Date]])=1, WEEKDAY(Cafe_Fit[[#This Row],[Date]])=7),1,0)</f>
        <v>0</v>
      </c>
      <c r="H18" s="8">
        <f>K$17+(K$18*Cafe_Fit[[#This Row],[Temp]])+(K$19*Cafe_Fit[[#This Row],[ADSpend]])+(K$20*Cafe_Fit[[#This Row],[TapsActive]])+(K$21*Cafe_Fit[[#This Row],[IsWeekend]])</f>
        <v>9974.951860673078</v>
      </c>
      <c r="J18" s="4" t="s">
        <v>2</v>
      </c>
      <c r="K18" s="4">
        <v>47.250675133717486</v>
      </c>
      <c r="L18" s="4">
        <v>3.0946300662367281</v>
      </c>
      <c r="M18" s="4">
        <v>15.268602101826467</v>
      </c>
      <c r="N18" s="4">
        <v>7.6264333366137482E-48</v>
      </c>
      <c r="O18" s="4">
        <v>41.178569161244376</v>
      </c>
      <c r="P18" s="4">
        <v>53.322781106190597</v>
      </c>
      <c r="Q18" s="4">
        <v>41.178569161244376</v>
      </c>
      <c r="R18" s="4">
        <v>53.322781106190597</v>
      </c>
    </row>
    <row r="19" spans="2:18" x14ac:dyDescent="0.3">
      <c r="B19" s="1">
        <f t="shared" si="0"/>
        <v>42748</v>
      </c>
      <c r="C19" s="2">
        <v>9885.5610296899758</v>
      </c>
      <c r="D19">
        <v>63</v>
      </c>
      <c r="E19" cm="1">
        <f t="array" ref="E19">_xlfn.SWITCH(MONTH(Cafe_Fit[[#This Row],[Date]]),1,100,2,100,3,100,4,150,5,150,6,150,7,150,8,200,9,150,10,150,11,150,12,150)</f>
        <v>100</v>
      </c>
      <c r="F19">
        <v>16</v>
      </c>
      <c r="G19">
        <f>IF(OR(WEEKDAY(Cafe_Fit[[#This Row],[Date]])=1, WEEKDAY(Cafe_Fit[[#This Row],[Date]])=7),1,0)</f>
        <v>0</v>
      </c>
      <c r="H19" s="8">
        <f>K$17+(K$18*Cafe_Fit[[#This Row],[Temp]])+(K$19*Cafe_Fit[[#This Row],[ADSpend]])+(K$20*Cafe_Fit[[#This Row],[TapsActive]])+(K$21*Cafe_Fit[[#This Row],[IsWeekend]])</f>
        <v>9933.4724402106458</v>
      </c>
      <c r="J19" s="4" t="s">
        <v>4</v>
      </c>
      <c r="K19" s="4">
        <v>38.759235472636973</v>
      </c>
      <c r="L19" s="4">
        <v>1.6107712083419505</v>
      </c>
      <c r="M19" s="4">
        <v>24.062533072300095</v>
      </c>
      <c r="N19" s="4">
        <v>5.8915212244355324E-103</v>
      </c>
      <c r="O19" s="4">
        <v>35.598672411749071</v>
      </c>
      <c r="P19" s="4">
        <v>41.919798533524876</v>
      </c>
      <c r="Q19" s="4">
        <v>35.598672411749071</v>
      </c>
      <c r="R19" s="4">
        <v>41.919798533524876</v>
      </c>
    </row>
    <row r="20" spans="2:18" x14ac:dyDescent="0.3">
      <c r="B20" s="1">
        <f t="shared" si="0"/>
        <v>42749</v>
      </c>
      <c r="C20" s="2">
        <v>10412.372414995738</v>
      </c>
      <c r="D20">
        <v>64</v>
      </c>
      <c r="E20" cm="1">
        <f t="array" ref="E20">_xlfn.SWITCH(MONTH(Cafe_Fit[[#This Row],[Date]]),1,100,2,100,3,100,4,150,5,150,6,150,7,150,8,200,9,150,10,150,11,150,12,150)</f>
        <v>100</v>
      </c>
      <c r="F20">
        <v>15</v>
      </c>
      <c r="G20">
        <f>IF(OR(WEEKDAY(Cafe_Fit[[#This Row],[Date]])=1, WEEKDAY(Cafe_Fit[[#This Row],[Date]])=7),1,0)</f>
        <v>1</v>
      </c>
      <c r="H20" s="8">
        <f>K$17+(K$18*Cafe_Fit[[#This Row],[Temp]])+(K$19*Cafe_Fit[[#This Row],[ADSpend]])+(K$20*Cafe_Fit[[#This Row],[TapsActive]])+(K$21*Cafe_Fit[[#This Row],[IsWeekend]])</f>
        <v>12943.440443845622</v>
      </c>
      <c r="J20" s="4" t="s">
        <v>34</v>
      </c>
      <c r="K20" s="4">
        <v>-33.995192682466843</v>
      </c>
      <c r="L20" s="4">
        <v>13.042719482149312</v>
      </c>
      <c r="M20" s="4">
        <v>-2.6064497307477756</v>
      </c>
      <c r="N20" s="4">
        <v>9.2734398449782866E-3</v>
      </c>
      <c r="O20" s="4">
        <v>-59.586870256115802</v>
      </c>
      <c r="P20" s="4">
        <v>-8.403515108817885</v>
      </c>
      <c r="Q20" s="4">
        <v>-59.586870256115802</v>
      </c>
      <c r="R20" s="4">
        <v>-8.403515108817885</v>
      </c>
    </row>
    <row r="21" spans="2:18" ht="15" thickBot="1" x14ac:dyDescent="0.35">
      <c r="B21" s="1">
        <f t="shared" si="0"/>
        <v>42750</v>
      </c>
      <c r="C21" s="2">
        <v>11212.855100972001</v>
      </c>
      <c r="D21">
        <v>62</v>
      </c>
      <c r="E21" cm="1">
        <f t="array" ref="E21">_xlfn.SWITCH(MONTH(Cafe_Fit[[#This Row],[Date]]),1,100,2,100,3,100,4,150,5,150,6,150,7,150,8,200,9,150,10,150,11,150,12,150)</f>
        <v>100</v>
      </c>
      <c r="F21">
        <v>21</v>
      </c>
      <c r="G21">
        <f>IF(OR(WEEKDAY(Cafe_Fit[[#This Row],[Date]])=1, WEEKDAY(Cafe_Fit[[#This Row],[Date]])=7),1,0)</f>
        <v>1</v>
      </c>
      <c r="H21" s="8">
        <f>K$17+(K$18*Cafe_Fit[[#This Row],[Temp]])+(K$19*Cafe_Fit[[#This Row],[ADSpend]])+(K$20*Cafe_Fit[[#This Row],[TapsActive]])+(K$21*Cafe_Fit[[#This Row],[IsWeekend]])</f>
        <v>12644.967937483385</v>
      </c>
      <c r="J21" s="5" t="s">
        <v>3</v>
      </c>
      <c r="K21" s="5">
        <v>2928.7221358187921</v>
      </c>
      <c r="L21" s="5">
        <v>81.718976916087513</v>
      </c>
      <c r="M21" s="5">
        <v>35.838947651365331</v>
      </c>
      <c r="N21" s="5">
        <v>1.7130983119075298E-186</v>
      </c>
      <c r="O21" s="5">
        <v>2768.3778370897403</v>
      </c>
      <c r="P21" s="5">
        <v>3089.066434547844</v>
      </c>
      <c r="Q21" s="5">
        <v>2768.3778370897403</v>
      </c>
      <c r="R21" s="5">
        <v>3089.066434547844</v>
      </c>
    </row>
    <row r="22" spans="2:18" x14ac:dyDescent="0.3">
      <c r="B22" s="1">
        <f t="shared" si="0"/>
        <v>42751</v>
      </c>
      <c r="C22" s="2">
        <v>7849.5406755659078</v>
      </c>
      <c r="D22">
        <v>60</v>
      </c>
      <c r="E22" cm="1">
        <f t="array" ref="E22">_xlfn.SWITCH(MONTH(Cafe_Fit[[#This Row],[Date]]),1,100,2,100,3,100,4,150,5,150,6,150,7,150,8,200,9,150,10,150,11,150,12,150)</f>
        <v>100</v>
      </c>
      <c r="F22">
        <v>21</v>
      </c>
      <c r="G22">
        <f>IF(OR(WEEKDAY(Cafe_Fit[[#This Row],[Date]])=1, WEEKDAY(Cafe_Fit[[#This Row],[Date]])=7),1,0)</f>
        <v>0</v>
      </c>
      <c r="H22" s="8">
        <f>K$17+(K$18*Cafe_Fit[[#This Row],[Temp]])+(K$19*Cafe_Fit[[#This Row],[ADSpend]])+(K$20*Cafe_Fit[[#This Row],[TapsActive]])+(K$21*Cafe_Fit[[#This Row],[IsWeekend]])</f>
        <v>9621.7444513971568</v>
      </c>
    </row>
    <row r="23" spans="2:18" x14ac:dyDescent="0.3">
      <c r="B23" s="1">
        <f t="shared" si="0"/>
        <v>42752</v>
      </c>
      <c r="C23" s="2">
        <v>9233.1407390912427</v>
      </c>
      <c r="D23">
        <v>63</v>
      </c>
      <c r="E23" cm="1">
        <f t="array" ref="E23">_xlfn.SWITCH(MONTH(Cafe_Fit[[#This Row],[Date]]),1,100,2,100,3,100,4,150,5,150,6,150,7,150,8,200,9,150,10,150,11,150,12,150)</f>
        <v>100</v>
      </c>
      <c r="F23">
        <v>14</v>
      </c>
      <c r="G23">
        <f>IF(OR(WEEKDAY(Cafe_Fit[[#This Row],[Date]])=1, WEEKDAY(Cafe_Fit[[#This Row],[Date]])=7),1,0)</f>
        <v>0</v>
      </c>
      <c r="H23" s="8">
        <f>K$17+(K$18*Cafe_Fit[[#This Row],[Temp]])+(K$19*Cafe_Fit[[#This Row],[ADSpend]])+(K$20*Cafe_Fit[[#This Row],[TapsActive]])+(K$21*Cafe_Fit[[#This Row],[IsWeekend]])</f>
        <v>10001.46282557558</v>
      </c>
    </row>
    <row r="24" spans="2:18" x14ac:dyDescent="0.3">
      <c r="B24" s="1">
        <f t="shared" si="0"/>
        <v>42753</v>
      </c>
      <c r="C24" s="2">
        <v>9866.4483087236113</v>
      </c>
      <c r="D24">
        <v>65</v>
      </c>
      <c r="E24" cm="1">
        <f t="array" ref="E24">_xlfn.SWITCH(MONTH(Cafe_Fit[[#This Row],[Date]]),1,100,2,100,3,100,4,150,5,150,6,150,7,150,8,200,9,150,10,150,11,150,12,150)</f>
        <v>100</v>
      </c>
      <c r="F24">
        <v>17</v>
      </c>
      <c r="G24">
        <f>IF(OR(WEEKDAY(Cafe_Fit[[#This Row],[Date]])=1, WEEKDAY(Cafe_Fit[[#This Row],[Date]])=7),1,0)</f>
        <v>0</v>
      </c>
      <c r="H24" s="8">
        <f>K$17+(K$18*Cafe_Fit[[#This Row],[Temp]])+(K$19*Cafe_Fit[[#This Row],[ADSpend]])+(K$20*Cafe_Fit[[#This Row],[TapsActive]])+(K$21*Cafe_Fit[[#This Row],[IsWeekend]])</f>
        <v>9993.9785977956126</v>
      </c>
    </row>
    <row r="25" spans="2:18" x14ac:dyDescent="0.3">
      <c r="B25" s="1">
        <f t="shared" si="0"/>
        <v>42754</v>
      </c>
      <c r="C25" s="2">
        <v>8001.733427257549</v>
      </c>
      <c r="D25">
        <v>62</v>
      </c>
      <c r="E25" cm="1">
        <f t="array" ref="E25">_xlfn.SWITCH(MONTH(Cafe_Fit[[#This Row],[Date]]),1,100,2,100,3,100,4,150,5,150,6,150,7,150,8,200,9,150,10,150,11,150,12,150)</f>
        <v>100</v>
      </c>
      <c r="F25">
        <v>15</v>
      </c>
      <c r="G25">
        <f>IF(OR(WEEKDAY(Cafe_Fit[[#This Row],[Date]])=1, WEEKDAY(Cafe_Fit[[#This Row],[Date]])=7),1,0)</f>
        <v>0</v>
      </c>
      <c r="H25" s="8">
        <f>K$17+(K$18*Cafe_Fit[[#This Row],[Temp]])+(K$19*Cafe_Fit[[#This Row],[ADSpend]])+(K$20*Cafe_Fit[[#This Row],[TapsActive]])+(K$21*Cafe_Fit[[#This Row],[IsWeekend]])</f>
        <v>9920.2169577593941</v>
      </c>
      <c r="J25" t="s">
        <v>30</v>
      </c>
    </row>
    <row r="26" spans="2:18" ht="15" thickBot="1" x14ac:dyDescent="0.35">
      <c r="B26" s="1">
        <f t="shared" si="0"/>
        <v>42755</v>
      </c>
      <c r="C26" s="2">
        <v>9950.5377090824531</v>
      </c>
      <c r="D26">
        <v>66</v>
      </c>
      <c r="E26" cm="1">
        <f t="array" ref="E26">_xlfn.SWITCH(MONTH(Cafe_Fit[[#This Row],[Date]]),1,100,2,100,3,100,4,150,5,150,6,150,7,150,8,200,9,150,10,150,11,150,12,150)</f>
        <v>100</v>
      </c>
      <c r="F26">
        <v>13</v>
      </c>
      <c r="G26">
        <f>IF(OR(WEEKDAY(Cafe_Fit[[#This Row],[Date]])=1, WEEKDAY(Cafe_Fit[[#This Row],[Date]])=7),1,0)</f>
        <v>0</v>
      </c>
      <c r="H26" s="8">
        <f>K$17+(K$18*Cafe_Fit[[#This Row],[Temp]])+(K$19*Cafe_Fit[[#This Row],[ADSpend]])+(K$20*Cafe_Fit[[#This Row],[TapsActive]])+(K$21*Cafe_Fit[[#This Row],[IsWeekend]])</f>
        <v>10177.210043659197</v>
      </c>
    </row>
    <row r="27" spans="2:18" x14ac:dyDescent="0.3">
      <c r="B27" s="1">
        <f t="shared" si="0"/>
        <v>42756</v>
      </c>
      <c r="C27" s="2">
        <v>11510.371331283222</v>
      </c>
      <c r="D27">
        <v>62</v>
      </c>
      <c r="E27" cm="1">
        <f t="array" ref="E27">_xlfn.SWITCH(MONTH(Cafe_Fit[[#This Row],[Date]]),1,100,2,100,3,100,4,150,5,150,6,150,7,150,8,200,9,150,10,150,11,150,12,150)</f>
        <v>100</v>
      </c>
      <c r="F27">
        <v>19</v>
      </c>
      <c r="G27">
        <f>IF(OR(WEEKDAY(Cafe_Fit[[#This Row],[Date]])=1, WEEKDAY(Cafe_Fit[[#This Row],[Date]])=7),1,0)</f>
        <v>1</v>
      </c>
      <c r="H27" s="8">
        <f>K$17+(K$18*Cafe_Fit[[#This Row],[Temp]])+(K$19*Cafe_Fit[[#This Row],[ADSpend]])+(K$20*Cafe_Fit[[#This Row],[TapsActive]])+(K$21*Cafe_Fit[[#This Row],[IsWeekend]])</f>
        <v>12712.958322848319</v>
      </c>
      <c r="J27" s="6" t="s">
        <v>31</v>
      </c>
      <c r="K27" s="6" t="s">
        <v>32</v>
      </c>
      <c r="L27" s="6" t="s">
        <v>33</v>
      </c>
    </row>
    <row r="28" spans="2:18" x14ac:dyDescent="0.3">
      <c r="B28" s="1">
        <f t="shared" si="0"/>
        <v>42757</v>
      </c>
      <c r="C28" s="2">
        <v>10170.2408467554</v>
      </c>
      <c r="D28">
        <v>58</v>
      </c>
      <c r="E28" cm="1">
        <f t="array" ref="E28">_xlfn.SWITCH(MONTH(Cafe_Fit[[#This Row],[Date]]),1,100,2,100,3,100,4,150,5,150,6,150,7,150,8,200,9,150,10,150,11,150,12,150)</f>
        <v>100</v>
      </c>
      <c r="F28">
        <v>18</v>
      </c>
      <c r="G28">
        <f>IF(OR(WEEKDAY(Cafe_Fit[[#This Row],[Date]])=1, WEEKDAY(Cafe_Fit[[#This Row],[Date]])=7),1,0)</f>
        <v>1</v>
      </c>
      <c r="H28" s="8">
        <f>K$17+(K$18*Cafe_Fit[[#This Row],[Temp]])+(K$19*Cafe_Fit[[#This Row],[ADSpend]])+(K$20*Cafe_Fit[[#This Row],[TapsActive]])+(K$21*Cafe_Fit[[#This Row],[IsWeekend]])</f>
        <v>12557.950814995917</v>
      </c>
      <c r="J28" s="4">
        <v>1</v>
      </c>
      <c r="K28" s="4">
        <v>12004.198195842557</v>
      </c>
      <c r="L28" s="4">
        <v>-2413.9617235147489</v>
      </c>
    </row>
    <row r="29" spans="2:18" x14ac:dyDescent="0.3">
      <c r="B29" s="1">
        <f t="shared" si="0"/>
        <v>42758</v>
      </c>
      <c r="C29" s="2">
        <v>9233.2664186831898</v>
      </c>
      <c r="D29">
        <v>52</v>
      </c>
      <c r="E29" cm="1">
        <f t="array" ref="E29">_xlfn.SWITCH(MONTH(Cafe_Fit[[#This Row],[Date]]),1,100,2,100,3,100,4,150,5,150,6,150,7,150,8,200,9,150,10,150,11,150,12,150)</f>
        <v>100</v>
      </c>
      <c r="F29">
        <v>18</v>
      </c>
      <c r="G29">
        <f>IF(OR(WEEKDAY(Cafe_Fit[[#This Row],[Date]])=1, WEEKDAY(Cafe_Fit[[#This Row],[Date]])=7),1,0)</f>
        <v>0</v>
      </c>
      <c r="H29" s="8">
        <f>K$17+(K$18*Cafe_Fit[[#This Row],[Temp]])+(K$19*Cafe_Fit[[#This Row],[ADSpend]])+(K$20*Cafe_Fit[[#This Row],[TapsActive]])+(K$21*Cafe_Fit[[#This Row],[IsWeekend]])</f>
        <v>9345.7246283748191</v>
      </c>
      <c r="J29" s="4">
        <v>2</v>
      </c>
      <c r="K29" s="4">
        <v>9447.7102064222199</v>
      </c>
      <c r="L29" s="4">
        <v>-2077.4515821650366</v>
      </c>
    </row>
    <row r="30" spans="2:18" x14ac:dyDescent="0.3">
      <c r="B30" s="1">
        <f t="shared" si="0"/>
        <v>42759</v>
      </c>
      <c r="C30" s="2">
        <v>8002.4188128102469</v>
      </c>
      <c r="D30">
        <v>51</v>
      </c>
      <c r="E30" cm="1">
        <f t="array" ref="E30">_xlfn.SWITCH(MONTH(Cafe_Fit[[#This Row],[Date]]),1,100,2,100,3,100,4,150,5,150,6,150,7,150,8,200,9,150,10,150,11,150,12,150)</f>
        <v>100</v>
      </c>
      <c r="F30">
        <v>19</v>
      </c>
      <c r="G30">
        <f>IF(OR(WEEKDAY(Cafe_Fit[[#This Row],[Date]])=1, WEEKDAY(Cafe_Fit[[#This Row],[Date]])=7),1,0)</f>
        <v>0</v>
      </c>
      <c r="H30" s="8">
        <f>K$17+(K$18*Cafe_Fit[[#This Row],[Temp]])+(K$19*Cafe_Fit[[#This Row],[ADSpend]])+(K$20*Cafe_Fit[[#This Row],[TapsActive]])+(K$21*Cafe_Fit[[#This Row],[IsWeekend]])</f>
        <v>9264.4787605586334</v>
      </c>
      <c r="J30" s="4">
        <v>3</v>
      </c>
      <c r="K30" s="4">
        <v>9608.4889689459069</v>
      </c>
      <c r="L30" s="4">
        <v>39.891558751893172</v>
      </c>
    </row>
    <row r="31" spans="2:18" x14ac:dyDescent="0.3">
      <c r="B31" s="1">
        <f t="shared" si="0"/>
        <v>42760</v>
      </c>
      <c r="C31" s="2">
        <v>8858.7090797685833</v>
      </c>
      <c r="D31">
        <v>54</v>
      </c>
      <c r="E31" cm="1">
        <f t="array" ref="E31">_xlfn.SWITCH(MONTH(Cafe_Fit[[#This Row],[Date]]),1,100,2,100,3,100,4,150,5,150,6,150,7,150,8,200,9,150,10,150,11,150,12,150)</f>
        <v>100</v>
      </c>
      <c r="F31">
        <v>14</v>
      </c>
      <c r="G31">
        <f>IF(OR(WEEKDAY(Cafe_Fit[[#This Row],[Date]])=1, WEEKDAY(Cafe_Fit[[#This Row],[Date]])=7),1,0)</f>
        <v>0</v>
      </c>
      <c r="H31" s="8">
        <f>K$17+(K$18*Cafe_Fit[[#This Row],[Temp]])+(K$19*Cafe_Fit[[#This Row],[ADSpend]])+(K$20*Cafe_Fit[[#This Row],[TapsActive]])+(K$21*Cafe_Fit[[#This Row],[IsWeekend]])</f>
        <v>9576.2067493721206</v>
      </c>
      <c r="J31" s="4">
        <v>4</v>
      </c>
      <c r="K31" s="4">
        <v>9447.7102064222199</v>
      </c>
      <c r="L31" s="4">
        <v>-1842.6504054070683</v>
      </c>
    </row>
    <row r="32" spans="2:18" x14ac:dyDescent="0.3">
      <c r="B32" s="1">
        <f t="shared" si="0"/>
        <v>42761</v>
      </c>
      <c r="C32" s="2">
        <v>8193.9648244513755</v>
      </c>
      <c r="D32">
        <v>58</v>
      </c>
      <c r="E32" cm="1">
        <f t="array" ref="E32">_xlfn.SWITCH(MONTH(Cafe_Fit[[#This Row],[Date]]),1,100,2,100,3,100,4,150,5,150,6,150,7,150,8,200,9,150,10,150,11,150,12,150)</f>
        <v>100</v>
      </c>
      <c r="F32">
        <v>20</v>
      </c>
      <c r="G32">
        <f>IF(OR(WEEKDAY(Cafe_Fit[[#This Row],[Date]])=1, WEEKDAY(Cafe_Fit[[#This Row],[Date]])=7),1,0)</f>
        <v>0</v>
      </c>
      <c r="H32" s="8">
        <f>K$17+(K$18*Cafe_Fit[[#This Row],[Temp]])+(K$19*Cafe_Fit[[#This Row],[ADSpend]])+(K$20*Cafe_Fit[[#This Row],[TapsActive]])+(K$21*Cafe_Fit[[#This Row],[IsWeekend]])</f>
        <v>9561.23829381219</v>
      </c>
      <c r="J32" s="4">
        <v>5</v>
      </c>
      <c r="K32" s="4">
        <v>9009.1986477675109</v>
      </c>
      <c r="L32" s="4">
        <v>-1980.2277990123075</v>
      </c>
    </row>
    <row r="33" spans="2:12" x14ac:dyDescent="0.3">
      <c r="B33" s="1">
        <f t="shared" si="0"/>
        <v>42762</v>
      </c>
      <c r="C33" s="2">
        <v>8598.029787596699</v>
      </c>
      <c r="D33">
        <v>41</v>
      </c>
      <c r="E33" cm="1">
        <f t="array" ref="E33">_xlfn.SWITCH(MONTH(Cafe_Fit[[#This Row],[Date]]),1,100,2,100,3,100,4,150,5,150,6,150,7,150,8,200,9,150,10,150,11,150,12,150)</f>
        <v>100</v>
      </c>
      <c r="F33">
        <v>15</v>
      </c>
      <c r="G33">
        <f>IF(OR(WEEKDAY(Cafe_Fit[[#This Row],[Date]])=1, WEEKDAY(Cafe_Fit[[#This Row],[Date]])=7),1,0)</f>
        <v>0</v>
      </c>
      <c r="H33" s="8">
        <f>K$17+(K$18*Cafe_Fit[[#This Row],[Temp]])+(K$19*Cafe_Fit[[#This Row],[ADSpend]])+(K$20*Cafe_Fit[[#This Row],[TapsActive]])+(K$21*Cafe_Fit[[#This Row],[IsWeekend]])</f>
        <v>8927.9527799513271</v>
      </c>
      <c r="J33" s="4">
        <v>6</v>
      </c>
      <c r="K33" s="4">
        <v>8778.7165267702094</v>
      </c>
      <c r="L33" s="4">
        <v>-1544.5194242193611</v>
      </c>
    </row>
    <row r="34" spans="2:12" x14ac:dyDescent="0.3">
      <c r="B34" s="1">
        <f t="shared" si="0"/>
        <v>42763</v>
      </c>
      <c r="C34" s="2">
        <v>11225.538373367735</v>
      </c>
      <c r="D34">
        <v>40</v>
      </c>
      <c r="E34" cm="1">
        <f t="array" ref="E34">_xlfn.SWITCH(MONTH(Cafe_Fit[[#This Row],[Date]]),1,100,2,100,3,100,4,150,5,150,6,150,7,150,8,200,9,150,10,150,11,150,12,150)</f>
        <v>100</v>
      </c>
      <c r="F34">
        <v>15</v>
      </c>
      <c r="G34">
        <f>IF(OR(WEEKDAY(Cafe_Fit[[#This Row],[Date]])=1, WEEKDAY(Cafe_Fit[[#This Row],[Date]])=7),1,0)</f>
        <v>1</v>
      </c>
      <c r="H34" s="8">
        <f>K$17+(K$18*Cafe_Fit[[#This Row],[Temp]])+(K$19*Cafe_Fit[[#This Row],[ADSpend]])+(K$20*Cafe_Fit[[#This Row],[TapsActive]])+(K$21*Cafe_Fit[[#This Row],[IsWeekend]])</f>
        <v>11809.424240636403</v>
      </c>
      <c r="J34" s="4">
        <v>7</v>
      </c>
      <c r="K34" s="4">
        <v>11072.440175619458</v>
      </c>
      <c r="L34" s="4">
        <v>-640.84820623781343</v>
      </c>
    </row>
    <row r="35" spans="2:12" x14ac:dyDescent="0.3">
      <c r="B35" s="1">
        <f t="shared" si="0"/>
        <v>42764</v>
      </c>
      <c r="C35" s="2">
        <v>11607.175295506717</v>
      </c>
      <c r="D35">
        <v>43</v>
      </c>
      <c r="E35" cm="1">
        <f t="array" ref="E35">_xlfn.SWITCH(MONTH(Cafe_Fit[[#This Row],[Date]]),1,100,2,100,3,100,4,150,5,150,6,150,7,150,8,200,9,150,10,150,11,150,12,150)</f>
        <v>100</v>
      </c>
      <c r="F35">
        <v>18</v>
      </c>
      <c r="G35">
        <f>IF(OR(WEEKDAY(Cafe_Fit[[#This Row],[Date]])=1, WEEKDAY(Cafe_Fit[[#This Row],[Date]])=7),1,0)</f>
        <v>1</v>
      </c>
      <c r="H35" s="8">
        <f>K$17+(K$18*Cafe_Fit[[#This Row],[Temp]])+(K$19*Cafe_Fit[[#This Row],[ADSpend]])+(K$20*Cafe_Fit[[#This Row],[TapsActive]])+(K$21*Cafe_Fit[[#This Row],[IsWeekend]])</f>
        <v>11849.190687990153</v>
      </c>
      <c r="J35" s="4">
        <v>8</v>
      </c>
      <c r="K35" s="4">
        <v>10849.44228240212</v>
      </c>
      <c r="L35" s="4">
        <v>-1077.8290624121109</v>
      </c>
    </row>
    <row r="36" spans="2:12" x14ac:dyDescent="0.3">
      <c r="B36" s="1">
        <f t="shared" si="0"/>
        <v>42765</v>
      </c>
      <c r="C36" s="2">
        <v>7966.9390890788191</v>
      </c>
      <c r="D36">
        <v>43</v>
      </c>
      <c r="E36" cm="1">
        <f t="array" ref="E36">_xlfn.SWITCH(MONTH(Cafe_Fit[[#This Row],[Date]]),1,100,2,100,3,100,4,150,5,150,6,150,7,150,8,200,9,150,10,150,11,150,12,150)</f>
        <v>100</v>
      </c>
      <c r="F36">
        <v>18</v>
      </c>
      <c r="G36">
        <f>IF(OR(WEEKDAY(Cafe_Fit[[#This Row],[Date]])=1, WEEKDAY(Cafe_Fit[[#This Row],[Date]])=7),1,0)</f>
        <v>0</v>
      </c>
      <c r="H36" s="8">
        <f>K$17+(K$18*Cafe_Fit[[#This Row],[Temp]])+(K$19*Cafe_Fit[[#This Row],[ADSpend]])+(K$20*Cafe_Fit[[#This Row],[TapsActive]])+(K$21*Cafe_Fit[[#This Row],[IsWeekend]])</f>
        <v>8920.46855217136</v>
      </c>
      <c r="J36" s="4">
        <v>9</v>
      </c>
      <c r="K36" s="4">
        <v>8651.9329569289876</v>
      </c>
      <c r="L36" s="4">
        <v>311.86332573028812</v>
      </c>
    </row>
    <row r="37" spans="2:12" x14ac:dyDescent="0.3">
      <c r="B37" s="1">
        <f t="shared" si="0"/>
        <v>42766</v>
      </c>
      <c r="C37" s="2">
        <v>8951.7090802618677</v>
      </c>
      <c r="D37">
        <v>53</v>
      </c>
      <c r="E37" cm="1">
        <f t="array" ref="E37">_xlfn.SWITCH(MONTH(Cafe_Fit[[#This Row],[Date]]),1,100,2,100,3,100,4,150,5,150,6,150,7,150,8,200,9,150,10,150,11,150,12,150)</f>
        <v>100</v>
      </c>
      <c r="F37">
        <v>14</v>
      </c>
      <c r="G37">
        <f>IF(OR(WEEKDAY(Cafe_Fit[[#This Row],[Date]])=1, WEEKDAY(Cafe_Fit[[#This Row],[Date]])=7),1,0)</f>
        <v>0</v>
      </c>
      <c r="H37" s="8">
        <f>K$17+(K$18*Cafe_Fit[[#This Row],[Temp]])+(K$19*Cafe_Fit[[#This Row],[ADSpend]])+(K$20*Cafe_Fit[[#This Row],[TapsActive]])+(K$21*Cafe_Fit[[#This Row],[IsWeekend]])</f>
        <v>9528.9560742384037</v>
      </c>
      <c r="J37" s="4">
        <v>10</v>
      </c>
      <c r="K37" s="4">
        <v>8880.7021048176102</v>
      </c>
      <c r="L37" s="4">
        <v>-1345.8165150142622</v>
      </c>
    </row>
    <row r="38" spans="2:12" x14ac:dyDescent="0.3">
      <c r="B38" s="1">
        <f t="shared" si="0"/>
        <v>42767</v>
      </c>
      <c r="C38" s="2">
        <v>8741.5222475777064</v>
      </c>
      <c r="D38">
        <v>59</v>
      </c>
      <c r="E38" cm="1">
        <f t="array" ref="E38">_xlfn.SWITCH(MONTH(Cafe_Fit[[#This Row],[Date]]),1,100,2,100,3,100,4,150,5,150,6,150,7,150,8,200,9,150,10,150,11,150,12,150)</f>
        <v>100</v>
      </c>
      <c r="F38">
        <v>15</v>
      </c>
      <c r="G38">
        <f>IF(OR(WEEKDAY(Cafe_Fit[[#This Row],[Date]])=1, WEEKDAY(Cafe_Fit[[#This Row],[Date]])=7),1,0)</f>
        <v>0</v>
      </c>
      <c r="H38" s="8">
        <f>K$17+(K$18*Cafe_Fit[[#This Row],[Temp]])+(K$19*Cafe_Fit[[#This Row],[ADSpend]])+(K$20*Cafe_Fit[[#This Row],[TapsActive]])+(K$21*Cafe_Fit[[#This Row],[IsWeekend]])</f>
        <v>9778.4649323582416</v>
      </c>
      <c r="J38" s="4">
        <v>11</v>
      </c>
      <c r="K38" s="4">
        <v>9812.4601250407086</v>
      </c>
      <c r="L38" s="4">
        <v>-2168.2545361025595</v>
      </c>
    </row>
    <row r="39" spans="2:12" x14ac:dyDescent="0.3">
      <c r="B39" s="1">
        <f t="shared" si="0"/>
        <v>42768</v>
      </c>
      <c r="C39" s="2">
        <v>9041.0253919619772</v>
      </c>
      <c r="D39">
        <v>57</v>
      </c>
      <c r="E39" cm="1">
        <f t="array" ref="E39">_xlfn.SWITCH(MONTH(Cafe_Fit[[#This Row],[Date]]),1,100,2,100,3,100,4,150,5,150,6,150,7,150,8,200,9,150,10,150,11,150,12,150)</f>
        <v>100</v>
      </c>
      <c r="F39">
        <v>16</v>
      </c>
      <c r="G39">
        <f>IF(OR(WEEKDAY(Cafe_Fit[[#This Row],[Date]])=1, WEEKDAY(Cafe_Fit[[#This Row],[Date]])=7),1,0)</f>
        <v>0</v>
      </c>
      <c r="H39" s="8">
        <f>K$17+(K$18*Cafe_Fit[[#This Row],[Temp]])+(K$19*Cafe_Fit[[#This Row],[ADSpend]])+(K$20*Cafe_Fit[[#This Row],[TapsActive]])+(K$21*Cafe_Fit[[#This Row],[IsWeekend]])</f>
        <v>9649.9683894083391</v>
      </c>
      <c r="J39" s="4">
        <v>12</v>
      </c>
      <c r="K39" s="4">
        <v>9974.951860673078</v>
      </c>
      <c r="L39" s="4">
        <v>-346.55120250926666</v>
      </c>
    </row>
    <row r="40" spans="2:12" x14ac:dyDescent="0.3">
      <c r="B40" s="1">
        <f t="shared" si="0"/>
        <v>42769</v>
      </c>
      <c r="C40" s="2">
        <v>8032.9981543602516</v>
      </c>
      <c r="D40">
        <v>50</v>
      </c>
      <c r="E40" cm="1">
        <f t="array" ref="E40">_xlfn.SWITCH(MONTH(Cafe_Fit[[#This Row],[Date]]),1,100,2,100,3,100,4,150,5,150,6,150,7,150,8,200,9,150,10,150,11,150,12,150)</f>
        <v>100</v>
      </c>
      <c r="F40">
        <v>17</v>
      </c>
      <c r="G40">
        <f>IF(OR(WEEKDAY(Cafe_Fit[[#This Row],[Date]])=1, WEEKDAY(Cafe_Fit[[#This Row],[Date]])=7),1,0)</f>
        <v>0</v>
      </c>
      <c r="H40" s="8">
        <f>K$17+(K$18*Cafe_Fit[[#This Row],[Temp]])+(K$19*Cafe_Fit[[#This Row],[ADSpend]])+(K$20*Cafe_Fit[[#This Row],[TapsActive]])+(K$21*Cafe_Fit[[#This Row],[IsWeekend]])</f>
        <v>9285.2184707898505</v>
      </c>
      <c r="J40" s="4">
        <v>13</v>
      </c>
      <c r="K40" s="4">
        <v>9933.4724402106458</v>
      </c>
      <c r="L40" s="4">
        <v>-47.911410520669961</v>
      </c>
    </row>
    <row r="41" spans="2:12" x14ac:dyDescent="0.3">
      <c r="B41" s="1">
        <f t="shared" si="0"/>
        <v>42770</v>
      </c>
      <c r="C41" s="2">
        <v>10663.283362987837</v>
      </c>
      <c r="D41">
        <v>39</v>
      </c>
      <c r="E41" cm="1">
        <f t="array" ref="E41">_xlfn.SWITCH(MONTH(Cafe_Fit[[#This Row],[Date]]),1,100,2,100,3,100,4,150,5,150,6,150,7,150,8,200,9,150,10,150,11,150,12,150)</f>
        <v>100</v>
      </c>
      <c r="F41">
        <v>15</v>
      </c>
      <c r="G41">
        <f>IF(OR(WEEKDAY(Cafe_Fit[[#This Row],[Date]])=1, WEEKDAY(Cafe_Fit[[#This Row],[Date]])=7),1,0)</f>
        <v>1</v>
      </c>
      <c r="H41" s="8">
        <f>K$17+(K$18*Cafe_Fit[[#This Row],[Temp]])+(K$19*Cafe_Fit[[#This Row],[ADSpend]])+(K$20*Cafe_Fit[[#This Row],[TapsActive]])+(K$21*Cafe_Fit[[#This Row],[IsWeekend]])</f>
        <v>11762.173565502684</v>
      </c>
      <c r="J41" s="4">
        <v>14</v>
      </c>
      <c r="K41" s="4">
        <v>12943.440443845622</v>
      </c>
      <c r="L41" s="4">
        <v>-2531.0680288498843</v>
      </c>
    </row>
    <row r="42" spans="2:12" x14ac:dyDescent="0.3">
      <c r="B42" s="1">
        <f t="shared" si="0"/>
        <v>42771</v>
      </c>
      <c r="C42" s="2">
        <v>11568.199035128644</v>
      </c>
      <c r="D42">
        <v>43</v>
      </c>
      <c r="E42" cm="1">
        <f t="array" ref="E42">_xlfn.SWITCH(MONTH(Cafe_Fit[[#This Row],[Date]]),1,100,2,100,3,100,4,150,5,150,6,150,7,150,8,200,9,150,10,150,11,150,12,150)</f>
        <v>100</v>
      </c>
      <c r="F42">
        <v>17</v>
      </c>
      <c r="G42">
        <f>IF(OR(WEEKDAY(Cafe_Fit[[#This Row],[Date]])=1, WEEKDAY(Cafe_Fit[[#This Row],[Date]])=7),1,0)</f>
        <v>1</v>
      </c>
      <c r="H42" s="8">
        <f>K$17+(K$18*Cafe_Fit[[#This Row],[Temp]])+(K$19*Cafe_Fit[[#This Row],[ADSpend]])+(K$20*Cafe_Fit[[#This Row],[TapsActive]])+(K$21*Cafe_Fit[[#This Row],[IsWeekend]])</f>
        <v>11883.18588067262</v>
      </c>
      <c r="J42" s="4">
        <v>15</v>
      </c>
      <c r="K42" s="4">
        <v>12644.967937483385</v>
      </c>
      <c r="L42" s="4">
        <v>-1432.1128365113836</v>
      </c>
    </row>
    <row r="43" spans="2:12" x14ac:dyDescent="0.3">
      <c r="B43" s="1">
        <f t="shared" si="0"/>
        <v>42772</v>
      </c>
      <c r="C43" s="2">
        <v>9268.0317894006712</v>
      </c>
      <c r="D43">
        <v>54</v>
      </c>
      <c r="E43" cm="1">
        <f t="array" ref="E43">_xlfn.SWITCH(MONTH(Cafe_Fit[[#This Row],[Date]]),1,100,2,100,3,100,4,150,5,150,6,150,7,150,8,200,9,150,10,150,11,150,12,150)</f>
        <v>100</v>
      </c>
      <c r="F43">
        <v>18</v>
      </c>
      <c r="G43">
        <f>IF(OR(WEEKDAY(Cafe_Fit[[#This Row],[Date]])=1, WEEKDAY(Cafe_Fit[[#This Row],[Date]])=7),1,0)</f>
        <v>0</v>
      </c>
      <c r="H43" s="8">
        <f>K$17+(K$18*Cafe_Fit[[#This Row],[Temp]])+(K$19*Cafe_Fit[[#This Row],[ADSpend]])+(K$20*Cafe_Fit[[#This Row],[TapsActive]])+(K$21*Cafe_Fit[[#This Row],[IsWeekend]])</f>
        <v>9440.2259786422528</v>
      </c>
      <c r="J43" s="4">
        <v>16</v>
      </c>
      <c r="K43" s="4">
        <v>9621.7444513971568</v>
      </c>
      <c r="L43" s="4">
        <v>-1772.203775831249</v>
      </c>
    </row>
    <row r="44" spans="2:12" x14ac:dyDescent="0.3">
      <c r="B44" s="1">
        <f t="shared" si="0"/>
        <v>42773</v>
      </c>
      <c r="C44" s="2">
        <v>8438.482817494285</v>
      </c>
      <c r="D44">
        <v>61</v>
      </c>
      <c r="E44" cm="1">
        <f t="array" ref="E44">_xlfn.SWITCH(MONTH(Cafe_Fit[[#This Row],[Date]]),1,100,2,100,3,100,4,150,5,150,6,150,7,150,8,200,9,150,10,150,11,150,12,150)</f>
        <v>100</v>
      </c>
      <c r="F44">
        <v>12</v>
      </c>
      <c r="G44">
        <f>IF(OR(WEEKDAY(Cafe_Fit[[#This Row],[Date]])=1, WEEKDAY(Cafe_Fit[[#This Row],[Date]])=7),1,0)</f>
        <v>0</v>
      </c>
      <c r="H44" s="8">
        <f>K$17+(K$18*Cafe_Fit[[#This Row],[Temp]])+(K$19*Cafe_Fit[[#This Row],[ADSpend]])+(K$20*Cafe_Fit[[#This Row],[TapsActive]])+(K$21*Cafe_Fit[[#This Row],[IsWeekend]])</f>
        <v>9974.951860673078</v>
      </c>
      <c r="J44" s="4">
        <v>17</v>
      </c>
      <c r="K44" s="4">
        <v>10001.46282557558</v>
      </c>
      <c r="L44" s="4">
        <v>-768.32208648433698</v>
      </c>
    </row>
    <row r="45" spans="2:12" x14ac:dyDescent="0.3">
      <c r="B45" s="1">
        <f t="shared" si="0"/>
        <v>42774</v>
      </c>
      <c r="C45" s="2">
        <v>8225.6988885206865</v>
      </c>
      <c r="D45">
        <v>59</v>
      </c>
      <c r="E45" cm="1">
        <f t="array" ref="E45">_xlfn.SWITCH(MONTH(Cafe_Fit[[#This Row],[Date]]),1,100,2,100,3,100,4,150,5,150,6,150,7,150,8,200,9,150,10,150,11,150,12,150)</f>
        <v>100</v>
      </c>
      <c r="F45">
        <v>20</v>
      </c>
      <c r="G45">
        <f>IF(OR(WEEKDAY(Cafe_Fit[[#This Row],[Date]])=1, WEEKDAY(Cafe_Fit[[#This Row],[Date]])=7),1,0)</f>
        <v>0</v>
      </c>
      <c r="H45" s="8">
        <f>K$17+(K$18*Cafe_Fit[[#This Row],[Temp]])+(K$19*Cafe_Fit[[#This Row],[ADSpend]])+(K$20*Cafe_Fit[[#This Row],[TapsActive]])+(K$21*Cafe_Fit[[#This Row],[IsWeekend]])</f>
        <v>9608.4889689459069</v>
      </c>
      <c r="J45" s="4">
        <v>18</v>
      </c>
      <c r="K45" s="4">
        <v>9993.9785977956126</v>
      </c>
      <c r="L45" s="4">
        <v>-127.53028907200132</v>
      </c>
    </row>
    <row r="46" spans="2:12" x14ac:dyDescent="0.3">
      <c r="B46" s="1">
        <f t="shared" si="0"/>
        <v>42775</v>
      </c>
      <c r="C46" s="2">
        <v>7430.5042058056279</v>
      </c>
      <c r="D46">
        <v>51</v>
      </c>
      <c r="E46" cm="1">
        <f t="array" ref="E46">_xlfn.SWITCH(MONTH(Cafe_Fit[[#This Row],[Date]]),1,100,2,100,3,100,4,150,5,150,6,150,7,150,8,200,9,150,10,150,11,150,12,150)</f>
        <v>100</v>
      </c>
      <c r="F46">
        <v>15</v>
      </c>
      <c r="G46">
        <f>IF(OR(WEEKDAY(Cafe_Fit[[#This Row],[Date]])=1, WEEKDAY(Cafe_Fit[[#This Row],[Date]])=7),1,0)</f>
        <v>0</v>
      </c>
      <c r="H46" s="8">
        <f>K$17+(K$18*Cafe_Fit[[#This Row],[Temp]])+(K$19*Cafe_Fit[[#This Row],[ADSpend]])+(K$20*Cafe_Fit[[#This Row],[TapsActive]])+(K$21*Cafe_Fit[[#This Row],[IsWeekend]])</f>
        <v>9400.4595312885012</v>
      </c>
      <c r="J46" s="4">
        <v>19</v>
      </c>
      <c r="K46" s="4">
        <v>9920.2169577593941</v>
      </c>
      <c r="L46" s="4">
        <v>-1918.4835305018451</v>
      </c>
    </row>
    <row r="47" spans="2:12" x14ac:dyDescent="0.3">
      <c r="B47" s="1">
        <f t="shared" si="0"/>
        <v>42776</v>
      </c>
      <c r="C47" s="2">
        <v>7200.4116218769932</v>
      </c>
      <c r="D47">
        <v>44</v>
      </c>
      <c r="E47" cm="1">
        <f t="array" ref="E47">_xlfn.SWITCH(MONTH(Cafe_Fit[[#This Row],[Date]]),1,100,2,100,3,100,4,150,5,150,6,150,7,150,8,200,9,150,10,150,11,150,12,150)</f>
        <v>100</v>
      </c>
      <c r="F47">
        <v>15</v>
      </c>
      <c r="G47">
        <f>IF(OR(WEEKDAY(Cafe_Fit[[#This Row],[Date]])=1, WEEKDAY(Cafe_Fit[[#This Row],[Date]])=7),1,0)</f>
        <v>0</v>
      </c>
      <c r="H47" s="8">
        <f>K$17+(K$18*Cafe_Fit[[#This Row],[Temp]])+(K$19*Cafe_Fit[[#This Row],[ADSpend]])+(K$20*Cafe_Fit[[#This Row],[TapsActive]])+(K$21*Cafe_Fit[[#This Row],[IsWeekend]])</f>
        <v>9069.7048053524795</v>
      </c>
      <c r="J47" s="4">
        <v>20</v>
      </c>
      <c r="K47" s="4">
        <v>10177.210043659197</v>
      </c>
      <c r="L47" s="4">
        <v>-226.67233457674411</v>
      </c>
    </row>
    <row r="48" spans="2:12" x14ac:dyDescent="0.3">
      <c r="B48" s="1">
        <f t="shared" si="0"/>
        <v>42777</v>
      </c>
      <c r="C48" s="2">
        <v>11882.302451322106</v>
      </c>
      <c r="D48">
        <v>56</v>
      </c>
      <c r="E48" cm="1">
        <f t="array" ref="E48">_xlfn.SWITCH(MONTH(Cafe_Fit[[#This Row],[Date]]),1,100,2,100,3,100,4,150,5,150,6,150,7,150,8,200,9,150,10,150,11,150,12,150)</f>
        <v>100</v>
      </c>
      <c r="F48">
        <v>16</v>
      </c>
      <c r="G48">
        <f>IF(OR(WEEKDAY(Cafe_Fit[[#This Row],[Date]])=1, WEEKDAY(Cafe_Fit[[#This Row],[Date]])=7),1,0)</f>
        <v>1</v>
      </c>
      <c r="H48" s="8">
        <f>K$17+(K$18*Cafe_Fit[[#This Row],[Temp]])+(K$19*Cafe_Fit[[#This Row],[ADSpend]])+(K$20*Cafe_Fit[[#This Row],[TapsActive]])+(K$21*Cafe_Fit[[#This Row],[IsWeekend]])</f>
        <v>12531.439850093415</v>
      </c>
      <c r="J48" s="4">
        <v>21</v>
      </c>
      <c r="K48" s="4">
        <v>12712.958322848319</v>
      </c>
      <c r="L48" s="4">
        <v>-1202.5869915650965</v>
      </c>
    </row>
    <row r="49" spans="2:12" x14ac:dyDescent="0.3">
      <c r="B49" s="1">
        <f t="shared" si="0"/>
        <v>42778</v>
      </c>
      <c r="C49" s="2">
        <v>12594.791046021532</v>
      </c>
      <c r="D49">
        <v>67</v>
      </c>
      <c r="E49" cm="1">
        <f t="array" ref="E49">_xlfn.SWITCH(MONTH(Cafe_Fit[[#This Row],[Date]]),1,100,2,100,3,100,4,150,5,150,6,150,7,150,8,200,9,150,10,150,11,150,12,150)</f>
        <v>100</v>
      </c>
      <c r="F49">
        <v>22</v>
      </c>
      <c r="G49">
        <f>IF(OR(WEEKDAY(Cafe_Fit[[#This Row],[Date]])=1, WEEKDAY(Cafe_Fit[[#This Row],[Date]])=7),1,0)</f>
        <v>1</v>
      </c>
      <c r="H49" s="8">
        <f>K$17+(K$18*Cafe_Fit[[#This Row],[Temp]])+(K$19*Cafe_Fit[[#This Row],[ADSpend]])+(K$20*Cafe_Fit[[#This Row],[TapsActive]])+(K$21*Cafe_Fit[[#This Row],[IsWeekend]])</f>
        <v>12847.226120469506</v>
      </c>
      <c r="J49" s="4">
        <v>22</v>
      </c>
      <c r="K49" s="4">
        <v>12557.950814995917</v>
      </c>
      <c r="L49" s="4">
        <v>-2387.7099682405169</v>
      </c>
    </row>
    <row r="50" spans="2:12" x14ac:dyDescent="0.3">
      <c r="B50" s="1">
        <f t="shared" si="0"/>
        <v>42779</v>
      </c>
      <c r="C50" s="2">
        <v>9306.8426763631396</v>
      </c>
      <c r="D50">
        <v>57</v>
      </c>
      <c r="E50" cm="1">
        <f t="array" ref="E50">_xlfn.SWITCH(MONTH(Cafe_Fit[[#This Row],[Date]]),1,100,2,100,3,100,4,150,5,150,6,150,7,150,8,200,9,150,10,150,11,150,12,150)</f>
        <v>100</v>
      </c>
      <c r="F50">
        <v>12</v>
      </c>
      <c r="G50">
        <f>IF(OR(WEEKDAY(Cafe_Fit[[#This Row],[Date]])=1, WEEKDAY(Cafe_Fit[[#This Row],[Date]])=7),1,0)</f>
        <v>0</v>
      </c>
      <c r="H50" s="8">
        <f>K$17+(K$18*Cafe_Fit[[#This Row],[Temp]])+(K$19*Cafe_Fit[[#This Row],[ADSpend]])+(K$20*Cafe_Fit[[#This Row],[TapsActive]])+(K$21*Cafe_Fit[[#This Row],[IsWeekend]])</f>
        <v>9785.9491601382069</v>
      </c>
      <c r="J50" s="4">
        <v>23</v>
      </c>
      <c r="K50" s="4">
        <v>9345.7246283748191</v>
      </c>
      <c r="L50" s="4">
        <v>-112.45820969162924</v>
      </c>
    </row>
    <row r="51" spans="2:12" x14ac:dyDescent="0.3">
      <c r="B51" s="1">
        <f t="shared" si="0"/>
        <v>42780</v>
      </c>
      <c r="C51" s="2">
        <v>8754.7222491481098</v>
      </c>
      <c r="D51">
        <v>54</v>
      </c>
      <c r="E51" cm="1">
        <f t="array" ref="E51">_xlfn.SWITCH(MONTH(Cafe_Fit[[#This Row],[Date]]),1,100,2,100,3,100,4,150,5,150,6,150,7,150,8,200,9,150,10,150,11,150,12,150)</f>
        <v>100</v>
      </c>
      <c r="F51">
        <v>20</v>
      </c>
      <c r="G51">
        <f>IF(OR(WEEKDAY(Cafe_Fit[[#This Row],[Date]])=1, WEEKDAY(Cafe_Fit[[#This Row],[Date]])=7),1,0)</f>
        <v>0</v>
      </c>
      <c r="H51" s="8">
        <f>K$17+(K$18*Cafe_Fit[[#This Row],[Temp]])+(K$19*Cafe_Fit[[#This Row],[ADSpend]])+(K$20*Cafe_Fit[[#This Row],[TapsActive]])+(K$21*Cafe_Fit[[#This Row],[IsWeekend]])</f>
        <v>9372.2355932773189</v>
      </c>
      <c r="J51" s="4">
        <v>24</v>
      </c>
      <c r="K51" s="4">
        <v>9264.4787605586334</v>
      </c>
      <c r="L51" s="4">
        <v>-1262.0599477483865</v>
      </c>
    </row>
    <row r="52" spans="2:12" x14ac:dyDescent="0.3">
      <c r="B52" s="1">
        <f t="shared" si="0"/>
        <v>42781</v>
      </c>
      <c r="C52" s="2">
        <v>7881.6190639511342</v>
      </c>
      <c r="D52">
        <v>56</v>
      </c>
      <c r="E52" cm="1">
        <f t="array" ref="E52">_xlfn.SWITCH(MONTH(Cafe_Fit[[#This Row],[Date]]),1,100,2,100,3,100,4,150,5,150,6,150,7,150,8,200,9,150,10,150,11,150,12,150)</f>
        <v>100</v>
      </c>
      <c r="F52">
        <v>13</v>
      </c>
      <c r="G52">
        <f>IF(OR(WEEKDAY(Cafe_Fit[[#This Row],[Date]])=1, WEEKDAY(Cafe_Fit[[#This Row],[Date]])=7),1,0)</f>
        <v>0</v>
      </c>
      <c r="H52" s="8">
        <f>K$17+(K$18*Cafe_Fit[[#This Row],[Temp]])+(K$19*Cafe_Fit[[#This Row],[ADSpend]])+(K$20*Cafe_Fit[[#This Row],[TapsActive]])+(K$21*Cafe_Fit[[#This Row],[IsWeekend]])</f>
        <v>9704.7032923220231</v>
      </c>
      <c r="J52" s="4">
        <v>25</v>
      </c>
      <c r="K52" s="4">
        <v>9576.2067493721206</v>
      </c>
      <c r="L52" s="4">
        <v>-717.49766960353736</v>
      </c>
    </row>
    <row r="53" spans="2:12" x14ac:dyDescent="0.3">
      <c r="B53" s="1">
        <f t="shared" si="0"/>
        <v>42782</v>
      </c>
      <c r="C53" s="2">
        <v>8962.0104811634501</v>
      </c>
      <c r="D53">
        <v>47</v>
      </c>
      <c r="E53" cm="1">
        <f t="array" ref="E53">_xlfn.SWITCH(MONTH(Cafe_Fit[[#This Row],[Date]]),1,100,2,100,3,100,4,150,5,150,6,150,7,150,8,200,9,150,10,150,11,150,12,150)</f>
        <v>100</v>
      </c>
      <c r="F53">
        <v>17</v>
      </c>
      <c r="G53">
        <f>IF(OR(WEEKDAY(Cafe_Fit[[#This Row],[Date]])=1, WEEKDAY(Cafe_Fit[[#This Row],[Date]])=7),1,0)</f>
        <v>0</v>
      </c>
      <c r="H53" s="8">
        <f>K$17+(K$18*Cafe_Fit[[#This Row],[Temp]])+(K$19*Cafe_Fit[[#This Row],[ADSpend]])+(K$20*Cafe_Fit[[#This Row],[TapsActive]])+(K$21*Cafe_Fit[[#This Row],[IsWeekend]])</f>
        <v>9143.466445388698</v>
      </c>
      <c r="J53" s="4">
        <v>26</v>
      </c>
      <c r="K53" s="4">
        <v>9561.23829381219</v>
      </c>
      <c r="L53" s="4">
        <v>-1367.2734693608145</v>
      </c>
    </row>
    <row r="54" spans="2:12" x14ac:dyDescent="0.3">
      <c r="B54" s="1">
        <f t="shared" si="0"/>
        <v>42783</v>
      </c>
      <c r="C54" s="2">
        <v>7917.0550052660146</v>
      </c>
      <c r="D54">
        <v>53</v>
      </c>
      <c r="E54" cm="1">
        <f t="array" ref="E54">_xlfn.SWITCH(MONTH(Cafe_Fit[[#This Row],[Date]]),1,100,2,100,3,100,4,150,5,150,6,150,7,150,8,200,9,150,10,150,11,150,12,150)</f>
        <v>100</v>
      </c>
      <c r="F54">
        <v>16</v>
      </c>
      <c r="G54">
        <f>IF(OR(WEEKDAY(Cafe_Fit[[#This Row],[Date]])=1, WEEKDAY(Cafe_Fit[[#This Row],[Date]])=7),1,0)</f>
        <v>0</v>
      </c>
      <c r="H54" s="8">
        <f>K$17+(K$18*Cafe_Fit[[#This Row],[Temp]])+(K$19*Cafe_Fit[[#This Row],[ADSpend]])+(K$20*Cafe_Fit[[#This Row],[TapsActive]])+(K$21*Cafe_Fit[[#This Row],[IsWeekend]])</f>
        <v>9460.9656888734698</v>
      </c>
      <c r="J54" s="4">
        <v>27</v>
      </c>
      <c r="K54" s="4">
        <v>8927.9527799513271</v>
      </c>
      <c r="L54" s="4">
        <v>-329.92299235462815</v>
      </c>
    </row>
    <row r="55" spans="2:12" x14ac:dyDescent="0.3">
      <c r="B55" s="1">
        <f t="shared" si="0"/>
        <v>42784</v>
      </c>
      <c r="C55" s="2">
        <v>10151.771508803118</v>
      </c>
      <c r="D55">
        <v>55</v>
      </c>
      <c r="E55" cm="1">
        <f t="array" ref="E55">_xlfn.SWITCH(MONTH(Cafe_Fit[[#This Row],[Date]]),1,100,2,100,3,100,4,150,5,150,6,150,7,150,8,200,9,150,10,150,11,150,12,150)</f>
        <v>100</v>
      </c>
      <c r="F55">
        <v>18</v>
      </c>
      <c r="G55">
        <f>IF(OR(WEEKDAY(Cafe_Fit[[#This Row],[Date]])=1, WEEKDAY(Cafe_Fit[[#This Row],[Date]])=7),1,0)</f>
        <v>1</v>
      </c>
      <c r="H55" s="8">
        <f>K$17+(K$18*Cafe_Fit[[#This Row],[Temp]])+(K$19*Cafe_Fit[[#This Row],[ADSpend]])+(K$20*Cafe_Fit[[#This Row],[TapsActive]])+(K$21*Cafe_Fit[[#This Row],[IsWeekend]])</f>
        <v>12416.198789594764</v>
      </c>
      <c r="J55" s="4">
        <v>28</v>
      </c>
      <c r="K55" s="4">
        <v>11809.424240636403</v>
      </c>
      <c r="L55" s="4">
        <v>-583.88586726866743</v>
      </c>
    </row>
    <row r="56" spans="2:12" x14ac:dyDescent="0.3">
      <c r="B56" s="1">
        <f t="shared" si="0"/>
        <v>42785</v>
      </c>
      <c r="C56" s="2">
        <v>10674.037021529502</v>
      </c>
      <c r="D56">
        <v>59</v>
      </c>
      <c r="E56" cm="1">
        <f t="array" ref="E56">_xlfn.SWITCH(MONTH(Cafe_Fit[[#This Row],[Date]]),1,100,2,100,3,100,4,150,5,150,6,150,7,150,8,200,9,150,10,150,11,150,12,150)</f>
        <v>100</v>
      </c>
      <c r="F56">
        <v>14</v>
      </c>
      <c r="G56">
        <f>IF(OR(WEEKDAY(Cafe_Fit[[#This Row],[Date]])=1, WEEKDAY(Cafe_Fit[[#This Row],[Date]])=7),1,0)</f>
        <v>1</v>
      </c>
      <c r="H56" s="8">
        <f>K$17+(K$18*Cafe_Fit[[#This Row],[Temp]])+(K$19*Cafe_Fit[[#This Row],[ADSpend]])+(K$20*Cafe_Fit[[#This Row],[TapsActive]])+(K$21*Cafe_Fit[[#This Row],[IsWeekend]])</f>
        <v>12741.182260859501</v>
      </c>
      <c r="J56" s="4">
        <v>29</v>
      </c>
      <c r="K56" s="4">
        <v>11849.190687990153</v>
      </c>
      <c r="L56" s="4">
        <v>-242.01539248343579</v>
      </c>
    </row>
    <row r="57" spans="2:12" x14ac:dyDescent="0.3">
      <c r="B57" s="1">
        <f t="shared" si="0"/>
        <v>42786</v>
      </c>
      <c r="C57" s="2">
        <v>7762.1807221698609</v>
      </c>
      <c r="D57">
        <v>60</v>
      </c>
      <c r="E57" cm="1">
        <f t="array" ref="E57">_xlfn.SWITCH(MONTH(Cafe_Fit[[#This Row],[Date]]),1,100,2,100,3,100,4,150,5,150,6,150,7,150,8,200,9,150,10,150,11,150,12,150)</f>
        <v>100</v>
      </c>
      <c r="F57">
        <v>17</v>
      </c>
      <c r="G57">
        <f>IF(OR(WEEKDAY(Cafe_Fit[[#This Row],[Date]])=1, WEEKDAY(Cafe_Fit[[#This Row],[Date]])=7),1,0)</f>
        <v>0</v>
      </c>
      <c r="H57" s="8">
        <f>K$17+(K$18*Cafe_Fit[[#This Row],[Temp]])+(K$19*Cafe_Fit[[#This Row],[ADSpend]])+(K$20*Cafe_Fit[[#This Row],[TapsActive]])+(K$21*Cafe_Fit[[#This Row],[IsWeekend]])</f>
        <v>9757.7252221270246</v>
      </c>
      <c r="J57" s="4">
        <v>30</v>
      </c>
      <c r="K57" s="4">
        <v>8920.46855217136</v>
      </c>
      <c r="L57" s="4">
        <v>-953.52946309254094</v>
      </c>
    </row>
    <row r="58" spans="2:12" x14ac:dyDescent="0.3">
      <c r="B58" s="1">
        <f t="shared" si="0"/>
        <v>42787</v>
      </c>
      <c r="C58" s="2">
        <v>8443.6699534440377</v>
      </c>
      <c r="D58">
        <v>62</v>
      </c>
      <c r="E58" cm="1">
        <f t="array" ref="E58">_xlfn.SWITCH(MONTH(Cafe_Fit[[#This Row],[Date]]),1,100,2,100,3,100,4,150,5,150,6,150,7,150,8,200,9,150,10,150,11,150,12,150)</f>
        <v>100</v>
      </c>
      <c r="F58">
        <v>17</v>
      </c>
      <c r="G58">
        <f>IF(OR(WEEKDAY(Cafe_Fit[[#This Row],[Date]])=1, WEEKDAY(Cafe_Fit[[#This Row],[Date]])=7),1,0)</f>
        <v>0</v>
      </c>
      <c r="H58" s="8">
        <f>K$17+(K$18*Cafe_Fit[[#This Row],[Temp]])+(K$19*Cafe_Fit[[#This Row],[ADSpend]])+(K$20*Cafe_Fit[[#This Row],[TapsActive]])+(K$21*Cafe_Fit[[#This Row],[IsWeekend]])</f>
        <v>9852.2265723944602</v>
      </c>
      <c r="J58" s="4">
        <v>31</v>
      </c>
      <c r="K58" s="4">
        <v>9528.9560742384037</v>
      </c>
      <c r="L58" s="4">
        <v>-577.24699397653603</v>
      </c>
    </row>
    <row r="59" spans="2:12" x14ac:dyDescent="0.3">
      <c r="B59" s="1">
        <f t="shared" si="0"/>
        <v>42788</v>
      </c>
      <c r="C59" s="2">
        <v>10108.193878535832</v>
      </c>
      <c r="D59">
        <v>63</v>
      </c>
      <c r="E59" cm="1">
        <f t="array" ref="E59">_xlfn.SWITCH(MONTH(Cafe_Fit[[#This Row],[Date]]),1,100,2,100,3,100,4,150,5,150,6,150,7,150,8,200,9,150,10,150,11,150,12,150)</f>
        <v>100</v>
      </c>
      <c r="F59">
        <v>16</v>
      </c>
      <c r="G59">
        <f>IF(OR(WEEKDAY(Cafe_Fit[[#This Row],[Date]])=1, WEEKDAY(Cafe_Fit[[#This Row],[Date]])=7),1,0)</f>
        <v>0</v>
      </c>
      <c r="H59" s="8">
        <f>K$17+(K$18*Cafe_Fit[[#This Row],[Temp]])+(K$19*Cafe_Fit[[#This Row],[ADSpend]])+(K$20*Cafe_Fit[[#This Row],[TapsActive]])+(K$21*Cafe_Fit[[#This Row],[IsWeekend]])</f>
        <v>9933.4724402106458</v>
      </c>
      <c r="J59" s="4">
        <v>32</v>
      </c>
      <c r="K59" s="4">
        <v>9778.4649323582416</v>
      </c>
      <c r="L59" s="4">
        <v>-1036.9426847805353</v>
      </c>
    </row>
    <row r="60" spans="2:12" x14ac:dyDescent="0.3">
      <c r="B60" s="1">
        <f t="shared" si="0"/>
        <v>42789</v>
      </c>
      <c r="C60" s="2">
        <v>9479.4838856416645</v>
      </c>
      <c r="D60">
        <v>63</v>
      </c>
      <c r="E60" cm="1">
        <f t="array" ref="E60">_xlfn.SWITCH(MONTH(Cafe_Fit[[#This Row],[Date]]),1,100,2,100,3,100,4,150,5,150,6,150,7,150,8,200,9,150,10,150,11,150,12,150)</f>
        <v>100</v>
      </c>
      <c r="F60">
        <v>16</v>
      </c>
      <c r="G60">
        <f>IF(OR(WEEKDAY(Cafe_Fit[[#This Row],[Date]])=1, WEEKDAY(Cafe_Fit[[#This Row],[Date]])=7),1,0)</f>
        <v>0</v>
      </c>
      <c r="H60" s="8">
        <f>K$17+(K$18*Cafe_Fit[[#This Row],[Temp]])+(K$19*Cafe_Fit[[#This Row],[ADSpend]])+(K$20*Cafe_Fit[[#This Row],[TapsActive]])+(K$21*Cafe_Fit[[#This Row],[IsWeekend]])</f>
        <v>9933.4724402106458</v>
      </c>
      <c r="J60" s="4">
        <v>33</v>
      </c>
      <c r="K60" s="4">
        <v>9649.9683894083391</v>
      </c>
      <c r="L60" s="4">
        <v>-608.94299744636191</v>
      </c>
    </row>
    <row r="61" spans="2:12" x14ac:dyDescent="0.3">
      <c r="B61" s="1">
        <f t="shared" si="0"/>
        <v>42790</v>
      </c>
      <c r="C61" s="2">
        <v>7969.9568329357417</v>
      </c>
      <c r="D61">
        <v>66</v>
      </c>
      <c r="E61" cm="1">
        <f t="array" ref="E61">_xlfn.SWITCH(MONTH(Cafe_Fit[[#This Row],[Date]]),1,100,2,100,3,100,4,150,5,150,6,150,7,150,8,200,9,150,10,150,11,150,12,150)</f>
        <v>100</v>
      </c>
      <c r="F61">
        <v>20</v>
      </c>
      <c r="G61">
        <f>IF(OR(WEEKDAY(Cafe_Fit[[#This Row],[Date]])=1, WEEKDAY(Cafe_Fit[[#This Row],[Date]])=7),1,0)</f>
        <v>0</v>
      </c>
      <c r="H61" s="8">
        <f>K$17+(K$18*Cafe_Fit[[#This Row],[Temp]])+(K$19*Cafe_Fit[[#This Row],[ADSpend]])+(K$20*Cafe_Fit[[#This Row],[TapsActive]])+(K$21*Cafe_Fit[[#This Row],[IsWeekend]])</f>
        <v>9939.2436948819286</v>
      </c>
      <c r="J61" s="4">
        <v>34</v>
      </c>
      <c r="K61" s="4">
        <v>9285.2184707898505</v>
      </c>
      <c r="L61" s="4">
        <v>-1252.2203164295988</v>
      </c>
    </row>
    <row r="62" spans="2:12" x14ac:dyDescent="0.3">
      <c r="B62" s="1">
        <f t="shared" si="0"/>
        <v>42791</v>
      </c>
      <c r="C62" s="2">
        <v>12310.465300435482</v>
      </c>
      <c r="D62">
        <v>64</v>
      </c>
      <c r="E62" cm="1">
        <f t="array" ref="E62">_xlfn.SWITCH(MONTH(Cafe_Fit[[#This Row],[Date]]),1,100,2,100,3,100,4,150,5,150,6,150,7,150,8,200,9,150,10,150,11,150,12,150)</f>
        <v>100</v>
      </c>
      <c r="F62">
        <v>14</v>
      </c>
      <c r="G62">
        <f>IF(OR(WEEKDAY(Cafe_Fit[[#This Row],[Date]])=1, WEEKDAY(Cafe_Fit[[#This Row],[Date]])=7),1,0)</f>
        <v>1</v>
      </c>
      <c r="H62" s="8">
        <f>K$17+(K$18*Cafe_Fit[[#This Row],[Temp]])+(K$19*Cafe_Fit[[#This Row],[ADSpend]])+(K$20*Cafe_Fit[[#This Row],[TapsActive]])+(K$21*Cafe_Fit[[#This Row],[IsWeekend]])</f>
        <v>12977.435636528089</v>
      </c>
      <c r="J62" s="4">
        <v>35</v>
      </c>
      <c r="K62" s="4">
        <v>11762.173565502684</v>
      </c>
      <c r="L62" s="4">
        <v>-1098.8902025148473</v>
      </c>
    </row>
    <row r="63" spans="2:12" x14ac:dyDescent="0.3">
      <c r="B63" s="1">
        <f t="shared" si="0"/>
        <v>42792</v>
      </c>
      <c r="C63" s="2">
        <v>11282.421939591815</v>
      </c>
      <c r="D63">
        <v>48</v>
      </c>
      <c r="E63" cm="1">
        <f t="array" ref="E63">_xlfn.SWITCH(MONTH(Cafe_Fit[[#This Row],[Date]]),1,100,2,100,3,100,4,150,5,150,6,150,7,150,8,200,9,150,10,150,11,150,12,150)</f>
        <v>100</v>
      </c>
      <c r="F63">
        <v>20</v>
      </c>
      <c r="G63">
        <f>IF(OR(WEEKDAY(Cafe_Fit[[#This Row],[Date]])=1, WEEKDAY(Cafe_Fit[[#This Row],[Date]])=7),1,0)</f>
        <v>1</v>
      </c>
      <c r="H63" s="8">
        <f>K$17+(K$18*Cafe_Fit[[#This Row],[Temp]])+(K$19*Cafe_Fit[[#This Row],[ADSpend]])+(K$20*Cafe_Fit[[#This Row],[TapsActive]])+(K$21*Cafe_Fit[[#This Row],[IsWeekend]])</f>
        <v>12017.453678293807</v>
      </c>
      <c r="J63" s="4">
        <v>36</v>
      </c>
      <c r="K63" s="4">
        <v>11883.18588067262</v>
      </c>
      <c r="L63" s="4">
        <v>-314.98684554397551</v>
      </c>
    </row>
    <row r="64" spans="2:12" x14ac:dyDescent="0.3">
      <c r="B64" s="1">
        <f t="shared" si="0"/>
        <v>42793</v>
      </c>
      <c r="C64" s="2">
        <v>8240.8261251629956</v>
      </c>
      <c r="D64">
        <v>51</v>
      </c>
      <c r="E64" cm="1">
        <f t="array" ref="E64">_xlfn.SWITCH(MONTH(Cafe_Fit[[#This Row],[Date]]),1,100,2,100,3,100,4,150,5,150,6,150,7,150,8,200,9,150,10,150,11,150,12,150)</f>
        <v>100</v>
      </c>
      <c r="F64">
        <v>19</v>
      </c>
      <c r="G64">
        <f>IF(OR(WEEKDAY(Cafe_Fit[[#This Row],[Date]])=1, WEEKDAY(Cafe_Fit[[#This Row],[Date]])=7),1,0)</f>
        <v>0</v>
      </c>
      <c r="H64" s="8">
        <f>K$17+(K$18*Cafe_Fit[[#This Row],[Temp]])+(K$19*Cafe_Fit[[#This Row],[ADSpend]])+(K$20*Cafe_Fit[[#This Row],[TapsActive]])+(K$21*Cafe_Fit[[#This Row],[IsWeekend]])</f>
        <v>9264.4787605586334</v>
      </c>
      <c r="J64" s="4">
        <v>37</v>
      </c>
      <c r="K64" s="4">
        <v>9440.2259786422528</v>
      </c>
      <c r="L64" s="4">
        <v>-172.19418924158163</v>
      </c>
    </row>
    <row r="65" spans="2:12" x14ac:dyDescent="0.3">
      <c r="B65" s="1">
        <f t="shared" si="0"/>
        <v>42794</v>
      </c>
      <c r="C65" s="2">
        <v>9346.5829343441128</v>
      </c>
      <c r="D65">
        <v>57</v>
      </c>
      <c r="E65" cm="1">
        <f t="array" ref="E65">_xlfn.SWITCH(MONTH(Cafe_Fit[[#This Row],[Date]]),1,100,2,100,3,100,4,150,5,150,6,150,7,150,8,200,9,150,10,150,11,150,12,150)</f>
        <v>100</v>
      </c>
      <c r="F65">
        <v>19</v>
      </c>
      <c r="G65">
        <f>IF(OR(WEEKDAY(Cafe_Fit[[#This Row],[Date]])=1, WEEKDAY(Cafe_Fit[[#This Row],[Date]])=7),1,0)</f>
        <v>0</v>
      </c>
      <c r="H65" s="8">
        <f>K$17+(K$18*Cafe_Fit[[#This Row],[Temp]])+(K$19*Cafe_Fit[[#This Row],[ADSpend]])+(K$20*Cafe_Fit[[#This Row],[TapsActive]])+(K$21*Cafe_Fit[[#This Row],[IsWeekend]])</f>
        <v>9547.9828113609383</v>
      </c>
      <c r="J65" s="4">
        <v>38</v>
      </c>
      <c r="K65" s="4">
        <v>9974.951860673078</v>
      </c>
      <c r="L65" s="4">
        <v>-1536.4690431787931</v>
      </c>
    </row>
    <row r="66" spans="2:12" x14ac:dyDescent="0.3">
      <c r="B66" s="1">
        <f t="shared" si="0"/>
        <v>42795</v>
      </c>
      <c r="C66" s="2">
        <v>9197.4314425290922</v>
      </c>
      <c r="D66">
        <v>68</v>
      </c>
      <c r="E66" cm="1">
        <f t="array" ref="E66">_xlfn.SWITCH(MONTH(Cafe_Fit[[#This Row],[Date]]),1,100,2,100,3,100,4,150,5,150,6,150,7,150,8,200,9,150,10,150,11,150,12,150)</f>
        <v>100</v>
      </c>
      <c r="F66">
        <v>16</v>
      </c>
      <c r="G66">
        <f>IF(OR(WEEKDAY(Cafe_Fit[[#This Row],[Date]])=1, WEEKDAY(Cafe_Fit[[#This Row],[Date]])=7),1,0)</f>
        <v>0</v>
      </c>
      <c r="H66" s="8">
        <f>K$17+(K$18*Cafe_Fit[[#This Row],[Temp]])+(K$19*Cafe_Fit[[#This Row],[ADSpend]])+(K$20*Cafe_Fit[[#This Row],[TapsActive]])+(K$21*Cafe_Fit[[#This Row],[IsWeekend]])</f>
        <v>10169.725815879232</v>
      </c>
      <c r="J66" s="4">
        <v>39</v>
      </c>
      <c r="K66" s="4">
        <v>9608.4889689459069</v>
      </c>
      <c r="L66" s="4">
        <v>-1382.7900804252204</v>
      </c>
    </row>
    <row r="67" spans="2:12" x14ac:dyDescent="0.3">
      <c r="B67" s="1">
        <f t="shared" si="0"/>
        <v>42796</v>
      </c>
      <c r="C67" s="2">
        <v>9252.2590754122029</v>
      </c>
      <c r="D67">
        <v>54</v>
      </c>
      <c r="E67" cm="1">
        <f t="array" ref="E67">_xlfn.SWITCH(MONTH(Cafe_Fit[[#This Row],[Date]]),1,100,2,100,3,100,4,150,5,150,6,150,7,150,8,200,9,150,10,150,11,150,12,150)</f>
        <v>100</v>
      </c>
      <c r="F67">
        <v>21</v>
      </c>
      <c r="G67">
        <f>IF(OR(WEEKDAY(Cafe_Fit[[#This Row],[Date]])=1, WEEKDAY(Cafe_Fit[[#This Row],[Date]])=7),1,0)</f>
        <v>0</v>
      </c>
      <c r="H67" s="8">
        <f>K$17+(K$18*Cafe_Fit[[#This Row],[Temp]])+(K$19*Cafe_Fit[[#This Row],[ADSpend]])+(K$20*Cafe_Fit[[#This Row],[TapsActive]])+(K$21*Cafe_Fit[[#This Row],[IsWeekend]])</f>
        <v>9338.240400594852</v>
      </c>
      <c r="J67" s="4">
        <v>40</v>
      </c>
      <c r="K67" s="4">
        <v>9400.4595312885012</v>
      </c>
      <c r="L67" s="4">
        <v>-1969.9553254828734</v>
      </c>
    </row>
    <row r="68" spans="2:12" x14ac:dyDescent="0.3">
      <c r="B68" s="1">
        <f t="shared" si="0"/>
        <v>42797</v>
      </c>
      <c r="C68" s="2">
        <v>7226.2630702310416</v>
      </c>
      <c r="D68">
        <v>48</v>
      </c>
      <c r="E68" cm="1">
        <f t="array" ref="E68">_xlfn.SWITCH(MONTH(Cafe_Fit[[#This Row],[Date]]),1,100,2,100,3,100,4,150,5,150,6,150,7,150,8,200,9,150,10,150,11,150,12,150)</f>
        <v>100</v>
      </c>
      <c r="F68">
        <v>13</v>
      </c>
      <c r="G68">
        <f>IF(OR(WEEKDAY(Cafe_Fit[[#This Row],[Date]])=1, WEEKDAY(Cafe_Fit[[#This Row],[Date]])=7),1,0)</f>
        <v>0</v>
      </c>
      <c r="H68" s="8">
        <f>K$17+(K$18*Cafe_Fit[[#This Row],[Temp]])+(K$19*Cafe_Fit[[#This Row],[ADSpend]])+(K$20*Cafe_Fit[[#This Row],[TapsActive]])+(K$21*Cafe_Fit[[#This Row],[IsWeekend]])</f>
        <v>9326.6978912522827</v>
      </c>
      <c r="J68" s="4">
        <v>41</v>
      </c>
      <c r="K68" s="4">
        <v>9069.7048053524795</v>
      </c>
      <c r="L68" s="4">
        <v>-1869.2931834754863</v>
      </c>
    </row>
    <row r="69" spans="2:12" x14ac:dyDescent="0.3">
      <c r="B69" s="1">
        <f t="shared" si="0"/>
        <v>42798</v>
      </c>
      <c r="C69" s="2">
        <v>10451.139924567058</v>
      </c>
      <c r="D69">
        <v>48</v>
      </c>
      <c r="E69" cm="1">
        <f t="array" ref="E69">_xlfn.SWITCH(MONTH(Cafe_Fit[[#This Row],[Date]]),1,100,2,100,3,100,4,150,5,150,6,150,7,150,8,200,9,150,10,150,11,150,12,150)</f>
        <v>100</v>
      </c>
      <c r="F69">
        <v>18</v>
      </c>
      <c r="G69">
        <f>IF(OR(WEEKDAY(Cafe_Fit[[#This Row],[Date]])=1, WEEKDAY(Cafe_Fit[[#This Row],[Date]])=7),1,0)</f>
        <v>1</v>
      </c>
      <c r="H69" s="8">
        <f>K$17+(K$18*Cafe_Fit[[#This Row],[Temp]])+(K$19*Cafe_Fit[[#This Row],[ADSpend]])+(K$20*Cafe_Fit[[#This Row],[TapsActive]])+(K$21*Cafe_Fit[[#This Row],[IsWeekend]])</f>
        <v>12085.444063658741</v>
      </c>
      <c r="J69" s="4">
        <v>42</v>
      </c>
      <c r="K69" s="4">
        <v>12531.439850093415</v>
      </c>
      <c r="L69" s="4">
        <v>-649.13739877130865</v>
      </c>
    </row>
    <row r="70" spans="2:12" x14ac:dyDescent="0.3">
      <c r="B70" s="1">
        <f t="shared" si="0"/>
        <v>42799</v>
      </c>
      <c r="C70" s="2">
        <v>11642.844586452866</v>
      </c>
      <c r="D70">
        <v>54</v>
      </c>
      <c r="E70" cm="1">
        <f t="array" ref="E70">_xlfn.SWITCH(MONTH(Cafe_Fit[[#This Row],[Date]]),1,100,2,100,3,100,4,150,5,150,6,150,7,150,8,200,9,150,10,150,11,150,12,150)</f>
        <v>100</v>
      </c>
      <c r="F70">
        <v>19</v>
      </c>
      <c r="G70">
        <f>IF(OR(WEEKDAY(Cafe_Fit[[#This Row],[Date]])=1, WEEKDAY(Cafe_Fit[[#This Row],[Date]])=7),1,0)</f>
        <v>1</v>
      </c>
      <c r="H70" s="8">
        <f>K$17+(K$18*Cafe_Fit[[#This Row],[Temp]])+(K$19*Cafe_Fit[[#This Row],[ADSpend]])+(K$20*Cafe_Fit[[#This Row],[TapsActive]])+(K$21*Cafe_Fit[[#This Row],[IsWeekend]])</f>
        <v>12334.952921778578</v>
      </c>
      <c r="J70" s="4">
        <v>43</v>
      </c>
      <c r="K70" s="4">
        <v>12847.226120469506</v>
      </c>
      <c r="L70" s="4">
        <v>-252.43507444797433</v>
      </c>
    </row>
    <row r="71" spans="2:12" x14ac:dyDescent="0.3">
      <c r="B71" s="1">
        <f t="shared" si="0"/>
        <v>42800</v>
      </c>
      <c r="C71" s="2">
        <v>8668.3560713776933</v>
      </c>
      <c r="D71">
        <v>62</v>
      </c>
      <c r="E71" cm="1">
        <f t="array" ref="E71">_xlfn.SWITCH(MONTH(Cafe_Fit[[#This Row],[Date]]),1,100,2,100,3,100,4,150,5,150,6,150,7,150,8,200,9,150,10,150,11,150,12,150)</f>
        <v>100</v>
      </c>
      <c r="F71">
        <v>15</v>
      </c>
      <c r="G71">
        <f>IF(OR(WEEKDAY(Cafe_Fit[[#This Row],[Date]])=1, WEEKDAY(Cafe_Fit[[#This Row],[Date]])=7),1,0)</f>
        <v>0</v>
      </c>
      <c r="H71" s="8">
        <f>K$17+(K$18*Cafe_Fit[[#This Row],[Temp]])+(K$19*Cafe_Fit[[#This Row],[ADSpend]])+(K$20*Cafe_Fit[[#This Row],[TapsActive]])+(K$21*Cafe_Fit[[#This Row],[IsWeekend]])</f>
        <v>9920.2169577593941</v>
      </c>
      <c r="J71" s="4">
        <v>44</v>
      </c>
      <c r="K71" s="4">
        <v>9785.9491601382069</v>
      </c>
      <c r="L71" s="4">
        <v>-479.10648377506732</v>
      </c>
    </row>
    <row r="72" spans="2:12" x14ac:dyDescent="0.3">
      <c r="B72" s="1">
        <f t="shared" si="0"/>
        <v>42801</v>
      </c>
      <c r="C72" s="2">
        <v>9398.0485745322803</v>
      </c>
      <c r="D72">
        <v>62</v>
      </c>
      <c r="E72" cm="1">
        <f t="array" ref="E72">_xlfn.SWITCH(MONTH(Cafe_Fit[[#This Row],[Date]]),1,100,2,100,3,100,4,150,5,150,6,150,7,150,8,200,9,150,10,150,11,150,12,150)</f>
        <v>100</v>
      </c>
      <c r="F72">
        <v>13</v>
      </c>
      <c r="G72">
        <f>IF(OR(WEEKDAY(Cafe_Fit[[#This Row],[Date]])=1, WEEKDAY(Cafe_Fit[[#This Row],[Date]])=7),1,0)</f>
        <v>0</v>
      </c>
      <c r="H72" s="8">
        <f>K$17+(K$18*Cafe_Fit[[#This Row],[Temp]])+(K$19*Cafe_Fit[[#This Row],[ADSpend]])+(K$20*Cafe_Fit[[#This Row],[TapsActive]])+(K$21*Cafe_Fit[[#This Row],[IsWeekend]])</f>
        <v>9988.207343124328</v>
      </c>
      <c r="J72" s="4">
        <v>45</v>
      </c>
      <c r="K72" s="4">
        <v>9372.2355932773189</v>
      </c>
      <c r="L72" s="4">
        <v>-617.51334412920914</v>
      </c>
    </row>
    <row r="73" spans="2:12" x14ac:dyDescent="0.3">
      <c r="B73" s="1">
        <f t="shared" ref="B73:B136" si="1">B72+1</f>
        <v>42802</v>
      </c>
      <c r="C73" s="2">
        <v>8016.7307537028846</v>
      </c>
      <c r="D73">
        <v>60</v>
      </c>
      <c r="E73" cm="1">
        <f t="array" ref="E73">_xlfn.SWITCH(MONTH(Cafe_Fit[[#This Row],[Date]]),1,100,2,100,3,100,4,150,5,150,6,150,7,150,8,200,9,150,10,150,11,150,12,150)</f>
        <v>100</v>
      </c>
      <c r="F73">
        <v>14</v>
      </c>
      <c r="G73">
        <f>IF(OR(WEEKDAY(Cafe_Fit[[#This Row],[Date]])=1, WEEKDAY(Cafe_Fit[[#This Row],[Date]])=7),1,0)</f>
        <v>0</v>
      </c>
      <c r="H73" s="8">
        <f>K$17+(K$18*Cafe_Fit[[#This Row],[Temp]])+(K$19*Cafe_Fit[[#This Row],[ADSpend]])+(K$20*Cafe_Fit[[#This Row],[TapsActive]])+(K$21*Cafe_Fit[[#This Row],[IsWeekend]])</f>
        <v>9859.7108001744255</v>
      </c>
      <c r="J73" s="4">
        <v>46</v>
      </c>
      <c r="K73" s="4">
        <v>9704.7032923220231</v>
      </c>
      <c r="L73" s="4">
        <v>-1823.0842283708889</v>
      </c>
    </row>
    <row r="74" spans="2:12" x14ac:dyDescent="0.3">
      <c r="B74" s="1">
        <f t="shared" si="1"/>
        <v>42803</v>
      </c>
      <c r="C74" s="2">
        <v>10230.904425521607</v>
      </c>
      <c r="D74">
        <v>59</v>
      </c>
      <c r="E74" cm="1">
        <f t="array" ref="E74">_xlfn.SWITCH(MONTH(Cafe_Fit[[#This Row],[Date]]),1,100,2,100,3,100,4,150,5,150,6,150,7,150,8,200,9,150,10,150,11,150,12,150)</f>
        <v>100</v>
      </c>
      <c r="F74">
        <v>18</v>
      </c>
      <c r="G74">
        <f>IF(OR(WEEKDAY(Cafe_Fit[[#This Row],[Date]])=1, WEEKDAY(Cafe_Fit[[#This Row],[Date]])=7),1,0)</f>
        <v>0</v>
      </c>
      <c r="H74" s="8">
        <f>K$17+(K$18*Cafe_Fit[[#This Row],[Temp]])+(K$19*Cafe_Fit[[#This Row],[ADSpend]])+(K$20*Cafe_Fit[[#This Row],[TapsActive]])+(K$21*Cafe_Fit[[#This Row],[IsWeekend]])</f>
        <v>9676.4793543108408</v>
      </c>
      <c r="J74" s="4">
        <v>47</v>
      </c>
      <c r="K74" s="4">
        <v>9143.466445388698</v>
      </c>
      <c r="L74" s="4">
        <v>-181.45596422524795</v>
      </c>
    </row>
    <row r="75" spans="2:12" x14ac:dyDescent="0.3">
      <c r="B75" s="1">
        <f t="shared" si="1"/>
        <v>42804</v>
      </c>
      <c r="C75" s="2">
        <v>8704.5462922277784</v>
      </c>
      <c r="D75">
        <v>63</v>
      </c>
      <c r="E75" cm="1">
        <f t="array" ref="E75">_xlfn.SWITCH(MONTH(Cafe_Fit[[#This Row],[Date]]),1,100,2,100,3,100,4,150,5,150,6,150,7,150,8,200,9,150,10,150,11,150,12,150)</f>
        <v>100</v>
      </c>
      <c r="F75">
        <v>21</v>
      </c>
      <c r="G75">
        <f>IF(OR(WEEKDAY(Cafe_Fit[[#This Row],[Date]])=1, WEEKDAY(Cafe_Fit[[#This Row],[Date]])=7),1,0)</f>
        <v>0</v>
      </c>
      <c r="H75" s="8">
        <f>K$17+(K$18*Cafe_Fit[[#This Row],[Temp]])+(K$19*Cafe_Fit[[#This Row],[ADSpend]])+(K$20*Cafe_Fit[[#This Row],[TapsActive]])+(K$21*Cafe_Fit[[#This Row],[IsWeekend]])</f>
        <v>9763.4964767983111</v>
      </c>
      <c r="J75" s="4">
        <v>48</v>
      </c>
      <c r="K75" s="4">
        <v>9460.9656888734698</v>
      </c>
      <c r="L75" s="4">
        <v>-1543.9106836074552</v>
      </c>
    </row>
    <row r="76" spans="2:12" x14ac:dyDescent="0.3">
      <c r="B76" s="1">
        <f t="shared" si="1"/>
        <v>42805</v>
      </c>
      <c r="C76" s="2">
        <v>12282.154320248199</v>
      </c>
      <c r="D76">
        <v>50</v>
      </c>
      <c r="E76" cm="1">
        <f t="array" ref="E76">_xlfn.SWITCH(MONTH(Cafe_Fit[[#This Row],[Date]]),1,100,2,100,3,100,4,150,5,150,6,150,7,150,8,200,9,150,10,150,11,150,12,150)</f>
        <v>100</v>
      </c>
      <c r="F76">
        <v>17</v>
      </c>
      <c r="G76">
        <f>IF(OR(WEEKDAY(Cafe_Fit[[#This Row],[Date]])=1, WEEKDAY(Cafe_Fit[[#This Row],[Date]])=7),1,0)</f>
        <v>1</v>
      </c>
      <c r="H76" s="8">
        <f>K$17+(K$18*Cafe_Fit[[#This Row],[Temp]])+(K$19*Cafe_Fit[[#This Row],[ADSpend]])+(K$20*Cafe_Fit[[#This Row],[TapsActive]])+(K$21*Cafe_Fit[[#This Row],[IsWeekend]])</f>
        <v>12213.940606608643</v>
      </c>
      <c r="J76" s="4">
        <v>49</v>
      </c>
      <c r="K76" s="4">
        <v>12416.198789594764</v>
      </c>
      <c r="L76" s="4">
        <v>-2264.4272807916459</v>
      </c>
    </row>
    <row r="77" spans="2:12" x14ac:dyDescent="0.3">
      <c r="B77" s="1">
        <f t="shared" si="1"/>
        <v>42806</v>
      </c>
      <c r="C77" s="2">
        <v>11692.153744557889</v>
      </c>
      <c r="D77">
        <v>41</v>
      </c>
      <c r="E77" cm="1">
        <f t="array" ref="E77">_xlfn.SWITCH(MONTH(Cafe_Fit[[#This Row],[Date]]),1,100,2,100,3,100,4,150,5,150,6,150,7,150,8,200,9,150,10,150,11,150,12,150)</f>
        <v>100</v>
      </c>
      <c r="F77">
        <v>16</v>
      </c>
      <c r="G77">
        <f>IF(OR(WEEKDAY(Cafe_Fit[[#This Row],[Date]])=1, WEEKDAY(Cafe_Fit[[#This Row],[Date]])=7),1,0)</f>
        <v>1</v>
      </c>
      <c r="H77" s="8">
        <f>K$17+(K$18*Cafe_Fit[[#This Row],[Temp]])+(K$19*Cafe_Fit[[#This Row],[ADSpend]])+(K$20*Cafe_Fit[[#This Row],[TapsActive]])+(K$21*Cafe_Fit[[#This Row],[IsWeekend]])</f>
        <v>11822.679723087653</v>
      </c>
      <c r="J77" s="4">
        <v>50</v>
      </c>
      <c r="K77" s="4">
        <v>12741.182260859501</v>
      </c>
      <c r="L77" s="4">
        <v>-2067.1452393299987</v>
      </c>
    </row>
    <row r="78" spans="2:12" x14ac:dyDescent="0.3">
      <c r="B78" s="1">
        <f t="shared" si="1"/>
        <v>42807</v>
      </c>
      <c r="C78" s="2">
        <v>7301.5755880555434</v>
      </c>
      <c r="D78">
        <v>39</v>
      </c>
      <c r="E78" cm="1">
        <f t="array" ref="E78">_xlfn.SWITCH(MONTH(Cafe_Fit[[#This Row],[Date]]),1,100,2,100,3,100,4,150,5,150,6,150,7,150,8,200,9,150,10,150,11,150,12,150)</f>
        <v>100</v>
      </c>
      <c r="F78">
        <v>18</v>
      </c>
      <c r="G78">
        <f>IF(OR(WEEKDAY(Cafe_Fit[[#This Row],[Date]])=1, WEEKDAY(Cafe_Fit[[#This Row],[Date]])=7),1,0)</f>
        <v>0</v>
      </c>
      <c r="H78" s="8">
        <f>K$17+(K$18*Cafe_Fit[[#This Row],[Temp]])+(K$19*Cafe_Fit[[#This Row],[ADSpend]])+(K$20*Cafe_Fit[[#This Row],[TapsActive]])+(K$21*Cafe_Fit[[#This Row],[IsWeekend]])</f>
        <v>8731.4658516364907</v>
      </c>
      <c r="J78" s="4">
        <v>51</v>
      </c>
      <c r="K78" s="4">
        <v>9757.7252221270246</v>
      </c>
      <c r="L78" s="4">
        <v>-1995.5444999571637</v>
      </c>
    </row>
    <row r="79" spans="2:12" x14ac:dyDescent="0.3">
      <c r="B79" s="1">
        <f t="shared" si="1"/>
        <v>42808</v>
      </c>
      <c r="C79" s="2">
        <v>7291.5243177532757</v>
      </c>
      <c r="D79">
        <v>41</v>
      </c>
      <c r="E79" cm="1">
        <f t="array" ref="E79">_xlfn.SWITCH(MONTH(Cafe_Fit[[#This Row],[Date]]),1,100,2,100,3,100,4,150,5,150,6,150,7,150,8,200,9,150,10,150,11,150,12,150)</f>
        <v>100</v>
      </c>
      <c r="F79">
        <v>18</v>
      </c>
      <c r="G79">
        <f>IF(OR(WEEKDAY(Cafe_Fit[[#This Row],[Date]])=1, WEEKDAY(Cafe_Fit[[#This Row],[Date]])=7),1,0)</f>
        <v>0</v>
      </c>
      <c r="H79" s="8">
        <f>K$17+(K$18*Cafe_Fit[[#This Row],[Temp]])+(K$19*Cafe_Fit[[#This Row],[ADSpend]])+(K$20*Cafe_Fit[[#This Row],[TapsActive]])+(K$21*Cafe_Fit[[#This Row],[IsWeekend]])</f>
        <v>8825.9672019039263</v>
      </c>
      <c r="J79" s="4">
        <v>52</v>
      </c>
      <c r="K79" s="4">
        <v>9852.2265723944602</v>
      </c>
      <c r="L79" s="4">
        <v>-1408.5566189504225</v>
      </c>
    </row>
    <row r="80" spans="2:12" x14ac:dyDescent="0.3">
      <c r="B80" s="1">
        <f t="shared" si="1"/>
        <v>42809</v>
      </c>
      <c r="C80" s="2">
        <v>8489.1700542301442</v>
      </c>
      <c r="D80">
        <v>34</v>
      </c>
      <c r="E80" cm="1">
        <f t="array" ref="E80">_xlfn.SWITCH(MONTH(Cafe_Fit[[#This Row],[Date]]),1,100,2,100,3,100,4,150,5,150,6,150,7,150,8,200,9,150,10,150,11,150,12,150)</f>
        <v>100</v>
      </c>
      <c r="F80">
        <v>18</v>
      </c>
      <c r="G80">
        <f>IF(OR(WEEKDAY(Cafe_Fit[[#This Row],[Date]])=1, WEEKDAY(Cafe_Fit[[#This Row],[Date]])=7),1,0)</f>
        <v>0</v>
      </c>
      <c r="H80" s="8">
        <f>K$17+(K$18*Cafe_Fit[[#This Row],[Temp]])+(K$19*Cafe_Fit[[#This Row],[ADSpend]])+(K$20*Cafe_Fit[[#This Row],[TapsActive]])+(K$21*Cafe_Fit[[#This Row],[IsWeekend]])</f>
        <v>8495.2124759679045</v>
      </c>
      <c r="J80" s="4">
        <v>53</v>
      </c>
      <c r="K80" s="4">
        <v>9933.4724402106458</v>
      </c>
      <c r="L80" s="4">
        <v>174.72143832518668</v>
      </c>
    </row>
    <row r="81" spans="2:12" x14ac:dyDescent="0.3">
      <c r="B81" s="1">
        <f t="shared" si="1"/>
        <v>42810</v>
      </c>
      <c r="C81" s="2">
        <v>6844.1304101548076</v>
      </c>
      <c r="D81">
        <v>38</v>
      </c>
      <c r="E81" cm="1">
        <f t="array" ref="E81">_xlfn.SWITCH(MONTH(Cafe_Fit[[#This Row],[Date]]),1,100,2,100,3,100,4,150,5,150,6,150,7,150,8,200,9,150,10,150,11,150,12,150)</f>
        <v>100</v>
      </c>
      <c r="F81">
        <v>14</v>
      </c>
      <c r="G81">
        <f>IF(OR(WEEKDAY(Cafe_Fit[[#This Row],[Date]])=1, WEEKDAY(Cafe_Fit[[#This Row],[Date]])=7),1,0)</f>
        <v>0</v>
      </c>
      <c r="H81" s="8">
        <f>K$17+(K$18*Cafe_Fit[[#This Row],[Temp]])+(K$19*Cafe_Fit[[#This Row],[ADSpend]])+(K$20*Cafe_Fit[[#This Row],[TapsActive]])+(K$21*Cafe_Fit[[#This Row],[IsWeekend]])</f>
        <v>8820.1959472326416</v>
      </c>
      <c r="J81" s="4">
        <v>54</v>
      </c>
      <c r="K81" s="4">
        <v>9933.4724402106458</v>
      </c>
      <c r="L81" s="4">
        <v>-453.98855456898127</v>
      </c>
    </row>
    <row r="82" spans="2:12" x14ac:dyDescent="0.3">
      <c r="B82" s="1">
        <f t="shared" si="1"/>
        <v>42811</v>
      </c>
      <c r="C82" s="2">
        <v>9173.6474822106993</v>
      </c>
      <c r="D82">
        <v>49</v>
      </c>
      <c r="E82" cm="1">
        <f t="array" ref="E82">_xlfn.SWITCH(MONTH(Cafe_Fit[[#This Row],[Date]]),1,100,2,100,3,100,4,150,5,150,6,150,7,150,8,200,9,150,10,150,11,150,12,150)</f>
        <v>100</v>
      </c>
      <c r="F82">
        <v>16</v>
      </c>
      <c r="G82">
        <f>IF(OR(WEEKDAY(Cafe_Fit[[#This Row],[Date]])=1, WEEKDAY(Cafe_Fit[[#This Row],[Date]])=7),1,0)</f>
        <v>0</v>
      </c>
      <c r="H82" s="8">
        <f>K$17+(K$18*Cafe_Fit[[#This Row],[Temp]])+(K$19*Cafe_Fit[[#This Row],[ADSpend]])+(K$20*Cafe_Fit[[#This Row],[TapsActive]])+(K$21*Cafe_Fit[[#This Row],[IsWeekend]])</f>
        <v>9271.9629883386006</v>
      </c>
      <c r="J82" s="4">
        <v>55</v>
      </c>
      <c r="K82" s="4">
        <v>9939.2436948819286</v>
      </c>
      <c r="L82" s="4">
        <v>-1969.2868619461869</v>
      </c>
    </row>
    <row r="83" spans="2:12" x14ac:dyDescent="0.3">
      <c r="B83" s="1">
        <f t="shared" si="1"/>
        <v>42812</v>
      </c>
      <c r="C83" s="2">
        <v>11271.6125987419</v>
      </c>
      <c r="D83">
        <v>62</v>
      </c>
      <c r="E83" cm="1">
        <f t="array" ref="E83">_xlfn.SWITCH(MONTH(Cafe_Fit[[#This Row],[Date]]),1,100,2,100,3,100,4,150,5,150,6,150,7,150,8,200,9,150,10,150,11,150,12,150)</f>
        <v>100</v>
      </c>
      <c r="F83">
        <v>16</v>
      </c>
      <c r="G83">
        <f>IF(OR(WEEKDAY(Cafe_Fit[[#This Row],[Date]])=1, WEEKDAY(Cafe_Fit[[#This Row],[Date]])=7),1,0)</f>
        <v>1</v>
      </c>
      <c r="H83" s="8">
        <f>K$17+(K$18*Cafe_Fit[[#This Row],[Temp]])+(K$19*Cafe_Fit[[#This Row],[ADSpend]])+(K$20*Cafe_Fit[[#This Row],[TapsActive]])+(K$21*Cafe_Fit[[#This Row],[IsWeekend]])</f>
        <v>12814.94390089572</v>
      </c>
      <c r="J83" s="4">
        <v>56</v>
      </c>
      <c r="K83" s="4">
        <v>12977.435636528089</v>
      </c>
      <c r="L83" s="4">
        <v>-666.97033609260689</v>
      </c>
    </row>
    <row r="84" spans="2:12" x14ac:dyDescent="0.3">
      <c r="B84" s="1">
        <f t="shared" si="1"/>
        <v>42813</v>
      </c>
      <c r="C84" s="2">
        <v>11017.426127056373</v>
      </c>
      <c r="D84">
        <v>55</v>
      </c>
      <c r="E84" cm="1">
        <f t="array" ref="E84">_xlfn.SWITCH(MONTH(Cafe_Fit[[#This Row],[Date]]),1,100,2,100,3,100,4,150,5,150,6,150,7,150,8,200,9,150,10,150,11,150,12,150)</f>
        <v>100</v>
      </c>
      <c r="F84">
        <v>17</v>
      </c>
      <c r="G84">
        <f>IF(OR(WEEKDAY(Cafe_Fit[[#This Row],[Date]])=1, WEEKDAY(Cafe_Fit[[#This Row],[Date]])=7),1,0)</f>
        <v>1</v>
      </c>
      <c r="H84" s="8">
        <f>K$17+(K$18*Cafe_Fit[[#This Row],[Temp]])+(K$19*Cafe_Fit[[#This Row],[ADSpend]])+(K$20*Cafe_Fit[[#This Row],[TapsActive]])+(K$21*Cafe_Fit[[#This Row],[IsWeekend]])</f>
        <v>12450.193982277231</v>
      </c>
      <c r="J84" s="4">
        <v>57</v>
      </c>
      <c r="K84" s="4">
        <v>12017.453678293807</v>
      </c>
      <c r="L84" s="4">
        <v>-735.03173870199134</v>
      </c>
    </row>
    <row r="85" spans="2:12" x14ac:dyDescent="0.3">
      <c r="B85" s="1">
        <f t="shared" si="1"/>
        <v>42814</v>
      </c>
      <c r="C85" s="2">
        <v>8878.9813493017264</v>
      </c>
      <c r="D85">
        <v>57</v>
      </c>
      <c r="E85" cm="1">
        <f t="array" ref="E85">_xlfn.SWITCH(MONTH(Cafe_Fit[[#This Row],[Date]]),1,100,2,100,3,100,4,150,5,150,6,150,7,150,8,200,9,150,10,150,11,150,12,150)</f>
        <v>100</v>
      </c>
      <c r="F85">
        <v>17</v>
      </c>
      <c r="G85">
        <f>IF(OR(WEEKDAY(Cafe_Fit[[#This Row],[Date]])=1, WEEKDAY(Cafe_Fit[[#This Row],[Date]])=7),1,0)</f>
        <v>0</v>
      </c>
      <c r="H85" s="8">
        <f>K$17+(K$18*Cafe_Fit[[#This Row],[Temp]])+(K$19*Cafe_Fit[[#This Row],[ADSpend]])+(K$20*Cafe_Fit[[#This Row],[TapsActive]])+(K$21*Cafe_Fit[[#This Row],[IsWeekend]])</f>
        <v>9615.9731967258722</v>
      </c>
      <c r="J85" s="4">
        <v>58</v>
      </c>
      <c r="K85" s="4">
        <v>9264.4787605586334</v>
      </c>
      <c r="L85" s="4">
        <v>-1023.6526353956378</v>
      </c>
    </row>
    <row r="86" spans="2:12" x14ac:dyDescent="0.3">
      <c r="B86" s="1">
        <f t="shared" si="1"/>
        <v>42815</v>
      </c>
      <c r="C86" s="2">
        <v>10175.233961331278</v>
      </c>
      <c r="D86">
        <v>71</v>
      </c>
      <c r="E86" cm="1">
        <f t="array" ref="E86">_xlfn.SWITCH(MONTH(Cafe_Fit[[#This Row],[Date]]),1,100,2,100,3,100,4,150,5,150,6,150,7,150,8,200,9,150,10,150,11,150,12,150)</f>
        <v>100</v>
      </c>
      <c r="F86">
        <v>17</v>
      </c>
      <c r="G86">
        <f>IF(OR(WEEKDAY(Cafe_Fit[[#This Row],[Date]])=1, WEEKDAY(Cafe_Fit[[#This Row],[Date]])=7),1,0)</f>
        <v>0</v>
      </c>
      <c r="H86" s="8">
        <f>K$17+(K$18*Cafe_Fit[[#This Row],[Temp]])+(K$19*Cafe_Fit[[#This Row],[ADSpend]])+(K$20*Cafe_Fit[[#This Row],[TapsActive]])+(K$21*Cafe_Fit[[#This Row],[IsWeekend]])</f>
        <v>10277.482648597917</v>
      </c>
      <c r="J86" s="4">
        <v>59</v>
      </c>
      <c r="K86" s="4">
        <v>9547.9828113609383</v>
      </c>
      <c r="L86" s="4">
        <v>-201.39987701682549</v>
      </c>
    </row>
    <row r="87" spans="2:12" x14ac:dyDescent="0.3">
      <c r="B87" s="1">
        <f t="shared" si="1"/>
        <v>42816</v>
      </c>
      <c r="C87" s="2">
        <v>8792.5075296340146</v>
      </c>
      <c r="D87">
        <v>63</v>
      </c>
      <c r="E87" cm="1">
        <f t="array" ref="E87">_xlfn.SWITCH(MONTH(Cafe_Fit[[#This Row],[Date]]),1,100,2,100,3,100,4,150,5,150,6,150,7,150,8,200,9,150,10,150,11,150,12,150)</f>
        <v>100</v>
      </c>
      <c r="F87">
        <v>17</v>
      </c>
      <c r="G87">
        <f>IF(OR(WEEKDAY(Cafe_Fit[[#This Row],[Date]])=1, WEEKDAY(Cafe_Fit[[#This Row],[Date]])=7),1,0)</f>
        <v>0</v>
      </c>
      <c r="H87" s="8">
        <f>K$17+(K$18*Cafe_Fit[[#This Row],[Temp]])+(K$19*Cafe_Fit[[#This Row],[ADSpend]])+(K$20*Cafe_Fit[[#This Row],[TapsActive]])+(K$21*Cafe_Fit[[#This Row],[IsWeekend]])</f>
        <v>9899.4772475281789</v>
      </c>
      <c r="J87" s="4">
        <v>60</v>
      </c>
      <c r="K87" s="4">
        <v>10169.725815879232</v>
      </c>
      <c r="L87" s="4">
        <v>-972.29437335013972</v>
      </c>
    </row>
    <row r="88" spans="2:12" x14ac:dyDescent="0.3">
      <c r="B88" s="1">
        <f t="shared" si="1"/>
        <v>42817</v>
      </c>
      <c r="C88" s="2">
        <v>8753.7055650291732</v>
      </c>
      <c r="D88">
        <v>57</v>
      </c>
      <c r="E88" cm="1">
        <f t="array" ref="E88">_xlfn.SWITCH(MONTH(Cafe_Fit[[#This Row],[Date]]),1,100,2,100,3,100,4,150,5,150,6,150,7,150,8,200,9,150,10,150,11,150,12,150)</f>
        <v>100</v>
      </c>
      <c r="F88">
        <v>17</v>
      </c>
      <c r="G88">
        <f>IF(OR(WEEKDAY(Cafe_Fit[[#This Row],[Date]])=1, WEEKDAY(Cafe_Fit[[#This Row],[Date]])=7),1,0)</f>
        <v>0</v>
      </c>
      <c r="H88" s="8">
        <f>K$17+(K$18*Cafe_Fit[[#This Row],[Temp]])+(K$19*Cafe_Fit[[#This Row],[ADSpend]])+(K$20*Cafe_Fit[[#This Row],[TapsActive]])+(K$21*Cafe_Fit[[#This Row],[IsWeekend]])</f>
        <v>9615.9731967258722</v>
      </c>
      <c r="J88" s="4">
        <v>61</v>
      </c>
      <c r="K88" s="4">
        <v>9338.240400594852</v>
      </c>
      <c r="L88" s="4">
        <v>-85.981325182649016</v>
      </c>
    </row>
    <row r="89" spans="2:12" x14ac:dyDescent="0.3">
      <c r="B89" s="1">
        <f t="shared" si="1"/>
        <v>42818</v>
      </c>
      <c r="C89" s="2">
        <v>9321.2748164897384</v>
      </c>
      <c r="D89">
        <v>62</v>
      </c>
      <c r="E89" cm="1">
        <f t="array" ref="E89">_xlfn.SWITCH(MONTH(Cafe_Fit[[#This Row],[Date]]),1,100,2,100,3,100,4,150,5,150,6,150,7,150,8,200,9,150,10,150,11,150,12,150)</f>
        <v>100</v>
      </c>
      <c r="F89">
        <v>14</v>
      </c>
      <c r="G89">
        <f>IF(OR(WEEKDAY(Cafe_Fit[[#This Row],[Date]])=1, WEEKDAY(Cafe_Fit[[#This Row],[Date]])=7),1,0)</f>
        <v>0</v>
      </c>
      <c r="H89" s="8">
        <f>K$17+(K$18*Cafe_Fit[[#This Row],[Temp]])+(K$19*Cafe_Fit[[#This Row],[ADSpend]])+(K$20*Cafe_Fit[[#This Row],[TapsActive]])+(K$21*Cafe_Fit[[#This Row],[IsWeekend]])</f>
        <v>9954.212150441861</v>
      </c>
      <c r="J89" s="4">
        <v>62</v>
      </c>
      <c r="K89" s="4">
        <v>9326.6978912522827</v>
      </c>
      <c r="L89" s="4">
        <v>-2100.4348210212411</v>
      </c>
    </row>
    <row r="90" spans="2:12" x14ac:dyDescent="0.3">
      <c r="B90" s="1">
        <f t="shared" si="1"/>
        <v>42819</v>
      </c>
      <c r="C90" s="2">
        <v>10634.489540588766</v>
      </c>
      <c r="D90">
        <v>66</v>
      </c>
      <c r="E90" cm="1">
        <f t="array" ref="E90">_xlfn.SWITCH(MONTH(Cafe_Fit[[#This Row],[Date]]),1,100,2,100,3,100,4,150,5,150,6,150,7,150,8,200,9,150,10,150,11,150,12,150)</f>
        <v>100</v>
      </c>
      <c r="F90">
        <v>19</v>
      </c>
      <c r="G90">
        <f>IF(OR(WEEKDAY(Cafe_Fit[[#This Row],[Date]])=1, WEEKDAY(Cafe_Fit[[#This Row],[Date]])=7),1,0)</f>
        <v>1</v>
      </c>
      <c r="H90" s="8">
        <f>K$17+(K$18*Cafe_Fit[[#This Row],[Temp]])+(K$19*Cafe_Fit[[#This Row],[ADSpend]])+(K$20*Cafe_Fit[[#This Row],[TapsActive]])+(K$21*Cafe_Fit[[#This Row],[IsWeekend]])</f>
        <v>12901.961023383188</v>
      </c>
      <c r="J90" s="4">
        <v>63</v>
      </c>
      <c r="K90" s="4">
        <v>12085.444063658741</v>
      </c>
      <c r="L90" s="4">
        <v>-1634.3041390916824</v>
      </c>
    </row>
    <row r="91" spans="2:12" x14ac:dyDescent="0.3">
      <c r="B91" s="1">
        <f t="shared" si="1"/>
        <v>42820</v>
      </c>
      <c r="C91" s="2">
        <v>11351.195402391633</v>
      </c>
      <c r="D91">
        <v>67</v>
      </c>
      <c r="E91" cm="1">
        <f t="array" ref="E91">_xlfn.SWITCH(MONTH(Cafe_Fit[[#This Row],[Date]]),1,100,2,100,3,100,4,150,5,150,6,150,7,150,8,200,9,150,10,150,11,150,12,150)</f>
        <v>100</v>
      </c>
      <c r="F91">
        <v>13</v>
      </c>
      <c r="G91">
        <f>IF(OR(WEEKDAY(Cafe_Fit[[#This Row],[Date]])=1, WEEKDAY(Cafe_Fit[[#This Row],[Date]])=7),1,0)</f>
        <v>1</v>
      </c>
      <c r="H91" s="8">
        <f>K$17+(K$18*Cafe_Fit[[#This Row],[Temp]])+(K$19*Cafe_Fit[[#This Row],[ADSpend]])+(K$20*Cafe_Fit[[#This Row],[TapsActive]])+(K$21*Cafe_Fit[[#This Row],[IsWeekend]])</f>
        <v>13153.182854611709</v>
      </c>
      <c r="J91" s="4">
        <v>64</v>
      </c>
      <c r="K91" s="4">
        <v>12334.952921778578</v>
      </c>
      <c r="L91" s="4">
        <v>-692.10833532571269</v>
      </c>
    </row>
    <row r="92" spans="2:12" x14ac:dyDescent="0.3">
      <c r="B92" s="1">
        <f t="shared" si="1"/>
        <v>42821</v>
      </c>
      <c r="C92" s="2">
        <v>8447.7766389692697</v>
      </c>
      <c r="D92">
        <v>68</v>
      </c>
      <c r="E92" cm="1">
        <f t="array" ref="E92">_xlfn.SWITCH(MONTH(Cafe_Fit[[#This Row],[Date]]),1,100,2,100,3,100,4,150,5,150,6,150,7,150,8,200,9,150,10,150,11,150,12,150)</f>
        <v>100</v>
      </c>
      <c r="F92">
        <v>19</v>
      </c>
      <c r="G92">
        <f>IF(OR(WEEKDAY(Cafe_Fit[[#This Row],[Date]])=1, WEEKDAY(Cafe_Fit[[#This Row],[Date]])=7),1,0)</f>
        <v>0</v>
      </c>
      <c r="H92" s="8">
        <f>K$17+(K$18*Cafe_Fit[[#This Row],[Temp]])+(K$19*Cafe_Fit[[#This Row],[ADSpend]])+(K$20*Cafe_Fit[[#This Row],[TapsActive]])+(K$21*Cafe_Fit[[#This Row],[IsWeekend]])</f>
        <v>10067.740237831831</v>
      </c>
      <c r="J92" s="4">
        <v>65</v>
      </c>
      <c r="K92" s="4">
        <v>9920.2169577593941</v>
      </c>
      <c r="L92" s="4">
        <v>-1251.8608863817008</v>
      </c>
    </row>
    <row r="93" spans="2:12" x14ac:dyDescent="0.3">
      <c r="B93" s="1">
        <f t="shared" si="1"/>
        <v>42822</v>
      </c>
      <c r="C93" s="2">
        <v>9763.1839944056046</v>
      </c>
      <c r="D93">
        <v>70</v>
      </c>
      <c r="E93" cm="1">
        <f t="array" ref="E93">_xlfn.SWITCH(MONTH(Cafe_Fit[[#This Row],[Date]]),1,100,2,100,3,100,4,150,5,150,6,150,7,150,8,200,9,150,10,150,11,150,12,150)</f>
        <v>100</v>
      </c>
      <c r="F93">
        <v>20</v>
      </c>
      <c r="G93">
        <f>IF(OR(WEEKDAY(Cafe_Fit[[#This Row],[Date]])=1, WEEKDAY(Cafe_Fit[[#This Row],[Date]])=7),1,0)</f>
        <v>0</v>
      </c>
      <c r="H93" s="8">
        <f>K$17+(K$18*Cafe_Fit[[#This Row],[Temp]])+(K$19*Cafe_Fit[[#This Row],[ADSpend]])+(K$20*Cafe_Fit[[#This Row],[TapsActive]])+(K$21*Cafe_Fit[[#This Row],[IsWeekend]])</f>
        <v>10128.2463954168</v>
      </c>
      <c r="J93" s="4">
        <v>66</v>
      </c>
      <c r="K93" s="4">
        <v>9988.207343124328</v>
      </c>
      <c r="L93" s="4">
        <v>-590.15876859204764</v>
      </c>
    </row>
    <row r="94" spans="2:12" x14ac:dyDescent="0.3">
      <c r="B94" s="1">
        <f t="shared" si="1"/>
        <v>42823</v>
      </c>
      <c r="C94" s="2">
        <v>10012.640312120055</v>
      </c>
      <c r="D94">
        <v>71</v>
      </c>
      <c r="E94" cm="1">
        <f t="array" ref="E94">_xlfn.SWITCH(MONTH(Cafe_Fit[[#This Row],[Date]]),1,100,2,100,3,100,4,150,5,150,6,150,7,150,8,200,9,150,10,150,11,150,12,150)</f>
        <v>100</v>
      </c>
      <c r="F94">
        <v>21</v>
      </c>
      <c r="G94">
        <f>IF(OR(WEEKDAY(Cafe_Fit[[#This Row],[Date]])=1, WEEKDAY(Cafe_Fit[[#This Row],[Date]])=7),1,0)</f>
        <v>0</v>
      </c>
      <c r="H94" s="8">
        <f>K$17+(K$18*Cafe_Fit[[#This Row],[Temp]])+(K$19*Cafe_Fit[[#This Row],[ADSpend]])+(K$20*Cafe_Fit[[#This Row],[TapsActive]])+(K$21*Cafe_Fit[[#This Row],[IsWeekend]])</f>
        <v>10141.50187786805</v>
      </c>
      <c r="J94" s="4">
        <v>67</v>
      </c>
      <c r="K94" s="4">
        <v>9859.7108001744255</v>
      </c>
      <c r="L94" s="4">
        <v>-1842.9800464715408</v>
      </c>
    </row>
    <row r="95" spans="2:12" x14ac:dyDescent="0.3">
      <c r="B95" s="1">
        <f t="shared" si="1"/>
        <v>42824</v>
      </c>
      <c r="C95" s="2">
        <v>9921.56201438477</v>
      </c>
      <c r="D95">
        <v>72</v>
      </c>
      <c r="E95" cm="1">
        <f t="array" ref="E95">_xlfn.SWITCH(MONTH(Cafe_Fit[[#This Row],[Date]]),1,100,2,100,3,100,4,150,5,150,6,150,7,150,8,200,9,150,10,150,11,150,12,150)</f>
        <v>100</v>
      </c>
      <c r="F95">
        <v>15</v>
      </c>
      <c r="G95">
        <f>IF(OR(WEEKDAY(Cafe_Fit[[#This Row],[Date]])=1, WEEKDAY(Cafe_Fit[[#This Row],[Date]])=7),1,0)</f>
        <v>0</v>
      </c>
      <c r="H95" s="8">
        <f>K$17+(K$18*Cafe_Fit[[#This Row],[Temp]])+(K$19*Cafe_Fit[[#This Row],[ADSpend]])+(K$20*Cafe_Fit[[#This Row],[TapsActive]])+(K$21*Cafe_Fit[[#This Row],[IsWeekend]])</f>
        <v>10392.723709096568</v>
      </c>
      <c r="J95" s="4">
        <v>68</v>
      </c>
      <c r="K95" s="4">
        <v>9676.4793543108408</v>
      </c>
      <c r="L95" s="4">
        <v>554.42507121076596</v>
      </c>
    </row>
    <row r="96" spans="2:12" x14ac:dyDescent="0.3">
      <c r="B96" s="1">
        <f t="shared" si="1"/>
        <v>42825</v>
      </c>
      <c r="C96" s="2">
        <v>9403.1476168032477</v>
      </c>
      <c r="D96">
        <v>67</v>
      </c>
      <c r="E96" cm="1">
        <f t="array" ref="E96">_xlfn.SWITCH(MONTH(Cafe_Fit[[#This Row],[Date]]),1,100,2,100,3,100,4,150,5,150,6,150,7,150,8,200,9,150,10,150,11,150,12,150)</f>
        <v>100</v>
      </c>
      <c r="F96">
        <v>12</v>
      </c>
      <c r="G96">
        <f>IF(OR(WEEKDAY(Cafe_Fit[[#This Row],[Date]])=1, WEEKDAY(Cafe_Fit[[#This Row],[Date]])=7),1,0)</f>
        <v>0</v>
      </c>
      <c r="H96" s="8">
        <f>K$17+(K$18*Cafe_Fit[[#This Row],[Temp]])+(K$19*Cafe_Fit[[#This Row],[ADSpend]])+(K$20*Cafe_Fit[[#This Row],[TapsActive]])+(K$21*Cafe_Fit[[#This Row],[IsWeekend]])</f>
        <v>10258.455911475383</v>
      </c>
      <c r="J96" s="4">
        <v>69</v>
      </c>
      <c r="K96" s="4">
        <v>9763.4964767983111</v>
      </c>
      <c r="L96" s="4">
        <v>-1058.9501845705327</v>
      </c>
    </row>
    <row r="97" spans="2:12" x14ac:dyDescent="0.3">
      <c r="B97" s="1">
        <f t="shared" si="1"/>
        <v>42826</v>
      </c>
      <c r="C97" s="2">
        <v>12316.375065838085</v>
      </c>
      <c r="D97">
        <v>63</v>
      </c>
      <c r="E97" cm="1">
        <f t="array" ref="E97">_xlfn.SWITCH(MONTH(Cafe_Fit[[#This Row],[Date]]),1,100,2,100,3,100,4,150,5,150,6,150,7,150,8,200,9,150,10,150,11,150,12,150)</f>
        <v>150</v>
      </c>
      <c r="F97">
        <v>20</v>
      </c>
      <c r="G97">
        <f>IF(OR(WEEKDAY(Cafe_Fit[[#This Row],[Date]])=1, WEEKDAY(Cafe_Fit[[#This Row],[Date]])=7),1,0)</f>
        <v>1</v>
      </c>
      <c r="H97" s="8">
        <f>K$17+(K$18*Cafe_Fit[[#This Row],[Temp]])+(K$19*Cafe_Fit[[#This Row],[ADSpend]])+(K$20*Cafe_Fit[[#This Row],[TapsActive]])+(K$21*Cafe_Fit[[#This Row],[IsWeekend]])</f>
        <v>14664.175578931417</v>
      </c>
      <c r="J97" s="4">
        <v>70</v>
      </c>
      <c r="K97" s="4">
        <v>12213.940606608643</v>
      </c>
      <c r="L97" s="4">
        <v>68.213713639555863</v>
      </c>
    </row>
    <row r="98" spans="2:12" x14ac:dyDescent="0.3">
      <c r="B98" s="1">
        <f t="shared" si="1"/>
        <v>42827</v>
      </c>
      <c r="C98" s="2">
        <v>14183.249418279664</v>
      </c>
      <c r="D98">
        <v>66</v>
      </c>
      <c r="E98" cm="1">
        <f t="array" ref="E98">_xlfn.SWITCH(MONTH(Cafe_Fit[[#This Row],[Date]]),1,100,2,100,3,100,4,150,5,150,6,150,7,150,8,200,9,150,10,150,11,150,12,150)</f>
        <v>150</v>
      </c>
      <c r="F98">
        <v>16</v>
      </c>
      <c r="G98">
        <f>IF(OR(WEEKDAY(Cafe_Fit[[#This Row],[Date]])=1, WEEKDAY(Cafe_Fit[[#This Row],[Date]])=7),1,0)</f>
        <v>1</v>
      </c>
      <c r="H98" s="8">
        <f>K$17+(K$18*Cafe_Fit[[#This Row],[Temp]])+(K$19*Cafe_Fit[[#This Row],[ADSpend]])+(K$20*Cafe_Fit[[#This Row],[TapsActive]])+(K$21*Cafe_Fit[[#This Row],[IsWeekend]])</f>
        <v>14941.90837506244</v>
      </c>
      <c r="J98" s="4">
        <v>71</v>
      </c>
      <c r="K98" s="4">
        <v>11822.679723087653</v>
      </c>
      <c r="L98" s="4">
        <v>-130.52597852976396</v>
      </c>
    </row>
    <row r="99" spans="2:12" x14ac:dyDescent="0.3">
      <c r="B99" s="1">
        <f t="shared" si="1"/>
        <v>42828</v>
      </c>
      <c r="C99" s="2">
        <v>11785.840862482701</v>
      </c>
      <c r="D99">
        <v>67</v>
      </c>
      <c r="E99" cm="1">
        <f t="array" ref="E99">_xlfn.SWITCH(MONTH(Cafe_Fit[[#This Row],[Date]]),1,100,2,100,3,100,4,150,5,150,6,150,7,150,8,200,9,150,10,150,11,150,12,150)</f>
        <v>150</v>
      </c>
      <c r="F99">
        <v>14</v>
      </c>
      <c r="G99">
        <f>IF(OR(WEEKDAY(Cafe_Fit[[#This Row],[Date]])=1, WEEKDAY(Cafe_Fit[[#This Row],[Date]])=7),1,0)</f>
        <v>0</v>
      </c>
      <c r="H99" s="8">
        <f>K$17+(K$18*Cafe_Fit[[#This Row],[Temp]])+(K$19*Cafe_Fit[[#This Row],[ADSpend]])+(K$20*Cafe_Fit[[#This Row],[TapsActive]])+(K$21*Cafe_Fit[[#This Row],[IsWeekend]])</f>
        <v>12128.427299742298</v>
      </c>
      <c r="J99" s="4">
        <v>72</v>
      </c>
      <c r="K99" s="4">
        <v>8731.4658516364907</v>
      </c>
      <c r="L99" s="4">
        <v>-1429.8902635809472</v>
      </c>
    </row>
    <row r="100" spans="2:12" x14ac:dyDescent="0.3">
      <c r="B100" s="1">
        <f t="shared" si="1"/>
        <v>42829</v>
      </c>
      <c r="C100" s="2">
        <v>11226.236279560144</v>
      </c>
      <c r="D100">
        <v>69</v>
      </c>
      <c r="E100" cm="1">
        <f t="array" ref="E100">_xlfn.SWITCH(MONTH(Cafe_Fit[[#This Row],[Date]]),1,100,2,100,3,100,4,150,5,150,6,150,7,150,8,200,9,150,10,150,11,150,12,150)</f>
        <v>150</v>
      </c>
      <c r="F100">
        <v>20</v>
      </c>
      <c r="G100">
        <f>IF(OR(WEEKDAY(Cafe_Fit[[#This Row],[Date]])=1, WEEKDAY(Cafe_Fit[[#This Row],[Date]])=7),1,0)</f>
        <v>0</v>
      </c>
      <c r="H100" s="8">
        <f>K$17+(K$18*Cafe_Fit[[#This Row],[Temp]])+(K$19*Cafe_Fit[[#This Row],[ADSpend]])+(K$20*Cafe_Fit[[#This Row],[TapsActive]])+(K$21*Cafe_Fit[[#This Row],[IsWeekend]])</f>
        <v>12018.95749391493</v>
      </c>
      <c r="J100" s="4">
        <v>73</v>
      </c>
      <c r="K100" s="4">
        <v>8825.9672019039263</v>
      </c>
      <c r="L100" s="4">
        <v>-1534.4428841506506</v>
      </c>
    </row>
    <row r="101" spans="2:12" x14ac:dyDescent="0.3">
      <c r="B101" s="1">
        <f t="shared" si="1"/>
        <v>42830</v>
      </c>
      <c r="C101" s="2">
        <v>10138.431326405364</v>
      </c>
      <c r="D101">
        <v>66</v>
      </c>
      <c r="E101" cm="1">
        <f t="array" ref="E101">_xlfn.SWITCH(MONTH(Cafe_Fit[[#This Row],[Date]]),1,100,2,100,3,100,4,150,5,150,6,150,7,150,8,200,9,150,10,150,11,150,12,150)</f>
        <v>150</v>
      </c>
      <c r="F101">
        <v>15</v>
      </c>
      <c r="G101">
        <f>IF(OR(WEEKDAY(Cafe_Fit[[#This Row],[Date]])=1, WEEKDAY(Cafe_Fit[[#This Row],[Date]])=7),1,0)</f>
        <v>0</v>
      </c>
      <c r="H101" s="8">
        <f>K$17+(K$18*Cafe_Fit[[#This Row],[Temp]])+(K$19*Cafe_Fit[[#This Row],[ADSpend]])+(K$20*Cafe_Fit[[#This Row],[TapsActive]])+(K$21*Cafe_Fit[[#This Row],[IsWeekend]])</f>
        <v>12047.181431926114</v>
      </c>
      <c r="J101" s="4">
        <v>74</v>
      </c>
      <c r="K101" s="4">
        <v>8495.2124759679045</v>
      </c>
      <c r="L101" s="4">
        <v>-6.0424217377603782</v>
      </c>
    </row>
    <row r="102" spans="2:12" x14ac:dyDescent="0.3">
      <c r="B102" s="1">
        <f t="shared" si="1"/>
        <v>42831</v>
      </c>
      <c r="C102" s="2">
        <v>10797.274847021608</v>
      </c>
      <c r="D102">
        <v>56</v>
      </c>
      <c r="E102" cm="1">
        <f t="array" ref="E102">_xlfn.SWITCH(MONTH(Cafe_Fit[[#This Row],[Date]]),1,100,2,100,3,100,4,150,5,150,6,150,7,150,8,200,9,150,10,150,11,150,12,150)</f>
        <v>150</v>
      </c>
      <c r="F102">
        <v>17</v>
      </c>
      <c r="G102">
        <f>IF(OR(WEEKDAY(Cafe_Fit[[#This Row],[Date]])=1, WEEKDAY(Cafe_Fit[[#This Row],[Date]])=7),1,0)</f>
        <v>0</v>
      </c>
      <c r="H102" s="8">
        <f>K$17+(K$18*Cafe_Fit[[#This Row],[Temp]])+(K$19*Cafe_Fit[[#This Row],[ADSpend]])+(K$20*Cafe_Fit[[#This Row],[TapsActive]])+(K$21*Cafe_Fit[[#This Row],[IsWeekend]])</f>
        <v>11506.684295224004</v>
      </c>
      <c r="J102" s="4">
        <v>75</v>
      </c>
      <c r="K102" s="4">
        <v>8820.1959472326416</v>
      </c>
      <c r="L102" s="4">
        <v>-1976.0655370778341</v>
      </c>
    </row>
    <row r="103" spans="2:12" x14ac:dyDescent="0.3">
      <c r="B103" s="1">
        <f t="shared" si="1"/>
        <v>42832</v>
      </c>
      <c r="C103" s="2">
        <v>10520.986336361429</v>
      </c>
      <c r="D103">
        <v>52</v>
      </c>
      <c r="E103" cm="1">
        <f t="array" ref="E103">_xlfn.SWITCH(MONTH(Cafe_Fit[[#This Row],[Date]]),1,100,2,100,3,100,4,150,5,150,6,150,7,150,8,200,9,150,10,150,11,150,12,150)</f>
        <v>150</v>
      </c>
      <c r="F103">
        <v>15</v>
      </c>
      <c r="G103">
        <f>IF(OR(WEEKDAY(Cafe_Fit[[#This Row],[Date]])=1, WEEKDAY(Cafe_Fit[[#This Row],[Date]])=7),1,0)</f>
        <v>0</v>
      </c>
      <c r="H103" s="8">
        <f>K$17+(K$18*Cafe_Fit[[#This Row],[Temp]])+(K$19*Cafe_Fit[[#This Row],[ADSpend]])+(K$20*Cafe_Fit[[#This Row],[TapsActive]])+(K$21*Cafe_Fit[[#This Row],[IsWeekend]])</f>
        <v>11385.671980054069</v>
      </c>
      <c r="J103" s="4">
        <v>76</v>
      </c>
      <c r="K103" s="4">
        <v>9271.9629883386006</v>
      </c>
      <c r="L103" s="4">
        <v>-98.315506127901244</v>
      </c>
    </row>
    <row r="104" spans="2:12" x14ac:dyDescent="0.3">
      <c r="B104" s="1">
        <f t="shared" si="1"/>
        <v>42833</v>
      </c>
      <c r="C104" s="2">
        <v>13422.230660767254</v>
      </c>
      <c r="D104">
        <v>55</v>
      </c>
      <c r="E104" cm="1">
        <f t="array" ref="E104">_xlfn.SWITCH(MONTH(Cafe_Fit[[#This Row],[Date]]),1,100,2,100,3,100,4,150,5,150,6,150,7,150,8,200,9,150,10,150,11,150,12,150)</f>
        <v>150</v>
      </c>
      <c r="F104">
        <v>18</v>
      </c>
      <c r="G104">
        <f>IF(OR(WEEKDAY(Cafe_Fit[[#This Row],[Date]])=1, WEEKDAY(Cafe_Fit[[#This Row],[Date]])=7),1,0)</f>
        <v>1</v>
      </c>
      <c r="H104" s="8">
        <f>K$17+(K$18*Cafe_Fit[[#This Row],[Temp]])+(K$19*Cafe_Fit[[#This Row],[ADSpend]])+(K$20*Cafe_Fit[[#This Row],[TapsActive]])+(K$21*Cafe_Fit[[#This Row],[IsWeekend]])</f>
        <v>14354.160563226613</v>
      </c>
      <c r="J104" s="4">
        <v>77</v>
      </c>
      <c r="K104" s="4">
        <v>12814.94390089572</v>
      </c>
      <c r="L104" s="4">
        <v>-1543.3313021538197</v>
      </c>
    </row>
    <row r="105" spans="2:12" x14ac:dyDescent="0.3">
      <c r="B105" s="1">
        <f t="shared" si="1"/>
        <v>42834</v>
      </c>
      <c r="C105" s="2">
        <v>12248.610376705077</v>
      </c>
      <c r="D105">
        <v>62</v>
      </c>
      <c r="E105" cm="1">
        <f t="array" ref="E105">_xlfn.SWITCH(MONTH(Cafe_Fit[[#This Row],[Date]]),1,100,2,100,3,100,4,150,5,150,6,150,7,150,8,200,9,150,10,150,11,150,12,150)</f>
        <v>150</v>
      </c>
      <c r="F105">
        <v>14</v>
      </c>
      <c r="G105">
        <f>IF(OR(WEEKDAY(Cafe_Fit[[#This Row],[Date]])=1, WEEKDAY(Cafe_Fit[[#This Row],[Date]])=7),1,0)</f>
        <v>1</v>
      </c>
      <c r="H105" s="8">
        <f>K$17+(K$18*Cafe_Fit[[#This Row],[Temp]])+(K$19*Cafe_Fit[[#This Row],[ADSpend]])+(K$20*Cafe_Fit[[#This Row],[TapsActive]])+(K$21*Cafe_Fit[[#This Row],[IsWeekend]])</f>
        <v>14820.896059892502</v>
      </c>
      <c r="J105" s="4">
        <v>78</v>
      </c>
      <c r="K105" s="4">
        <v>12450.193982277231</v>
      </c>
      <c r="L105" s="4">
        <v>-1432.7678552208581</v>
      </c>
    </row>
    <row r="106" spans="2:12" x14ac:dyDescent="0.3">
      <c r="B106" s="1">
        <f t="shared" si="1"/>
        <v>42835</v>
      </c>
      <c r="C106" s="2">
        <v>10520.119257440358</v>
      </c>
      <c r="D106">
        <v>66</v>
      </c>
      <c r="E106" cm="1">
        <f t="array" ref="E106">_xlfn.SWITCH(MONTH(Cafe_Fit[[#This Row],[Date]]),1,100,2,100,3,100,4,150,5,150,6,150,7,150,8,200,9,150,10,150,11,150,12,150)</f>
        <v>150</v>
      </c>
      <c r="F106">
        <v>15</v>
      </c>
      <c r="G106">
        <f>IF(OR(WEEKDAY(Cafe_Fit[[#This Row],[Date]])=1, WEEKDAY(Cafe_Fit[[#This Row],[Date]])=7),1,0)</f>
        <v>0</v>
      </c>
      <c r="H106" s="8">
        <f>K$17+(K$18*Cafe_Fit[[#This Row],[Temp]])+(K$19*Cafe_Fit[[#This Row],[ADSpend]])+(K$20*Cafe_Fit[[#This Row],[TapsActive]])+(K$21*Cafe_Fit[[#This Row],[IsWeekend]])</f>
        <v>12047.181431926114</v>
      </c>
      <c r="J106" s="4">
        <v>79</v>
      </c>
      <c r="K106" s="4">
        <v>9615.9731967258722</v>
      </c>
      <c r="L106" s="4">
        <v>-736.99184742414582</v>
      </c>
    </row>
    <row r="107" spans="2:12" x14ac:dyDescent="0.3">
      <c r="B107" s="1">
        <f t="shared" si="1"/>
        <v>42836</v>
      </c>
      <c r="C107" s="2">
        <v>12105.258222611412</v>
      </c>
      <c r="D107">
        <v>69</v>
      </c>
      <c r="E107" cm="1">
        <f t="array" ref="E107">_xlfn.SWITCH(MONTH(Cafe_Fit[[#This Row],[Date]]),1,100,2,100,3,100,4,150,5,150,6,150,7,150,8,200,9,150,10,150,11,150,12,150)</f>
        <v>150</v>
      </c>
      <c r="F107">
        <v>15</v>
      </c>
      <c r="G107">
        <f>IF(OR(WEEKDAY(Cafe_Fit[[#This Row],[Date]])=1, WEEKDAY(Cafe_Fit[[#This Row],[Date]])=7),1,0)</f>
        <v>0</v>
      </c>
      <c r="H107" s="8">
        <f>K$17+(K$18*Cafe_Fit[[#This Row],[Temp]])+(K$19*Cafe_Fit[[#This Row],[ADSpend]])+(K$20*Cafe_Fit[[#This Row],[TapsActive]])+(K$21*Cafe_Fit[[#This Row],[IsWeekend]])</f>
        <v>12188.933457327264</v>
      </c>
      <c r="J107" s="4">
        <v>80</v>
      </c>
      <c r="K107" s="4">
        <v>10277.482648597917</v>
      </c>
      <c r="L107" s="4">
        <v>-102.24868726663954</v>
      </c>
    </row>
    <row r="108" spans="2:12" x14ac:dyDescent="0.3">
      <c r="B108" s="1">
        <f t="shared" si="1"/>
        <v>42837</v>
      </c>
      <c r="C108" s="2">
        <v>12051.644071911356</v>
      </c>
      <c r="D108">
        <v>70</v>
      </c>
      <c r="E108" cm="1">
        <f t="array" ref="E108">_xlfn.SWITCH(MONTH(Cafe_Fit[[#This Row],[Date]]),1,100,2,100,3,100,4,150,5,150,6,150,7,150,8,200,9,150,10,150,11,150,12,150)</f>
        <v>150</v>
      </c>
      <c r="F108">
        <v>16</v>
      </c>
      <c r="G108">
        <f>IF(OR(WEEKDAY(Cafe_Fit[[#This Row],[Date]])=1, WEEKDAY(Cafe_Fit[[#This Row],[Date]])=7),1,0)</f>
        <v>0</v>
      </c>
      <c r="H108" s="8">
        <f>K$17+(K$18*Cafe_Fit[[#This Row],[Temp]])+(K$19*Cafe_Fit[[#This Row],[ADSpend]])+(K$20*Cafe_Fit[[#This Row],[TapsActive]])+(K$21*Cafe_Fit[[#This Row],[IsWeekend]])</f>
        <v>12202.188939778516</v>
      </c>
      <c r="J108" s="4">
        <v>81</v>
      </c>
      <c r="K108" s="4">
        <v>9899.4772475281789</v>
      </c>
      <c r="L108" s="4">
        <v>-1106.9697178941642</v>
      </c>
    </row>
    <row r="109" spans="2:12" x14ac:dyDescent="0.3">
      <c r="B109" s="1">
        <f t="shared" si="1"/>
        <v>42838</v>
      </c>
      <c r="C109" s="2">
        <v>12159.257096969632</v>
      </c>
      <c r="D109">
        <v>71</v>
      </c>
      <c r="E109" cm="1">
        <f t="array" ref="E109">_xlfn.SWITCH(MONTH(Cafe_Fit[[#This Row],[Date]]),1,100,2,100,3,100,4,150,5,150,6,150,7,150,8,200,9,150,10,150,11,150,12,150)</f>
        <v>150</v>
      </c>
      <c r="F109">
        <v>21</v>
      </c>
      <c r="G109">
        <f>IF(OR(WEEKDAY(Cafe_Fit[[#This Row],[Date]])=1, WEEKDAY(Cafe_Fit[[#This Row],[Date]])=7),1,0)</f>
        <v>0</v>
      </c>
      <c r="H109" s="8">
        <f>K$17+(K$18*Cafe_Fit[[#This Row],[Temp]])+(K$19*Cafe_Fit[[#This Row],[ADSpend]])+(K$20*Cafe_Fit[[#This Row],[TapsActive]])+(K$21*Cafe_Fit[[#This Row],[IsWeekend]])</f>
        <v>12079.463651499898</v>
      </c>
      <c r="J109" s="4">
        <v>82</v>
      </c>
      <c r="K109" s="4">
        <v>9615.9731967258722</v>
      </c>
      <c r="L109" s="4">
        <v>-862.26763169669903</v>
      </c>
    </row>
    <row r="110" spans="2:12" x14ac:dyDescent="0.3">
      <c r="B110" s="1">
        <f t="shared" si="1"/>
        <v>42839</v>
      </c>
      <c r="C110" s="2">
        <v>11618.321713925705</v>
      </c>
      <c r="D110">
        <v>71</v>
      </c>
      <c r="E110" cm="1">
        <f t="array" ref="E110">_xlfn.SWITCH(MONTH(Cafe_Fit[[#This Row],[Date]]),1,100,2,100,3,100,4,150,5,150,6,150,7,150,8,200,9,150,10,150,11,150,12,150)</f>
        <v>150</v>
      </c>
      <c r="F110">
        <v>17</v>
      </c>
      <c r="G110">
        <f>IF(OR(WEEKDAY(Cafe_Fit[[#This Row],[Date]])=1, WEEKDAY(Cafe_Fit[[#This Row],[Date]])=7),1,0)</f>
        <v>0</v>
      </c>
      <c r="H110" s="8">
        <f>K$17+(K$18*Cafe_Fit[[#This Row],[Temp]])+(K$19*Cafe_Fit[[#This Row],[ADSpend]])+(K$20*Cafe_Fit[[#This Row],[TapsActive]])+(K$21*Cafe_Fit[[#This Row],[IsWeekend]])</f>
        <v>12215.444422229766</v>
      </c>
      <c r="J110" s="4">
        <v>83</v>
      </c>
      <c r="K110" s="4">
        <v>9954.212150441861</v>
      </c>
      <c r="L110" s="4">
        <v>-632.93733395212257</v>
      </c>
    </row>
    <row r="111" spans="2:12" x14ac:dyDescent="0.3">
      <c r="B111" s="1">
        <f t="shared" si="1"/>
        <v>42840</v>
      </c>
      <c r="C111" s="2">
        <v>14199.527537276888</v>
      </c>
      <c r="D111">
        <v>71</v>
      </c>
      <c r="E111" cm="1">
        <f t="array" ref="E111">_xlfn.SWITCH(MONTH(Cafe_Fit[[#This Row],[Date]]),1,100,2,100,3,100,4,150,5,150,6,150,7,150,8,200,9,150,10,150,11,150,12,150)</f>
        <v>150</v>
      </c>
      <c r="F111">
        <v>16</v>
      </c>
      <c r="G111">
        <f>IF(OR(WEEKDAY(Cafe_Fit[[#This Row],[Date]])=1, WEEKDAY(Cafe_Fit[[#This Row],[Date]])=7),1,0)</f>
        <v>1</v>
      </c>
      <c r="H111" s="8">
        <f>K$17+(K$18*Cafe_Fit[[#This Row],[Temp]])+(K$19*Cafe_Fit[[#This Row],[ADSpend]])+(K$20*Cafe_Fit[[#This Row],[TapsActive]])+(K$21*Cafe_Fit[[#This Row],[IsWeekend]])</f>
        <v>15178.161750731026</v>
      </c>
      <c r="J111" s="4">
        <v>84</v>
      </c>
      <c r="K111" s="4">
        <v>12901.961023383188</v>
      </c>
      <c r="L111" s="4">
        <v>-2267.4714827944226</v>
      </c>
    </row>
    <row r="112" spans="2:12" x14ac:dyDescent="0.3">
      <c r="B112" s="1">
        <f t="shared" si="1"/>
        <v>42841</v>
      </c>
      <c r="C112" s="2">
        <v>13381.410385872741</v>
      </c>
      <c r="D112">
        <v>71</v>
      </c>
      <c r="E112" cm="1">
        <f t="array" ref="E112">_xlfn.SWITCH(MONTH(Cafe_Fit[[#This Row],[Date]]),1,100,2,100,3,100,4,150,5,150,6,150,7,150,8,200,9,150,10,150,11,150,12,150)</f>
        <v>150</v>
      </c>
      <c r="F112">
        <v>21</v>
      </c>
      <c r="G112">
        <f>IF(OR(WEEKDAY(Cafe_Fit[[#This Row],[Date]])=1, WEEKDAY(Cafe_Fit[[#This Row],[Date]])=7),1,0)</f>
        <v>1</v>
      </c>
      <c r="H112" s="8">
        <f>K$17+(K$18*Cafe_Fit[[#This Row],[Temp]])+(K$19*Cafe_Fit[[#This Row],[ADSpend]])+(K$20*Cafe_Fit[[#This Row],[TapsActive]])+(K$21*Cafe_Fit[[#This Row],[IsWeekend]])</f>
        <v>15008.185787318691</v>
      </c>
      <c r="J112" s="4">
        <v>85</v>
      </c>
      <c r="K112" s="4">
        <v>13153.182854611709</v>
      </c>
      <c r="L112" s="4">
        <v>-1801.9874522200753</v>
      </c>
    </row>
    <row r="113" spans="2:12" x14ac:dyDescent="0.3">
      <c r="B113" s="1">
        <f t="shared" si="1"/>
        <v>42842</v>
      </c>
      <c r="C113" s="2">
        <v>12088.85003057054</v>
      </c>
      <c r="D113">
        <v>70</v>
      </c>
      <c r="E113" cm="1">
        <f t="array" ref="E113">_xlfn.SWITCH(MONTH(Cafe_Fit[[#This Row],[Date]]),1,100,2,100,3,100,4,150,5,150,6,150,7,150,8,200,9,150,10,150,11,150,12,150)</f>
        <v>150</v>
      </c>
      <c r="F113">
        <v>21</v>
      </c>
      <c r="G113">
        <f>IF(OR(WEEKDAY(Cafe_Fit[[#This Row],[Date]])=1, WEEKDAY(Cafe_Fit[[#This Row],[Date]])=7),1,0)</f>
        <v>0</v>
      </c>
      <c r="H113" s="8">
        <f>K$17+(K$18*Cafe_Fit[[#This Row],[Temp]])+(K$19*Cafe_Fit[[#This Row],[ADSpend]])+(K$20*Cafe_Fit[[#This Row],[TapsActive]])+(K$21*Cafe_Fit[[#This Row],[IsWeekend]])</f>
        <v>12032.212976366181</v>
      </c>
      <c r="J113" s="4">
        <v>86</v>
      </c>
      <c r="K113" s="4">
        <v>10067.740237831831</v>
      </c>
      <c r="L113" s="4">
        <v>-1619.9635988625614</v>
      </c>
    </row>
    <row r="114" spans="2:12" x14ac:dyDescent="0.3">
      <c r="B114" s="1">
        <f t="shared" si="1"/>
        <v>42843</v>
      </c>
      <c r="C114" s="2">
        <v>11328.607947481487</v>
      </c>
      <c r="D114">
        <v>72</v>
      </c>
      <c r="E114" cm="1">
        <f t="array" ref="E114">_xlfn.SWITCH(MONTH(Cafe_Fit[[#This Row],[Date]]),1,100,2,100,3,100,4,150,5,150,6,150,7,150,8,200,9,150,10,150,11,150,12,150)</f>
        <v>150</v>
      </c>
      <c r="F114">
        <v>22</v>
      </c>
      <c r="G114">
        <f>IF(OR(WEEKDAY(Cafe_Fit[[#This Row],[Date]])=1, WEEKDAY(Cafe_Fit[[#This Row],[Date]])=7),1,0)</f>
        <v>0</v>
      </c>
      <c r="H114" s="8">
        <f>K$17+(K$18*Cafe_Fit[[#This Row],[Temp]])+(K$19*Cafe_Fit[[#This Row],[ADSpend]])+(K$20*Cafe_Fit[[#This Row],[TapsActive]])+(K$21*Cafe_Fit[[#This Row],[IsWeekend]])</f>
        <v>12092.71913395115</v>
      </c>
      <c r="J114" s="4">
        <v>87</v>
      </c>
      <c r="K114" s="4">
        <v>10128.2463954168</v>
      </c>
      <c r="L114" s="4">
        <v>-365.06240101119511</v>
      </c>
    </row>
    <row r="115" spans="2:12" x14ac:dyDescent="0.3">
      <c r="B115" s="1">
        <f t="shared" si="1"/>
        <v>42844</v>
      </c>
      <c r="C115" s="2">
        <v>10746.592598665036</v>
      </c>
      <c r="D115">
        <v>69</v>
      </c>
      <c r="E115" cm="1">
        <f t="array" ref="E115">_xlfn.SWITCH(MONTH(Cafe_Fit[[#This Row],[Date]]),1,100,2,100,3,100,4,150,5,150,6,150,7,150,8,200,9,150,10,150,11,150,12,150)</f>
        <v>150</v>
      </c>
      <c r="F115">
        <v>20</v>
      </c>
      <c r="G115">
        <f>IF(OR(WEEKDAY(Cafe_Fit[[#This Row],[Date]])=1, WEEKDAY(Cafe_Fit[[#This Row],[Date]])=7),1,0)</f>
        <v>0</v>
      </c>
      <c r="H115" s="8">
        <f>K$17+(K$18*Cafe_Fit[[#This Row],[Temp]])+(K$19*Cafe_Fit[[#This Row],[ADSpend]])+(K$20*Cafe_Fit[[#This Row],[TapsActive]])+(K$21*Cafe_Fit[[#This Row],[IsWeekend]])</f>
        <v>12018.95749391493</v>
      </c>
      <c r="J115" s="4">
        <v>88</v>
      </c>
      <c r="K115" s="4">
        <v>10141.50187786805</v>
      </c>
      <c r="L115" s="4">
        <v>-128.86156574799497</v>
      </c>
    </row>
    <row r="116" spans="2:12" x14ac:dyDescent="0.3">
      <c r="B116" s="1">
        <f t="shared" si="1"/>
        <v>42845</v>
      </c>
      <c r="C116" s="2">
        <v>10360.722221816937</v>
      </c>
      <c r="D116">
        <v>71</v>
      </c>
      <c r="E116" cm="1">
        <f t="array" ref="E116">_xlfn.SWITCH(MONTH(Cafe_Fit[[#This Row],[Date]]),1,100,2,100,3,100,4,150,5,150,6,150,7,150,8,200,9,150,10,150,11,150,12,150)</f>
        <v>150</v>
      </c>
      <c r="F116">
        <v>20</v>
      </c>
      <c r="G116">
        <f>IF(OR(WEEKDAY(Cafe_Fit[[#This Row],[Date]])=1, WEEKDAY(Cafe_Fit[[#This Row],[Date]])=7),1,0)</f>
        <v>0</v>
      </c>
      <c r="H116" s="8">
        <f>K$17+(K$18*Cafe_Fit[[#This Row],[Temp]])+(K$19*Cafe_Fit[[#This Row],[ADSpend]])+(K$20*Cafe_Fit[[#This Row],[TapsActive]])+(K$21*Cafe_Fit[[#This Row],[IsWeekend]])</f>
        <v>12113.458844182365</v>
      </c>
      <c r="J116" s="4">
        <v>89</v>
      </c>
      <c r="K116" s="4">
        <v>10392.723709096568</v>
      </c>
      <c r="L116" s="4">
        <v>-471.16169471179819</v>
      </c>
    </row>
    <row r="117" spans="2:12" x14ac:dyDescent="0.3">
      <c r="B117" s="1">
        <f t="shared" si="1"/>
        <v>42846</v>
      </c>
      <c r="C117" s="2">
        <v>10912.418827763115</v>
      </c>
      <c r="D117">
        <v>74</v>
      </c>
      <c r="E117" cm="1">
        <f t="array" ref="E117">_xlfn.SWITCH(MONTH(Cafe_Fit[[#This Row],[Date]]),1,100,2,100,3,100,4,150,5,150,6,150,7,150,8,200,9,150,10,150,11,150,12,150)</f>
        <v>150</v>
      </c>
      <c r="F117">
        <v>12</v>
      </c>
      <c r="G117">
        <f>IF(OR(WEEKDAY(Cafe_Fit[[#This Row],[Date]])=1, WEEKDAY(Cafe_Fit[[#This Row],[Date]])=7),1,0)</f>
        <v>0</v>
      </c>
      <c r="H117" s="8">
        <f>K$17+(K$18*Cafe_Fit[[#This Row],[Temp]])+(K$19*Cafe_Fit[[#This Row],[ADSpend]])+(K$20*Cafe_Fit[[#This Row],[TapsActive]])+(K$21*Cafe_Fit[[#This Row],[IsWeekend]])</f>
        <v>12527.172411043253</v>
      </c>
      <c r="J117" s="4">
        <v>90</v>
      </c>
      <c r="K117" s="4">
        <v>10258.455911475383</v>
      </c>
      <c r="L117" s="4">
        <v>-855.30829467213516</v>
      </c>
    </row>
    <row r="118" spans="2:12" x14ac:dyDescent="0.3">
      <c r="B118" s="1">
        <f t="shared" si="1"/>
        <v>42847</v>
      </c>
      <c r="C118" s="2">
        <v>12802.604006994821</v>
      </c>
      <c r="D118">
        <v>73</v>
      </c>
      <c r="E118" cm="1">
        <f t="array" ref="E118">_xlfn.SWITCH(MONTH(Cafe_Fit[[#This Row],[Date]]),1,100,2,100,3,100,4,150,5,150,6,150,7,150,8,200,9,150,10,150,11,150,12,150)</f>
        <v>150</v>
      </c>
      <c r="F118">
        <v>20</v>
      </c>
      <c r="G118">
        <f>IF(OR(WEEKDAY(Cafe_Fit[[#This Row],[Date]])=1, WEEKDAY(Cafe_Fit[[#This Row],[Date]])=7),1,0)</f>
        <v>1</v>
      </c>
      <c r="H118" s="8">
        <f>K$17+(K$18*Cafe_Fit[[#This Row],[Temp]])+(K$19*Cafe_Fit[[#This Row],[ADSpend]])+(K$20*Cafe_Fit[[#This Row],[TapsActive]])+(K$21*Cafe_Fit[[#This Row],[IsWeekend]])</f>
        <v>15136.682330268593</v>
      </c>
      <c r="J118" s="4">
        <v>91</v>
      </c>
      <c r="K118" s="4">
        <v>14664.175578931417</v>
      </c>
      <c r="L118" s="4">
        <v>-2347.8005130933325</v>
      </c>
    </row>
    <row r="119" spans="2:12" x14ac:dyDescent="0.3">
      <c r="B119" s="1">
        <f t="shared" si="1"/>
        <v>42848</v>
      </c>
      <c r="C119" s="2">
        <v>13212.091654473039</v>
      </c>
      <c r="D119">
        <v>66</v>
      </c>
      <c r="E119" cm="1">
        <f t="array" ref="E119">_xlfn.SWITCH(MONTH(Cafe_Fit[[#This Row],[Date]]),1,100,2,100,3,100,4,150,5,150,6,150,7,150,8,200,9,150,10,150,11,150,12,150)</f>
        <v>150</v>
      </c>
      <c r="F119">
        <v>14</v>
      </c>
      <c r="G119">
        <f>IF(OR(WEEKDAY(Cafe_Fit[[#This Row],[Date]])=1, WEEKDAY(Cafe_Fit[[#This Row],[Date]])=7),1,0)</f>
        <v>1</v>
      </c>
      <c r="H119" s="8">
        <f>K$17+(K$18*Cafe_Fit[[#This Row],[Temp]])+(K$19*Cafe_Fit[[#This Row],[ADSpend]])+(K$20*Cafe_Fit[[#This Row],[TapsActive]])+(K$21*Cafe_Fit[[#This Row],[IsWeekend]])</f>
        <v>15009.898760427373</v>
      </c>
      <c r="J119" s="4">
        <v>92</v>
      </c>
      <c r="K119" s="4">
        <v>14941.90837506244</v>
      </c>
      <c r="L119" s="4">
        <v>-758.65895678277593</v>
      </c>
    </row>
    <row r="120" spans="2:12" x14ac:dyDescent="0.3">
      <c r="B120" s="1">
        <f t="shared" si="1"/>
        <v>42849</v>
      </c>
      <c r="C120" s="2">
        <v>9826.2961722831769</v>
      </c>
      <c r="D120">
        <v>57</v>
      </c>
      <c r="E120" cm="1">
        <f t="array" ref="E120">_xlfn.SWITCH(MONTH(Cafe_Fit[[#This Row],[Date]]),1,100,2,100,3,100,4,150,5,150,6,150,7,150,8,200,9,150,10,150,11,150,12,150)</f>
        <v>150</v>
      </c>
      <c r="F120">
        <v>22</v>
      </c>
      <c r="G120">
        <f>IF(OR(WEEKDAY(Cafe_Fit[[#This Row],[Date]])=1, WEEKDAY(Cafe_Fit[[#This Row],[Date]])=7),1,0)</f>
        <v>0</v>
      </c>
      <c r="H120" s="8">
        <f>K$17+(K$18*Cafe_Fit[[#This Row],[Temp]])+(K$19*Cafe_Fit[[#This Row],[ADSpend]])+(K$20*Cafe_Fit[[#This Row],[TapsActive]])+(K$21*Cafe_Fit[[#This Row],[IsWeekend]])</f>
        <v>11383.959006945386</v>
      </c>
      <c r="J120" s="4">
        <v>93</v>
      </c>
      <c r="K120" s="4">
        <v>12128.427299742298</v>
      </c>
      <c r="L120" s="4">
        <v>-342.58643725959701</v>
      </c>
    </row>
    <row r="121" spans="2:12" x14ac:dyDescent="0.3">
      <c r="B121" s="1">
        <f t="shared" si="1"/>
        <v>42850</v>
      </c>
      <c r="C121" s="2">
        <v>9872.486363516462</v>
      </c>
      <c r="D121">
        <v>65</v>
      </c>
      <c r="E121" cm="1">
        <f t="array" ref="E121">_xlfn.SWITCH(MONTH(Cafe_Fit[[#This Row],[Date]]),1,100,2,100,3,100,4,150,5,150,6,150,7,150,8,200,9,150,10,150,11,150,12,150)</f>
        <v>150</v>
      </c>
      <c r="F121">
        <v>22</v>
      </c>
      <c r="G121">
        <f>IF(OR(WEEKDAY(Cafe_Fit[[#This Row],[Date]])=1, WEEKDAY(Cafe_Fit[[#This Row],[Date]])=7),1,0)</f>
        <v>0</v>
      </c>
      <c r="H121" s="8">
        <f>K$17+(K$18*Cafe_Fit[[#This Row],[Temp]])+(K$19*Cafe_Fit[[#This Row],[ADSpend]])+(K$20*Cafe_Fit[[#This Row],[TapsActive]])+(K$21*Cafe_Fit[[#This Row],[IsWeekend]])</f>
        <v>11761.964408015127</v>
      </c>
      <c r="J121" s="4">
        <v>94</v>
      </c>
      <c r="K121" s="4">
        <v>12018.95749391493</v>
      </c>
      <c r="L121" s="4">
        <v>-792.72121435478584</v>
      </c>
    </row>
    <row r="122" spans="2:12" x14ac:dyDescent="0.3">
      <c r="B122" s="1">
        <f t="shared" si="1"/>
        <v>42851</v>
      </c>
      <c r="C122" s="2">
        <v>10876.160493300373</v>
      </c>
      <c r="D122">
        <v>69</v>
      </c>
      <c r="E122" cm="1">
        <f t="array" ref="E122">_xlfn.SWITCH(MONTH(Cafe_Fit[[#This Row],[Date]]),1,100,2,100,3,100,4,150,5,150,6,150,7,150,8,200,9,150,10,150,11,150,12,150)</f>
        <v>150</v>
      </c>
      <c r="F122">
        <v>15</v>
      </c>
      <c r="G122">
        <f>IF(OR(WEEKDAY(Cafe_Fit[[#This Row],[Date]])=1, WEEKDAY(Cafe_Fit[[#This Row],[Date]])=7),1,0)</f>
        <v>0</v>
      </c>
      <c r="H122" s="8">
        <f>K$17+(K$18*Cafe_Fit[[#This Row],[Temp]])+(K$19*Cafe_Fit[[#This Row],[ADSpend]])+(K$20*Cafe_Fit[[#This Row],[TapsActive]])+(K$21*Cafe_Fit[[#This Row],[IsWeekend]])</f>
        <v>12188.933457327264</v>
      </c>
      <c r="J122" s="4">
        <v>95</v>
      </c>
      <c r="K122" s="4">
        <v>12047.181431926114</v>
      </c>
      <c r="L122" s="4">
        <v>-1908.7501055207504</v>
      </c>
    </row>
    <row r="123" spans="2:12" x14ac:dyDescent="0.3">
      <c r="B123" s="1">
        <f t="shared" si="1"/>
        <v>42852</v>
      </c>
      <c r="C123" s="2">
        <v>10311.745273836852</v>
      </c>
      <c r="D123">
        <v>71</v>
      </c>
      <c r="E123" cm="1">
        <f t="array" ref="E123">_xlfn.SWITCH(MONTH(Cafe_Fit[[#This Row],[Date]]),1,100,2,100,3,100,4,150,5,150,6,150,7,150,8,200,9,150,10,150,11,150,12,150)</f>
        <v>150</v>
      </c>
      <c r="F123">
        <v>22</v>
      </c>
      <c r="G123">
        <f>IF(OR(WEEKDAY(Cafe_Fit[[#This Row],[Date]])=1, WEEKDAY(Cafe_Fit[[#This Row],[Date]])=7),1,0)</f>
        <v>0</v>
      </c>
      <c r="H123" s="8">
        <f>K$17+(K$18*Cafe_Fit[[#This Row],[Temp]])+(K$19*Cafe_Fit[[#This Row],[ADSpend]])+(K$20*Cafe_Fit[[#This Row],[TapsActive]])+(K$21*Cafe_Fit[[#This Row],[IsWeekend]])</f>
        <v>12045.468458817431</v>
      </c>
      <c r="J123" s="4">
        <v>96</v>
      </c>
      <c r="K123" s="4">
        <v>11506.684295224004</v>
      </c>
      <c r="L123" s="4">
        <v>-709.40944820239565</v>
      </c>
    </row>
    <row r="124" spans="2:12" x14ac:dyDescent="0.3">
      <c r="B124" s="1">
        <f t="shared" si="1"/>
        <v>42853</v>
      </c>
      <c r="C124" s="2">
        <v>11902.848063000365</v>
      </c>
      <c r="D124">
        <v>74</v>
      </c>
      <c r="E124" cm="1">
        <f t="array" ref="E124">_xlfn.SWITCH(MONTH(Cafe_Fit[[#This Row],[Date]]),1,100,2,100,3,100,4,150,5,150,6,150,7,150,8,200,9,150,10,150,11,150,12,150)</f>
        <v>150</v>
      </c>
      <c r="F124">
        <v>16</v>
      </c>
      <c r="G124">
        <f>IF(OR(WEEKDAY(Cafe_Fit[[#This Row],[Date]])=1, WEEKDAY(Cafe_Fit[[#This Row],[Date]])=7),1,0)</f>
        <v>0</v>
      </c>
      <c r="H124" s="8">
        <f>K$17+(K$18*Cafe_Fit[[#This Row],[Temp]])+(K$19*Cafe_Fit[[#This Row],[ADSpend]])+(K$20*Cafe_Fit[[#This Row],[TapsActive]])+(K$21*Cafe_Fit[[#This Row],[IsWeekend]])</f>
        <v>12391.191640313386</v>
      </c>
      <c r="J124" s="4">
        <v>97</v>
      </c>
      <c r="K124" s="4">
        <v>11385.671980054069</v>
      </c>
      <c r="L124" s="4">
        <v>-864.68564369263913</v>
      </c>
    </row>
    <row r="125" spans="2:12" x14ac:dyDescent="0.3">
      <c r="B125" s="1">
        <f t="shared" si="1"/>
        <v>42854</v>
      </c>
      <c r="C125" s="2">
        <v>13818.222602591017</v>
      </c>
      <c r="D125">
        <v>78</v>
      </c>
      <c r="E125" cm="1">
        <f t="array" ref="E125">_xlfn.SWITCH(MONTH(Cafe_Fit[[#This Row],[Date]]),1,100,2,100,3,100,4,150,5,150,6,150,7,150,8,200,9,150,10,150,11,150,12,150)</f>
        <v>150</v>
      </c>
      <c r="F125">
        <v>18</v>
      </c>
      <c r="G125">
        <f>IF(OR(WEEKDAY(Cafe_Fit[[#This Row],[Date]])=1, WEEKDAY(Cafe_Fit[[#This Row],[Date]])=7),1,0)</f>
        <v>1</v>
      </c>
      <c r="H125" s="8">
        <f>K$17+(K$18*Cafe_Fit[[#This Row],[Temp]])+(K$19*Cafe_Fit[[#This Row],[ADSpend]])+(K$20*Cafe_Fit[[#This Row],[TapsActive]])+(K$21*Cafe_Fit[[#This Row],[IsWeekend]])</f>
        <v>15440.926091302115</v>
      </c>
      <c r="J125" s="4">
        <v>98</v>
      </c>
      <c r="K125" s="4">
        <v>14354.160563226613</v>
      </c>
      <c r="L125" s="4">
        <v>-931.92990245935835</v>
      </c>
    </row>
    <row r="126" spans="2:12" x14ac:dyDescent="0.3">
      <c r="B126" s="1">
        <f t="shared" si="1"/>
        <v>42855</v>
      </c>
      <c r="C126" s="2">
        <v>14389.075422305228</v>
      </c>
      <c r="D126">
        <v>76</v>
      </c>
      <c r="E126" cm="1">
        <f t="array" ref="E126">_xlfn.SWITCH(MONTH(Cafe_Fit[[#This Row],[Date]]),1,100,2,100,3,100,4,150,5,150,6,150,7,150,8,200,9,150,10,150,11,150,12,150)</f>
        <v>150</v>
      </c>
      <c r="F126">
        <v>15</v>
      </c>
      <c r="G126">
        <f>IF(OR(WEEKDAY(Cafe_Fit[[#This Row],[Date]])=1, WEEKDAY(Cafe_Fit[[#This Row],[Date]])=7),1,0)</f>
        <v>1</v>
      </c>
      <c r="H126" s="8">
        <f>K$17+(K$18*Cafe_Fit[[#This Row],[Temp]])+(K$19*Cafe_Fit[[#This Row],[ADSpend]])+(K$20*Cafe_Fit[[#This Row],[TapsActive]])+(K$21*Cafe_Fit[[#This Row],[IsWeekend]])</f>
        <v>15448.410319082081</v>
      </c>
      <c r="J126" s="4">
        <v>99</v>
      </c>
      <c r="K126" s="4">
        <v>14820.896059892502</v>
      </c>
      <c r="L126" s="4">
        <v>-2572.2856831874251</v>
      </c>
    </row>
    <row r="127" spans="2:12" x14ac:dyDescent="0.3">
      <c r="B127" s="1">
        <f t="shared" si="1"/>
        <v>42856</v>
      </c>
      <c r="C127" s="2">
        <v>10044.785268514552</v>
      </c>
      <c r="D127">
        <v>71</v>
      </c>
      <c r="E127" cm="1">
        <f t="array" ref="E127">_xlfn.SWITCH(MONTH(Cafe_Fit[[#This Row],[Date]]),1,100,2,100,3,100,4,150,5,150,6,150,7,150,8,200,9,150,10,150,11,150,12,150)</f>
        <v>150</v>
      </c>
      <c r="F127">
        <v>20</v>
      </c>
      <c r="G127">
        <f>IF(OR(WEEKDAY(Cafe_Fit[[#This Row],[Date]])=1, WEEKDAY(Cafe_Fit[[#This Row],[Date]])=7),1,0)</f>
        <v>0</v>
      </c>
      <c r="H127" s="8">
        <f>K$17+(K$18*Cafe_Fit[[#This Row],[Temp]])+(K$19*Cafe_Fit[[#This Row],[ADSpend]])+(K$20*Cafe_Fit[[#This Row],[TapsActive]])+(K$21*Cafe_Fit[[#This Row],[IsWeekend]])</f>
        <v>12113.458844182365</v>
      </c>
      <c r="J127" s="4">
        <v>100</v>
      </c>
      <c r="K127" s="4">
        <v>12047.181431926114</v>
      </c>
      <c r="L127" s="4">
        <v>-1527.0621744857563</v>
      </c>
    </row>
    <row r="128" spans="2:12" x14ac:dyDescent="0.3">
      <c r="B128" s="1">
        <f t="shared" si="1"/>
        <v>42857</v>
      </c>
      <c r="C128" s="2">
        <v>11933.161098972658</v>
      </c>
      <c r="D128">
        <v>66</v>
      </c>
      <c r="E128" cm="1">
        <f t="array" ref="E128">_xlfn.SWITCH(MONTH(Cafe_Fit[[#This Row],[Date]]),1,100,2,100,3,100,4,150,5,150,6,150,7,150,8,200,9,150,10,150,11,150,12,150)</f>
        <v>150</v>
      </c>
      <c r="F128">
        <v>12</v>
      </c>
      <c r="G128">
        <f>IF(OR(WEEKDAY(Cafe_Fit[[#This Row],[Date]])=1, WEEKDAY(Cafe_Fit[[#This Row],[Date]])=7),1,0)</f>
        <v>0</v>
      </c>
      <c r="H128" s="8">
        <f>K$17+(K$18*Cafe_Fit[[#This Row],[Temp]])+(K$19*Cafe_Fit[[#This Row],[ADSpend]])+(K$20*Cafe_Fit[[#This Row],[TapsActive]])+(K$21*Cafe_Fit[[#This Row],[IsWeekend]])</f>
        <v>12149.167009973515</v>
      </c>
      <c r="J128" s="4">
        <v>101</v>
      </c>
      <c r="K128" s="4">
        <v>12188.933457327264</v>
      </c>
      <c r="L128" s="4">
        <v>-83.675234715852639</v>
      </c>
    </row>
    <row r="129" spans="2:12" x14ac:dyDescent="0.3">
      <c r="B129" s="1">
        <f t="shared" si="1"/>
        <v>42858</v>
      </c>
      <c r="C129" s="2">
        <v>10247.850405130392</v>
      </c>
      <c r="D129">
        <v>71</v>
      </c>
      <c r="E129" cm="1">
        <f t="array" ref="E129">_xlfn.SWITCH(MONTH(Cafe_Fit[[#This Row],[Date]]),1,100,2,100,3,100,4,150,5,150,6,150,7,150,8,200,9,150,10,150,11,150,12,150)</f>
        <v>150</v>
      </c>
      <c r="F129">
        <v>13</v>
      </c>
      <c r="G129">
        <f>IF(OR(WEEKDAY(Cafe_Fit[[#This Row],[Date]])=1, WEEKDAY(Cafe_Fit[[#This Row],[Date]])=7),1,0)</f>
        <v>0</v>
      </c>
      <c r="H129" s="8">
        <f>K$17+(K$18*Cafe_Fit[[#This Row],[Temp]])+(K$19*Cafe_Fit[[#This Row],[ADSpend]])+(K$20*Cafe_Fit[[#This Row],[TapsActive]])+(K$21*Cafe_Fit[[#This Row],[IsWeekend]])</f>
        <v>12351.425192959634</v>
      </c>
      <c r="J129" s="4">
        <v>102</v>
      </c>
      <c r="K129" s="4">
        <v>12202.188939778516</v>
      </c>
      <c r="L129" s="4">
        <v>-150.54486786716006</v>
      </c>
    </row>
    <row r="130" spans="2:12" x14ac:dyDescent="0.3">
      <c r="B130" s="1">
        <f t="shared" si="1"/>
        <v>42859</v>
      </c>
      <c r="C130" s="2">
        <v>9604.4159750523177</v>
      </c>
      <c r="D130">
        <v>67</v>
      </c>
      <c r="E130" cm="1">
        <f t="array" ref="E130">_xlfn.SWITCH(MONTH(Cafe_Fit[[#This Row],[Date]]),1,100,2,100,3,100,4,150,5,150,6,150,7,150,8,200,9,150,10,150,11,150,12,150)</f>
        <v>150</v>
      </c>
      <c r="F130">
        <v>21</v>
      </c>
      <c r="G130">
        <f>IF(OR(WEEKDAY(Cafe_Fit[[#This Row],[Date]])=1, WEEKDAY(Cafe_Fit[[#This Row],[Date]])=7),1,0)</f>
        <v>0</v>
      </c>
      <c r="H130" s="8">
        <f>K$17+(K$18*Cafe_Fit[[#This Row],[Temp]])+(K$19*Cafe_Fit[[#This Row],[ADSpend]])+(K$20*Cafe_Fit[[#This Row],[TapsActive]])+(K$21*Cafe_Fit[[#This Row],[IsWeekend]])</f>
        <v>11890.460950965029</v>
      </c>
      <c r="J130" s="4">
        <v>103</v>
      </c>
      <c r="K130" s="4">
        <v>12079.463651499898</v>
      </c>
      <c r="L130" s="4">
        <v>79.793445469733342</v>
      </c>
    </row>
    <row r="131" spans="2:12" x14ac:dyDescent="0.3">
      <c r="B131" s="1">
        <f t="shared" si="1"/>
        <v>42860</v>
      </c>
      <c r="C131" s="2">
        <v>10479.162620714162</v>
      </c>
      <c r="D131">
        <v>54</v>
      </c>
      <c r="E131" cm="1">
        <f t="array" ref="E131">_xlfn.SWITCH(MONTH(Cafe_Fit[[#This Row],[Date]]),1,100,2,100,3,100,4,150,5,150,6,150,7,150,8,200,9,150,10,150,11,150,12,150)</f>
        <v>150</v>
      </c>
      <c r="F131">
        <v>17</v>
      </c>
      <c r="G131">
        <f>IF(OR(WEEKDAY(Cafe_Fit[[#This Row],[Date]])=1, WEEKDAY(Cafe_Fit[[#This Row],[Date]])=7),1,0)</f>
        <v>0</v>
      </c>
      <c r="H131" s="8">
        <f>K$17+(K$18*Cafe_Fit[[#This Row],[Temp]])+(K$19*Cafe_Fit[[#This Row],[ADSpend]])+(K$20*Cafe_Fit[[#This Row],[TapsActive]])+(K$21*Cafe_Fit[[#This Row],[IsWeekend]])</f>
        <v>11412.182944956568</v>
      </c>
      <c r="J131" s="4">
        <v>104</v>
      </c>
      <c r="K131" s="4">
        <v>12215.444422229766</v>
      </c>
      <c r="L131" s="4">
        <v>-597.12270830406123</v>
      </c>
    </row>
    <row r="132" spans="2:12" x14ac:dyDescent="0.3">
      <c r="B132" s="1">
        <f t="shared" si="1"/>
        <v>42861</v>
      </c>
      <c r="C132" s="2">
        <v>13388.612411041526</v>
      </c>
      <c r="D132">
        <v>56</v>
      </c>
      <c r="E132" cm="1">
        <f t="array" ref="E132">_xlfn.SWITCH(MONTH(Cafe_Fit[[#This Row],[Date]]),1,100,2,100,3,100,4,150,5,150,6,150,7,150,8,200,9,150,10,150,11,150,12,150)</f>
        <v>150</v>
      </c>
      <c r="F132">
        <v>17</v>
      </c>
      <c r="G132">
        <f>IF(OR(WEEKDAY(Cafe_Fit[[#This Row],[Date]])=1, WEEKDAY(Cafe_Fit[[#This Row],[Date]])=7),1,0)</f>
        <v>1</v>
      </c>
      <c r="H132" s="8">
        <f>K$17+(K$18*Cafe_Fit[[#This Row],[Temp]])+(K$19*Cafe_Fit[[#This Row],[ADSpend]])+(K$20*Cafe_Fit[[#This Row],[TapsActive]])+(K$21*Cafe_Fit[[#This Row],[IsWeekend]])</f>
        <v>14435.406431042797</v>
      </c>
      <c r="J132" s="4">
        <v>105</v>
      </c>
      <c r="K132" s="4">
        <v>15178.161750731026</v>
      </c>
      <c r="L132" s="4">
        <v>-978.63421345413735</v>
      </c>
    </row>
    <row r="133" spans="2:12" x14ac:dyDescent="0.3">
      <c r="B133" s="1">
        <f t="shared" si="1"/>
        <v>42862</v>
      </c>
      <c r="C133" s="2">
        <v>13122.233906863901</v>
      </c>
      <c r="D133">
        <v>61</v>
      </c>
      <c r="E133" cm="1">
        <f t="array" ref="E133">_xlfn.SWITCH(MONTH(Cafe_Fit[[#This Row],[Date]]),1,100,2,100,3,100,4,150,5,150,6,150,7,150,8,200,9,150,10,150,11,150,12,150)</f>
        <v>150</v>
      </c>
      <c r="F133">
        <v>21</v>
      </c>
      <c r="G133">
        <f>IF(OR(WEEKDAY(Cafe_Fit[[#This Row],[Date]])=1, WEEKDAY(Cafe_Fit[[#This Row],[Date]])=7),1,0)</f>
        <v>1</v>
      </c>
      <c r="H133" s="8">
        <f>K$17+(K$18*Cafe_Fit[[#This Row],[Temp]])+(K$19*Cafe_Fit[[#This Row],[ADSpend]])+(K$20*Cafe_Fit[[#This Row],[TapsActive]])+(K$21*Cafe_Fit[[#This Row],[IsWeekend]])</f>
        <v>14535.679035981517</v>
      </c>
      <c r="J133" s="4">
        <v>106</v>
      </c>
      <c r="K133" s="4">
        <v>15008.185787318691</v>
      </c>
      <c r="L133" s="4">
        <v>-1626.7754014459497</v>
      </c>
    </row>
    <row r="134" spans="2:12" x14ac:dyDescent="0.3">
      <c r="B134" s="1">
        <f t="shared" si="1"/>
        <v>42863</v>
      </c>
      <c r="C134" s="2">
        <v>9535.3071498118552</v>
      </c>
      <c r="D134">
        <v>64</v>
      </c>
      <c r="E134" cm="1">
        <f t="array" ref="E134">_xlfn.SWITCH(MONTH(Cafe_Fit[[#This Row],[Date]]),1,100,2,100,3,100,4,150,5,150,6,150,7,150,8,200,9,150,10,150,11,150,12,150)</f>
        <v>150</v>
      </c>
      <c r="F134">
        <v>19</v>
      </c>
      <c r="G134">
        <f>IF(OR(WEEKDAY(Cafe_Fit[[#This Row],[Date]])=1, WEEKDAY(Cafe_Fit[[#This Row],[Date]])=7),1,0)</f>
        <v>0</v>
      </c>
      <c r="H134" s="8">
        <f>K$17+(K$18*Cafe_Fit[[#This Row],[Temp]])+(K$19*Cafe_Fit[[#This Row],[ADSpend]])+(K$20*Cafe_Fit[[#This Row],[TapsActive]])+(K$21*Cafe_Fit[[#This Row],[IsWeekend]])</f>
        <v>11816.699310928811</v>
      </c>
      <c r="J134" s="4">
        <v>107</v>
      </c>
      <c r="K134" s="4">
        <v>12032.212976366181</v>
      </c>
      <c r="L134" s="4">
        <v>56.637054204358719</v>
      </c>
    </row>
    <row r="135" spans="2:12" x14ac:dyDescent="0.3">
      <c r="B135" s="1">
        <f t="shared" si="1"/>
        <v>42864</v>
      </c>
      <c r="C135" s="2">
        <v>10600.201383219868</v>
      </c>
      <c r="D135">
        <v>72</v>
      </c>
      <c r="E135" cm="1">
        <f t="array" ref="E135">_xlfn.SWITCH(MONTH(Cafe_Fit[[#This Row],[Date]]),1,100,2,100,3,100,4,150,5,150,6,150,7,150,8,200,9,150,10,150,11,150,12,150)</f>
        <v>150</v>
      </c>
      <c r="F135">
        <v>13</v>
      </c>
      <c r="G135">
        <f>IF(OR(WEEKDAY(Cafe_Fit[[#This Row],[Date]])=1, WEEKDAY(Cafe_Fit[[#This Row],[Date]])=7),1,0)</f>
        <v>0</v>
      </c>
      <c r="H135" s="8">
        <f>K$17+(K$18*Cafe_Fit[[#This Row],[Temp]])+(K$19*Cafe_Fit[[#This Row],[ADSpend]])+(K$20*Cafe_Fit[[#This Row],[TapsActive]])+(K$21*Cafe_Fit[[#This Row],[IsWeekend]])</f>
        <v>12398.675868093353</v>
      </c>
      <c r="J135" s="4">
        <v>108</v>
      </c>
      <c r="K135" s="4">
        <v>12092.71913395115</v>
      </c>
      <c r="L135" s="4">
        <v>-764.11118646966315</v>
      </c>
    </row>
    <row r="136" spans="2:12" x14ac:dyDescent="0.3">
      <c r="B136" s="1">
        <f t="shared" si="1"/>
        <v>42865</v>
      </c>
      <c r="C136" s="2">
        <v>12063.025209032659</v>
      </c>
      <c r="D136">
        <v>75</v>
      </c>
      <c r="E136" cm="1">
        <f t="array" ref="E136">_xlfn.SWITCH(MONTH(Cafe_Fit[[#This Row],[Date]]),1,100,2,100,3,100,4,150,5,150,6,150,7,150,8,200,9,150,10,150,11,150,12,150)</f>
        <v>150</v>
      </c>
      <c r="F136">
        <v>14</v>
      </c>
      <c r="G136">
        <f>IF(OR(WEEKDAY(Cafe_Fit[[#This Row],[Date]])=1, WEEKDAY(Cafe_Fit[[#This Row],[Date]])=7),1,0)</f>
        <v>0</v>
      </c>
      <c r="H136" s="8">
        <f>K$17+(K$18*Cafe_Fit[[#This Row],[Temp]])+(K$19*Cafe_Fit[[#This Row],[ADSpend]])+(K$20*Cafe_Fit[[#This Row],[TapsActive]])+(K$21*Cafe_Fit[[#This Row],[IsWeekend]])</f>
        <v>12506.432700812036</v>
      </c>
      <c r="J136" s="4">
        <v>109</v>
      </c>
      <c r="K136" s="4">
        <v>12018.95749391493</v>
      </c>
      <c r="L136" s="4">
        <v>-1272.3648952498934</v>
      </c>
    </row>
    <row r="137" spans="2:12" x14ac:dyDescent="0.3">
      <c r="B137" s="1">
        <f t="shared" ref="B137:B200" si="2">B136+1</f>
        <v>42866</v>
      </c>
      <c r="C137" s="2">
        <v>10413.988498550081</v>
      </c>
      <c r="D137">
        <v>76</v>
      </c>
      <c r="E137" cm="1">
        <f t="array" ref="E137">_xlfn.SWITCH(MONTH(Cafe_Fit[[#This Row],[Date]]),1,100,2,100,3,100,4,150,5,150,6,150,7,150,8,200,9,150,10,150,11,150,12,150)</f>
        <v>150</v>
      </c>
      <c r="F137">
        <v>14</v>
      </c>
      <c r="G137">
        <f>IF(OR(WEEKDAY(Cafe_Fit[[#This Row],[Date]])=1, WEEKDAY(Cafe_Fit[[#This Row],[Date]])=7),1,0)</f>
        <v>0</v>
      </c>
      <c r="H137" s="8">
        <f>K$17+(K$18*Cafe_Fit[[#This Row],[Temp]])+(K$19*Cafe_Fit[[#This Row],[ADSpend]])+(K$20*Cafe_Fit[[#This Row],[TapsActive]])+(K$21*Cafe_Fit[[#This Row],[IsWeekend]])</f>
        <v>12553.683375945755</v>
      </c>
      <c r="J137" s="4">
        <v>110</v>
      </c>
      <c r="K137" s="4">
        <v>12113.458844182365</v>
      </c>
      <c r="L137" s="4">
        <v>-1752.736622365428</v>
      </c>
    </row>
    <row r="138" spans="2:12" x14ac:dyDescent="0.3">
      <c r="B138" s="1">
        <f t="shared" si="2"/>
        <v>42867</v>
      </c>
      <c r="C138" s="2">
        <v>10996.85500036644</v>
      </c>
      <c r="D138">
        <v>73</v>
      </c>
      <c r="E138" cm="1">
        <f t="array" ref="E138">_xlfn.SWITCH(MONTH(Cafe_Fit[[#This Row],[Date]]),1,100,2,100,3,100,4,150,5,150,6,150,7,150,8,200,9,150,10,150,11,150,12,150)</f>
        <v>150</v>
      </c>
      <c r="F138">
        <v>19</v>
      </c>
      <c r="G138">
        <f>IF(OR(WEEKDAY(Cafe_Fit[[#This Row],[Date]])=1, WEEKDAY(Cafe_Fit[[#This Row],[Date]])=7),1,0)</f>
        <v>0</v>
      </c>
      <c r="H138" s="8">
        <f>K$17+(K$18*Cafe_Fit[[#This Row],[Temp]])+(K$19*Cafe_Fit[[#This Row],[ADSpend]])+(K$20*Cafe_Fit[[#This Row],[TapsActive]])+(K$21*Cafe_Fit[[#This Row],[IsWeekend]])</f>
        <v>12241.955387132268</v>
      </c>
      <c r="J138" s="4">
        <v>111</v>
      </c>
      <c r="K138" s="4">
        <v>12527.172411043253</v>
      </c>
      <c r="L138" s="4">
        <v>-1614.7535832801386</v>
      </c>
    </row>
    <row r="139" spans="2:12" x14ac:dyDescent="0.3">
      <c r="B139" s="1">
        <f t="shared" si="2"/>
        <v>42868</v>
      </c>
      <c r="C139" s="2">
        <v>13157.857077850605</v>
      </c>
      <c r="D139">
        <v>69</v>
      </c>
      <c r="E139" cm="1">
        <f t="array" ref="E139">_xlfn.SWITCH(MONTH(Cafe_Fit[[#This Row],[Date]]),1,100,2,100,3,100,4,150,5,150,6,150,7,150,8,200,9,150,10,150,11,150,12,150)</f>
        <v>150</v>
      </c>
      <c r="F139">
        <v>18</v>
      </c>
      <c r="G139">
        <f>IF(OR(WEEKDAY(Cafe_Fit[[#This Row],[Date]])=1, WEEKDAY(Cafe_Fit[[#This Row],[Date]])=7),1,0)</f>
        <v>1</v>
      </c>
      <c r="H139" s="8">
        <f>K$17+(K$18*Cafe_Fit[[#This Row],[Temp]])+(K$19*Cafe_Fit[[#This Row],[ADSpend]])+(K$20*Cafe_Fit[[#This Row],[TapsActive]])+(K$21*Cafe_Fit[[#This Row],[IsWeekend]])</f>
        <v>15015.670015098656</v>
      </c>
      <c r="J139" s="4">
        <v>112</v>
      </c>
      <c r="K139" s="4">
        <v>15136.682330268593</v>
      </c>
      <c r="L139" s="4">
        <v>-2334.0783232737722</v>
      </c>
    </row>
    <row r="140" spans="2:12" x14ac:dyDescent="0.3">
      <c r="B140" s="1">
        <f t="shared" si="2"/>
        <v>42869</v>
      </c>
      <c r="C140" s="2">
        <v>14379.448614781661</v>
      </c>
      <c r="D140">
        <v>71</v>
      </c>
      <c r="E140" cm="1">
        <f t="array" ref="E140">_xlfn.SWITCH(MONTH(Cafe_Fit[[#This Row],[Date]]),1,100,2,100,3,100,4,150,5,150,6,150,7,150,8,200,9,150,10,150,11,150,12,150)</f>
        <v>150</v>
      </c>
      <c r="F140">
        <v>18</v>
      </c>
      <c r="G140">
        <f>IF(OR(WEEKDAY(Cafe_Fit[[#This Row],[Date]])=1, WEEKDAY(Cafe_Fit[[#This Row],[Date]])=7),1,0)</f>
        <v>1</v>
      </c>
      <c r="H140" s="8">
        <f>K$17+(K$18*Cafe_Fit[[#This Row],[Temp]])+(K$19*Cafe_Fit[[#This Row],[ADSpend]])+(K$20*Cafe_Fit[[#This Row],[TapsActive]])+(K$21*Cafe_Fit[[#This Row],[IsWeekend]])</f>
        <v>15110.171365366092</v>
      </c>
      <c r="J140" s="4">
        <v>113</v>
      </c>
      <c r="K140" s="4">
        <v>15009.898760427373</v>
      </c>
      <c r="L140" s="4">
        <v>-1797.8071059543345</v>
      </c>
    </row>
    <row r="141" spans="2:12" x14ac:dyDescent="0.3">
      <c r="B141" s="1">
        <f t="shared" si="2"/>
        <v>42870</v>
      </c>
      <c r="C141" s="2">
        <v>10671.010205583829</v>
      </c>
      <c r="D141">
        <v>75</v>
      </c>
      <c r="E141" cm="1">
        <f t="array" ref="E141">_xlfn.SWITCH(MONTH(Cafe_Fit[[#This Row],[Date]]),1,100,2,100,3,100,4,150,5,150,6,150,7,150,8,200,9,150,10,150,11,150,12,150)</f>
        <v>150</v>
      </c>
      <c r="F141">
        <v>14</v>
      </c>
      <c r="G141">
        <f>IF(OR(WEEKDAY(Cafe_Fit[[#This Row],[Date]])=1, WEEKDAY(Cafe_Fit[[#This Row],[Date]])=7),1,0)</f>
        <v>0</v>
      </c>
      <c r="H141" s="8">
        <f>K$17+(K$18*Cafe_Fit[[#This Row],[Temp]])+(K$19*Cafe_Fit[[#This Row],[ADSpend]])+(K$20*Cafe_Fit[[#This Row],[TapsActive]])+(K$21*Cafe_Fit[[#This Row],[IsWeekend]])</f>
        <v>12506.432700812036</v>
      </c>
      <c r="J141" s="4">
        <v>114</v>
      </c>
      <c r="K141" s="4">
        <v>11383.959006945386</v>
      </c>
      <c r="L141" s="4">
        <v>-1557.6628346622092</v>
      </c>
    </row>
    <row r="142" spans="2:12" x14ac:dyDescent="0.3">
      <c r="B142" s="1">
        <f t="shared" si="2"/>
        <v>42871</v>
      </c>
      <c r="C142" s="2">
        <v>10632.951915806152</v>
      </c>
      <c r="D142">
        <v>78</v>
      </c>
      <c r="E142" cm="1">
        <f t="array" ref="E142">_xlfn.SWITCH(MONTH(Cafe_Fit[[#This Row],[Date]]),1,100,2,100,3,100,4,150,5,150,6,150,7,150,8,200,9,150,10,150,11,150,12,150)</f>
        <v>150</v>
      </c>
      <c r="F142">
        <v>20</v>
      </c>
      <c r="G142">
        <f>IF(OR(WEEKDAY(Cafe_Fit[[#This Row],[Date]])=1, WEEKDAY(Cafe_Fit[[#This Row],[Date]])=7),1,0)</f>
        <v>0</v>
      </c>
      <c r="H142" s="8">
        <f>K$17+(K$18*Cafe_Fit[[#This Row],[Temp]])+(K$19*Cafe_Fit[[#This Row],[ADSpend]])+(K$20*Cafe_Fit[[#This Row],[TapsActive]])+(K$21*Cafe_Fit[[#This Row],[IsWeekend]])</f>
        <v>12444.213570118389</v>
      </c>
      <c r="J142" s="4">
        <v>115</v>
      </c>
      <c r="K142" s="4">
        <v>11761.964408015127</v>
      </c>
      <c r="L142" s="4">
        <v>-1889.4780444986645</v>
      </c>
    </row>
    <row r="143" spans="2:12" x14ac:dyDescent="0.3">
      <c r="B143" s="1">
        <f t="shared" si="2"/>
        <v>42872</v>
      </c>
      <c r="C143" s="2">
        <v>12201.390167404281</v>
      </c>
      <c r="D143">
        <v>79</v>
      </c>
      <c r="E143" cm="1">
        <f t="array" ref="E143">_xlfn.SWITCH(MONTH(Cafe_Fit[[#This Row],[Date]]),1,100,2,100,3,100,4,150,5,150,6,150,7,150,8,200,9,150,10,150,11,150,12,150)</f>
        <v>150</v>
      </c>
      <c r="F143">
        <v>15</v>
      </c>
      <c r="G143">
        <f>IF(OR(WEEKDAY(Cafe_Fit[[#This Row],[Date]])=1, WEEKDAY(Cafe_Fit[[#This Row],[Date]])=7),1,0)</f>
        <v>0</v>
      </c>
      <c r="H143" s="8">
        <f>K$17+(K$18*Cafe_Fit[[#This Row],[Temp]])+(K$19*Cafe_Fit[[#This Row],[ADSpend]])+(K$20*Cafe_Fit[[#This Row],[TapsActive]])+(K$21*Cafe_Fit[[#This Row],[IsWeekend]])</f>
        <v>12661.44020866444</v>
      </c>
      <c r="J143" s="4">
        <v>116</v>
      </c>
      <c r="K143" s="4">
        <v>12188.933457327264</v>
      </c>
      <c r="L143" s="4">
        <v>-1312.7729640268917</v>
      </c>
    </row>
    <row r="144" spans="2:12" x14ac:dyDescent="0.3">
      <c r="B144" s="1">
        <f t="shared" si="2"/>
        <v>42873</v>
      </c>
      <c r="C144" s="2">
        <v>11451.438562617597</v>
      </c>
      <c r="D144">
        <v>80</v>
      </c>
      <c r="E144" cm="1">
        <f t="array" ref="E144">_xlfn.SWITCH(MONTH(Cafe_Fit[[#This Row],[Date]]),1,100,2,100,3,100,4,150,5,150,6,150,7,150,8,200,9,150,10,150,11,150,12,150)</f>
        <v>150</v>
      </c>
      <c r="F144">
        <v>21</v>
      </c>
      <c r="G144">
        <f>IF(OR(WEEKDAY(Cafe_Fit[[#This Row],[Date]])=1, WEEKDAY(Cafe_Fit[[#This Row],[Date]])=7),1,0)</f>
        <v>0</v>
      </c>
      <c r="H144" s="8">
        <f>K$17+(K$18*Cafe_Fit[[#This Row],[Temp]])+(K$19*Cafe_Fit[[#This Row],[ADSpend]])+(K$20*Cafe_Fit[[#This Row],[TapsActive]])+(K$21*Cafe_Fit[[#This Row],[IsWeekend]])</f>
        <v>12504.719727703356</v>
      </c>
      <c r="J144" s="4">
        <v>117</v>
      </c>
      <c r="K144" s="4">
        <v>12045.468458817431</v>
      </c>
      <c r="L144" s="4">
        <v>-1733.7231849805794</v>
      </c>
    </row>
    <row r="145" spans="2:12" x14ac:dyDescent="0.3">
      <c r="B145" s="1">
        <f t="shared" si="2"/>
        <v>42874</v>
      </c>
      <c r="C145" s="2">
        <v>12512.048172733284</v>
      </c>
      <c r="D145">
        <v>80</v>
      </c>
      <c r="E145" cm="1">
        <f t="array" ref="E145">_xlfn.SWITCH(MONTH(Cafe_Fit[[#This Row],[Date]]),1,100,2,100,3,100,4,150,5,150,6,150,7,150,8,200,9,150,10,150,11,150,12,150)</f>
        <v>150</v>
      </c>
      <c r="F145">
        <v>17</v>
      </c>
      <c r="G145">
        <f>IF(OR(WEEKDAY(Cafe_Fit[[#This Row],[Date]])=1, WEEKDAY(Cafe_Fit[[#This Row],[Date]])=7),1,0)</f>
        <v>0</v>
      </c>
      <c r="H145" s="8">
        <f>K$17+(K$18*Cafe_Fit[[#This Row],[Temp]])+(K$19*Cafe_Fit[[#This Row],[ADSpend]])+(K$20*Cafe_Fit[[#This Row],[TapsActive]])+(K$21*Cafe_Fit[[#This Row],[IsWeekend]])</f>
        <v>12640.700498433223</v>
      </c>
      <c r="J145" s="4">
        <v>118</v>
      </c>
      <c r="K145" s="4">
        <v>12391.191640313386</v>
      </c>
      <c r="L145" s="4">
        <v>-488.34357731302043</v>
      </c>
    </row>
    <row r="146" spans="2:12" x14ac:dyDescent="0.3">
      <c r="B146" s="1">
        <f t="shared" si="2"/>
        <v>42875</v>
      </c>
      <c r="C146" s="2">
        <v>14676.763328998473</v>
      </c>
      <c r="D146">
        <v>78</v>
      </c>
      <c r="E146" cm="1">
        <f t="array" ref="E146">_xlfn.SWITCH(MONTH(Cafe_Fit[[#This Row],[Date]]),1,100,2,100,3,100,4,150,5,150,6,150,7,150,8,200,9,150,10,150,11,150,12,150)</f>
        <v>150</v>
      </c>
      <c r="F146">
        <v>17</v>
      </c>
      <c r="G146">
        <f>IF(OR(WEEKDAY(Cafe_Fit[[#This Row],[Date]])=1, WEEKDAY(Cafe_Fit[[#This Row],[Date]])=7),1,0)</f>
        <v>1</v>
      </c>
      <c r="H146" s="8">
        <f>K$17+(K$18*Cafe_Fit[[#This Row],[Temp]])+(K$19*Cafe_Fit[[#This Row],[ADSpend]])+(K$20*Cafe_Fit[[#This Row],[TapsActive]])+(K$21*Cafe_Fit[[#This Row],[IsWeekend]])</f>
        <v>15474.921283984582</v>
      </c>
      <c r="J146" s="4">
        <v>119</v>
      </c>
      <c r="K146" s="4">
        <v>15440.926091302115</v>
      </c>
      <c r="L146" s="4">
        <v>-1622.7034887110985</v>
      </c>
    </row>
    <row r="147" spans="2:12" x14ac:dyDescent="0.3">
      <c r="B147" s="1">
        <f t="shared" si="2"/>
        <v>42876</v>
      </c>
      <c r="C147" s="2">
        <v>14135.449597489633</v>
      </c>
      <c r="D147">
        <v>73</v>
      </c>
      <c r="E147" cm="1">
        <f t="array" ref="E147">_xlfn.SWITCH(MONTH(Cafe_Fit[[#This Row],[Date]]),1,100,2,100,3,100,4,150,5,150,6,150,7,150,8,200,9,150,10,150,11,150,12,150)</f>
        <v>150</v>
      </c>
      <c r="F147">
        <v>19</v>
      </c>
      <c r="G147">
        <f>IF(OR(WEEKDAY(Cafe_Fit[[#This Row],[Date]])=1, WEEKDAY(Cafe_Fit[[#This Row],[Date]])=7),1,0)</f>
        <v>1</v>
      </c>
      <c r="H147" s="8">
        <f>K$17+(K$18*Cafe_Fit[[#This Row],[Temp]])+(K$19*Cafe_Fit[[#This Row],[ADSpend]])+(K$20*Cafe_Fit[[#This Row],[TapsActive]])+(K$21*Cafe_Fit[[#This Row],[IsWeekend]])</f>
        <v>15170.67752295106</v>
      </c>
      <c r="J147" s="4">
        <v>120</v>
      </c>
      <c r="K147" s="4">
        <v>15448.410319082081</v>
      </c>
      <c r="L147" s="4">
        <v>-1059.3348967768525</v>
      </c>
    </row>
    <row r="148" spans="2:12" x14ac:dyDescent="0.3">
      <c r="B148" s="1">
        <f t="shared" si="2"/>
        <v>42877</v>
      </c>
      <c r="C148" s="2">
        <v>10801.541105505594</v>
      </c>
      <c r="D148">
        <v>73</v>
      </c>
      <c r="E148" cm="1">
        <f t="array" ref="E148">_xlfn.SWITCH(MONTH(Cafe_Fit[[#This Row],[Date]]),1,100,2,100,3,100,4,150,5,150,6,150,7,150,8,200,9,150,10,150,11,150,12,150)</f>
        <v>150</v>
      </c>
      <c r="F148">
        <v>21</v>
      </c>
      <c r="G148">
        <f>IF(OR(WEEKDAY(Cafe_Fit[[#This Row],[Date]])=1, WEEKDAY(Cafe_Fit[[#This Row],[Date]])=7),1,0)</f>
        <v>0</v>
      </c>
      <c r="H148" s="8">
        <f>K$17+(K$18*Cafe_Fit[[#This Row],[Temp]])+(K$19*Cafe_Fit[[#This Row],[ADSpend]])+(K$20*Cafe_Fit[[#This Row],[TapsActive]])+(K$21*Cafe_Fit[[#This Row],[IsWeekend]])</f>
        <v>12173.965001767334</v>
      </c>
      <c r="J148" s="4">
        <v>121</v>
      </c>
      <c r="K148" s="4">
        <v>12113.458844182365</v>
      </c>
      <c r="L148" s="4">
        <v>-2068.6735756678136</v>
      </c>
    </row>
    <row r="149" spans="2:12" x14ac:dyDescent="0.3">
      <c r="B149" s="1">
        <f t="shared" si="2"/>
        <v>42878</v>
      </c>
      <c r="C149" s="2">
        <v>9985.4976715759403</v>
      </c>
      <c r="D149">
        <v>69</v>
      </c>
      <c r="E149" cm="1">
        <f t="array" ref="E149">_xlfn.SWITCH(MONTH(Cafe_Fit[[#This Row],[Date]]),1,100,2,100,3,100,4,150,5,150,6,150,7,150,8,200,9,150,10,150,11,150,12,150)</f>
        <v>150</v>
      </c>
      <c r="F149">
        <v>19</v>
      </c>
      <c r="G149">
        <f>IF(OR(WEEKDAY(Cafe_Fit[[#This Row],[Date]])=1, WEEKDAY(Cafe_Fit[[#This Row],[Date]])=7),1,0)</f>
        <v>0</v>
      </c>
      <c r="H149" s="8">
        <f>K$17+(K$18*Cafe_Fit[[#This Row],[Temp]])+(K$19*Cafe_Fit[[#This Row],[ADSpend]])+(K$20*Cafe_Fit[[#This Row],[TapsActive]])+(K$21*Cafe_Fit[[#This Row],[IsWeekend]])</f>
        <v>12052.952686597397</v>
      </c>
      <c r="J149" s="4">
        <v>122</v>
      </c>
      <c r="K149" s="4">
        <v>12149.167009973515</v>
      </c>
      <c r="L149" s="4">
        <v>-216.00591100085694</v>
      </c>
    </row>
    <row r="150" spans="2:12" x14ac:dyDescent="0.3">
      <c r="B150" s="1">
        <f t="shared" si="2"/>
        <v>42879</v>
      </c>
      <c r="C150" s="2">
        <v>9901.9994775951836</v>
      </c>
      <c r="D150">
        <v>70</v>
      </c>
      <c r="E150" cm="1">
        <f t="array" ref="E150">_xlfn.SWITCH(MONTH(Cafe_Fit[[#This Row],[Date]]),1,100,2,100,3,100,4,150,5,150,6,150,7,150,8,200,9,150,10,150,11,150,12,150)</f>
        <v>150</v>
      </c>
      <c r="F150">
        <v>19</v>
      </c>
      <c r="G150">
        <f>IF(OR(WEEKDAY(Cafe_Fit[[#This Row],[Date]])=1, WEEKDAY(Cafe_Fit[[#This Row],[Date]])=7),1,0)</f>
        <v>0</v>
      </c>
      <c r="H150" s="8">
        <f>K$17+(K$18*Cafe_Fit[[#This Row],[Temp]])+(K$19*Cafe_Fit[[#This Row],[ADSpend]])+(K$20*Cafe_Fit[[#This Row],[TapsActive]])+(K$21*Cafe_Fit[[#This Row],[IsWeekend]])</f>
        <v>12100.203361731115</v>
      </c>
      <c r="J150" s="4">
        <v>123</v>
      </c>
      <c r="K150" s="4">
        <v>12351.425192959634</v>
      </c>
      <c r="L150" s="4">
        <v>-2103.5747878292423</v>
      </c>
    </row>
    <row r="151" spans="2:12" x14ac:dyDescent="0.3">
      <c r="B151" s="1">
        <f t="shared" si="2"/>
        <v>42880</v>
      </c>
      <c r="C151" s="2">
        <v>11185.955037127307</v>
      </c>
      <c r="D151">
        <v>64</v>
      </c>
      <c r="E151" cm="1">
        <f t="array" ref="E151">_xlfn.SWITCH(MONTH(Cafe_Fit[[#This Row],[Date]]),1,100,2,100,3,100,4,150,5,150,6,150,7,150,8,200,9,150,10,150,11,150,12,150)</f>
        <v>150</v>
      </c>
      <c r="F151">
        <v>21</v>
      </c>
      <c r="G151">
        <f>IF(OR(WEEKDAY(Cafe_Fit[[#This Row],[Date]])=1, WEEKDAY(Cafe_Fit[[#This Row],[Date]])=7),1,0)</f>
        <v>0</v>
      </c>
      <c r="H151" s="8">
        <f>K$17+(K$18*Cafe_Fit[[#This Row],[Temp]])+(K$19*Cafe_Fit[[#This Row],[ADSpend]])+(K$20*Cafe_Fit[[#This Row],[TapsActive]])+(K$21*Cafe_Fit[[#This Row],[IsWeekend]])</f>
        <v>11748.708925563877</v>
      </c>
      <c r="J151" s="4">
        <v>124</v>
      </c>
      <c r="K151" s="4">
        <v>11890.460950965029</v>
      </c>
      <c r="L151" s="4">
        <v>-2286.0449759127114</v>
      </c>
    </row>
    <row r="152" spans="2:12" x14ac:dyDescent="0.3">
      <c r="B152" s="1">
        <f t="shared" si="2"/>
        <v>42881</v>
      </c>
      <c r="C152" s="2">
        <v>11450.031692624892</v>
      </c>
      <c r="D152">
        <v>69</v>
      </c>
      <c r="E152" cm="1">
        <f t="array" ref="E152">_xlfn.SWITCH(MONTH(Cafe_Fit[[#This Row],[Date]]),1,100,2,100,3,100,4,150,5,150,6,150,7,150,8,200,9,150,10,150,11,150,12,150)</f>
        <v>150</v>
      </c>
      <c r="F152">
        <v>16</v>
      </c>
      <c r="G152">
        <f>IF(OR(WEEKDAY(Cafe_Fit[[#This Row],[Date]])=1, WEEKDAY(Cafe_Fit[[#This Row],[Date]])=7),1,0)</f>
        <v>0</v>
      </c>
      <c r="H152" s="8">
        <f>K$17+(K$18*Cafe_Fit[[#This Row],[Temp]])+(K$19*Cafe_Fit[[#This Row],[ADSpend]])+(K$20*Cafe_Fit[[#This Row],[TapsActive]])+(K$21*Cafe_Fit[[#This Row],[IsWeekend]])</f>
        <v>12154.938264644798</v>
      </c>
      <c r="J152" s="4">
        <v>125</v>
      </c>
      <c r="K152" s="4">
        <v>11412.182944956568</v>
      </c>
      <c r="L152" s="4">
        <v>-933.02032424240679</v>
      </c>
    </row>
    <row r="153" spans="2:12" x14ac:dyDescent="0.3">
      <c r="B153" s="1">
        <f t="shared" si="2"/>
        <v>42882</v>
      </c>
      <c r="C153" s="2">
        <v>13678.801956643754</v>
      </c>
      <c r="D153">
        <v>75</v>
      </c>
      <c r="E153" cm="1">
        <f t="array" ref="E153">_xlfn.SWITCH(MONTH(Cafe_Fit[[#This Row],[Date]]),1,100,2,100,3,100,4,150,5,150,6,150,7,150,8,200,9,150,10,150,11,150,12,150)</f>
        <v>150</v>
      </c>
      <c r="F153">
        <v>16</v>
      </c>
      <c r="G153">
        <f>IF(OR(WEEKDAY(Cafe_Fit[[#This Row],[Date]])=1, WEEKDAY(Cafe_Fit[[#This Row],[Date]])=7),1,0)</f>
        <v>1</v>
      </c>
      <c r="H153" s="8">
        <f>K$17+(K$18*Cafe_Fit[[#This Row],[Temp]])+(K$19*Cafe_Fit[[#This Row],[ADSpend]])+(K$20*Cafe_Fit[[#This Row],[TapsActive]])+(K$21*Cafe_Fit[[#This Row],[IsWeekend]])</f>
        <v>15367.164451265895</v>
      </c>
      <c r="J153" s="4">
        <v>126</v>
      </c>
      <c r="K153" s="4">
        <v>14435.406431042797</v>
      </c>
      <c r="L153" s="4">
        <v>-1046.7940200012708</v>
      </c>
    </row>
    <row r="154" spans="2:12" x14ac:dyDescent="0.3">
      <c r="B154" s="1">
        <f t="shared" si="2"/>
        <v>42883</v>
      </c>
      <c r="C154" s="2">
        <v>13161.1335767541</v>
      </c>
      <c r="D154">
        <v>75</v>
      </c>
      <c r="E154" cm="1">
        <f t="array" ref="E154">_xlfn.SWITCH(MONTH(Cafe_Fit[[#This Row],[Date]]),1,100,2,100,3,100,4,150,5,150,6,150,7,150,8,200,9,150,10,150,11,150,12,150)</f>
        <v>150</v>
      </c>
      <c r="F154">
        <v>14</v>
      </c>
      <c r="G154">
        <f>IF(OR(WEEKDAY(Cafe_Fit[[#This Row],[Date]])=1, WEEKDAY(Cafe_Fit[[#This Row],[Date]])=7),1,0)</f>
        <v>1</v>
      </c>
      <c r="H154" s="8">
        <f>K$17+(K$18*Cafe_Fit[[#This Row],[Temp]])+(K$19*Cafe_Fit[[#This Row],[ADSpend]])+(K$20*Cafe_Fit[[#This Row],[TapsActive]])+(K$21*Cafe_Fit[[#This Row],[IsWeekend]])</f>
        <v>15435.154836630829</v>
      </c>
      <c r="J154" s="4">
        <v>127</v>
      </c>
      <c r="K154" s="4">
        <v>14535.679035981517</v>
      </c>
      <c r="L154" s="4">
        <v>-1413.4451291176156</v>
      </c>
    </row>
    <row r="155" spans="2:12" x14ac:dyDescent="0.3">
      <c r="B155" s="1">
        <f t="shared" si="2"/>
        <v>42884</v>
      </c>
      <c r="C155" s="2">
        <v>12102.390417797753</v>
      </c>
      <c r="D155">
        <v>75</v>
      </c>
      <c r="E155" cm="1">
        <f t="array" ref="E155">_xlfn.SWITCH(MONTH(Cafe_Fit[[#This Row],[Date]]),1,100,2,100,3,100,4,150,5,150,6,150,7,150,8,200,9,150,10,150,11,150,12,150)</f>
        <v>150</v>
      </c>
      <c r="F155">
        <v>20</v>
      </c>
      <c r="G155">
        <f>IF(OR(WEEKDAY(Cafe_Fit[[#This Row],[Date]])=1, WEEKDAY(Cafe_Fit[[#This Row],[Date]])=7),1,0)</f>
        <v>0</v>
      </c>
      <c r="H155" s="8">
        <f>K$17+(K$18*Cafe_Fit[[#This Row],[Temp]])+(K$19*Cafe_Fit[[#This Row],[ADSpend]])+(K$20*Cafe_Fit[[#This Row],[TapsActive]])+(K$21*Cafe_Fit[[#This Row],[IsWeekend]])</f>
        <v>12302.461544717235</v>
      </c>
      <c r="J155" s="4">
        <v>128</v>
      </c>
      <c r="K155" s="4">
        <v>11816.699310928811</v>
      </c>
      <c r="L155" s="4">
        <v>-2281.3921611169553</v>
      </c>
    </row>
    <row r="156" spans="2:12" x14ac:dyDescent="0.3">
      <c r="B156" s="1">
        <f t="shared" si="2"/>
        <v>42885</v>
      </c>
      <c r="C156" s="2">
        <v>11225.790531112791</v>
      </c>
      <c r="D156">
        <v>71</v>
      </c>
      <c r="E156" cm="1">
        <f t="array" ref="E156">_xlfn.SWITCH(MONTH(Cafe_Fit[[#This Row],[Date]]),1,100,2,100,3,100,4,150,5,150,6,150,7,150,8,200,9,150,10,150,11,150,12,150)</f>
        <v>150</v>
      </c>
      <c r="F156">
        <v>20</v>
      </c>
      <c r="G156">
        <f>IF(OR(WEEKDAY(Cafe_Fit[[#This Row],[Date]])=1, WEEKDAY(Cafe_Fit[[#This Row],[Date]])=7),1,0)</f>
        <v>0</v>
      </c>
      <c r="H156" s="8">
        <f>K$17+(K$18*Cafe_Fit[[#This Row],[Temp]])+(K$19*Cafe_Fit[[#This Row],[ADSpend]])+(K$20*Cafe_Fit[[#This Row],[TapsActive]])+(K$21*Cafe_Fit[[#This Row],[IsWeekend]])</f>
        <v>12113.458844182365</v>
      </c>
      <c r="J156" s="4">
        <v>129</v>
      </c>
      <c r="K156" s="4">
        <v>12398.675868093353</v>
      </c>
      <c r="L156" s="4">
        <v>-1798.4744848734845</v>
      </c>
    </row>
    <row r="157" spans="2:12" x14ac:dyDescent="0.3">
      <c r="B157" s="1">
        <f t="shared" si="2"/>
        <v>42886</v>
      </c>
      <c r="C157" s="2">
        <v>9856.0921568933118</v>
      </c>
      <c r="D157">
        <v>72</v>
      </c>
      <c r="E157" cm="1">
        <f t="array" ref="E157">_xlfn.SWITCH(MONTH(Cafe_Fit[[#This Row],[Date]]),1,100,2,100,3,100,4,150,5,150,6,150,7,150,8,200,9,150,10,150,11,150,12,150)</f>
        <v>150</v>
      </c>
      <c r="F157">
        <v>21</v>
      </c>
      <c r="G157">
        <f>IF(OR(WEEKDAY(Cafe_Fit[[#This Row],[Date]])=1, WEEKDAY(Cafe_Fit[[#This Row],[Date]])=7),1,0)</f>
        <v>0</v>
      </c>
      <c r="H157" s="8">
        <f>K$17+(K$18*Cafe_Fit[[#This Row],[Temp]])+(K$19*Cafe_Fit[[#This Row],[ADSpend]])+(K$20*Cafe_Fit[[#This Row],[TapsActive]])+(K$21*Cafe_Fit[[#This Row],[IsWeekend]])</f>
        <v>12126.714326633617</v>
      </c>
      <c r="J157" s="4">
        <v>130</v>
      </c>
      <c r="K157" s="4">
        <v>12506.432700812036</v>
      </c>
      <c r="L157" s="4">
        <v>-443.40749177937687</v>
      </c>
    </row>
    <row r="158" spans="2:12" x14ac:dyDescent="0.3">
      <c r="B158" s="1">
        <f t="shared" si="2"/>
        <v>42887</v>
      </c>
      <c r="C158" s="2">
        <v>12125.550851367771</v>
      </c>
      <c r="D158">
        <v>75</v>
      </c>
      <c r="E158" cm="1">
        <f t="array" ref="E158">_xlfn.SWITCH(MONTH(Cafe_Fit[[#This Row],[Date]]),1,100,2,100,3,100,4,150,5,150,6,150,7,150,8,200,9,150,10,150,11,150,12,150)</f>
        <v>150</v>
      </c>
      <c r="F158">
        <v>16</v>
      </c>
      <c r="G158">
        <f>IF(OR(WEEKDAY(Cafe_Fit[[#This Row],[Date]])=1, WEEKDAY(Cafe_Fit[[#This Row],[Date]])=7),1,0)</f>
        <v>0</v>
      </c>
      <c r="H158" s="8">
        <f>K$17+(K$18*Cafe_Fit[[#This Row],[Temp]])+(K$19*Cafe_Fit[[#This Row],[ADSpend]])+(K$20*Cafe_Fit[[#This Row],[TapsActive]])+(K$21*Cafe_Fit[[#This Row],[IsWeekend]])</f>
        <v>12438.442315447102</v>
      </c>
      <c r="J158" s="4">
        <v>131</v>
      </c>
      <c r="K158" s="4">
        <v>12553.683375945755</v>
      </c>
      <c r="L158" s="4">
        <v>-2139.6948773956738</v>
      </c>
    </row>
    <row r="159" spans="2:12" x14ac:dyDescent="0.3">
      <c r="B159" s="1">
        <f t="shared" si="2"/>
        <v>42888</v>
      </c>
      <c r="C159" s="2">
        <v>10804.762192834007</v>
      </c>
      <c r="D159">
        <v>75</v>
      </c>
      <c r="E159" cm="1">
        <f t="array" ref="E159">_xlfn.SWITCH(MONTH(Cafe_Fit[[#This Row],[Date]]),1,100,2,100,3,100,4,150,5,150,6,150,7,150,8,200,9,150,10,150,11,150,12,150)</f>
        <v>150</v>
      </c>
      <c r="F159">
        <v>17</v>
      </c>
      <c r="G159">
        <f>IF(OR(WEEKDAY(Cafe_Fit[[#This Row],[Date]])=1, WEEKDAY(Cafe_Fit[[#This Row],[Date]])=7),1,0)</f>
        <v>0</v>
      </c>
      <c r="H159" s="8">
        <f>K$17+(K$18*Cafe_Fit[[#This Row],[Temp]])+(K$19*Cafe_Fit[[#This Row],[ADSpend]])+(K$20*Cafe_Fit[[#This Row],[TapsActive]])+(K$21*Cafe_Fit[[#This Row],[IsWeekend]])</f>
        <v>12404.447122764635</v>
      </c>
      <c r="J159" s="4">
        <v>132</v>
      </c>
      <c r="K159" s="4">
        <v>12241.955387132268</v>
      </c>
      <c r="L159" s="4">
        <v>-1245.1003867658274</v>
      </c>
    </row>
    <row r="160" spans="2:12" x14ac:dyDescent="0.3">
      <c r="B160" s="1">
        <f t="shared" si="2"/>
        <v>42889</v>
      </c>
      <c r="C160" s="2">
        <v>12975.626655475433</v>
      </c>
      <c r="D160">
        <v>78</v>
      </c>
      <c r="E160" cm="1">
        <f t="array" ref="E160">_xlfn.SWITCH(MONTH(Cafe_Fit[[#This Row],[Date]]),1,100,2,100,3,100,4,150,5,150,6,150,7,150,8,200,9,150,10,150,11,150,12,150)</f>
        <v>150</v>
      </c>
      <c r="F160">
        <v>16</v>
      </c>
      <c r="G160">
        <f>IF(OR(WEEKDAY(Cafe_Fit[[#This Row],[Date]])=1, WEEKDAY(Cafe_Fit[[#This Row],[Date]])=7),1,0)</f>
        <v>1</v>
      </c>
      <c r="H160" s="8">
        <f>K$17+(K$18*Cafe_Fit[[#This Row],[Temp]])+(K$19*Cafe_Fit[[#This Row],[ADSpend]])+(K$20*Cafe_Fit[[#This Row],[TapsActive]])+(K$21*Cafe_Fit[[#This Row],[IsWeekend]])</f>
        <v>15508.916476667049</v>
      </c>
      <c r="J160" s="4">
        <v>133</v>
      </c>
      <c r="K160" s="4">
        <v>15015.670015098656</v>
      </c>
      <c r="L160" s="4">
        <v>-1857.8129372480507</v>
      </c>
    </row>
    <row r="161" spans="2:12" x14ac:dyDescent="0.3">
      <c r="B161" s="1">
        <f t="shared" si="2"/>
        <v>42890</v>
      </c>
      <c r="C161" s="2">
        <v>14284.654510657736</v>
      </c>
      <c r="D161">
        <v>76</v>
      </c>
      <c r="E161" cm="1">
        <f t="array" ref="E161">_xlfn.SWITCH(MONTH(Cafe_Fit[[#This Row],[Date]]),1,100,2,100,3,100,4,150,5,150,6,150,7,150,8,200,9,150,10,150,11,150,12,150)</f>
        <v>150</v>
      </c>
      <c r="F161">
        <v>20</v>
      </c>
      <c r="G161">
        <f>IF(OR(WEEKDAY(Cafe_Fit[[#This Row],[Date]])=1, WEEKDAY(Cafe_Fit[[#This Row],[Date]])=7),1,0)</f>
        <v>1</v>
      </c>
      <c r="H161" s="8">
        <f>K$17+(K$18*Cafe_Fit[[#This Row],[Temp]])+(K$19*Cafe_Fit[[#This Row],[ADSpend]])+(K$20*Cafe_Fit[[#This Row],[TapsActive]])+(K$21*Cafe_Fit[[#This Row],[IsWeekend]])</f>
        <v>15278.434355669746</v>
      </c>
      <c r="J161" s="4">
        <v>134</v>
      </c>
      <c r="K161" s="4">
        <v>15110.171365366092</v>
      </c>
      <c r="L161" s="4">
        <v>-730.7227505844312</v>
      </c>
    </row>
    <row r="162" spans="2:12" x14ac:dyDescent="0.3">
      <c r="B162" s="1">
        <f t="shared" si="2"/>
        <v>42891</v>
      </c>
      <c r="C162" s="2">
        <v>10175.957699857134</v>
      </c>
      <c r="D162">
        <v>74</v>
      </c>
      <c r="E162" cm="1">
        <f t="array" ref="E162">_xlfn.SWITCH(MONTH(Cafe_Fit[[#This Row],[Date]]),1,100,2,100,3,100,4,150,5,150,6,150,7,150,8,200,9,150,10,150,11,150,12,150)</f>
        <v>150</v>
      </c>
      <c r="F162">
        <v>15</v>
      </c>
      <c r="G162">
        <f>IF(OR(WEEKDAY(Cafe_Fit[[#This Row],[Date]])=1, WEEKDAY(Cafe_Fit[[#This Row],[Date]])=7),1,0)</f>
        <v>0</v>
      </c>
      <c r="H162" s="8">
        <f>K$17+(K$18*Cafe_Fit[[#This Row],[Temp]])+(K$19*Cafe_Fit[[#This Row],[ADSpend]])+(K$20*Cafe_Fit[[#This Row],[TapsActive]])+(K$21*Cafe_Fit[[#This Row],[IsWeekend]])</f>
        <v>12425.186832995852</v>
      </c>
      <c r="J162" s="4">
        <v>135</v>
      </c>
      <c r="K162" s="4">
        <v>12506.432700812036</v>
      </c>
      <c r="L162" s="4">
        <v>-1835.4224952282075</v>
      </c>
    </row>
    <row r="163" spans="2:12" x14ac:dyDescent="0.3">
      <c r="B163" s="1">
        <f t="shared" si="2"/>
        <v>42892</v>
      </c>
      <c r="C163" s="2">
        <v>10464.035128660678</v>
      </c>
      <c r="D163">
        <v>73</v>
      </c>
      <c r="E163" cm="1">
        <f t="array" ref="E163">_xlfn.SWITCH(MONTH(Cafe_Fit[[#This Row],[Date]]),1,100,2,100,3,100,4,150,5,150,6,150,7,150,8,200,9,150,10,150,11,150,12,150)</f>
        <v>150</v>
      </c>
      <c r="F163">
        <v>18</v>
      </c>
      <c r="G163">
        <f>IF(OR(WEEKDAY(Cafe_Fit[[#This Row],[Date]])=1, WEEKDAY(Cafe_Fit[[#This Row],[Date]])=7),1,0)</f>
        <v>0</v>
      </c>
      <c r="H163" s="8">
        <f>K$17+(K$18*Cafe_Fit[[#This Row],[Temp]])+(K$19*Cafe_Fit[[#This Row],[ADSpend]])+(K$20*Cafe_Fit[[#This Row],[TapsActive]])+(K$21*Cafe_Fit[[#This Row],[IsWeekend]])</f>
        <v>12275.950579814735</v>
      </c>
      <c r="J163" s="4">
        <v>136</v>
      </c>
      <c r="K163" s="4">
        <v>12444.213570118389</v>
      </c>
      <c r="L163" s="4">
        <v>-1811.2616543122367</v>
      </c>
    </row>
    <row r="164" spans="2:12" x14ac:dyDescent="0.3">
      <c r="B164" s="1">
        <f t="shared" si="2"/>
        <v>42893</v>
      </c>
      <c r="C164" s="2">
        <v>10089.923941729154</v>
      </c>
      <c r="D164">
        <v>74</v>
      </c>
      <c r="E164" cm="1">
        <f t="array" ref="E164">_xlfn.SWITCH(MONTH(Cafe_Fit[[#This Row],[Date]]),1,100,2,100,3,100,4,150,5,150,6,150,7,150,8,200,9,150,10,150,11,150,12,150)</f>
        <v>150</v>
      </c>
      <c r="F164">
        <v>13</v>
      </c>
      <c r="G164">
        <f>IF(OR(WEEKDAY(Cafe_Fit[[#This Row],[Date]])=1, WEEKDAY(Cafe_Fit[[#This Row],[Date]])=7),1,0)</f>
        <v>0</v>
      </c>
      <c r="H164" s="8">
        <f>K$17+(K$18*Cafe_Fit[[#This Row],[Temp]])+(K$19*Cafe_Fit[[#This Row],[ADSpend]])+(K$20*Cafe_Fit[[#This Row],[TapsActive]])+(K$21*Cafe_Fit[[#This Row],[IsWeekend]])</f>
        <v>12493.177218360786</v>
      </c>
      <c r="J164" s="4">
        <v>137</v>
      </c>
      <c r="K164" s="4">
        <v>12661.44020866444</v>
      </c>
      <c r="L164" s="4">
        <v>-460.05004126015956</v>
      </c>
    </row>
    <row r="165" spans="2:12" x14ac:dyDescent="0.3">
      <c r="B165" s="1">
        <f t="shared" si="2"/>
        <v>42894</v>
      </c>
      <c r="C165" s="2">
        <v>11394.07888888536</v>
      </c>
      <c r="D165">
        <v>71</v>
      </c>
      <c r="E165" cm="1">
        <f t="array" ref="E165">_xlfn.SWITCH(MONTH(Cafe_Fit[[#This Row],[Date]]),1,100,2,100,3,100,4,150,5,150,6,150,7,150,8,200,9,150,10,150,11,150,12,150)</f>
        <v>150</v>
      </c>
      <c r="F165">
        <v>21</v>
      </c>
      <c r="G165">
        <f>IF(OR(WEEKDAY(Cafe_Fit[[#This Row],[Date]])=1, WEEKDAY(Cafe_Fit[[#This Row],[Date]])=7),1,0)</f>
        <v>0</v>
      </c>
      <c r="H165" s="8">
        <f>K$17+(K$18*Cafe_Fit[[#This Row],[Temp]])+(K$19*Cafe_Fit[[#This Row],[ADSpend]])+(K$20*Cafe_Fit[[#This Row],[TapsActive]])+(K$21*Cafe_Fit[[#This Row],[IsWeekend]])</f>
        <v>12079.463651499898</v>
      </c>
      <c r="J165" s="4">
        <v>138</v>
      </c>
      <c r="K165" s="4">
        <v>12504.719727703356</v>
      </c>
      <c r="L165" s="4">
        <v>-1053.2811650857584</v>
      </c>
    </row>
    <row r="166" spans="2:12" x14ac:dyDescent="0.3">
      <c r="B166" s="1">
        <f t="shared" si="2"/>
        <v>42895</v>
      </c>
      <c r="C166" s="2">
        <v>11590.806186510919</v>
      </c>
      <c r="D166">
        <v>74</v>
      </c>
      <c r="E166" cm="1">
        <f t="array" ref="E166">_xlfn.SWITCH(MONTH(Cafe_Fit[[#This Row],[Date]]),1,100,2,100,3,100,4,150,5,150,6,150,7,150,8,200,9,150,10,150,11,150,12,150)</f>
        <v>150</v>
      </c>
      <c r="F166">
        <v>15</v>
      </c>
      <c r="G166">
        <f>IF(OR(WEEKDAY(Cafe_Fit[[#This Row],[Date]])=1, WEEKDAY(Cafe_Fit[[#This Row],[Date]])=7),1,0)</f>
        <v>0</v>
      </c>
      <c r="H166" s="8">
        <f>K$17+(K$18*Cafe_Fit[[#This Row],[Temp]])+(K$19*Cafe_Fit[[#This Row],[ADSpend]])+(K$20*Cafe_Fit[[#This Row],[TapsActive]])+(K$21*Cafe_Fit[[#This Row],[IsWeekend]])</f>
        <v>12425.186832995852</v>
      </c>
      <c r="J166" s="4">
        <v>139</v>
      </c>
      <c r="K166" s="4">
        <v>12640.700498433223</v>
      </c>
      <c r="L166" s="4">
        <v>-128.65232569993896</v>
      </c>
    </row>
    <row r="167" spans="2:12" x14ac:dyDescent="0.3">
      <c r="B167" s="1">
        <f t="shared" si="2"/>
        <v>42896</v>
      </c>
      <c r="C167" s="2">
        <v>14376.513429252904</v>
      </c>
      <c r="D167">
        <v>76</v>
      </c>
      <c r="E167" cm="1">
        <f t="array" ref="E167">_xlfn.SWITCH(MONTH(Cafe_Fit[[#This Row],[Date]]),1,100,2,100,3,100,4,150,5,150,6,150,7,150,8,200,9,150,10,150,11,150,12,150)</f>
        <v>150</v>
      </c>
      <c r="F167">
        <v>20</v>
      </c>
      <c r="G167">
        <f>IF(OR(WEEKDAY(Cafe_Fit[[#This Row],[Date]])=1, WEEKDAY(Cafe_Fit[[#This Row],[Date]])=7),1,0)</f>
        <v>1</v>
      </c>
      <c r="H167" s="8">
        <f>K$17+(K$18*Cafe_Fit[[#This Row],[Temp]])+(K$19*Cafe_Fit[[#This Row],[ADSpend]])+(K$20*Cafe_Fit[[#This Row],[TapsActive]])+(K$21*Cafe_Fit[[#This Row],[IsWeekend]])</f>
        <v>15278.434355669746</v>
      </c>
      <c r="J167" s="4">
        <v>140</v>
      </c>
      <c r="K167" s="4">
        <v>15474.921283984582</v>
      </c>
      <c r="L167" s="4">
        <v>-798.15795498610896</v>
      </c>
    </row>
    <row r="168" spans="2:12" x14ac:dyDescent="0.3">
      <c r="B168" s="1">
        <f t="shared" si="2"/>
        <v>42897</v>
      </c>
      <c r="C168" s="2">
        <v>14252.594578158249</v>
      </c>
      <c r="D168">
        <v>77</v>
      </c>
      <c r="E168" cm="1">
        <f t="array" ref="E168">_xlfn.SWITCH(MONTH(Cafe_Fit[[#This Row],[Date]]),1,100,2,100,3,100,4,150,5,150,6,150,7,150,8,200,9,150,10,150,11,150,12,150)</f>
        <v>150</v>
      </c>
      <c r="F168">
        <v>18</v>
      </c>
      <c r="G168">
        <f>IF(OR(WEEKDAY(Cafe_Fit[[#This Row],[Date]])=1, WEEKDAY(Cafe_Fit[[#This Row],[Date]])=7),1,0)</f>
        <v>1</v>
      </c>
      <c r="H168" s="8">
        <f>K$17+(K$18*Cafe_Fit[[#This Row],[Temp]])+(K$19*Cafe_Fit[[#This Row],[ADSpend]])+(K$20*Cafe_Fit[[#This Row],[TapsActive]])+(K$21*Cafe_Fit[[#This Row],[IsWeekend]])</f>
        <v>15393.675416168397</v>
      </c>
      <c r="J168" s="4">
        <v>141</v>
      </c>
      <c r="K168" s="4">
        <v>15170.67752295106</v>
      </c>
      <c r="L168" s="4">
        <v>-1035.2279254614277</v>
      </c>
    </row>
    <row r="169" spans="2:12" x14ac:dyDescent="0.3">
      <c r="B169" s="1">
        <f t="shared" si="2"/>
        <v>42898</v>
      </c>
      <c r="C169" s="2">
        <v>10224.33411233621</v>
      </c>
      <c r="D169">
        <v>78</v>
      </c>
      <c r="E169" cm="1">
        <f t="array" ref="E169">_xlfn.SWITCH(MONTH(Cafe_Fit[[#This Row],[Date]]),1,100,2,100,3,100,4,150,5,150,6,150,7,150,8,200,9,150,10,150,11,150,12,150)</f>
        <v>150</v>
      </c>
      <c r="F169">
        <v>19</v>
      </c>
      <c r="G169">
        <f>IF(OR(WEEKDAY(Cafe_Fit[[#This Row],[Date]])=1, WEEKDAY(Cafe_Fit[[#This Row],[Date]])=7),1,0)</f>
        <v>0</v>
      </c>
      <c r="H169" s="8">
        <f>K$17+(K$18*Cafe_Fit[[#This Row],[Temp]])+(K$19*Cafe_Fit[[#This Row],[ADSpend]])+(K$20*Cafe_Fit[[#This Row],[TapsActive]])+(K$21*Cafe_Fit[[#This Row],[IsWeekend]])</f>
        <v>12478.208762800856</v>
      </c>
      <c r="J169" s="4">
        <v>142</v>
      </c>
      <c r="K169" s="4">
        <v>12173.965001767334</v>
      </c>
      <c r="L169" s="4">
        <v>-1372.4238962617401</v>
      </c>
    </row>
    <row r="170" spans="2:12" x14ac:dyDescent="0.3">
      <c r="B170" s="1">
        <f t="shared" si="2"/>
        <v>42899</v>
      </c>
      <c r="C170" s="2">
        <v>11704.481294451405</v>
      </c>
      <c r="D170">
        <v>78</v>
      </c>
      <c r="E170" cm="1">
        <f t="array" ref="E170">_xlfn.SWITCH(MONTH(Cafe_Fit[[#This Row],[Date]]),1,100,2,100,3,100,4,150,5,150,6,150,7,150,8,200,9,150,10,150,11,150,12,150)</f>
        <v>150</v>
      </c>
      <c r="F170">
        <v>19</v>
      </c>
      <c r="G170">
        <f>IF(OR(WEEKDAY(Cafe_Fit[[#This Row],[Date]])=1, WEEKDAY(Cafe_Fit[[#This Row],[Date]])=7),1,0)</f>
        <v>0</v>
      </c>
      <c r="H170" s="8">
        <f>K$17+(K$18*Cafe_Fit[[#This Row],[Temp]])+(K$19*Cafe_Fit[[#This Row],[ADSpend]])+(K$20*Cafe_Fit[[#This Row],[TapsActive]])+(K$21*Cafe_Fit[[#This Row],[IsWeekend]])</f>
        <v>12478.208762800856</v>
      </c>
      <c r="J170" s="4">
        <v>143</v>
      </c>
      <c r="K170" s="4">
        <v>12052.952686597397</v>
      </c>
      <c r="L170" s="4">
        <v>-2067.4550150214563</v>
      </c>
    </row>
    <row r="171" spans="2:12" x14ac:dyDescent="0.3">
      <c r="B171" s="1">
        <f t="shared" si="2"/>
        <v>42900</v>
      </c>
      <c r="C171" s="2">
        <v>11963.298215775842</v>
      </c>
      <c r="D171">
        <v>79</v>
      </c>
      <c r="E171" cm="1">
        <f t="array" ref="E171">_xlfn.SWITCH(MONTH(Cafe_Fit[[#This Row],[Date]]),1,100,2,100,3,100,4,150,5,150,6,150,7,150,8,200,9,150,10,150,11,150,12,150)</f>
        <v>150</v>
      </c>
      <c r="F171">
        <v>22</v>
      </c>
      <c r="G171">
        <f>IF(OR(WEEKDAY(Cafe_Fit[[#This Row],[Date]])=1, WEEKDAY(Cafe_Fit[[#This Row],[Date]])=7),1,0)</f>
        <v>0</v>
      </c>
      <c r="H171" s="8">
        <f>K$17+(K$18*Cafe_Fit[[#This Row],[Temp]])+(K$19*Cafe_Fit[[#This Row],[ADSpend]])+(K$20*Cafe_Fit[[#This Row],[TapsActive]])+(K$21*Cafe_Fit[[#This Row],[IsWeekend]])</f>
        <v>12423.473859887172</v>
      </c>
      <c r="J171" s="4">
        <v>144</v>
      </c>
      <c r="K171" s="4">
        <v>12100.203361731115</v>
      </c>
      <c r="L171" s="4">
        <v>-2198.2038841359317</v>
      </c>
    </row>
    <row r="172" spans="2:12" x14ac:dyDescent="0.3">
      <c r="B172" s="1">
        <f t="shared" si="2"/>
        <v>42901</v>
      </c>
      <c r="C172" s="2">
        <v>11906.867376657594</v>
      </c>
      <c r="D172">
        <v>79</v>
      </c>
      <c r="E172" cm="1">
        <f t="array" ref="E172">_xlfn.SWITCH(MONTH(Cafe_Fit[[#This Row],[Date]]),1,100,2,100,3,100,4,150,5,150,6,150,7,150,8,200,9,150,10,150,11,150,12,150)</f>
        <v>150</v>
      </c>
      <c r="F172">
        <v>15</v>
      </c>
      <c r="G172">
        <f>IF(OR(WEEKDAY(Cafe_Fit[[#This Row],[Date]])=1, WEEKDAY(Cafe_Fit[[#This Row],[Date]])=7),1,0)</f>
        <v>0</v>
      </c>
      <c r="H172" s="8">
        <f>K$17+(K$18*Cafe_Fit[[#This Row],[Temp]])+(K$19*Cafe_Fit[[#This Row],[ADSpend]])+(K$20*Cafe_Fit[[#This Row],[TapsActive]])+(K$21*Cafe_Fit[[#This Row],[IsWeekend]])</f>
        <v>12661.44020866444</v>
      </c>
      <c r="J172" s="4">
        <v>145</v>
      </c>
      <c r="K172" s="4">
        <v>11748.708925563877</v>
      </c>
      <c r="L172" s="4">
        <v>-562.75388843656947</v>
      </c>
    </row>
    <row r="173" spans="2:12" x14ac:dyDescent="0.3">
      <c r="B173" s="1">
        <f t="shared" si="2"/>
        <v>42902</v>
      </c>
      <c r="C173" s="2">
        <v>10002.927563245683</v>
      </c>
      <c r="D173">
        <v>74</v>
      </c>
      <c r="E173" cm="1">
        <f t="array" ref="E173">_xlfn.SWITCH(MONTH(Cafe_Fit[[#This Row],[Date]]),1,100,2,100,3,100,4,150,5,150,6,150,7,150,8,200,9,150,10,150,11,150,12,150)</f>
        <v>150</v>
      </c>
      <c r="F173">
        <v>14</v>
      </c>
      <c r="G173">
        <f>IF(OR(WEEKDAY(Cafe_Fit[[#This Row],[Date]])=1, WEEKDAY(Cafe_Fit[[#This Row],[Date]])=7),1,0)</f>
        <v>0</v>
      </c>
      <c r="H173" s="8">
        <f>K$17+(K$18*Cafe_Fit[[#This Row],[Temp]])+(K$19*Cafe_Fit[[#This Row],[ADSpend]])+(K$20*Cafe_Fit[[#This Row],[TapsActive]])+(K$21*Cafe_Fit[[#This Row],[IsWeekend]])</f>
        <v>12459.182025678319</v>
      </c>
      <c r="J173" s="4">
        <v>146</v>
      </c>
      <c r="K173" s="4">
        <v>12154.938264644798</v>
      </c>
      <c r="L173" s="4">
        <v>-704.90657201990507</v>
      </c>
    </row>
    <row r="174" spans="2:12" x14ac:dyDescent="0.3">
      <c r="B174" s="1">
        <f t="shared" si="2"/>
        <v>42903</v>
      </c>
      <c r="C174" s="2">
        <v>12815.549996656371</v>
      </c>
      <c r="D174">
        <v>77</v>
      </c>
      <c r="E174" cm="1">
        <f t="array" ref="E174">_xlfn.SWITCH(MONTH(Cafe_Fit[[#This Row],[Date]]),1,100,2,100,3,100,4,150,5,150,6,150,7,150,8,200,9,150,10,150,11,150,12,150)</f>
        <v>150</v>
      </c>
      <c r="F174">
        <v>18</v>
      </c>
      <c r="G174">
        <f>IF(OR(WEEKDAY(Cafe_Fit[[#This Row],[Date]])=1, WEEKDAY(Cafe_Fit[[#This Row],[Date]])=7),1,0)</f>
        <v>1</v>
      </c>
      <c r="H174" s="8">
        <f>K$17+(K$18*Cafe_Fit[[#This Row],[Temp]])+(K$19*Cafe_Fit[[#This Row],[ADSpend]])+(K$20*Cafe_Fit[[#This Row],[TapsActive]])+(K$21*Cafe_Fit[[#This Row],[IsWeekend]])</f>
        <v>15393.675416168397</v>
      </c>
      <c r="J174" s="4">
        <v>147</v>
      </c>
      <c r="K174" s="4">
        <v>15367.164451265895</v>
      </c>
      <c r="L174" s="4">
        <v>-1688.3624946221407</v>
      </c>
    </row>
    <row r="175" spans="2:12" x14ac:dyDescent="0.3">
      <c r="B175" s="1">
        <f t="shared" si="2"/>
        <v>42904</v>
      </c>
      <c r="C175" s="2">
        <v>13376.883378015016</v>
      </c>
      <c r="D175">
        <v>75</v>
      </c>
      <c r="E175" cm="1">
        <f t="array" ref="E175">_xlfn.SWITCH(MONTH(Cafe_Fit[[#This Row],[Date]]),1,100,2,100,3,100,4,150,5,150,6,150,7,150,8,200,9,150,10,150,11,150,12,150)</f>
        <v>150</v>
      </c>
      <c r="F175">
        <v>17</v>
      </c>
      <c r="G175">
        <f>IF(OR(WEEKDAY(Cafe_Fit[[#This Row],[Date]])=1, WEEKDAY(Cafe_Fit[[#This Row],[Date]])=7),1,0)</f>
        <v>1</v>
      </c>
      <c r="H175" s="8">
        <f>K$17+(K$18*Cafe_Fit[[#This Row],[Temp]])+(K$19*Cafe_Fit[[#This Row],[ADSpend]])+(K$20*Cafe_Fit[[#This Row],[TapsActive]])+(K$21*Cafe_Fit[[#This Row],[IsWeekend]])</f>
        <v>15333.169258583428</v>
      </c>
      <c r="J175" s="4">
        <v>148</v>
      </c>
      <c r="K175" s="4">
        <v>15435.154836630829</v>
      </c>
      <c r="L175" s="4">
        <v>-2274.0212598767284</v>
      </c>
    </row>
    <row r="176" spans="2:12" x14ac:dyDescent="0.3">
      <c r="B176" s="1">
        <f t="shared" si="2"/>
        <v>42905</v>
      </c>
      <c r="C176" s="2">
        <v>12430.790873589358</v>
      </c>
      <c r="D176">
        <v>78</v>
      </c>
      <c r="E176" cm="1">
        <f t="array" ref="E176">_xlfn.SWITCH(MONTH(Cafe_Fit[[#This Row],[Date]]),1,100,2,100,3,100,4,150,5,150,6,150,7,150,8,200,9,150,10,150,11,150,12,150)</f>
        <v>150</v>
      </c>
      <c r="F176">
        <v>21</v>
      </c>
      <c r="G176">
        <f>IF(OR(WEEKDAY(Cafe_Fit[[#This Row],[Date]])=1, WEEKDAY(Cafe_Fit[[#This Row],[Date]])=7),1,0)</f>
        <v>0</v>
      </c>
      <c r="H176" s="8">
        <f>K$17+(K$18*Cafe_Fit[[#This Row],[Temp]])+(K$19*Cafe_Fit[[#This Row],[ADSpend]])+(K$20*Cafe_Fit[[#This Row],[TapsActive]])+(K$21*Cafe_Fit[[#This Row],[IsWeekend]])</f>
        <v>12410.218377435922</v>
      </c>
      <c r="J176" s="4">
        <v>149</v>
      </c>
      <c r="K176" s="4">
        <v>12302.461544717235</v>
      </c>
      <c r="L176" s="4">
        <v>-200.07112691948169</v>
      </c>
    </row>
    <row r="177" spans="2:12" x14ac:dyDescent="0.3">
      <c r="B177" s="1">
        <f t="shared" si="2"/>
        <v>42906</v>
      </c>
      <c r="C177" s="2">
        <v>10466.23272711613</v>
      </c>
      <c r="D177">
        <v>74</v>
      </c>
      <c r="E177" cm="1">
        <f t="array" ref="E177">_xlfn.SWITCH(MONTH(Cafe_Fit[[#This Row],[Date]]),1,100,2,100,3,100,4,150,5,150,6,150,7,150,8,200,9,150,10,150,11,150,12,150)</f>
        <v>150</v>
      </c>
      <c r="F177">
        <v>13</v>
      </c>
      <c r="G177">
        <f>IF(OR(WEEKDAY(Cafe_Fit[[#This Row],[Date]])=1, WEEKDAY(Cafe_Fit[[#This Row],[Date]])=7),1,0)</f>
        <v>0</v>
      </c>
      <c r="H177" s="8">
        <f>K$17+(K$18*Cafe_Fit[[#This Row],[Temp]])+(K$19*Cafe_Fit[[#This Row],[ADSpend]])+(K$20*Cafe_Fit[[#This Row],[TapsActive]])+(K$21*Cafe_Fit[[#This Row],[IsWeekend]])</f>
        <v>12493.177218360786</v>
      </c>
      <c r="J177" s="4">
        <v>150</v>
      </c>
      <c r="K177" s="4">
        <v>12113.458844182365</v>
      </c>
      <c r="L177" s="4">
        <v>-887.66831306957465</v>
      </c>
    </row>
    <row r="178" spans="2:12" x14ac:dyDescent="0.3">
      <c r="B178" s="1">
        <f t="shared" si="2"/>
        <v>42907</v>
      </c>
      <c r="C178" s="2">
        <v>12339.740713495434</v>
      </c>
      <c r="D178">
        <v>73</v>
      </c>
      <c r="E178" cm="1">
        <f t="array" ref="E178">_xlfn.SWITCH(MONTH(Cafe_Fit[[#This Row],[Date]]),1,100,2,100,3,100,4,150,5,150,6,150,7,150,8,200,9,150,10,150,11,150,12,150)</f>
        <v>150</v>
      </c>
      <c r="F178">
        <v>20</v>
      </c>
      <c r="G178">
        <f>IF(OR(WEEKDAY(Cafe_Fit[[#This Row],[Date]])=1, WEEKDAY(Cafe_Fit[[#This Row],[Date]])=7),1,0)</f>
        <v>0</v>
      </c>
      <c r="H178" s="8">
        <f>K$17+(K$18*Cafe_Fit[[#This Row],[Temp]])+(K$19*Cafe_Fit[[#This Row],[ADSpend]])+(K$20*Cafe_Fit[[#This Row],[TapsActive]])+(K$21*Cafe_Fit[[#This Row],[IsWeekend]])</f>
        <v>12207.960194449801</v>
      </c>
      <c r="J178" s="4">
        <v>151</v>
      </c>
      <c r="K178" s="4">
        <v>12126.714326633617</v>
      </c>
      <c r="L178" s="4">
        <v>-2270.6221697403053</v>
      </c>
    </row>
    <row r="179" spans="2:12" x14ac:dyDescent="0.3">
      <c r="B179" s="1">
        <f t="shared" si="2"/>
        <v>42908</v>
      </c>
      <c r="C179" s="2">
        <v>11846.66165625804</v>
      </c>
      <c r="D179">
        <v>75</v>
      </c>
      <c r="E179" cm="1">
        <f t="array" ref="E179">_xlfn.SWITCH(MONTH(Cafe_Fit[[#This Row],[Date]]),1,100,2,100,3,100,4,150,5,150,6,150,7,150,8,200,9,150,10,150,11,150,12,150)</f>
        <v>150</v>
      </c>
      <c r="F179">
        <v>22</v>
      </c>
      <c r="G179">
        <f>IF(OR(WEEKDAY(Cafe_Fit[[#This Row],[Date]])=1, WEEKDAY(Cafe_Fit[[#This Row],[Date]])=7),1,0)</f>
        <v>0</v>
      </c>
      <c r="H179" s="8">
        <f>K$17+(K$18*Cafe_Fit[[#This Row],[Temp]])+(K$19*Cafe_Fit[[#This Row],[ADSpend]])+(K$20*Cafe_Fit[[#This Row],[TapsActive]])+(K$21*Cafe_Fit[[#This Row],[IsWeekend]])</f>
        <v>12234.471159352301</v>
      </c>
      <c r="J179" s="4">
        <v>152</v>
      </c>
      <c r="K179" s="4">
        <v>12438.442315447102</v>
      </c>
      <c r="L179" s="4">
        <v>-312.89146407933185</v>
      </c>
    </row>
    <row r="180" spans="2:12" x14ac:dyDescent="0.3">
      <c r="B180" s="1">
        <f t="shared" si="2"/>
        <v>42909</v>
      </c>
      <c r="C180" s="2">
        <v>12253.548726190556</v>
      </c>
      <c r="D180">
        <v>78</v>
      </c>
      <c r="E180" cm="1">
        <f t="array" ref="E180">_xlfn.SWITCH(MONTH(Cafe_Fit[[#This Row],[Date]]),1,100,2,100,3,100,4,150,5,150,6,150,7,150,8,200,9,150,10,150,11,150,12,150)</f>
        <v>150</v>
      </c>
      <c r="F180">
        <v>17</v>
      </c>
      <c r="G180">
        <f>IF(OR(WEEKDAY(Cafe_Fit[[#This Row],[Date]])=1, WEEKDAY(Cafe_Fit[[#This Row],[Date]])=7),1,0)</f>
        <v>0</v>
      </c>
      <c r="H180" s="8">
        <f>K$17+(K$18*Cafe_Fit[[#This Row],[Temp]])+(K$19*Cafe_Fit[[#This Row],[ADSpend]])+(K$20*Cafe_Fit[[#This Row],[TapsActive]])+(K$21*Cafe_Fit[[#This Row],[IsWeekend]])</f>
        <v>12546.19914816579</v>
      </c>
      <c r="J180" s="4">
        <v>153</v>
      </c>
      <c r="K180" s="4">
        <v>12404.447122764635</v>
      </c>
      <c r="L180" s="4">
        <v>-1599.6849299306286</v>
      </c>
    </row>
    <row r="181" spans="2:12" x14ac:dyDescent="0.3">
      <c r="B181" s="1">
        <f t="shared" si="2"/>
        <v>42910</v>
      </c>
      <c r="C181" s="2">
        <v>14331.695664493092</v>
      </c>
      <c r="D181">
        <v>76</v>
      </c>
      <c r="E181" cm="1">
        <f t="array" ref="E181">_xlfn.SWITCH(MONTH(Cafe_Fit[[#This Row],[Date]]),1,100,2,100,3,100,4,150,5,150,6,150,7,150,8,200,9,150,10,150,11,150,12,150)</f>
        <v>150</v>
      </c>
      <c r="F181">
        <v>12</v>
      </c>
      <c r="G181">
        <f>IF(OR(WEEKDAY(Cafe_Fit[[#This Row],[Date]])=1, WEEKDAY(Cafe_Fit[[#This Row],[Date]])=7),1,0)</f>
        <v>1</v>
      </c>
      <c r="H181" s="8">
        <f>K$17+(K$18*Cafe_Fit[[#This Row],[Temp]])+(K$19*Cafe_Fit[[#This Row],[ADSpend]])+(K$20*Cafe_Fit[[#This Row],[TapsActive]])+(K$21*Cafe_Fit[[#This Row],[IsWeekend]])</f>
        <v>15550.395897129481</v>
      </c>
      <c r="J181" s="4">
        <v>154</v>
      </c>
      <c r="K181" s="4">
        <v>15508.916476667049</v>
      </c>
      <c r="L181" s="4">
        <v>-2533.2898211916163</v>
      </c>
    </row>
    <row r="182" spans="2:12" x14ac:dyDescent="0.3">
      <c r="B182" s="1">
        <f t="shared" si="2"/>
        <v>42911</v>
      </c>
      <c r="C182" s="2">
        <v>13996.672131636828</v>
      </c>
      <c r="D182">
        <v>74</v>
      </c>
      <c r="E182" cm="1">
        <f t="array" ref="E182">_xlfn.SWITCH(MONTH(Cafe_Fit[[#This Row],[Date]]),1,100,2,100,3,100,4,150,5,150,6,150,7,150,8,200,9,150,10,150,11,150,12,150)</f>
        <v>150</v>
      </c>
      <c r="F182">
        <v>20</v>
      </c>
      <c r="G182">
        <f>IF(OR(WEEKDAY(Cafe_Fit[[#This Row],[Date]])=1, WEEKDAY(Cafe_Fit[[#This Row],[Date]])=7),1,0)</f>
        <v>1</v>
      </c>
      <c r="H182" s="8">
        <f>K$17+(K$18*Cafe_Fit[[#This Row],[Temp]])+(K$19*Cafe_Fit[[#This Row],[ADSpend]])+(K$20*Cafe_Fit[[#This Row],[TapsActive]])+(K$21*Cafe_Fit[[#This Row],[IsWeekend]])</f>
        <v>15183.93300540231</v>
      </c>
      <c r="J182" s="4">
        <v>155</v>
      </c>
      <c r="K182" s="4">
        <v>15278.434355669746</v>
      </c>
      <c r="L182" s="4">
        <v>-993.7798450120099</v>
      </c>
    </row>
    <row r="183" spans="2:12" x14ac:dyDescent="0.3">
      <c r="B183" s="1">
        <f t="shared" si="2"/>
        <v>42912</v>
      </c>
      <c r="C183" s="2">
        <v>10467.162163955698</v>
      </c>
      <c r="D183">
        <v>74</v>
      </c>
      <c r="E183" cm="1">
        <f t="array" ref="E183">_xlfn.SWITCH(MONTH(Cafe_Fit[[#This Row],[Date]]),1,100,2,100,3,100,4,150,5,150,6,150,7,150,8,200,9,150,10,150,11,150,12,150)</f>
        <v>150</v>
      </c>
      <c r="F183">
        <v>17</v>
      </c>
      <c r="G183">
        <f>IF(OR(WEEKDAY(Cafe_Fit[[#This Row],[Date]])=1, WEEKDAY(Cafe_Fit[[#This Row],[Date]])=7),1,0)</f>
        <v>0</v>
      </c>
      <c r="H183" s="8">
        <f>K$17+(K$18*Cafe_Fit[[#This Row],[Temp]])+(K$19*Cafe_Fit[[#This Row],[ADSpend]])+(K$20*Cafe_Fit[[#This Row],[TapsActive]])+(K$21*Cafe_Fit[[#This Row],[IsWeekend]])</f>
        <v>12357.196447630919</v>
      </c>
      <c r="J183" s="4">
        <v>156</v>
      </c>
      <c r="K183" s="4">
        <v>12425.186832995852</v>
      </c>
      <c r="L183" s="4">
        <v>-2249.2291331387187</v>
      </c>
    </row>
    <row r="184" spans="2:12" x14ac:dyDescent="0.3">
      <c r="B184" s="1">
        <f t="shared" si="2"/>
        <v>42913</v>
      </c>
      <c r="C184" s="2">
        <v>10284.444644808922</v>
      </c>
      <c r="D184">
        <v>76</v>
      </c>
      <c r="E184" cm="1">
        <f t="array" ref="E184">_xlfn.SWITCH(MONTH(Cafe_Fit[[#This Row],[Date]]),1,100,2,100,3,100,4,150,5,150,6,150,7,150,8,200,9,150,10,150,11,150,12,150)</f>
        <v>150</v>
      </c>
      <c r="F184">
        <v>22</v>
      </c>
      <c r="G184">
        <f>IF(OR(WEEKDAY(Cafe_Fit[[#This Row],[Date]])=1, WEEKDAY(Cafe_Fit[[#This Row],[Date]])=7),1,0)</f>
        <v>0</v>
      </c>
      <c r="H184" s="8">
        <f>K$17+(K$18*Cafe_Fit[[#This Row],[Temp]])+(K$19*Cafe_Fit[[#This Row],[ADSpend]])+(K$20*Cafe_Fit[[#This Row],[TapsActive]])+(K$21*Cafe_Fit[[#This Row],[IsWeekend]])</f>
        <v>12281.721834486019</v>
      </c>
      <c r="J184" s="4">
        <v>157</v>
      </c>
      <c r="K184" s="4">
        <v>12275.950579814735</v>
      </c>
      <c r="L184" s="4">
        <v>-1811.9154511540564</v>
      </c>
    </row>
    <row r="185" spans="2:12" x14ac:dyDescent="0.3">
      <c r="B185" s="1">
        <f t="shared" si="2"/>
        <v>42914</v>
      </c>
      <c r="C185" s="2">
        <v>11587.561947822473</v>
      </c>
      <c r="D185">
        <v>77</v>
      </c>
      <c r="E185" cm="1">
        <f t="array" ref="E185">_xlfn.SWITCH(MONTH(Cafe_Fit[[#This Row],[Date]]),1,100,2,100,3,100,4,150,5,150,6,150,7,150,8,200,9,150,10,150,11,150,12,150)</f>
        <v>150</v>
      </c>
      <c r="F185">
        <v>18</v>
      </c>
      <c r="G185">
        <f>IF(OR(WEEKDAY(Cafe_Fit[[#This Row],[Date]])=1, WEEKDAY(Cafe_Fit[[#This Row],[Date]])=7),1,0)</f>
        <v>0</v>
      </c>
      <c r="H185" s="8">
        <f>K$17+(K$18*Cafe_Fit[[#This Row],[Temp]])+(K$19*Cafe_Fit[[#This Row],[ADSpend]])+(K$20*Cafe_Fit[[#This Row],[TapsActive]])+(K$21*Cafe_Fit[[#This Row],[IsWeekend]])</f>
        <v>12464.953280349604</v>
      </c>
      <c r="J185" s="4">
        <v>158</v>
      </c>
      <c r="K185" s="4">
        <v>12493.177218360786</v>
      </c>
      <c r="L185" s="4">
        <v>-2403.2532766316326</v>
      </c>
    </row>
    <row r="186" spans="2:12" x14ac:dyDescent="0.3">
      <c r="B186" s="1">
        <f t="shared" si="2"/>
        <v>42915</v>
      </c>
      <c r="C186" s="2">
        <v>12293.586753010079</v>
      </c>
      <c r="D186">
        <v>77</v>
      </c>
      <c r="E186" cm="1">
        <f t="array" ref="E186">_xlfn.SWITCH(MONTH(Cafe_Fit[[#This Row],[Date]]),1,100,2,100,3,100,4,150,5,150,6,150,7,150,8,200,9,150,10,150,11,150,12,150)</f>
        <v>150</v>
      </c>
      <c r="F186">
        <v>16</v>
      </c>
      <c r="G186">
        <f>IF(OR(WEEKDAY(Cafe_Fit[[#This Row],[Date]])=1, WEEKDAY(Cafe_Fit[[#This Row],[Date]])=7),1,0)</f>
        <v>0</v>
      </c>
      <c r="H186" s="8">
        <f>K$17+(K$18*Cafe_Fit[[#This Row],[Temp]])+(K$19*Cafe_Fit[[#This Row],[ADSpend]])+(K$20*Cafe_Fit[[#This Row],[TapsActive]])+(K$21*Cafe_Fit[[#This Row],[IsWeekend]])</f>
        <v>12532.943665714538</v>
      </c>
      <c r="J186" s="4">
        <v>159</v>
      </c>
      <c r="K186" s="4">
        <v>12079.463651499898</v>
      </c>
      <c r="L186" s="4">
        <v>-685.38476261453798</v>
      </c>
    </row>
    <row r="187" spans="2:12" x14ac:dyDescent="0.3">
      <c r="B187" s="1">
        <f t="shared" si="2"/>
        <v>42916</v>
      </c>
      <c r="C187" s="2">
        <v>11175.572072525341</v>
      </c>
      <c r="D187">
        <v>74</v>
      </c>
      <c r="E187" cm="1">
        <f t="array" ref="E187">_xlfn.SWITCH(MONTH(Cafe_Fit[[#This Row],[Date]]),1,100,2,100,3,100,4,150,5,150,6,150,7,150,8,200,9,150,10,150,11,150,12,150)</f>
        <v>150</v>
      </c>
      <c r="F187">
        <v>19</v>
      </c>
      <c r="G187">
        <f>IF(OR(WEEKDAY(Cafe_Fit[[#This Row],[Date]])=1, WEEKDAY(Cafe_Fit[[#This Row],[Date]])=7),1,0)</f>
        <v>0</v>
      </c>
      <c r="H187" s="8">
        <f>K$17+(K$18*Cafe_Fit[[#This Row],[Temp]])+(K$19*Cafe_Fit[[#This Row],[ADSpend]])+(K$20*Cafe_Fit[[#This Row],[TapsActive]])+(K$21*Cafe_Fit[[#This Row],[IsWeekend]])</f>
        <v>12289.206062265985</v>
      </c>
      <c r="J187" s="4">
        <v>160</v>
      </c>
      <c r="K187" s="4">
        <v>12425.186832995852</v>
      </c>
      <c r="L187" s="4">
        <v>-834.3806464849331</v>
      </c>
    </row>
    <row r="188" spans="2:12" x14ac:dyDescent="0.3">
      <c r="B188" s="1">
        <f t="shared" si="2"/>
        <v>42917</v>
      </c>
      <c r="C188" s="2">
        <v>15074.932480242023</v>
      </c>
      <c r="D188">
        <v>76</v>
      </c>
      <c r="E188" cm="1">
        <f t="array" ref="E188">_xlfn.SWITCH(MONTH(Cafe_Fit[[#This Row],[Date]]),1,100,2,100,3,100,4,150,5,150,6,150,7,150,8,200,9,150,10,150,11,150,12,150)</f>
        <v>150</v>
      </c>
      <c r="F188">
        <v>12</v>
      </c>
      <c r="G188">
        <f>IF(OR(WEEKDAY(Cafe_Fit[[#This Row],[Date]])=1, WEEKDAY(Cafe_Fit[[#This Row],[Date]])=7),1,0)</f>
        <v>1</v>
      </c>
      <c r="H188" s="8">
        <f>K$17+(K$18*Cafe_Fit[[#This Row],[Temp]])+(K$19*Cafe_Fit[[#This Row],[ADSpend]])+(K$20*Cafe_Fit[[#This Row],[TapsActive]])+(K$21*Cafe_Fit[[#This Row],[IsWeekend]])</f>
        <v>15550.395897129481</v>
      </c>
      <c r="J188" s="4">
        <v>161</v>
      </c>
      <c r="K188" s="4">
        <v>15278.434355669746</v>
      </c>
      <c r="L188" s="4">
        <v>-901.92092641684212</v>
      </c>
    </row>
    <row r="189" spans="2:12" x14ac:dyDescent="0.3">
      <c r="B189" s="1">
        <f t="shared" si="2"/>
        <v>42918</v>
      </c>
      <c r="C189" s="2">
        <v>15217.087404843613</v>
      </c>
      <c r="D189">
        <v>78</v>
      </c>
      <c r="E189" cm="1">
        <f t="array" ref="E189">_xlfn.SWITCH(MONTH(Cafe_Fit[[#This Row],[Date]]),1,100,2,100,3,100,4,150,5,150,6,150,7,150,8,200,9,150,10,150,11,150,12,150)</f>
        <v>150</v>
      </c>
      <c r="F189">
        <v>21</v>
      </c>
      <c r="G189">
        <f>IF(OR(WEEKDAY(Cafe_Fit[[#This Row],[Date]])=1, WEEKDAY(Cafe_Fit[[#This Row],[Date]])=7),1,0)</f>
        <v>1</v>
      </c>
      <c r="H189" s="8">
        <f>K$17+(K$18*Cafe_Fit[[#This Row],[Temp]])+(K$19*Cafe_Fit[[#This Row],[ADSpend]])+(K$20*Cafe_Fit[[#This Row],[TapsActive]])+(K$21*Cafe_Fit[[#This Row],[IsWeekend]])</f>
        <v>15338.940513254714</v>
      </c>
      <c r="J189" s="4">
        <v>162</v>
      </c>
      <c r="K189" s="4">
        <v>15393.675416168397</v>
      </c>
      <c r="L189" s="4">
        <v>-1141.080838010148</v>
      </c>
    </row>
    <row r="190" spans="2:12" x14ac:dyDescent="0.3">
      <c r="B190" s="1">
        <f t="shared" si="2"/>
        <v>42919</v>
      </c>
      <c r="C190" s="2">
        <v>10634.083263377328</v>
      </c>
      <c r="D190">
        <v>78</v>
      </c>
      <c r="E190" cm="1">
        <f t="array" ref="E190">_xlfn.SWITCH(MONTH(Cafe_Fit[[#This Row],[Date]]),1,100,2,100,3,100,4,150,5,150,6,150,7,150,8,200,9,150,10,150,11,150,12,150)</f>
        <v>150</v>
      </c>
      <c r="F190">
        <v>13</v>
      </c>
      <c r="G190">
        <f>IF(OR(WEEKDAY(Cafe_Fit[[#This Row],[Date]])=1, WEEKDAY(Cafe_Fit[[#This Row],[Date]])=7),1,0)</f>
        <v>0</v>
      </c>
      <c r="H190" s="8">
        <f>K$17+(K$18*Cafe_Fit[[#This Row],[Temp]])+(K$19*Cafe_Fit[[#This Row],[ADSpend]])+(K$20*Cafe_Fit[[#This Row],[TapsActive]])+(K$21*Cafe_Fit[[#This Row],[IsWeekend]])</f>
        <v>12682.179918895657</v>
      </c>
      <c r="J190" s="4">
        <v>163</v>
      </c>
      <c r="K190" s="4">
        <v>12478.208762800856</v>
      </c>
      <c r="L190" s="4">
        <v>-2253.874650464646</v>
      </c>
    </row>
    <row r="191" spans="2:12" x14ac:dyDescent="0.3">
      <c r="B191" s="1">
        <f t="shared" si="2"/>
        <v>42920</v>
      </c>
      <c r="C191" s="2">
        <v>11425.266361490834</v>
      </c>
      <c r="D191">
        <v>79</v>
      </c>
      <c r="E191" cm="1">
        <f t="array" ref="E191">_xlfn.SWITCH(MONTH(Cafe_Fit[[#This Row],[Date]]),1,100,2,100,3,100,4,150,5,150,6,150,7,150,8,200,9,150,10,150,11,150,12,150)</f>
        <v>150</v>
      </c>
      <c r="F191">
        <v>16</v>
      </c>
      <c r="G191">
        <f>IF(OR(WEEKDAY(Cafe_Fit[[#This Row],[Date]])=1, WEEKDAY(Cafe_Fit[[#This Row],[Date]])=7),1,0)</f>
        <v>0</v>
      </c>
      <c r="H191" s="8">
        <f>K$17+(K$18*Cafe_Fit[[#This Row],[Temp]])+(K$19*Cafe_Fit[[#This Row],[ADSpend]])+(K$20*Cafe_Fit[[#This Row],[TapsActive]])+(K$21*Cafe_Fit[[#This Row],[IsWeekend]])</f>
        <v>12627.445015981973</v>
      </c>
      <c r="J191" s="4">
        <v>164</v>
      </c>
      <c r="K191" s="4">
        <v>12478.208762800856</v>
      </c>
      <c r="L191" s="4">
        <v>-773.72746834945065</v>
      </c>
    </row>
    <row r="192" spans="2:12" x14ac:dyDescent="0.3">
      <c r="B192" s="1">
        <f t="shared" si="2"/>
        <v>42921</v>
      </c>
      <c r="C192" s="2">
        <v>10624.528331261459</v>
      </c>
      <c r="D192">
        <v>79</v>
      </c>
      <c r="E192" cm="1">
        <f t="array" ref="E192">_xlfn.SWITCH(MONTH(Cafe_Fit[[#This Row],[Date]]),1,100,2,100,3,100,4,150,5,150,6,150,7,150,8,200,9,150,10,150,11,150,12,150)</f>
        <v>150</v>
      </c>
      <c r="F192">
        <v>15</v>
      </c>
      <c r="G192">
        <f>IF(OR(WEEKDAY(Cafe_Fit[[#This Row],[Date]])=1, WEEKDAY(Cafe_Fit[[#This Row],[Date]])=7),1,0)</f>
        <v>0</v>
      </c>
      <c r="H192" s="8">
        <f>K$17+(K$18*Cafe_Fit[[#This Row],[Temp]])+(K$19*Cafe_Fit[[#This Row],[ADSpend]])+(K$20*Cafe_Fit[[#This Row],[TapsActive]])+(K$21*Cafe_Fit[[#This Row],[IsWeekend]])</f>
        <v>12661.44020866444</v>
      </c>
      <c r="J192" s="4">
        <v>165</v>
      </c>
      <c r="K192" s="4">
        <v>12423.473859887172</v>
      </c>
      <c r="L192" s="4">
        <v>-460.17564411133026</v>
      </c>
    </row>
    <row r="193" spans="2:12" x14ac:dyDescent="0.3">
      <c r="B193" s="1">
        <f t="shared" si="2"/>
        <v>42922</v>
      </c>
      <c r="C193" s="2">
        <v>12549.195356261023</v>
      </c>
      <c r="D193">
        <v>81</v>
      </c>
      <c r="E193" cm="1">
        <f t="array" ref="E193">_xlfn.SWITCH(MONTH(Cafe_Fit[[#This Row],[Date]]),1,100,2,100,3,100,4,150,5,150,6,150,7,150,8,200,9,150,10,150,11,150,12,150)</f>
        <v>150</v>
      </c>
      <c r="F193">
        <v>22</v>
      </c>
      <c r="G193">
        <f>IF(OR(WEEKDAY(Cafe_Fit[[#This Row],[Date]])=1, WEEKDAY(Cafe_Fit[[#This Row],[Date]])=7),1,0)</f>
        <v>0</v>
      </c>
      <c r="H193" s="8">
        <f>K$17+(K$18*Cafe_Fit[[#This Row],[Temp]])+(K$19*Cafe_Fit[[#This Row],[ADSpend]])+(K$20*Cafe_Fit[[#This Row],[TapsActive]])+(K$21*Cafe_Fit[[#This Row],[IsWeekend]])</f>
        <v>12517.975210154606</v>
      </c>
      <c r="J193" s="4">
        <v>166</v>
      </c>
      <c r="K193" s="4">
        <v>12661.44020866444</v>
      </c>
      <c r="L193" s="4">
        <v>-754.57283200684651</v>
      </c>
    </row>
    <row r="194" spans="2:12" x14ac:dyDescent="0.3">
      <c r="B194" s="1">
        <f t="shared" si="2"/>
        <v>42923</v>
      </c>
      <c r="C194" s="2">
        <v>12583.378365515071</v>
      </c>
      <c r="D194">
        <v>81</v>
      </c>
      <c r="E194" cm="1">
        <f t="array" ref="E194">_xlfn.SWITCH(MONTH(Cafe_Fit[[#This Row],[Date]]),1,100,2,100,3,100,4,150,5,150,6,150,7,150,8,200,9,150,10,150,11,150,12,150)</f>
        <v>150</v>
      </c>
      <c r="F194">
        <v>19</v>
      </c>
      <c r="G194">
        <f>IF(OR(WEEKDAY(Cafe_Fit[[#This Row],[Date]])=1, WEEKDAY(Cafe_Fit[[#This Row],[Date]])=7),1,0)</f>
        <v>0</v>
      </c>
      <c r="H194" s="8">
        <f>K$17+(K$18*Cafe_Fit[[#This Row],[Temp]])+(K$19*Cafe_Fit[[#This Row],[ADSpend]])+(K$20*Cafe_Fit[[#This Row],[TapsActive]])+(K$21*Cafe_Fit[[#This Row],[IsWeekend]])</f>
        <v>12619.960788202006</v>
      </c>
      <c r="J194" s="4">
        <v>167</v>
      </c>
      <c r="K194" s="4">
        <v>12459.182025678319</v>
      </c>
      <c r="L194" s="4">
        <v>-2456.2544624326365</v>
      </c>
    </row>
    <row r="195" spans="2:12" x14ac:dyDescent="0.3">
      <c r="B195" s="1">
        <f t="shared" si="2"/>
        <v>42924</v>
      </c>
      <c r="C195" s="2">
        <v>15124.358507316232</v>
      </c>
      <c r="D195">
        <v>78</v>
      </c>
      <c r="E195" cm="1">
        <f t="array" ref="E195">_xlfn.SWITCH(MONTH(Cafe_Fit[[#This Row],[Date]]),1,100,2,100,3,100,4,150,5,150,6,150,7,150,8,200,9,150,10,150,11,150,12,150)</f>
        <v>150</v>
      </c>
      <c r="F195">
        <v>12</v>
      </c>
      <c r="G195">
        <f>IF(OR(WEEKDAY(Cafe_Fit[[#This Row],[Date]])=1, WEEKDAY(Cafe_Fit[[#This Row],[Date]])=7),1,0)</f>
        <v>1</v>
      </c>
      <c r="H195" s="8">
        <f>K$17+(K$18*Cafe_Fit[[#This Row],[Temp]])+(K$19*Cafe_Fit[[#This Row],[ADSpend]])+(K$20*Cafe_Fit[[#This Row],[TapsActive]])+(K$21*Cafe_Fit[[#This Row],[IsWeekend]])</f>
        <v>15644.897247396917</v>
      </c>
      <c r="J195" s="4">
        <v>168</v>
      </c>
      <c r="K195" s="4">
        <v>15393.675416168397</v>
      </c>
      <c r="L195" s="4">
        <v>-2578.1254195120255</v>
      </c>
    </row>
    <row r="196" spans="2:12" x14ac:dyDescent="0.3">
      <c r="B196" s="1">
        <f t="shared" si="2"/>
        <v>42925</v>
      </c>
      <c r="C196" s="2">
        <v>13887.045865454913</v>
      </c>
      <c r="D196">
        <v>79</v>
      </c>
      <c r="E196" cm="1">
        <f t="array" ref="E196">_xlfn.SWITCH(MONTH(Cafe_Fit[[#This Row],[Date]]),1,100,2,100,3,100,4,150,5,150,6,150,7,150,8,200,9,150,10,150,11,150,12,150)</f>
        <v>150</v>
      </c>
      <c r="F196">
        <v>21</v>
      </c>
      <c r="G196">
        <f>IF(OR(WEEKDAY(Cafe_Fit[[#This Row],[Date]])=1, WEEKDAY(Cafe_Fit[[#This Row],[Date]])=7),1,0)</f>
        <v>1</v>
      </c>
      <c r="H196" s="8">
        <f>K$17+(K$18*Cafe_Fit[[#This Row],[Temp]])+(K$19*Cafe_Fit[[#This Row],[ADSpend]])+(K$20*Cafe_Fit[[#This Row],[TapsActive]])+(K$21*Cafe_Fit[[#This Row],[IsWeekend]])</f>
        <v>15386.191188388431</v>
      </c>
      <c r="J196" s="4">
        <v>169</v>
      </c>
      <c r="K196" s="4">
        <v>15333.169258583428</v>
      </c>
      <c r="L196" s="4">
        <v>-1956.2858805684118</v>
      </c>
    </row>
    <row r="197" spans="2:12" x14ac:dyDescent="0.3">
      <c r="B197" s="1">
        <f t="shared" si="2"/>
        <v>42926</v>
      </c>
      <c r="C197" s="2">
        <v>10833.460210389418</v>
      </c>
      <c r="D197">
        <v>80</v>
      </c>
      <c r="E197" cm="1">
        <f t="array" ref="E197">_xlfn.SWITCH(MONTH(Cafe_Fit[[#This Row],[Date]]),1,100,2,100,3,100,4,150,5,150,6,150,7,150,8,200,9,150,10,150,11,150,12,150)</f>
        <v>150</v>
      </c>
      <c r="F197">
        <v>21</v>
      </c>
      <c r="G197">
        <f>IF(OR(WEEKDAY(Cafe_Fit[[#This Row],[Date]])=1, WEEKDAY(Cafe_Fit[[#This Row],[Date]])=7),1,0)</f>
        <v>0</v>
      </c>
      <c r="H197" s="8">
        <f>K$17+(K$18*Cafe_Fit[[#This Row],[Temp]])+(K$19*Cafe_Fit[[#This Row],[ADSpend]])+(K$20*Cafe_Fit[[#This Row],[TapsActive]])+(K$21*Cafe_Fit[[#This Row],[IsWeekend]])</f>
        <v>12504.719727703356</v>
      </c>
      <c r="J197" s="4">
        <v>170</v>
      </c>
      <c r="K197" s="4">
        <v>12410.218377435922</v>
      </c>
      <c r="L197" s="4">
        <v>20.572496153436077</v>
      </c>
    </row>
    <row r="198" spans="2:12" x14ac:dyDescent="0.3">
      <c r="B198" s="1">
        <f t="shared" si="2"/>
        <v>42927</v>
      </c>
      <c r="C198" s="2">
        <v>10460.507663212291</v>
      </c>
      <c r="D198">
        <v>79</v>
      </c>
      <c r="E198" cm="1">
        <f t="array" ref="E198">_xlfn.SWITCH(MONTH(Cafe_Fit[[#This Row],[Date]]),1,100,2,100,3,100,4,150,5,150,6,150,7,150,8,200,9,150,10,150,11,150,12,150)</f>
        <v>150</v>
      </c>
      <c r="F198">
        <v>13</v>
      </c>
      <c r="G198">
        <f>IF(OR(WEEKDAY(Cafe_Fit[[#This Row],[Date]])=1, WEEKDAY(Cafe_Fit[[#This Row],[Date]])=7),1,0)</f>
        <v>0</v>
      </c>
      <c r="H198" s="8">
        <f>K$17+(K$18*Cafe_Fit[[#This Row],[Temp]])+(K$19*Cafe_Fit[[#This Row],[ADSpend]])+(K$20*Cafe_Fit[[#This Row],[TapsActive]])+(K$21*Cafe_Fit[[#This Row],[IsWeekend]])</f>
        <v>12729.430594029374</v>
      </c>
      <c r="J198" s="4">
        <v>171</v>
      </c>
      <c r="K198" s="4">
        <v>12493.177218360786</v>
      </c>
      <c r="L198" s="4">
        <v>-2026.9444912446561</v>
      </c>
    </row>
    <row r="199" spans="2:12" x14ac:dyDescent="0.3">
      <c r="B199" s="1">
        <f t="shared" si="2"/>
        <v>42928</v>
      </c>
      <c r="C199" s="2">
        <v>10396.973598074139</v>
      </c>
      <c r="D199">
        <v>79</v>
      </c>
      <c r="E199" cm="1">
        <f t="array" ref="E199">_xlfn.SWITCH(MONTH(Cafe_Fit[[#This Row],[Date]]),1,100,2,100,3,100,4,150,5,150,6,150,7,150,8,200,9,150,10,150,11,150,12,150)</f>
        <v>150</v>
      </c>
      <c r="F199">
        <v>15</v>
      </c>
      <c r="G199">
        <f>IF(OR(WEEKDAY(Cafe_Fit[[#This Row],[Date]])=1, WEEKDAY(Cafe_Fit[[#This Row],[Date]])=7),1,0)</f>
        <v>0</v>
      </c>
      <c r="H199" s="8">
        <f>K$17+(K$18*Cafe_Fit[[#This Row],[Temp]])+(K$19*Cafe_Fit[[#This Row],[ADSpend]])+(K$20*Cafe_Fit[[#This Row],[TapsActive]])+(K$21*Cafe_Fit[[#This Row],[IsWeekend]])</f>
        <v>12661.44020866444</v>
      </c>
      <c r="J199" s="4">
        <v>172</v>
      </c>
      <c r="K199" s="4">
        <v>12207.960194449801</v>
      </c>
      <c r="L199" s="4">
        <v>131.7805190456329</v>
      </c>
    </row>
    <row r="200" spans="2:12" x14ac:dyDescent="0.3">
      <c r="B200" s="1">
        <f t="shared" si="2"/>
        <v>42929</v>
      </c>
      <c r="C200" s="2">
        <v>11050.106214766021</v>
      </c>
      <c r="D200">
        <v>83</v>
      </c>
      <c r="E200" cm="1">
        <f t="array" ref="E200">_xlfn.SWITCH(MONTH(Cafe_Fit[[#This Row],[Date]]),1,100,2,100,3,100,4,150,5,150,6,150,7,150,8,200,9,150,10,150,11,150,12,150)</f>
        <v>150</v>
      </c>
      <c r="F200">
        <v>20</v>
      </c>
      <c r="G200">
        <f>IF(OR(WEEKDAY(Cafe_Fit[[#This Row],[Date]])=1, WEEKDAY(Cafe_Fit[[#This Row],[Date]])=7),1,0)</f>
        <v>0</v>
      </c>
      <c r="H200" s="8">
        <f>K$17+(K$18*Cafe_Fit[[#This Row],[Temp]])+(K$19*Cafe_Fit[[#This Row],[ADSpend]])+(K$20*Cafe_Fit[[#This Row],[TapsActive]])+(K$21*Cafe_Fit[[#This Row],[IsWeekend]])</f>
        <v>12680.466945786975</v>
      </c>
      <c r="J200" s="4">
        <v>173</v>
      </c>
      <c r="K200" s="4">
        <v>12234.471159352301</v>
      </c>
      <c r="L200" s="4">
        <v>-387.80950309426044</v>
      </c>
    </row>
    <row r="201" spans="2:12" x14ac:dyDescent="0.3">
      <c r="B201" s="1">
        <f t="shared" ref="B201:B264" si="3">B200+1</f>
        <v>42930</v>
      </c>
      <c r="C201" s="2">
        <v>10499.312980453367</v>
      </c>
      <c r="D201">
        <v>83</v>
      </c>
      <c r="E201" cm="1">
        <f t="array" ref="E201">_xlfn.SWITCH(MONTH(Cafe_Fit[[#This Row],[Date]]),1,100,2,100,3,100,4,150,5,150,6,150,7,150,8,200,9,150,10,150,11,150,12,150)</f>
        <v>150</v>
      </c>
      <c r="F201">
        <v>12</v>
      </c>
      <c r="G201">
        <f>IF(OR(WEEKDAY(Cafe_Fit[[#This Row],[Date]])=1, WEEKDAY(Cafe_Fit[[#This Row],[Date]])=7),1,0)</f>
        <v>0</v>
      </c>
      <c r="H201" s="8">
        <f>K$17+(K$18*Cafe_Fit[[#This Row],[Temp]])+(K$19*Cafe_Fit[[#This Row],[ADSpend]])+(K$20*Cafe_Fit[[#This Row],[TapsActive]])+(K$21*Cafe_Fit[[#This Row],[IsWeekend]])</f>
        <v>12952.428487246711</v>
      </c>
      <c r="J201" s="4">
        <v>174</v>
      </c>
      <c r="K201" s="4">
        <v>12546.19914816579</v>
      </c>
      <c r="L201" s="4">
        <v>-292.65042197523326</v>
      </c>
    </row>
    <row r="202" spans="2:12" x14ac:dyDescent="0.3">
      <c r="B202" s="1">
        <f t="shared" si="3"/>
        <v>42931</v>
      </c>
      <c r="C202" s="2">
        <v>15479.817996435562</v>
      </c>
      <c r="D202">
        <v>81</v>
      </c>
      <c r="E202" cm="1">
        <f t="array" ref="E202">_xlfn.SWITCH(MONTH(Cafe_Fit[[#This Row],[Date]]),1,100,2,100,3,100,4,150,5,150,6,150,7,150,8,200,9,150,10,150,11,150,12,150)</f>
        <v>150</v>
      </c>
      <c r="F202">
        <v>15</v>
      </c>
      <c r="G202">
        <f>IF(OR(WEEKDAY(Cafe_Fit[[#This Row],[Date]])=1, WEEKDAY(Cafe_Fit[[#This Row],[Date]])=7),1,0)</f>
        <v>1</v>
      </c>
      <c r="H202" s="8">
        <f>K$17+(K$18*Cafe_Fit[[#This Row],[Temp]])+(K$19*Cafe_Fit[[#This Row],[ADSpend]])+(K$20*Cafe_Fit[[#This Row],[TapsActive]])+(K$21*Cafe_Fit[[#This Row],[IsWeekend]])</f>
        <v>15684.663694750667</v>
      </c>
      <c r="J202" s="4">
        <v>175</v>
      </c>
      <c r="K202" s="4">
        <v>15550.395897129481</v>
      </c>
      <c r="L202" s="4">
        <v>-1218.700232636389</v>
      </c>
    </row>
    <row r="203" spans="2:12" x14ac:dyDescent="0.3">
      <c r="B203" s="1">
        <f t="shared" si="3"/>
        <v>42932</v>
      </c>
      <c r="C203" s="2">
        <v>13889.10694343306</v>
      </c>
      <c r="D203">
        <v>77</v>
      </c>
      <c r="E203" cm="1">
        <f t="array" ref="E203">_xlfn.SWITCH(MONTH(Cafe_Fit[[#This Row],[Date]]),1,100,2,100,3,100,4,150,5,150,6,150,7,150,8,200,9,150,10,150,11,150,12,150)</f>
        <v>150</v>
      </c>
      <c r="F203">
        <v>13</v>
      </c>
      <c r="G203">
        <f>IF(OR(WEEKDAY(Cafe_Fit[[#This Row],[Date]])=1, WEEKDAY(Cafe_Fit[[#This Row],[Date]])=7),1,0)</f>
        <v>1</v>
      </c>
      <c r="H203" s="8">
        <f>K$17+(K$18*Cafe_Fit[[#This Row],[Temp]])+(K$19*Cafe_Fit[[#This Row],[ADSpend]])+(K$20*Cafe_Fit[[#This Row],[TapsActive]])+(K$21*Cafe_Fit[[#This Row],[IsWeekend]])</f>
        <v>15563.651379580731</v>
      </c>
      <c r="J203" s="4">
        <v>176</v>
      </c>
      <c r="K203" s="4">
        <v>15183.93300540231</v>
      </c>
      <c r="L203" s="4">
        <v>-1187.2608737654828</v>
      </c>
    </row>
    <row r="204" spans="2:12" x14ac:dyDescent="0.3">
      <c r="B204" s="1">
        <f t="shared" si="3"/>
        <v>42933</v>
      </c>
      <c r="C204" s="2">
        <v>11778.802661017562</v>
      </c>
      <c r="D204">
        <v>78</v>
      </c>
      <c r="E204" cm="1">
        <f t="array" ref="E204">_xlfn.SWITCH(MONTH(Cafe_Fit[[#This Row],[Date]]),1,100,2,100,3,100,4,150,5,150,6,150,7,150,8,200,9,150,10,150,11,150,12,150)</f>
        <v>150</v>
      </c>
      <c r="F204">
        <v>21</v>
      </c>
      <c r="G204">
        <f>IF(OR(WEEKDAY(Cafe_Fit[[#This Row],[Date]])=1, WEEKDAY(Cafe_Fit[[#This Row],[Date]])=7),1,0)</f>
        <v>0</v>
      </c>
      <c r="H204" s="8">
        <f>K$17+(K$18*Cafe_Fit[[#This Row],[Temp]])+(K$19*Cafe_Fit[[#This Row],[ADSpend]])+(K$20*Cafe_Fit[[#This Row],[TapsActive]])+(K$21*Cafe_Fit[[#This Row],[IsWeekend]])</f>
        <v>12410.218377435922</v>
      </c>
      <c r="J204" s="4">
        <v>177</v>
      </c>
      <c r="K204" s="4">
        <v>12357.196447630919</v>
      </c>
      <c r="L204" s="4">
        <v>-1890.0342836752206</v>
      </c>
    </row>
    <row r="205" spans="2:12" x14ac:dyDescent="0.3">
      <c r="B205" s="1">
        <f t="shared" si="3"/>
        <v>42934</v>
      </c>
      <c r="C205" s="2">
        <v>10412.382476621544</v>
      </c>
      <c r="D205">
        <v>78</v>
      </c>
      <c r="E205" cm="1">
        <f t="array" ref="E205">_xlfn.SWITCH(MONTH(Cafe_Fit[[#This Row],[Date]]),1,100,2,100,3,100,4,150,5,150,6,150,7,150,8,200,9,150,10,150,11,150,12,150)</f>
        <v>150</v>
      </c>
      <c r="F205">
        <v>16</v>
      </c>
      <c r="G205">
        <f>IF(OR(WEEKDAY(Cafe_Fit[[#This Row],[Date]])=1, WEEKDAY(Cafe_Fit[[#This Row],[Date]])=7),1,0)</f>
        <v>0</v>
      </c>
      <c r="H205" s="8">
        <f>K$17+(K$18*Cafe_Fit[[#This Row],[Temp]])+(K$19*Cafe_Fit[[#This Row],[ADSpend]])+(K$20*Cafe_Fit[[#This Row],[TapsActive]])+(K$21*Cafe_Fit[[#This Row],[IsWeekend]])</f>
        <v>12580.194340848257</v>
      </c>
      <c r="J205" s="4">
        <v>178</v>
      </c>
      <c r="K205" s="4">
        <v>12281.721834486019</v>
      </c>
      <c r="L205" s="4">
        <v>-1997.2771896770973</v>
      </c>
    </row>
    <row r="206" spans="2:12" x14ac:dyDescent="0.3">
      <c r="B206" s="1">
        <f t="shared" si="3"/>
        <v>42935</v>
      </c>
      <c r="C206" s="2">
        <v>12988.066229543238</v>
      </c>
      <c r="D206">
        <v>83</v>
      </c>
      <c r="E206" cm="1">
        <f t="array" ref="E206">_xlfn.SWITCH(MONTH(Cafe_Fit[[#This Row],[Date]]),1,100,2,100,3,100,4,150,5,150,6,150,7,150,8,200,9,150,10,150,11,150,12,150)</f>
        <v>150</v>
      </c>
      <c r="F206">
        <v>22</v>
      </c>
      <c r="G206">
        <f>IF(OR(WEEKDAY(Cafe_Fit[[#This Row],[Date]])=1, WEEKDAY(Cafe_Fit[[#This Row],[Date]])=7),1,0)</f>
        <v>0</v>
      </c>
      <c r="H206" s="8">
        <f>K$17+(K$18*Cafe_Fit[[#This Row],[Temp]])+(K$19*Cafe_Fit[[#This Row],[ADSpend]])+(K$20*Cafe_Fit[[#This Row],[TapsActive]])+(K$21*Cafe_Fit[[#This Row],[IsWeekend]])</f>
        <v>12612.476560422041</v>
      </c>
      <c r="J206" s="4">
        <v>179</v>
      </c>
      <c r="K206" s="4">
        <v>12464.953280349604</v>
      </c>
      <c r="L206" s="4">
        <v>-877.39133252713145</v>
      </c>
    </row>
    <row r="207" spans="2:12" x14ac:dyDescent="0.3">
      <c r="B207" s="1">
        <f t="shared" si="3"/>
        <v>42936</v>
      </c>
      <c r="C207" s="2">
        <v>11740.230144311017</v>
      </c>
      <c r="D207">
        <v>84</v>
      </c>
      <c r="E207" cm="1">
        <f t="array" ref="E207">_xlfn.SWITCH(MONTH(Cafe_Fit[[#This Row],[Date]]),1,100,2,100,3,100,4,150,5,150,6,150,7,150,8,200,9,150,10,150,11,150,12,150)</f>
        <v>150</v>
      </c>
      <c r="F207">
        <v>19</v>
      </c>
      <c r="G207">
        <f>IF(OR(WEEKDAY(Cafe_Fit[[#This Row],[Date]])=1, WEEKDAY(Cafe_Fit[[#This Row],[Date]])=7),1,0)</f>
        <v>0</v>
      </c>
      <c r="H207" s="8">
        <f>K$17+(K$18*Cafe_Fit[[#This Row],[Temp]])+(K$19*Cafe_Fit[[#This Row],[ADSpend]])+(K$20*Cafe_Fit[[#This Row],[TapsActive]])+(K$21*Cafe_Fit[[#This Row],[IsWeekend]])</f>
        <v>12761.712813603161</v>
      </c>
      <c r="J207" s="4">
        <v>180</v>
      </c>
      <c r="K207" s="4">
        <v>12532.943665714538</v>
      </c>
      <c r="L207" s="4">
        <v>-239.35691270445932</v>
      </c>
    </row>
    <row r="208" spans="2:12" x14ac:dyDescent="0.3">
      <c r="B208" s="1">
        <f t="shared" si="3"/>
        <v>42937</v>
      </c>
      <c r="C208" s="2">
        <v>12443.472644573003</v>
      </c>
      <c r="D208">
        <v>84</v>
      </c>
      <c r="E208" cm="1">
        <f t="array" ref="E208">_xlfn.SWITCH(MONTH(Cafe_Fit[[#This Row],[Date]]),1,100,2,100,3,100,4,150,5,150,6,150,7,150,8,200,9,150,10,150,11,150,12,150)</f>
        <v>150</v>
      </c>
      <c r="F208">
        <v>16</v>
      </c>
      <c r="G208">
        <f>IF(OR(WEEKDAY(Cafe_Fit[[#This Row],[Date]])=1, WEEKDAY(Cafe_Fit[[#This Row],[Date]])=7),1,0)</f>
        <v>0</v>
      </c>
      <c r="H208" s="8">
        <f>K$17+(K$18*Cafe_Fit[[#This Row],[Temp]])+(K$19*Cafe_Fit[[#This Row],[ADSpend]])+(K$20*Cafe_Fit[[#This Row],[TapsActive]])+(K$21*Cafe_Fit[[#This Row],[IsWeekend]])</f>
        <v>12863.698391650561</v>
      </c>
      <c r="J208" s="4">
        <v>181</v>
      </c>
      <c r="K208" s="4">
        <v>12289.206062265985</v>
      </c>
      <c r="L208" s="4">
        <v>-1113.6339897406433</v>
      </c>
    </row>
    <row r="209" spans="2:12" x14ac:dyDescent="0.3">
      <c r="B209" s="1">
        <f t="shared" si="3"/>
        <v>42938</v>
      </c>
      <c r="C209" s="2">
        <v>13003.782850737716</v>
      </c>
      <c r="D209">
        <v>81</v>
      </c>
      <c r="E209" cm="1">
        <f t="array" ref="E209">_xlfn.SWITCH(MONTH(Cafe_Fit[[#This Row],[Date]]),1,100,2,100,3,100,4,150,5,150,6,150,7,150,8,200,9,150,10,150,11,150,12,150)</f>
        <v>150</v>
      </c>
      <c r="F209">
        <v>22</v>
      </c>
      <c r="G209">
        <f>IF(OR(WEEKDAY(Cafe_Fit[[#This Row],[Date]])=1, WEEKDAY(Cafe_Fit[[#This Row],[Date]])=7),1,0)</f>
        <v>1</v>
      </c>
      <c r="H209" s="8">
        <f>K$17+(K$18*Cafe_Fit[[#This Row],[Temp]])+(K$19*Cafe_Fit[[#This Row],[ADSpend]])+(K$20*Cafe_Fit[[#This Row],[TapsActive]])+(K$21*Cafe_Fit[[#This Row],[IsWeekend]])</f>
        <v>15446.697345973398</v>
      </c>
      <c r="J209" s="4">
        <v>182</v>
      </c>
      <c r="K209" s="4">
        <v>15550.395897129481</v>
      </c>
      <c r="L209" s="4">
        <v>-475.46341688745815</v>
      </c>
    </row>
    <row r="210" spans="2:12" x14ac:dyDescent="0.3">
      <c r="B210" s="1">
        <f t="shared" si="3"/>
        <v>42939</v>
      </c>
      <c r="C210" s="2">
        <v>14916.66333285486</v>
      </c>
      <c r="D210">
        <v>82</v>
      </c>
      <c r="E210" cm="1">
        <f t="array" ref="E210">_xlfn.SWITCH(MONTH(Cafe_Fit[[#This Row],[Date]]),1,100,2,100,3,100,4,150,5,150,6,150,7,150,8,200,9,150,10,150,11,150,12,150)</f>
        <v>150</v>
      </c>
      <c r="F210">
        <v>16</v>
      </c>
      <c r="G210">
        <f>IF(OR(WEEKDAY(Cafe_Fit[[#This Row],[Date]])=1, WEEKDAY(Cafe_Fit[[#This Row],[Date]])=7),1,0)</f>
        <v>1</v>
      </c>
      <c r="H210" s="8">
        <f>K$17+(K$18*Cafe_Fit[[#This Row],[Temp]])+(K$19*Cafe_Fit[[#This Row],[ADSpend]])+(K$20*Cafe_Fit[[#This Row],[TapsActive]])+(K$21*Cafe_Fit[[#This Row],[IsWeekend]])</f>
        <v>15697.919177201919</v>
      </c>
      <c r="J210" s="4">
        <v>183</v>
      </c>
      <c r="K210" s="4">
        <v>15338.940513254714</v>
      </c>
      <c r="L210" s="4">
        <v>-121.85310841110186</v>
      </c>
    </row>
    <row r="211" spans="2:12" x14ac:dyDescent="0.3">
      <c r="B211" s="1">
        <f t="shared" si="3"/>
        <v>42940</v>
      </c>
      <c r="C211" s="2">
        <v>12715.298923683966</v>
      </c>
      <c r="D211">
        <v>81</v>
      </c>
      <c r="E211" cm="1">
        <f t="array" ref="E211">_xlfn.SWITCH(MONTH(Cafe_Fit[[#This Row],[Date]]),1,100,2,100,3,100,4,150,5,150,6,150,7,150,8,200,9,150,10,150,11,150,12,150)</f>
        <v>150</v>
      </c>
      <c r="F211">
        <v>13</v>
      </c>
      <c r="G211">
        <f>IF(OR(WEEKDAY(Cafe_Fit[[#This Row],[Date]])=1, WEEKDAY(Cafe_Fit[[#This Row],[Date]])=7),1,0)</f>
        <v>0</v>
      </c>
      <c r="H211" s="8">
        <f>K$17+(K$18*Cafe_Fit[[#This Row],[Temp]])+(K$19*Cafe_Fit[[#This Row],[ADSpend]])+(K$20*Cafe_Fit[[#This Row],[TapsActive]])+(K$21*Cafe_Fit[[#This Row],[IsWeekend]])</f>
        <v>12823.931944296808</v>
      </c>
      <c r="J211" s="4">
        <v>184</v>
      </c>
      <c r="K211" s="4">
        <v>12682.179918895657</v>
      </c>
      <c r="L211" s="4">
        <v>-2048.0966555183295</v>
      </c>
    </row>
    <row r="212" spans="2:12" x14ac:dyDescent="0.3">
      <c r="B212" s="1">
        <f t="shared" si="3"/>
        <v>42941</v>
      </c>
      <c r="C212" s="2">
        <v>10890.177430738007</v>
      </c>
      <c r="D212">
        <v>78</v>
      </c>
      <c r="E212" cm="1">
        <f t="array" ref="E212">_xlfn.SWITCH(MONTH(Cafe_Fit[[#This Row],[Date]]),1,100,2,100,3,100,4,150,5,150,6,150,7,150,8,200,9,150,10,150,11,150,12,150)</f>
        <v>150</v>
      </c>
      <c r="F212">
        <v>14</v>
      </c>
      <c r="G212">
        <f>IF(OR(WEEKDAY(Cafe_Fit[[#This Row],[Date]])=1, WEEKDAY(Cafe_Fit[[#This Row],[Date]])=7),1,0)</f>
        <v>0</v>
      </c>
      <c r="H212" s="8">
        <f>K$17+(K$18*Cafe_Fit[[#This Row],[Temp]])+(K$19*Cafe_Fit[[#This Row],[ADSpend]])+(K$20*Cafe_Fit[[#This Row],[TapsActive]])+(K$21*Cafe_Fit[[#This Row],[IsWeekend]])</f>
        <v>12648.184726213191</v>
      </c>
      <c r="J212" s="4">
        <v>185</v>
      </c>
      <c r="K212" s="4">
        <v>12627.445015981973</v>
      </c>
      <c r="L212" s="4">
        <v>-1202.1786544911392</v>
      </c>
    </row>
    <row r="213" spans="2:12" x14ac:dyDescent="0.3">
      <c r="B213" s="1">
        <f t="shared" si="3"/>
        <v>42942</v>
      </c>
      <c r="C213" s="2">
        <v>10730.115801858301</v>
      </c>
      <c r="D213">
        <v>83</v>
      </c>
      <c r="E213" cm="1">
        <f t="array" ref="E213">_xlfn.SWITCH(MONTH(Cafe_Fit[[#This Row],[Date]]),1,100,2,100,3,100,4,150,5,150,6,150,7,150,8,200,9,150,10,150,11,150,12,150)</f>
        <v>150</v>
      </c>
      <c r="F213">
        <v>12</v>
      </c>
      <c r="G213">
        <f>IF(OR(WEEKDAY(Cafe_Fit[[#This Row],[Date]])=1, WEEKDAY(Cafe_Fit[[#This Row],[Date]])=7),1,0)</f>
        <v>0</v>
      </c>
      <c r="H213" s="8">
        <f>K$17+(K$18*Cafe_Fit[[#This Row],[Temp]])+(K$19*Cafe_Fit[[#This Row],[ADSpend]])+(K$20*Cafe_Fit[[#This Row],[TapsActive]])+(K$21*Cafe_Fit[[#This Row],[IsWeekend]])</f>
        <v>12952.428487246711</v>
      </c>
      <c r="J213" s="4">
        <v>186</v>
      </c>
      <c r="K213" s="4">
        <v>12661.44020866444</v>
      </c>
      <c r="L213" s="4">
        <v>-2036.9118774029812</v>
      </c>
    </row>
    <row r="214" spans="2:12" x14ac:dyDescent="0.3">
      <c r="B214" s="1">
        <f t="shared" si="3"/>
        <v>42943</v>
      </c>
      <c r="C214" s="2">
        <v>12083.952947298751</v>
      </c>
      <c r="D214">
        <v>79</v>
      </c>
      <c r="E214" cm="1">
        <f t="array" ref="E214">_xlfn.SWITCH(MONTH(Cafe_Fit[[#This Row],[Date]]),1,100,2,100,3,100,4,150,5,150,6,150,7,150,8,200,9,150,10,150,11,150,12,150)</f>
        <v>150</v>
      </c>
      <c r="F214">
        <v>16</v>
      </c>
      <c r="G214">
        <f>IF(OR(WEEKDAY(Cafe_Fit[[#This Row],[Date]])=1, WEEKDAY(Cafe_Fit[[#This Row],[Date]])=7),1,0)</f>
        <v>0</v>
      </c>
      <c r="H214" s="8">
        <f>K$17+(K$18*Cafe_Fit[[#This Row],[Temp]])+(K$19*Cafe_Fit[[#This Row],[ADSpend]])+(K$20*Cafe_Fit[[#This Row],[TapsActive]])+(K$21*Cafe_Fit[[#This Row],[IsWeekend]])</f>
        <v>12627.445015981973</v>
      </c>
      <c r="J214" s="4">
        <v>187</v>
      </c>
      <c r="K214" s="4">
        <v>12517.975210154606</v>
      </c>
      <c r="L214" s="4">
        <v>31.220146106417815</v>
      </c>
    </row>
    <row r="215" spans="2:12" x14ac:dyDescent="0.3">
      <c r="B215" s="1">
        <f t="shared" si="3"/>
        <v>42944</v>
      </c>
      <c r="C215" s="2">
        <v>11413.331328398128</v>
      </c>
      <c r="D215">
        <v>78</v>
      </c>
      <c r="E215" cm="1">
        <f t="array" ref="E215">_xlfn.SWITCH(MONTH(Cafe_Fit[[#This Row],[Date]]),1,100,2,100,3,100,4,150,5,150,6,150,7,150,8,200,9,150,10,150,11,150,12,150)</f>
        <v>150</v>
      </c>
      <c r="F215">
        <v>17</v>
      </c>
      <c r="G215">
        <f>IF(OR(WEEKDAY(Cafe_Fit[[#This Row],[Date]])=1, WEEKDAY(Cafe_Fit[[#This Row],[Date]])=7),1,0)</f>
        <v>0</v>
      </c>
      <c r="H215" s="8">
        <f>K$17+(K$18*Cafe_Fit[[#This Row],[Temp]])+(K$19*Cafe_Fit[[#This Row],[ADSpend]])+(K$20*Cafe_Fit[[#This Row],[TapsActive]])+(K$21*Cafe_Fit[[#This Row],[IsWeekend]])</f>
        <v>12546.19914816579</v>
      </c>
      <c r="J215" s="4">
        <v>188</v>
      </c>
      <c r="K215" s="4">
        <v>12619.960788202006</v>
      </c>
      <c r="L215" s="4">
        <v>-36.582422686935388</v>
      </c>
    </row>
    <row r="216" spans="2:12" x14ac:dyDescent="0.3">
      <c r="B216" s="1">
        <f t="shared" si="3"/>
        <v>42945</v>
      </c>
      <c r="C216" s="2">
        <v>14626.520337032372</v>
      </c>
      <c r="D216">
        <v>81</v>
      </c>
      <c r="E216" cm="1">
        <f t="array" ref="E216">_xlfn.SWITCH(MONTH(Cafe_Fit[[#This Row],[Date]]),1,100,2,100,3,100,4,150,5,150,6,150,7,150,8,200,9,150,10,150,11,150,12,150)</f>
        <v>150</v>
      </c>
      <c r="F216">
        <v>22</v>
      </c>
      <c r="G216">
        <f>IF(OR(WEEKDAY(Cafe_Fit[[#This Row],[Date]])=1, WEEKDAY(Cafe_Fit[[#This Row],[Date]])=7),1,0)</f>
        <v>1</v>
      </c>
      <c r="H216" s="8">
        <f>K$17+(K$18*Cafe_Fit[[#This Row],[Temp]])+(K$19*Cafe_Fit[[#This Row],[ADSpend]])+(K$20*Cafe_Fit[[#This Row],[TapsActive]])+(K$21*Cafe_Fit[[#This Row],[IsWeekend]])</f>
        <v>15446.697345973398</v>
      </c>
      <c r="J216" s="4">
        <v>189</v>
      </c>
      <c r="K216" s="4">
        <v>15644.897247396917</v>
      </c>
      <c r="L216" s="4">
        <v>-520.53874008068487</v>
      </c>
    </row>
    <row r="217" spans="2:12" x14ac:dyDescent="0.3">
      <c r="B217" s="1">
        <f t="shared" si="3"/>
        <v>42946</v>
      </c>
      <c r="C217" s="2">
        <v>13217.723758171345</v>
      </c>
      <c r="D217">
        <v>78</v>
      </c>
      <c r="E217" cm="1">
        <f t="array" ref="E217">_xlfn.SWITCH(MONTH(Cafe_Fit[[#This Row],[Date]]),1,100,2,100,3,100,4,150,5,150,6,150,7,150,8,200,9,150,10,150,11,150,12,150)</f>
        <v>150</v>
      </c>
      <c r="F217">
        <v>14</v>
      </c>
      <c r="G217">
        <f>IF(OR(WEEKDAY(Cafe_Fit[[#This Row],[Date]])=1, WEEKDAY(Cafe_Fit[[#This Row],[Date]])=7),1,0)</f>
        <v>1</v>
      </c>
      <c r="H217" s="8">
        <f>K$17+(K$18*Cafe_Fit[[#This Row],[Temp]])+(K$19*Cafe_Fit[[#This Row],[ADSpend]])+(K$20*Cafe_Fit[[#This Row],[TapsActive]])+(K$21*Cafe_Fit[[#This Row],[IsWeekend]])</f>
        <v>15576.906862031983</v>
      </c>
      <c r="J217" s="4">
        <v>190</v>
      </c>
      <c r="K217" s="4">
        <v>15386.191188388431</v>
      </c>
      <c r="L217" s="4">
        <v>-1499.1453229335184</v>
      </c>
    </row>
    <row r="218" spans="2:12" x14ac:dyDescent="0.3">
      <c r="B218" s="1">
        <f t="shared" si="3"/>
        <v>42947</v>
      </c>
      <c r="C218" s="2">
        <v>12218.032642909786</v>
      </c>
      <c r="D218">
        <v>77</v>
      </c>
      <c r="E218" cm="1">
        <f t="array" ref="E218">_xlfn.SWITCH(MONTH(Cafe_Fit[[#This Row],[Date]]),1,100,2,100,3,100,4,150,5,150,6,150,7,150,8,200,9,150,10,150,11,150,12,150)</f>
        <v>150</v>
      </c>
      <c r="F218">
        <v>18</v>
      </c>
      <c r="G218">
        <f>IF(OR(WEEKDAY(Cafe_Fit[[#This Row],[Date]])=1, WEEKDAY(Cafe_Fit[[#This Row],[Date]])=7),1,0)</f>
        <v>0</v>
      </c>
      <c r="H218" s="8">
        <f>K$17+(K$18*Cafe_Fit[[#This Row],[Temp]])+(K$19*Cafe_Fit[[#This Row],[ADSpend]])+(K$20*Cafe_Fit[[#This Row],[TapsActive]])+(K$21*Cafe_Fit[[#This Row],[IsWeekend]])</f>
        <v>12464.953280349604</v>
      </c>
      <c r="J218" s="4">
        <v>191</v>
      </c>
      <c r="K218" s="4">
        <v>12504.719727703356</v>
      </c>
      <c r="L218" s="4">
        <v>-1671.259517313938</v>
      </c>
    </row>
    <row r="219" spans="2:12" x14ac:dyDescent="0.3">
      <c r="B219" s="1">
        <f t="shared" si="3"/>
        <v>42948</v>
      </c>
      <c r="C219" s="2">
        <v>13519.81912159537</v>
      </c>
      <c r="D219">
        <v>78</v>
      </c>
      <c r="E219" cm="1">
        <f t="array" ref="E219">_xlfn.SWITCH(MONTH(Cafe_Fit[[#This Row],[Date]]),1,100,2,100,3,100,4,150,5,150,6,150,7,150,8,200,9,150,10,150,11,150,12,150)</f>
        <v>200</v>
      </c>
      <c r="F219">
        <v>21</v>
      </c>
      <c r="G219">
        <f>IF(OR(WEEKDAY(Cafe_Fit[[#This Row],[Date]])=1, WEEKDAY(Cafe_Fit[[#This Row],[Date]])=7),1,0)</f>
        <v>0</v>
      </c>
      <c r="H219" s="8">
        <f>K$17+(K$18*Cafe_Fit[[#This Row],[Temp]])+(K$19*Cafe_Fit[[#This Row],[ADSpend]])+(K$20*Cafe_Fit[[#This Row],[TapsActive]])+(K$21*Cafe_Fit[[#This Row],[IsWeekend]])</f>
        <v>14348.180151067769</v>
      </c>
      <c r="J219" s="4">
        <v>192</v>
      </c>
      <c r="K219" s="4">
        <v>12729.430594029374</v>
      </c>
      <c r="L219" s="4">
        <v>-2268.9229308170834</v>
      </c>
    </row>
    <row r="220" spans="2:12" x14ac:dyDescent="0.3">
      <c r="B220" s="1">
        <f t="shared" si="3"/>
        <v>42949</v>
      </c>
      <c r="C220" s="2">
        <v>12667.634295272615</v>
      </c>
      <c r="D220">
        <v>78</v>
      </c>
      <c r="E220" cm="1">
        <f t="array" ref="E220">_xlfn.SWITCH(MONTH(Cafe_Fit[[#This Row],[Date]]),1,100,2,100,3,100,4,150,5,150,6,150,7,150,8,200,9,150,10,150,11,150,12,150)</f>
        <v>200</v>
      </c>
      <c r="F220">
        <v>22</v>
      </c>
      <c r="G220">
        <f>IF(OR(WEEKDAY(Cafe_Fit[[#This Row],[Date]])=1, WEEKDAY(Cafe_Fit[[#This Row],[Date]])=7),1,0)</f>
        <v>0</v>
      </c>
      <c r="H220" s="8">
        <f>K$17+(K$18*Cafe_Fit[[#This Row],[Temp]])+(K$19*Cafe_Fit[[#This Row],[ADSpend]])+(K$20*Cafe_Fit[[#This Row],[TapsActive]])+(K$21*Cafe_Fit[[#This Row],[IsWeekend]])</f>
        <v>14314.184958385302</v>
      </c>
      <c r="J220" s="4">
        <v>193</v>
      </c>
      <c r="K220" s="4">
        <v>12661.44020866444</v>
      </c>
      <c r="L220" s="4">
        <v>-2264.4666105903016</v>
      </c>
    </row>
    <row r="221" spans="2:12" x14ac:dyDescent="0.3">
      <c r="B221" s="1">
        <f t="shared" si="3"/>
        <v>42950</v>
      </c>
      <c r="C221" s="2">
        <v>13042.064359302805</v>
      </c>
      <c r="D221">
        <v>78</v>
      </c>
      <c r="E221" cm="1">
        <f t="array" ref="E221">_xlfn.SWITCH(MONTH(Cafe_Fit[[#This Row],[Date]]),1,100,2,100,3,100,4,150,5,150,6,150,7,150,8,200,9,150,10,150,11,150,12,150)</f>
        <v>200</v>
      </c>
      <c r="F221">
        <v>15</v>
      </c>
      <c r="G221">
        <f>IF(OR(WEEKDAY(Cafe_Fit[[#This Row],[Date]])=1, WEEKDAY(Cafe_Fit[[#This Row],[Date]])=7),1,0)</f>
        <v>0</v>
      </c>
      <c r="H221" s="8">
        <f>K$17+(K$18*Cafe_Fit[[#This Row],[Temp]])+(K$19*Cafe_Fit[[#This Row],[ADSpend]])+(K$20*Cafe_Fit[[#This Row],[TapsActive]])+(K$21*Cafe_Fit[[#This Row],[IsWeekend]])</f>
        <v>14552.15130716257</v>
      </c>
      <c r="J221" s="4">
        <v>194</v>
      </c>
      <c r="K221" s="4">
        <v>12680.466945786975</v>
      </c>
      <c r="L221" s="4">
        <v>-1630.3607310209536</v>
      </c>
    </row>
    <row r="222" spans="2:12" x14ac:dyDescent="0.3">
      <c r="B222" s="1">
        <f t="shared" si="3"/>
        <v>42951</v>
      </c>
      <c r="C222" s="2">
        <v>13676.861056080856</v>
      </c>
      <c r="D222">
        <v>76</v>
      </c>
      <c r="E222" cm="1">
        <f t="array" ref="E222">_xlfn.SWITCH(MONTH(Cafe_Fit[[#This Row],[Date]]),1,100,2,100,3,100,4,150,5,150,6,150,7,150,8,200,9,150,10,150,11,150,12,150)</f>
        <v>200</v>
      </c>
      <c r="F222">
        <v>18</v>
      </c>
      <c r="G222">
        <f>IF(OR(WEEKDAY(Cafe_Fit[[#This Row],[Date]])=1, WEEKDAY(Cafe_Fit[[#This Row],[Date]])=7),1,0)</f>
        <v>0</v>
      </c>
      <c r="H222" s="8">
        <f>K$17+(K$18*Cafe_Fit[[#This Row],[Temp]])+(K$19*Cafe_Fit[[#This Row],[ADSpend]])+(K$20*Cafe_Fit[[#This Row],[TapsActive]])+(K$21*Cafe_Fit[[#This Row],[IsWeekend]])</f>
        <v>14355.664378847736</v>
      </c>
      <c r="J222" s="4">
        <v>195</v>
      </c>
      <c r="K222" s="4">
        <v>12952.428487246711</v>
      </c>
      <c r="L222" s="4">
        <v>-2453.1155067933432</v>
      </c>
    </row>
    <row r="223" spans="2:12" x14ac:dyDescent="0.3">
      <c r="B223" s="1">
        <f t="shared" si="3"/>
        <v>42952</v>
      </c>
      <c r="C223" s="2">
        <v>15004.411971114185</v>
      </c>
      <c r="D223">
        <v>78</v>
      </c>
      <c r="E223" cm="1">
        <f t="array" ref="E223">_xlfn.SWITCH(MONTH(Cafe_Fit[[#This Row],[Date]]),1,100,2,100,3,100,4,150,5,150,6,150,7,150,8,200,9,150,10,150,11,150,12,150)</f>
        <v>200</v>
      </c>
      <c r="F223">
        <v>21</v>
      </c>
      <c r="G223">
        <f>IF(OR(WEEKDAY(Cafe_Fit[[#This Row],[Date]])=1, WEEKDAY(Cafe_Fit[[#This Row],[Date]])=7),1,0)</f>
        <v>1</v>
      </c>
      <c r="H223" s="8">
        <f>K$17+(K$18*Cafe_Fit[[#This Row],[Temp]])+(K$19*Cafe_Fit[[#This Row],[ADSpend]])+(K$20*Cafe_Fit[[#This Row],[TapsActive]])+(K$21*Cafe_Fit[[#This Row],[IsWeekend]])</f>
        <v>17276.902286886561</v>
      </c>
      <c r="J223" s="4">
        <v>196</v>
      </c>
      <c r="K223" s="4">
        <v>15684.663694750667</v>
      </c>
      <c r="L223" s="4">
        <v>-204.84569831510453</v>
      </c>
    </row>
    <row r="224" spans="2:12" x14ac:dyDescent="0.3">
      <c r="B224" s="1">
        <f t="shared" si="3"/>
        <v>42953</v>
      </c>
      <c r="C224" s="2">
        <v>15844.772251044635</v>
      </c>
      <c r="D224">
        <v>79</v>
      </c>
      <c r="E224" cm="1">
        <f t="array" ref="E224">_xlfn.SWITCH(MONTH(Cafe_Fit[[#This Row],[Date]]),1,100,2,100,3,100,4,150,5,150,6,150,7,150,8,200,9,150,10,150,11,150,12,150)</f>
        <v>200</v>
      </c>
      <c r="F224">
        <v>18</v>
      </c>
      <c r="G224">
        <f>IF(OR(WEEKDAY(Cafe_Fit[[#This Row],[Date]])=1, WEEKDAY(Cafe_Fit[[#This Row],[Date]])=7),1,0)</f>
        <v>1</v>
      </c>
      <c r="H224" s="8">
        <f>K$17+(K$18*Cafe_Fit[[#This Row],[Temp]])+(K$19*Cafe_Fit[[#This Row],[ADSpend]])+(K$20*Cafe_Fit[[#This Row],[TapsActive]])+(K$21*Cafe_Fit[[#This Row],[IsWeekend]])</f>
        <v>17426.138540067681</v>
      </c>
      <c r="J224" s="4">
        <v>197</v>
      </c>
      <c r="K224" s="4">
        <v>15563.651379580731</v>
      </c>
      <c r="L224" s="4">
        <v>-1674.5444361476711</v>
      </c>
    </row>
    <row r="225" spans="2:12" x14ac:dyDescent="0.3">
      <c r="B225" s="1">
        <f t="shared" si="3"/>
        <v>42954</v>
      </c>
      <c r="C225" s="2">
        <v>13778.386096145947</v>
      </c>
      <c r="D225">
        <v>77</v>
      </c>
      <c r="E225" cm="1">
        <f t="array" ref="E225">_xlfn.SWITCH(MONTH(Cafe_Fit[[#This Row],[Date]]),1,100,2,100,3,100,4,150,5,150,6,150,7,150,8,200,9,150,10,150,11,150,12,150)</f>
        <v>200</v>
      </c>
      <c r="F225">
        <v>13</v>
      </c>
      <c r="G225">
        <f>IF(OR(WEEKDAY(Cafe_Fit[[#This Row],[Date]])=1, WEEKDAY(Cafe_Fit[[#This Row],[Date]])=7),1,0)</f>
        <v>0</v>
      </c>
      <c r="H225" s="8">
        <f>K$17+(K$18*Cafe_Fit[[#This Row],[Temp]])+(K$19*Cafe_Fit[[#This Row],[ADSpend]])+(K$20*Cafe_Fit[[#This Row],[TapsActive]])+(K$21*Cafe_Fit[[#This Row],[IsWeekend]])</f>
        <v>14572.891017393787</v>
      </c>
      <c r="J225" s="4">
        <v>198</v>
      </c>
      <c r="K225" s="4">
        <v>12410.218377435922</v>
      </c>
      <c r="L225" s="4">
        <v>-631.41571641835981</v>
      </c>
    </row>
    <row r="226" spans="2:12" x14ac:dyDescent="0.3">
      <c r="B226" s="1">
        <f t="shared" si="3"/>
        <v>42955</v>
      </c>
      <c r="C226" s="2">
        <v>13007.469074151082</v>
      </c>
      <c r="D226">
        <v>74</v>
      </c>
      <c r="E226" cm="1">
        <f t="array" ref="E226">_xlfn.SWITCH(MONTH(Cafe_Fit[[#This Row],[Date]]),1,100,2,100,3,100,4,150,5,150,6,150,7,150,8,200,9,150,10,150,11,150,12,150)</f>
        <v>200</v>
      </c>
      <c r="F226">
        <v>19</v>
      </c>
      <c r="G226">
        <f>IF(OR(WEEKDAY(Cafe_Fit[[#This Row],[Date]])=1, WEEKDAY(Cafe_Fit[[#This Row],[Date]])=7),1,0)</f>
        <v>0</v>
      </c>
      <c r="H226" s="8">
        <f>K$17+(K$18*Cafe_Fit[[#This Row],[Temp]])+(K$19*Cafe_Fit[[#This Row],[ADSpend]])+(K$20*Cafe_Fit[[#This Row],[TapsActive]])+(K$21*Cafe_Fit[[#This Row],[IsWeekend]])</f>
        <v>14227.167835897833</v>
      </c>
      <c r="J226" s="4">
        <v>199</v>
      </c>
      <c r="K226" s="4">
        <v>12580.194340848257</v>
      </c>
      <c r="L226" s="4">
        <v>-2167.8118642267127</v>
      </c>
    </row>
    <row r="227" spans="2:12" x14ac:dyDescent="0.3">
      <c r="B227" s="1">
        <f t="shared" si="3"/>
        <v>42956</v>
      </c>
      <c r="C227" s="2">
        <v>12508.492966151724</v>
      </c>
      <c r="D227">
        <v>74</v>
      </c>
      <c r="E227" cm="1">
        <f t="array" ref="E227">_xlfn.SWITCH(MONTH(Cafe_Fit[[#This Row],[Date]]),1,100,2,100,3,100,4,150,5,150,6,150,7,150,8,200,9,150,10,150,11,150,12,150)</f>
        <v>200</v>
      </c>
      <c r="F227">
        <v>14</v>
      </c>
      <c r="G227">
        <f>IF(OR(WEEKDAY(Cafe_Fit[[#This Row],[Date]])=1, WEEKDAY(Cafe_Fit[[#This Row],[Date]])=7),1,0)</f>
        <v>0</v>
      </c>
      <c r="H227" s="8">
        <f>K$17+(K$18*Cafe_Fit[[#This Row],[Temp]])+(K$19*Cafe_Fit[[#This Row],[ADSpend]])+(K$20*Cafe_Fit[[#This Row],[TapsActive]])+(K$21*Cafe_Fit[[#This Row],[IsWeekend]])</f>
        <v>14397.143799310168</v>
      </c>
      <c r="J227" s="4">
        <v>200</v>
      </c>
      <c r="K227" s="4">
        <v>12612.476560422041</v>
      </c>
      <c r="L227" s="4">
        <v>375.58966912119649</v>
      </c>
    </row>
    <row r="228" spans="2:12" x14ac:dyDescent="0.3">
      <c r="B228" s="1">
        <f t="shared" si="3"/>
        <v>42957</v>
      </c>
      <c r="C228" s="2">
        <v>13014.169919281578</v>
      </c>
      <c r="D228">
        <v>76</v>
      </c>
      <c r="E228" cm="1">
        <f t="array" ref="E228">_xlfn.SWITCH(MONTH(Cafe_Fit[[#This Row],[Date]]),1,100,2,100,3,100,4,150,5,150,6,150,7,150,8,200,9,150,10,150,11,150,12,150)</f>
        <v>200</v>
      </c>
      <c r="F228">
        <v>12</v>
      </c>
      <c r="G228">
        <f>IF(OR(WEEKDAY(Cafe_Fit[[#This Row],[Date]])=1, WEEKDAY(Cafe_Fit[[#This Row],[Date]])=7),1,0)</f>
        <v>0</v>
      </c>
      <c r="H228" s="8">
        <f>K$17+(K$18*Cafe_Fit[[#This Row],[Temp]])+(K$19*Cafe_Fit[[#This Row],[ADSpend]])+(K$20*Cafe_Fit[[#This Row],[TapsActive]])+(K$21*Cafe_Fit[[#This Row],[IsWeekend]])</f>
        <v>14559.635534942538</v>
      </c>
      <c r="J228" s="4">
        <v>201</v>
      </c>
      <c r="K228" s="4">
        <v>12761.712813603161</v>
      </c>
      <c r="L228" s="4">
        <v>-1021.4826692921433</v>
      </c>
    </row>
    <row r="229" spans="2:12" x14ac:dyDescent="0.3">
      <c r="B229" s="1">
        <f t="shared" si="3"/>
        <v>42958</v>
      </c>
      <c r="C229" s="2">
        <v>13685.916398433119</v>
      </c>
      <c r="D229">
        <v>78</v>
      </c>
      <c r="E229" cm="1">
        <f t="array" ref="E229">_xlfn.SWITCH(MONTH(Cafe_Fit[[#This Row],[Date]]),1,100,2,100,3,100,4,150,5,150,6,150,7,150,8,200,9,150,10,150,11,150,12,150)</f>
        <v>200</v>
      </c>
      <c r="F229">
        <v>15</v>
      </c>
      <c r="G229">
        <f>IF(OR(WEEKDAY(Cafe_Fit[[#This Row],[Date]])=1, WEEKDAY(Cafe_Fit[[#This Row],[Date]])=7),1,0)</f>
        <v>0</v>
      </c>
      <c r="H229" s="8">
        <f>K$17+(K$18*Cafe_Fit[[#This Row],[Temp]])+(K$19*Cafe_Fit[[#This Row],[ADSpend]])+(K$20*Cafe_Fit[[#This Row],[TapsActive]])+(K$21*Cafe_Fit[[#This Row],[IsWeekend]])</f>
        <v>14552.15130716257</v>
      </c>
      <c r="J229" s="4">
        <v>202</v>
      </c>
      <c r="K229" s="4">
        <v>12863.698391650561</v>
      </c>
      <c r="L229" s="4">
        <v>-420.22574707755848</v>
      </c>
    </row>
    <row r="230" spans="2:12" x14ac:dyDescent="0.3">
      <c r="B230" s="1">
        <f t="shared" si="3"/>
        <v>42959</v>
      </c>
      <c r="C230" s="2">
        <v>16304.496564816563</v>
      </c>
      <c r="D230">
        <v>80</v>
      </c>
      <c r="E230" cm="1">
        <f t="array" ref="E230">_xlfn.SWITCH(MONTH(Cafe_Fit[[#This Row],[Date]]),1,100,2,100,3,100,4,150,5,150,6,150,7,150,8,200,9,150,10,150,11,150,12,150)</f>
        <v>200</v>
      </c>
      <c r="F230">
        <v>19</v>
      </c>
      <c r="G230">
        <f>IF(OR(WEEKDAY(Cafe_Fit[[#This Row],[Date]])=1, WEEKDAY(Cafe_Fit[[#This Row],[Date]])=7),1,0)</f>
        <v>1</v>
      </c>
      <c r="H230" s="8">
        <f>K$17+(K$18*Cafe_Fit[[#This Row],[Temp]])+(K$19*Cafe_Fit[[#This Row],[ADSpend]])+(K$20*Cafe_Fit[[#This Row],[TapsActive]])+(K$21*Cafe_Fit[[#This Row],[IsWeekend]])</f>
        <v>17439.394022518929</v>
      </c>
      <c r="J230" s="4">
        <v>203</v>
      </c>
      <c r="K230" s="4">
        <v>15446.697345973398</v>
      </c>
      <c r="L230" s="4">
        <v>-2442.9144952356819</v>
      </c>
    </row>
    <row r="231" spans="2:12" x14ac:dyDescent="0.3">
      <c r="B231" s="1">
        <f t="shared" si="3"/>
        <v>42960</v>
      </c>
      <c r="C231" s="2">
        <v>16003.760394708062</v>
      </c>
      <c r="D231">
        <v>80</v>
      </c>
      <c r="E231" cm="1">
        <f t="array" ref="E231">_xlfn.SWITCH(MONTH(Cafe_Fit[[#This Row],[Date]]),1,100,2,100,3,100,4,150,5,150,6,150,7,150,8,200,9,150,10,150,11,150,12,150)</f>
        <v>200</v>
      </c>
      <c r="F231">
        <v>17</v>
      </c>
      <c r="G231">
        <f>IF(OR(WEEKDAY(Cafe_Fit[[#This Row],[Date]])=1, WEEKDAY(Cafe_Fit[[#This Row],[Date]])=7),1,0)</f>
        <v>1</v>
      </c>
      <c r="H231" s="8">
        <f>K$17+(K$18*Cafe_Fit[[#This Row],[Temp]])+(K$19*Cafe_Fit[[#This Row],[ADSpend]])+(K$20*Cafe_Fit[[#This Row],[TapsActive]])+(K$21*Cafe_Fit[[#This Row],[IsWeekend]])</f>
        <v>17507.384407883863</v>
      </c>
      <c r="J231" s="4">
        <v>204</v>
      </c>
      <c r="K231" s="4">
        <v>15697.919177201919</v>
      </c>
      <c r="L231" s="4">
        <v>-781.25584434705888</v>
      </c>
    </row>
    <row r="232" spans="2:12" x14ac:dyDescent="0.3">
      <c r="B232" s="1">
        <f t="shared" si="3"/>
        <v>42961</v>
      </c>
      <c r="C232" s="2">
        <v>14075.580624605376</v>
      </c>
      <c r="D232">
        <v>83</v>
      </c>
      <c r="E232" cm="1">
        <f t="array" ref="E232">_xlfn.SWITCH(MONTH(Cafe_Fit[[#This Row],[Date]]),1,100,2,100,3,100,4,150,5,150,6,150,7,150,8,200,9,150,10,150,11,150,12,150)</f>
        <v>200</v>
      </c>
      <c r="F232">
        <v>19</v>
      </c>
      <c r="G232">
        <f>IF(OR(WEEKDAY(Cafe_Fit[[#This Row],[Date]])=1, WEEKDAY(Cafe_Fit[[#This Row],[Date]])=7),1,0)</f>
        <v>0</v>
      </c>
      <c r="H232" s="8">
        <f>K$17+(K$18*Cafe_Fit[[#This Row],[Temp]])+(K$19*Cafe_Fit[[#This Row],[ADSpend]])+(K$20*Cafe_Fit[[#This Row],[TapsActive]])+(K$21*Cafe_Fit[[#This Row],[IsWeekend]])</f>
        <v>14652.423912101291</v>
      </c>
      <c r="J232" s="4">
        <v>205</v>
      </c>
      <c r="K232" s="4">
        <v>12823.931944296808</v>
      </c>
      <c r="L232" s="4">
        <v>-108.6330206128423</v>
      </c>
    </row>
    <row r="233" spans="2:12" x14ac:dyDescent="0.3">
      <c r="B233" s="1">
        <f t="shared" si="3"/>
        <v>42962</v>
      </c>
      <c r="C233" s="2">
        <v>13372.252273398137</v>
      </c>
      <c r="D233">
        <v>79</v>
      </c>
      <c r="E233" cm="1">
        <f t="array" ref="E233">_xlfn.SWITCH(MONTH(Cafe_Fit[[#This Row],[Date]]),1,100,2,100,3,100,4,150,5,150,6,150,7,150,8,200,9,150,10,150,11,150,12,150)</f>
        <v>200</v>
      </c>
      <c r="F233">
        <v>21</v>
      </c>
      <c r="G233">
        <f>IF(OR(WEEKDAY(Cafe_Fit[[#This Row],[Date]])=1, WEEKDAY(Cafe_Fit[[#This Row],[Date]])=7),1,0)</f>
        <v>0</v>
      </c>
      <c r="H233" s="8">
        <f>K$17+(K$18*Cafe_Fit[[#This Row],[Temp]])+(K$19*Cafe_Fit[[#This Row],[ADSpend]])+(K$20*Cafe_Fit[[#This Row],[TapsActive]])+(K$21*Cafe_Fit[[#This Row],[IsWeekend]])</f>
        <v>14395.430826201487</v>
      </c>
      <c r="J233" s="4">
        <v>206</v>
      </c>
      <c r="K233" s="4">
        <v>12648.184726213191</v>
      </c>
      <c r="L233" s="4">
        <v>-1758.0072954751831</v>
      </c>
    </row>
    <row r="234" spans="2:12" x14ac:dyDescent="0.3">
      <c r="B234" s="1">
        <f t="shared" si="3"/>
        <v>42963</v>
      </c>
      <c r="C234" s="2">
        <v>12420.375782706004</v>
      </c>
      <c r="D234">
        <v>81</v>
      </c>
      <c r="E234" cm="1">
        <f t="array" ref="E234">_xlfn.SWITCH(MONTH(Cafe_Fit[[#This Row],[Date]]),1,100,2,100,3,100,4,150,5,150,6,150,7,150,8,200,9,150,10,150,11,150,12,150)</f>
        <v>200</v>
      </c>
      <c r="F234">
        <v>18</v>
      </c>
      <c r="G234">
        <f>IF(OR(WEEKDAY(Cafe_Fit[[#This Row],[Date]])=1, WEEKDAY(Cafe_Fit[[#This Row],[Date]])=7),1,0)</f>
        <v>0</v>
      </c>
      <c r="H234" s="8">
        <f>K$17+(K$18*Cafe_Fit[[#This Row],[Temp]])+(K$19*Cafe_Fit[[#This Row],[ADSpend]])+(K$20*Cafe_Fit[[#This Row],[TapsActive]])+(K$21*Cafe_Fit[[#This Row],[IsWeekend]])</f>
        <v>14591.917754516324</v>
      </c>
      <c r="J234" s="4">
        <v>207</v>
      </c>
      <c r="K234" s="4">
        <v>12952.428487246711</v>
      </c>
      <c r="L234" s="4">
        <v>-2222.3126853884096</v>
      </c>
    </row>
    <row r="235" spans="2:12" x14ac:dyDescent="0.3">
      <c r="B235" s="1">
        <f t="shared" si="3"/>
        <v>42964</v>
      </c>
      <c r="C235" s="2">
        <v>12773.002090403168</v>
      </c>
      <c r="D235">
        <v>83</v>
      </c>
      <c r="E235" cm="1">
        <f t="array" ref="E235">_xlfn.SWITCH(MONTH(Cafe_Fit[[#This Row],[Date]]),1,100,2,100,3,100,4,150,5,150,6,150,7,150,8,200,9,150,10,150,11,150,12,150)</f>
        <v>200</v>
      </c>
      <c r="F235">
        <v>15</v>
      </c>
      <c r="G235">
        <f>IF(OR(WEEKDAY(Cafe_Fit[[#This Row],[Date]])=1, WEEKDAY(Cafe_Fit[[#This Row],[Date]])=7),1,0)</f>
        <v>0</v>
      </c>
      <c r="H235" s="8">
        <f>K$17+(K$18*Cafe_Fit[[#This Row],[Temp]])+(K$19*Cafe_Fit[[#This Row],[ADSpend]])+(K$20*Cafe_Fit[[#This Row],[TapsActive]])+(K$21*Cafe_Fit[[#This Row],[IsWeekend]])</f>
        <v>14788.404682831158</v>
      </c>
      <c r="J235" s="4">
        <v>208</v>
      </c>
      <c r="K235" s="4">
        <v>12627.445015981973</v>
      </c>
      <c r="L235" s="4">
        <v>-543.4920686832229</v>
      </c>
    </row>
    <row r="236" spans="2:12" x14ac:dyDescent="0.3">
      <c r="B236" s="1">
        <f t="shared" si="3"/>
        <v>42965</v>
      </c>
      <c r="C236" s="2">
        <v>13314.689444977004</v>
      </c>
      <c r="D236">
        <v>82</v>
      </c>
      <c r="E236" cm="1">
        <f t="array" ref="E236">_xlfn.SWITCH(MONTH(Cafe_Fit[[#This Row],[Date]]),1,100,2,100,3,100,4,150,5,150,6,150,7,150,8,200,9,150,10,150,11,150,12,150)</f>
        <v>200</v>
      </c>
      <c r="F236">
        <v>13</v>
      </c>
      <c r="G236">
        <f>IF(OR(WEEKDAY(Cafe_Fit[[#This Row],[Date]])=1, WEEKDAY(Cafe_Fit[[#This Row],[Date]])=7),1,0)</f>
        <v>0</v>
      </c>
      <c r="H236" s="8">
        <f>K$17+(K$18*Cafe_Fit[[#This Row],[Temp]])+(K$19*Cafe_Fit[[#This Row],[ADSpend]])+(K$20*Cafe_Fit[[#This Row],[TapsActive]])+(K$21*Cafe_Fit[[#This Row],[IsWeekend]])</f>
        <v>14809.144393062375</v>
      </c>
      <c r="J236" s="4">
        <v>209</v>
      </c>
      <c r="K236" s="4">
        <v>12546.19914816579</v>
      </c>
      <c r="L236" s="4">
        <v>-1132.8678197676618</v>
      </c>
    </row>
    <row r="237" spans="2:12" x14ac:dyDescent="0.3">
      <c r="B237" s="1">
        <f t="shared" si="3"/>
        <v>42966</v>
      </c>
      <c r="C237" s="2">
        <v>16405.180331968688</v>
      </c>
      <c r="D237">
        <v>79</v>
      </c>
      <c r="E237" cm="1">
        <f t="array" ref="E237">_xlfn.SWITCH(MONTH(Cafe_Fit[[#This Row],[Date]]),1,100,2,100,3,100,4,150,5,150,6,150,7,150,8,200,9,150,10,150,11,150,12,150)</f>
        <v>200</v>
      </c>
      <c r="F237">
        <v>14</v>
      </c>
      <c r="G237">
        <f>IF(OR(WEEKDAY(Cafe_Fit[[#This Row],[Date]])=1, WEEKDAY(Cafe_Fit[[#This Row],[Date]])=7),1,0)</f>
        <v>1</v>
      </c>
      <c r="H237" s="8">
        <f>K$17+(K$18*Cafe_Fit[[#This Row],[Temp]])+(K$19*Cafe_Fit[[#This Row],[ADSpend]])+(K$20*Cafe_Fit[[#This Row],[TapsActive]])+(K$21*Cafe_Fit[[#This Row],[IsWeekend]])</f>
        <v>17562.119310797549</v>
      </c>
      <c r="J237" s="4">
        <v>210</v>
      </c>
      <c r="K237" s="4">
        <v>15446.697345973398</v>
      </c>
      <c r="L237" s="4">
        <v>-820.17700894102563</v>
      </c>
    </row>
    <row r="238" spans="2:12" x14ac:dyDescent="0.3">
      <c r="B238" s="1">
        <f t="shared" si="3"/>
        <v>42967</v>
      </c>
      <c r="C238" s="2">
        <v>16789.829937331273</v>
      </c>
      <c r="D238">
        <v>82</v>
      </c>
      <c r="E238" cm="1">
        <f t="array" ref="E238">_xlfn.SWITCH(MONTH(Cafe_Fit[[#This Row],[Date]]),1,100,2,100,3,100,4,150,5,150,6,150,7,150,8,200,9,150,10,150,11,150,12,150)</f>
        <v>200</v>
      </c>
      <c r="F238">
        <v>13</v>
      </c>
      <c r="G238">
        <f>IF(OR(WEEKDAY(Cafe_Fit[[#This Row],[Date]])=1, WEEKDAY(Cafe_Fit[[#This Row],[Date]])=7),1,0)</f>
        <v>1</v>
      </c>
      <c r="H238" s="8">
        <f>K$17+(K$18*Cafe_Fit[[#This Row],[Temp]])+(K$19*Cafe_Fit[[#This Row],[ADSpend]])+(K$20*Cafe_Fit[[#This Row],[TapsActive]])+(K$21*Cafe_Fit[[#This Row],[IsWeekend]])</f>
        <v>17737.866528881168</v>
      </c>
      <c r="J238" s="4">
        <v>211</v>
      </c>
      <c r="K238" s="4">
        <v>15576.906862031983</v>
      </c>
      <c r="L238" s="4">
        <v>-2359.1831038606379</v>
      </c>
    </row>
    <row r="239" spans="2:12" x14ac:dyDescent="0.3">
      <c r="B239" s="1">
        <f t="shared" si="3"/>
        <v>42968</v>
      </c>
      <c r="C239" s="2">
        <v>13525.276638620617</v>
      </c>
      <c r="D239">
        <v>84</v>
      </c>
      <c r="E239" cm="1">
        <f t="array" ref="E239">_xlfn.SWITCH(MONTH(Cafe_Fit[[#This Row],[Date]]),1,100,2,100,3,100,4,150,5,150,6,150,7,150,8,200,9,150,10,150,11,150,12,150)</f>
        <v>200</v>
      </c>
      <c r="F239">
        <v>18</v>
      </c>
      <c r="G239">
        <f>IF(OR(WEEKDAY(Cafe_Fit[[#This Row],[Date]])=1, WEEKDAY(Cafe_Fit[[#This Row],[Date]])=7),1,0)</f>
        <v>0</v>
      </c>
      <c r="H239" s="8">
        <f>K$17+(K$18*Cafe_Fit[[#This Row],[Temp]])+(K$19*Cafe_Fit[[#This Row],[ADSpend]])+(K$20*Cafe_Fit[[#This Row],[TapsActive]])+(K$21*Cafe_Fit[[#This Row],[IsWeekend]])</f>
        <v>14733.669779917474</v>
      </c>
      <c r="J239" s="4">
        <v>212</v>
      </c>
      <c r="K239" s="4">
        <v>12464.953280349604</v>
      </c>
      <c r="L239" s="4">
        <v>-246.92063743981817</v>
      </c>
    </row>
    <row r="240" spans="2:12" x14ac:dyDescent="0.3">
      <c r="B240" s="1">
        <f t="shared" si="3"/>
        <v>42969</v>
      </c>
      <c r="C240" s="2">
        <v>14157.693091502153</v>
      </c>
      <c r="D240">
        <v>83</v>
      </c>
      <c r="E240" cm="1">
        <f t="array" ref="E240">_xlfn.SWITCH(MONTH(Cafe_Fit[[#This Row],[Date]]),1,100,2,100,3,100,4,150,5,150,6,150,7,150,8,200,9,150,10,150,11,150,12,150)</f>
        <v>200</v>
      </c>
      <c r="F240">
        <v>17</v>
      </c>
      <c r="G240">
        <f>IF(OR(WEEKDAY(Cafe_Fit[[#This Row],[Date]])=1, WEEKDAY(Cafe_Fit[[#This Row],[Date]])=7),1,0)</f>
        <v>0</v>
      </c>
      <c r="H240" s="8">
        <f>K$17+(K$18*Cafe_Fit[[#This Row],[Temp]])+(K$19*Cafe_Fit[[#This Row],[ADSpend]])+(K$20*Cafe_Fit[[#This Row],[TapsActive]])+(K$21*Cafe_Fit[[#This Row],[IsWeekend]])</f>
        <v>14720.414297466225</v>
      </c>
      <c r="J240" s="4">
        <v>213</v>
      </c>
      <c r="K240" s="4">
        <v>14348.180151067769</v>
      </c>
      <c r="L240" s="4">
        <v>-828.36102947239851</v>
      </c>
    </row>
    <row r="241" spans="2:12" x14ac:dyDescent="0.3">
      <c r="B241" s="1">
        <f t="shared" si="3"/>
        <v>42970</v>
      </c>
      <c r="C241" s="2">
        <v>13926.794582480989</v>
      </c>
      <c r="D241">
        <v>81</v>
      </c>
      <c r="E241" cm="1">
        <f t="array" ref="E241">_xlfn.SWITCH(MONTH(Cafe_Fit[[#This Row],[Date]]),1,100,2,100,3,100,4,150,5,150,6,150,7,150,8,200,9,150,10,150,11,150,12,150)</f>
        <v>200</v>
      </c>
      <c r="F241">
        <v>20</v>
      </c>
      <c r="G241">
        <f>IF(OR(WEEKDAY(Cafe_Fit[[#This Row],[Date]])=1, WEEKDAY(Cafe_Fit[[#This Row],[Date]])=7),1,0)</f>
        <v>0</v>
      </c>
      <c r="H241" s="8">
        <f>K$17+(K$18*Cafe_Fit[[#This Row],[Temp]])+(K$19*Cafe_Fit[[#This Row],[ADSpend]])+(K$20*Cafe_Fit[[#This Row],[TapsActive]])+(K$21*Cafe_Fit[[#This Row],[IsWeekend]])</f>
        <v>14523.92736915139</v>
      </c>
      <c r="J241" s="4">
        <v>214</v>
      </c>
      <c r="K241" s="4">
        <v>14314.184958385302</v>
      </c>
      <c r="L241" s="4">
        <v>-1646.5506631126864</v>
      </c>
    </row>
    <row r="242" spans="2:12" x14ac:dyDescent="0.3">
      <c r="B242" s="1">
        <f t="shared" si="3"/>
        <v>42971</v>
      </c>
      <c r="C242" s="2">
        <v>14002.738983572897</v>
      </c>
      <c r="D242">
        <v>78</v>
      </c>
      <c r="E242" cm="1">
        <f t="array" ref="E242">_xlfn.SWITCH(MONTH(Cafe_Fit[[#This Row],[Date]]),1,100,2,100,3,100,4,150,5,150,6,150,7,150,8,200,9,150,10,150,11,150,12,150)</f>
        <v>200</v>
      </c>
      <c r="F242">
        <v>14</v>
      </c>
      <c r="G242">
        <f>IF(OR(WEEKDAY(Cafe_Fit[[#This Row],[Date]])=1, WEEKDAY(Cafe_Fit[[#This Row],[Date]])=7),1,0)</f>
        <v>0</v>
      </c>
      <c r="H242" s="8">
        <f>K$17+(K$18*Cafe_Fit[[#This Row],[Temp]])+(K$19*Cafe_Fit[[#This Row],[ADSpend]])+(K$20*Cafe_Fit[[#This Row],[TapsActive]])+(K$21*Cafe_Fit[[#This Row],[IsWeekend]])</f>
        <v>14586.146499845037</v>
      </c>
      <c r="J242" s="4">
        <v>215</v>
      </c>
      <c r="K242" s="4">
        <v>14552.15130716257</v>
      </c>
      <c r="L242" s="4">
        <v>-1510.0869478597651</v>
      </c>
    </row>
    <row r="243" spans="2:12" x14ac:dyDescent="0.3">
      <c r="B243" s="1">
        <f t="shared" si="3"/>
        <v>42972</v>
      </c>
      <c r="C243" s="2">
        <v>11956.613125552634</v>
      </c>
      <c r="D243">
        <v>78</v>
      </c>
      <c r="E243" cm="1">
        <f t="array" ref="E243">_xlfn.SWITCH(MONTH(Cafe_Fit[[#This Row],[Date]]),1,100,2,100,3,100,4,150,5,150,6,150,7,150,8,200,9,150,10,150,11,150,12,150)</f>
        <v>200</v>
      </c>
      <c r="F243">
        <v>12</v>
      </c>
      <c r="G243">
        <f>IF(OR(WEEKDAY(Cafe_Fit[[#This Row],[Date]])=1, WEEKDAY(Cafe_Fit[[#This Row],[Date]])=7),1,0)</f>
        <v>0</v>
      </c>
      <c r="H243" s="8">
        <f>K$17+(K$18*Cafe_Fit[[#This Row],[Temp]])+(K$19*Cafe_Fit[[#This Row],[ADSpend]])+(K$20*Cafe_Fit[[#This Row],[TapsActive]])+(K$21*Cafe_Fit[[#This Row],[IsWeekend]])</f>
        <v>14654.136885209971</v>
      </c>
      <c r="J243" s="4">
        <v>216</v>
      </c>
      <c r="K243" s="4">
        <v>14355.664378847736</v>
      </c>
      <c r="L243" s="4">
        <v>-678.80332276688023</v>
      </c>
    </row>
    <row r="244" spans="2:12" x14ac:dyDescent="0.3">
      <c r="B244" s="1">
        <f t="shared" si="3"/>
        <v>42973</v>
      </c>
      <c r="C244" s="2">
        <v>14595.233006767518</v>
      </c>
      <c r="D244">
        <v>78</v>
      </c>
      <c r="E244" cm="1">
        <f t="array" ref="E244">_xlfn.SWITCH(MONTH(Cafe_Fit[[#This Row],[Date]]),1,100,2,100,3,100,4,150,5,150,6,150,7,150,8,200,9,150,10,150,11,150,12,150)</f>
        <v>200</v>
      </c>
      <c r="F244">
        <v>22</v>
      </c>
      <c r="G244">
        <f>IF(OR(WEEKDAY(Cafe_Fit[[#This Row],[Date]])=1, WEEKDAY(Cafe_Fit[[#This Row],[Date]])=7),1,0)</f>
        <v>1</v>
      </c>
      <c r="H244" s="8">
        <f>K$17+(K$18*Cafe_Fit[[#This Row],[Temp]])+(K$19*Cafe_Fit[[#This Row],[ADSpend]])+(K$20*Cafe_Fit[[#This Row],[TapsActive]])+(K$21*Cafe_Fit[[#This Row],[IsWeekend]])</f>
        <v>17242.907094204093</v>
      </c>
      <c r="J244" s="4">
        <v>217</v>
      </c>
      <c r="K244" s="4">
        <v>17276.902286886561</v>
      </c>
      <c r="L244" s="4">
        <v>-2272.4903157723766</v>
      </c>
    </row>
    <row r="245" spans="2:12" x14ac:dyDescent="0.3">
      <c r="B245" s="1">
        <f t="shared" si="3"/>
        <v>42974</v>
      </c>
      <c r="C245" s="2">
        <v>15168.503860037601</v>
      </c>
      <c r="D245">
        <v>78</v>
      </c>
      <c r="E245" cm="1">
        <f t="array" ref="E245">_xlfn.SWITCH(MONTH(Cafe_Fit[[#This Row],[Date]]),1,100,2,100,3,100,4,150,5,150,6,150,7,150,8,200,9,150,10,150,11,150,12,150)</f>
        <v>200</v>
      </c>
      <c r="F245">
        <v>15</v>
      </c>
      <c r="G245">
        <f>IF(OR(WEEKDAY(Cafe_Fit[[#This Row],[Date]])=1, WEEKDAY(Cafe_Fit[[#This Row],[Date]])=7),1,0)</f>
        <v>1</v>
      </c>
      <c r="H245" s="8">
        <f>K$17+(K$18*Cafe_Fit[[#This Row],[Temp]])+(K$19*Cafe_Fit[[#This Row],[ADSpend]])+(K$20*Cafe_Fit[[#This Row],[TapsActive]])+(K$21*Cafe_Fit[[#This Row],[IsWeekend]])</f>
        <v>17480.873442981363</v>
      </c>
      <c r="J245" s="4">
        <v>218</v>
      </c>
      <c r="K245" s="4">
        <v>17426.138540067681</v>
      </c>
      <c r="L245" s="4">
        <v>-1581.3662890230462</v>
      </c>
    </row>
    <row r="246" spans="2:12" x14ac:dyDescent="0.3">
      <c r="B246" s="1">
        <f t="shared" si="3"/>
        <v>42975</v>
      </c>
      <c r="C246" s="2">
        <v>12189.963965354154</v>
      </c>
      <c r="D246">
        <v>74</v>
      </c>
      <c r="E246" cm="1">
        <f t="array" ref="E246">_xlfn.SWITCH(MONTH(Cafe_Fit[[#This Row],[Date]]),1,100,2,100,3,100,4,150,5,150,6,150,7,150,8,200,9,150,10,150,11,150,12,150)</f>
        <v>200</v>
      </c>
      <c r="F246">
        <v>22</v>
      </c>
      <c r="G246">
        <f>IF(OR(WEEKDAY(Cafe_Fit[[#This Row],[Date]])=1, WEEKDAY(Cafe_Fit[[#This Row],[Date]])=7),1,0)</f>
        <v>0</v>
      </c>
      <c r="H246" s="8">
        <f>K$17+(K$18*Cafe_Fit[[#This Row],[Temp]])+(K$19*Cafe_Fit[[#This Row],[ADSpend]])+(K$20*Cafe_Fit[[#This Row],[TapsActive]])+(K$21*Cafe_Fit[[#This Row],[IsWeekend]])</f>
        <v>14125.182257850433</v>
      </c>
      <c r="J246" s="4">
        <v>219</v>
      </c>
      <c r="K246" s="4">
        <v>14572.891017393787</v>
      </c>
      <c r="L246" s="4">
        <v>-794.50492124784068</v>
      </c>
    </row>
    <row r="247" spans="2:12" x14ac:dyDescent="0.3">
      <c r="B247" s="1">
        <f t="shared" si="3"/>
        <v>42976</v>
      </c>
      <c r="C247" s="2">
        <v>12262.605291012524</v>
      </c>
      <c r="D247">
        <v>74</v>
      </c>
      <c r="E247" cm="1">
        <f t="array" ref="E247">_xlfn.SWITCH(MONTH(Cafe_Fit[[#This Row],[Date]]),1,100,2,100,3,100,4,150,5,150,6,150,7,150,8,200,9,150,10,150,11,150,12,150)</f>
        <v>200</v>
      </c>
      <c r="F247">
        <v>13</v>
      </c>
      <c r="G247">
        <f>IF(OR(WEEKDAY(Cafe_Fit[[#This Row],[Date]])=1, WEEKDAY(Cafe_Fit[[#This Row],[Date]])=7),1,0)</f>
        <v>0</v>
      </c>
      <c r="H247" s="8">
        <f>K$17+(K$18*Cafe_Fit[[#This Row],[Temp]])+(K$19*Cafe_Fit[[#This Row],[ADSpend]])+(K$20*Cafe_Fit[[#This Row],[TapsActive]])+(K$21*Cafe_Fit[[#This Row],[IsWeekend]])</f>
        <v>14431.138991992635</v>
      </c>
      <c r="J247" s="4">
        <v>220</v>
      </c>
      <c r="K247" s="4">
        <v>14227.167835897833</v>
      </c>
      <c r="L247" s="4">
        <v>-1219.6987617467512</v>
      </c>
    </row>
    <row r="248" spans="2:12" x14ac:dyDescent="0.3">
      <c r="B248" s="1">
        <f t="shared" si="3"/>
        <v>42977</v>
      </c>
      <c r="C248" s="2">
        <v>12162.998963667702</v>
      </c>
      <c r="D248">
        <v>73</v>
      </c>
      <c r="E248" cm="1">
        <f t="array" ref="E248">_xlfn.SWITCH(MONTH(Cafe_Fit[[#This Row],[Date]]),1,100,2,100,3,100,4,150,5,150,6,150,7,150,8,200,9,150,10,150,11,150,12,150)</f>
        <v>200</v>
      </c>
      <c r="F248">
        <v>16</v>
      </c>
      <c r="G248">
        <f>IF(OR(WEEKDAY(Cafe_Fit[[#This Row],[Date]])=1, WEEKDAY(Cafe_Fit[[#This Row],[Date]])=7),1,0)</f>
        <v>0</v>
      </c>
      <c r="H248" s="8">
        <f>K$17+(K$18*Cafe_Fit[[#This Row],[Temp]])+(K$19*Cafe_Fit[[#This Row],[ADSpend]])+(K$20*Cafe_Fit[[#This Row],[TapsActive]])+(K$21*Cafe_Fit[[#This Row],[IsWeekend]])</f>
        <v>14281.902738811517</v>
      </c>
      <c r="J248" s="4">
        <v>221</v>
      </c>
      <c r="K248" s="4">
        <v>14397.143799310168</v>
      </c>
      <c r="L248" s="4">
        <v>-1888.6508331584446</v>
      </c>
    </row>
    <row r="249" spans="2:12" x14ac:dyDescent="0.3">
      <c r="B249" s="1">
        <f t="shared" si="3"/>
        <v>42978</v>
      </c>
      <c r="C249" s="2">
        <v>13547.3007467142</v>
      </c>
      <c r="D249">
        <v>73</v>
      </c>
      <c r="E249" cm="1">
        <f t="array" ref="E249">_xlfn.SWITCH(MONTH(Cafe_Fit[[#This Row],[Date]]),1,100,2,100,3,100,4,150,5,150,6,150,7,150,8,200,9,150,10,150,11,150,12,150)</f>
        <v>200</v>
      </c>
      <c r="F249">
        <v>19</v>
      </c>
      <c r="G249">
        <f>IF(OR(WEEKDAY(Cafe_Fit[[#This Row],[Date]])=1, WEEKDAY(Cafe_Fit[[#This Row],[Date]])=7),1,0)</f>
        <v>0</v>
      </c>
      <c r="H249" s="8">
        <f>K$17+(K$18*Cafe_Fit[[#This Row],[Temp]])+(K$19*Cafe_Fit[[#This Row],[ADSpend]])+(K$20*Cafe_Fit[[#This Row],[TapsActive]])+(K$21*Cafe_Fit[[#This Row],[IsWeekend]])</f>
        <v>14179.917160764116</v>
      </c>
      <c r="J249" s="4">
        <v>222</v>
      </c>
      <c r="K249" s="4">
        <v>14559.635534942538</v>
      </c>
      <c r="L249" s="4">
        <v>-1545.4656156609599</v>
      </c>
    </row>
    <row r="250" spans="2:12" x14ac:dyDescent="0.3">
      <c r="B250" s="1">
        <f t="shared" si="3"/>
        <v>42979</v>
      </c>
      <c r="C250" s="2">
        <v>11697.598824533072</v>
      </c>
      <c r="D250">
        <v>76</v>
      </c>
      <c r="E250" cm="1">
        <f t="array" ref="E250">_xlfn.SWITCH(MONTH(Cafe_Fit[[#This Row],[Date]]),1,100,2,100,3,100,4,150,5,150,6,150,7,150,8,200,9,150,10,150,11,150,12,150)</f>
        <v>150</v>
      </c>
      <c r="F250">
        <v>17</v>
      </c>
      <c r="G250">
        <f>IF(OR(WEEKDAY(Cafe_Fit[[#This Row],[Date]])=1, WEEKDAY(Cafe_Fit[[#This Row],[Date]])=7),1,0)</f>
        <v>0</v>
      </c>
      <c r="H250" s="8">
        <f>K$17+(K$18*Cafe_Fit[[#This Row],[Temp]])+(K$19*Cafe_Fit[[#This Row],[ADSpend]])+(K$20*Cafe_Fit[[#This Row],[TapsActive]])+(K$21*Cafe_Fit[[#This Row],[IsWeekend]])</f>
        <v>12451.697797898354</v>
      </c>
      <c r="J250" s="4">
        <v>223</v>
      </c>
      <c r="K250" s="4">
        <v>14552.15130716257</v>
      </c>
      <c r="L250" s="4">
        <v>-866.23490872945149</v>
      </c>
    </row>
    <row r="251" spans="2:12" x14ac:dyDescent="0.3">
      <c r="B251" s="1">
        <f t="shared" si="3"/>
        <v>42980</v>
      </c>
      <c r="C251" s="2">
        <v>15006.097864181065</v>
      </c>
      <c r="D251">
        <v>72</v>
      </c>
      <c r="E251" cm="1">
        <f t="array" ref="E251">_xlfn.SWITCH(MONTH(Cafe_Fit[[#This Row],[Date]]),1,100,2,100,3,100,4,150,5,150,6,150,7,150,8,200,9,150,10,150,11,150,12,150)</f>
        <v>150</v>
      </c>
      <c r="F251">
        <v>20</v>
      </c>
      <c r="G251">
        <f>IF(OR(WEEKDAY(Cafe_Fit[[#This Row],[Date]])=1, WEEKDAY(Cafe_Fit[[#This Row],[Date]])=7),1,0)</f>
        <v>1</v>
      </c>
      <c r="H251" s="8">
        <f>K$17+(K$18*Cafe_Fit[[#This Row],[Temp]])+(K$19*Cafe_Fit[[#This Row],[ADSpend]])+(K$20*Cafe_Fit[[#This Row],[TapsActive]])+(K$21*Cafe_Fit[[#This Row],[IsWeekend]])</f>
        <v>15089.431655134877</v>
      </c>
      <c r="J251" s="4">
        <v>224</v>
      </c>
      <c r="K251" s="4">
        <v>17439.394022518929</v>
      </c>
      <c r="L251" s="4">
        <v>-1134.8974577023655</v>
      </c>
    </row>
    <row r="252" spans="2:12" x14ac:dyDescent="0.3">
      <c r="B252" s="1">
        <f t="shared" si="3"/>
        <v>42981</v>
      </c>
      <c r="C252" s="2">
        <v>15051.946267942323</v>
      </c>
      <c r="D252">
        <v>72</v>
      </c>
      <c r="E252" cm="1">
        <f t="array" ref="E252">_xlfn.SWITCH(MONTH(Cafe_Fit[[#This Row],[Date]]),1,100,2,100,3,100,4,150,5,150,6,150,7,150,8,200,9,150,10,150,11,150,12,150)</f>
        <v>150</v>
      </c>
      <c r="F252">
        <v>15</v>
      </c>
      <c r="G252">
        <f>IF(OR(WEEKDAY(Cafe_Fit[[#This Row],[Date]])=1, WEEKDAY(Cafe_Fit[[#This Row],[Date]])=7),1,0)</f>
        <v>1</v>
      </c>
      <c r="H252" s="8">
        <f>K$17+(K$18*Cafe_Fit[[#This Row],[Temp]])+(K$19*Cafe_Fit[[#This Row],[ADSpend]])+(K$20*Cafe_Fit[[#This Row],[TapsActive]])+(K$21*Cafe_Fit[[#This Row],[IsWeekend]])</f>
        <v>15259.407618547211</v>
      </c>
      <c r="J252" s="4">
        <v>225</v>
      </c>
      <c r="K252" s="4">
        <v>17507.384407883863</v>
      </c>
      <c r="L252" s="4">
        <v>-1503.6240131758004</v>
      </c>
    </row>
    <row r="253" spans="2:12" x14ac:dyDescent="0.3">
      <c r="B253" s="1">
        <f t="shared" si="3"/>
        <v>42982</v>
      </c>
      <c r="C253" s="2">
        <v>12110.919199420843</v>
      </c>
      <c r="D253">
        <v>74</v>
      </c>
      <c r="E253" cm="1">
        <f t="array" ref="E253">_xlfn.SWITCH(MONTH(Cafe_Fit[[#This Row],[Date]]),1,100,2,100,3,100,4,150,5,150,6,150,7,150,8,200,9,150,10,150,11,150,12,150)</f>
        <v>150</v>
      </c>
      <c r="F253">
        <v>18</v>
      </c>
      <c r="G253">
        <f>IF(OR(WEEKDAY(Cafe_Fit[[#This Row],[Date]])=1, WEEKDAY(Cafe_Fit[[#This Row],[Date]])=7),1,0)</f>
        <v>0</v>
      </c>
      <c r="H253" s="8">
        <f>K$17+(K$18*Cafe_Fit[[#This Row],[Temp]])+(K$19*Cafe_Fit[[#This Row],[ADSpend]])+(K$20*Cafe_Fit[[#This Row],[TapsActive]])+(K$21*Cafe_Fit[[#This Row],[IsWeekend]])</f>
        <v>12323.201254948452</v>
      </c>
      <c r="J253" s="4">
        <v>226</v>
      </c>
      <c r="K253" s="4">
        <v>14652.423912101291</v>
      </c>
      <c r="L253" s="4">
        <v>-576.84328749591441</v>
      </c>
    </row>
    <row r="254" spans="2:12" x14ac:dyDescent="0.3">
      <c r="B254" s="1">
        <f t="shared" si="3"/>
        <v>42983</v>
      </c>
      <c r="C254" s="2">
        <v>10887.888200447091</v>
      </c>
      <c r="D254">
        <v>77</v>
      </c>
      <c r="E254" cm="1">
        <f t="array" ref="E254">_xlfn.SWITCH(MONTH(Cafe_Fit[[#This Row],[Date]]),1,100,2,100,3,100,4,150,5,150,6,150,7,150,8,200,9,150,10,150,11,150,12,150)</f>
        <v>150</v>
      </c>
      <c r="F254">
        <v>21</v>
      </c>
      <c r="G254">
        <f>IF(OR(WEEKDAY(Cafe_Fit[[#This Row],[Date]])=1, WEEKDAY(Cafe_Fit[[#This Row],[Date]])=7),1,0)</f>
        <v>0</v>
      </c>
      <c r="H254" s="8">
        <f>K$17+(K$18*Cafe_Fit[[#This Row],[Temp]])+(K$19*Cafe_Fit[[#This Row],[ADSpend]])+(K$20*Cafe_Fit[[#This Row],[TapsActive]])+(K$21*Cafe_Fit[[#This Row],[IsWeekend]])</f>
        <v>12362.967702302203</v>
      </c>
      <c r="J254" s="4">
        <v>227</v>
      </c>
      <c r="K254" s="4">
        <v>14395.430826201487</v>
      </c>
      <c r="L254" s="4">
        <v>-1023.1785528033506</v>
      </c>
    </row>
    <row r="255" spans="2:12" x14ac:dyDescent="0.3">
      <c r="B255" s="1">
        <f t="shared" si="3"/>
        <v>42984</v>
      </c>
      <c r="C255" s="2">
        <v>11280.974094648805</v>
      </c>
      <c r="D255">
        <v>68</v>
      </c>
      <c r="E255" cm="1">
        <f t="array" ref="E255">_xlfn.SWITCH(MONTH(Cafe_Fit[[#This Row],[Date]]),1,100,2,100,3,100,4,150,5,150,6,150,7,150,8,200,9,150,10,150,11,150,12,150)</f>
        <v>150</v>
      </c>
      <c r="F255">
        <v>13</v>
      </c>
      <c r="G255">
        <f>IF(OR(WEEKDAY(Cafe_Fit[[#This Row],[Date]])=1, WEEKDAY(Cafe_Fit[[#This Row],[Date]])=7),1,0)</f>
        <v>0</v>
      </c>
      <c r="H255" s="8">
        <f>K$17+(K$18*Cafe_Fit[[#This Row],[Temp]])+(K$19*Cafe_Fit[[#This Row],[ADSpend]])+(K$20*Cafe_Fit[[#This Row],[TapsActive]])+(K$21*Cafe_Fit[[#This Row],[IsWeekend]])</f>
        <v>12209.673167558482</v>
      </c>
      <c r="J255" s="4">
        <v>228</v>
      </c>
      <c r="K255" s="4">
        <v>14591.917754516324</v>
      </c>
      <c r="L255" s="4">
        <v>-2171.5419718103203</v>
      </c>
    </row>
    <row r="256" spans="2:12" x14ac:dyDescent="0.3">
      <c r="B256" s="1">
        <f t="shared" si="3"/>
        <v>42985</v>
      </c>
      <c r="C256" s="2">
        <v>11047.028417830099</v>
      </c>
      <c r="D256">
        <v>65</v>
      </c>
      <c r="E256" cm="1">
        <f t="array" ref="E256">_xlfn.SWITCH(MONTH(Cafe_Fit[[#This Row],[Date]]),1,100,2,100,3,100,4,150,5,150,6,150,7,150,8,200,9,150,10,150,11,150,12,150)</f>
        <v>150</v>
      </c>
      <c r="F256">
        <v>15</v>
      </c>
      <c r="G256">
        <f>IF(OR(WEEKDAY(Cafe_Fit[[#This Row],[Date]])=1, WEEKDAY(Cafe_Fit[[#This Row],[Date]])=7),1,0)</f>
        <v>0</v>
      </c>
      <c r="H256" s="8">
        <f>K$17+(K$18*Cafe_Fit[[#This Row],[Temp]])+(K$19*Cafe_Fit[[#This Row],[ADSpend]])+(K$20*Cafe_Fit[[#This Row],[TapsActive]])+(K$21*Cafe_Fit[[#This Row],[IsWeekend]])</f>
        <v>11999.930756792395</v>
      </c>
      <c r="J256" s="4">
        <v>229</v>
      </c>
      <c r="K256" s="4">
        <v>14788.404682831158</v>
      </c>
      <c r="L256" s="4">
        <v>-2015.4025924279904</v>
      </c>
    </row>
    <row r="257" spans="2:12" x14ac:dyDescent="0.3">
      <c r="B257" s="1">
        <f t="shared" si="3"/>
        <v>42986</v>
      </c>
      <c r="C257" s="2">
        <v>11504.972842008445</v>
      </c>
      <c r="D257">
        <v>68</v>
      </c>
      <c r="E257" cm="1">
        <f t="array" ref="E257">_xlfn.SWITCH(MONTH(Cafe_Fit[[#This Row],[Date]]),1,100,2,100,3,100,4,150,5,150,6,150,7,150,8,200,9,150,10,150,11,150,12,150)</f>
        <v>150</v>
      </c>
      <c r="F257">
        <v>15</v>
      </c>
      <c r="G257">
        <f>IF(OR(WEEKDAY(Cafe_Fit[[#This Row],[Date]])=1, WEEKDAY(Cafe_Fit[[#This Row],[Date]])=7),1,0)</f>
        <v>0</v>
      </c>
      <c r="H257" s="8">
        <f>K$17+(K$18*Cafe_Fit[[#This Row],[Temp]])+(K$19*Cafe_Fit[[#This Row],[ADSpend]])+(K$20*Cafe_Fit[[#This Row],[TapsActive]])+(K$21*Cafe_Fit[[#This Row],[IsWeekend]])</f>
        <v>12141.682782193548</v>
      </c>
      <c r="J257" s="4">
        <v>230</v>
      </c>
      <c r="K257" s="4">
        <v>14809.144393062375</v>
      </c>
      <c r="L257" s="4">
        <v>-1494.4549480853711</v>
      </c>
    </row>
    <row r="258" spans="2:12" x14ac:dyDescent="0.3">
      <c r="B258" s="1">
        <f t="shared" si="3"/>
        <v>42987</v>
      </c>
      <c r="C258" s="2">
        <v>14638.564615326937</v>
      </c>
      <c r="D258">
        <v>71</v>
      </c>
      <c r="E258" cm="1">
        <f t="array" ref="E258">_xlfn.SWITCH(MONTH(Cafe_Fit[[#This Row],[Date]]),1,100,2,100,3,100,4,150,5,150,6,150,7,150,8,200,9,150,10,150,11,150,12,150)</f>
        <v>150</v>
      </c>
      <c r="F258">
        <v>19</v>
      </c>
      <c r="G258">
        <f>IF(OR(WEEKDAY(Cafe_Fit[[#This Row],[Date]])=1, WEEKDAY(Cafe_Fit[[#This Row],[Date]])=7),1,0)</f>
        <v>1</v>
      </c>
      <c r="H258" s="8">
        <f>K$17+(K$18*Cafe_Fit[[#This Row],[Temp]])+(K$19*Cafe_Fit[[#This Row],[ADSpend]])+(K$20*Cafe_Fit[[#This Row],[TapsActive]])+(K$21*Cafe_Fit[[#This Row],[IsWeekend]])</f>
        <v>15076.176172683625</v>
      </c>
      <c r="J258" s="4">
        <v>231</v>
      </c>
      <c r="K258" s="4">
        <v>17562.119310797549</v>
      </c>
      <c r="L258" s="4">
        <v>-1156.9389788288609</v>
      </c>
    </row>
    <row r="259" spans="2:12" x14ac:dyDescent="0.3">
      <c r="B259" s="1">
        <f t="shared" si="3"/>
        <v>42988</v>
      </c>
      <c r="C259" s="2">
        <v>14973.533809320801</v>
      </c>
      <c r="D259">
        <v>67</v>
      </c>
      <c r="E259" cm="1">
        <f t="array" ref="E259">_xlfn.SWITCH(MONTH(Cafe_Fit[[#This Row],[Date]]),1,100,2,100,3,100,4,150,5,150,6,150,7,150,8,200,9,150,10,150,11,150,12,150)</f>
        <v>150</v>
      </c>
      <c r="F259">
        <v>17</v>
      </c>
      <c r="G259">
        <f>IF(OR(WEEKDAY(Cafe_Fit[[#This Row],[Date]])=1, WEEKDAY(Cafe_Fit[[#This Row],[Date]])=7),1,0)</f>
        <v>1</v>
      </c>
      <c r="H259" s="8">
        <f>K$17+(K$18*Cafe_Fit[[#This Row],[Temp]])+(K$19*Cafe_Fit[[#This Row],[ADSpend]])+(K$20*Cafe_Fit[[#This Row],[TapsActive]])+(K$21*Cafe_Fit[[#This Row],[IsWeekend]])</f>
        <v>14955.163857513689</v>
      </c>
      <c r="J259" s="4">
        <v>232</v>
      </c>
      <c r="K259" s="4">
        <v>17737.866528881168</v>
      </c>
      <c r="L259" s="4">
        <v>-948.03659154989509</v>
      </c>
    </row>
    <row r="260" spans="2:12" x14ac:dyDescent="0.3">
      <c r="B260" s="1">
        <f t="shared" si="3"/>
        <v>42989</v>
      </c>
      <c r="C260" s="2">
        <v>10032.464852030442</v>
      </c>
      <c r="D260">
        <v>61</v>
      </c>
      <c r="E260" cm="1">
        <f t="array" ref="E260">_xlfn.SWITCH(MONTH(Cafe_Fit[[#This Row],[Date]]),1,100,2,100,3,100,4,150,5,150,6,150,7,150,8,200,9,150,10,150,11,150,12,150)</f>
        <v>150</v>
      </c>
      <c r="F260">
        <v>13</v>
      </c>
      <c r="G260">
        <f>IF(OR(WEEKDAY(Cafe_Fit[[#This Row],[Date]])=1, WEEKDAY(Cafe_Fit[[#This Row],[Date]])=7),1,0)</f>
        <v>0</v>
      </c>
      <c r="H260" s="8">
        <f>K$17+(K$18*Cafe_Fit[[#This Row],[Temp]])+(K$19*Cafe_Fit[[#This Row],[ADSpend]])+(K$20*Cafe_Fit[[#This Row],[TapsActive]])+(K$21*Cafe_Fit[[#This Row],[IsWeekend]])</f>
        <v>11878.91844162246</v>
      </c>
      <c r="J260" s="4">
        <v>233</v>
      </c>
      <c r="K260" s="4">
        <v>14733.669779917474</v>
      </c>
      <c r="L260" s="4">
        <v>-1208.3931412968577</v>
      </c>
    </row>
    <row r="261" spans="2:12" x14ac:dyDescent="0.3">
      <c r="B261" s="1">
        <f t="shared" si="3"/>
        <v>42990</v>
      </c>
      <c r="C261" s="2">
        <v>9918.5759118674032</v>
      </c>
      <c r="D261">
        <v>62</v>
      </c>
      <c r="E261" cm="1">
        <f t="array" ref="E261">_xlfn.SWITCH(MONTH(Cafe_Fit[[#This Row],[Date]]),1,100,2,100,3,100,4,150,5,150,6,150,7,150,8,200,9,150,10,150,11,150,12,150)</f>
        <v>150</v>
      </c>
      <c r="F261">
        <v>16</v>
      </c>
      <c r="G261">
        <f>IF(OR(WEEKDAY(Cafe_Fit[[#This Row],[Date]])=1, WEEKDAY(Cafe_Fit[[#This Row],[Date]])=7),1,0)</f>
        <v>0</v>
      </c>
      <c r="H261" s="8">
        <f>K$17+(K$18*Cafe_Fit[[#This Row],[Temp]])+(K$19*Cafe_Fit[[#This Row],[ADSpend]])+(K$20*Cafe_Fit[[#This Row],[TapsActive]])+(K$21*Cafe_Fit[[#This Row],[IsWeekend]])</f>
        <v>11824.183538708776</v>
      </c>
      <c r="J261" s="4">
        <v>234</v>
      </c>
      <c r="K261" s="4">
        <v>14720.414297466225</v>
      </c>
      <c r="L261" s="4">
        <v>-562.72120596407149</v>
      </c>
    </row>
    <row r="262" spans="2:12" x14ac:dyDescent="0.3">
      <c r="B262" s="1">
        <f t="shared" si="3"/>
        <v>42991</v>
      </c>
      <c r="C262" s="2">
        <v>11779.360472004642</v>
      </c>
      <c r="D262">
        <v>66</v>
      </c>
      <c r="E262" cm="1">
        <f t="array" ref="E262">_xlfn.SWITCH(MONTH(Cafe_Fit[[#This Row],[Date]]),1,100,2,100,3,100,4,150,5,150,6,150,7,150,8,200,9,150,10,150,11,150,12,150)</f>
        <v>150</v>
      </c>
      <c r="F262">
        <v>15</v>
      </c>
      <c r="G262">
        <f>IF(OR(WEEKDAY(Cafe_Fit[[#This Row],[Date]])=1, WEEKDAY(Cafe_Fit[[#This Row],[Date]])=7),1,0)</f>
        <v>0</v>
      </c>
      <c r="H262" s="8">
        <f>K$17+(K$18*Cafe_Fit[[#This Row],[Temp]])+(K$19*Cafe_Fit[[#This Row],[ADSpend]])+(K$20*Cafe_Fit[[#This Row],[TapsActive]])+(K$21*Cafe_Fit[[#This Row],[IsWeekend]])</f>
        <v>12047.181431926114</v>
      </c>
      <c r="J262" s="4">
        <v>235</v>
      </c>
      <c r="K262" s="4">
        <v>14523.92736915139</v>
      </c>
      <c r="L262" s="4">
        <v>-597.1327866704014</v>
      </c>
    </row>
    <row r="263" spans="2:12" x14ac:dyDescent="0.3">
      <c r="B263" s="1">
        <f t="shared" si="3"/>
        <v>42992</v>
      </c>
      <c r="C263" s="2">
        <v>10859.622671597059</v>
      </c>
      <c r="D263">
        <v>71</v>
      </c>
      <c r="E263" cm="1">
        <f t="array" ref="E263">_xlfn.SWITCH(MONTH(Cafe_Fit[[#This Row],[Date]]),1,100,2,100,3,100,4,150,5,150,6,150,7,150,8,200,9,150,10,150,11,150,12,150)</f>
        <v>150</v>
      </c>
      <c r="F263">
        <v>18</v>
      </c>
      <c r="G263">
        <f>IF(OR(WEEKDAY(Cafe_Fit[[#This Row],[Date]])=1, WEEKDAY(Cafe_Fit[[#This Row],[Date]])=7),1,0)</f>
        <v>0</v>
      </c>
      <c r="H263" s="8">
        <f>K$17+(K$18*Cafe_Fit[[#This Row],[Temp]])+(K$19*Cafe_Fit[[#This Row],[ADSpend]])+(K$20*Cafe_Fit[[#This Row],[TapsActive]])+(K$21*Cafe_Fit[[#This Row],[IsWeekend]])</f>
        <v>12181.449229547299</v>
      </c>
      <c r="J263" s="4">
        <v>236</v>
      </c>
      <c r="K263" s="4">
        <v>14586.146499845037</v>
      </c>
      <c r="L263" s="4">
        <v>-583.40751627214013</v>
      </c>
    </row>
    <row r="264" spans="2:12" x14ac:dyDescent="0.3">
      <c r="B264" s="1">
        <f t="shared" si="3"/>
        <v>42993</v>
      </c>
      <c r="C264" s="2">
        <v>11543.102752044782</v>
      </c>
      <c r="D264">
        <v>74</v>
      </c>
      <c r="E264" cm="1">
        <f t="array" ref="E264">_xlfn.SWITCH(MONTH(Cafe_Fit[[#This Row],[Date]]),1,100,2,100,3,100,4,150,5,150,6,150,7,150,8,200,9,150,10,150,11,150,12,150)</f>
        <v>150</v>
      </c>
      <c r="F264">
        <v>20</v>
      </c>
      <c r="G264">
        <f>IF(OR(WEEKDAY(Cafe_Fit[[#This Row],[Date]])=1, WEEKDAY(Cafe_Fit[[#This Row],[Date]])=7),1,0)</f>
        <v>0</v>
      </c>
      <c r="H264" s="8">
        <f>K$17+(K$18*Cafe_Fit[[#This Row],[Temp]])+(K$19*Cafe_Fit[[#This Row],[ADSpend]])+(K$20*Cafe_Fit[[#This Row],[TapsActive]])+(K$21*Cafe_Fit[[#This Row],[IsWeekend]])</f>
        <v>12255.210869583518</v>
      </c>
      <c r="J264" s="4">
        <v>237</v>
      </c>
      <c r="K264" s="4">
        <v>14654.136885209971</v>
      </c>
      <c r="L264" s="4">
        <v>-2697.523759657337</v>
      </c>
    </row>
    <row r="265" spans="2:12" x14ac:dyDescent="0.3">
      <c r="B265" s="1">
        <f t="shared" ref="B265:B328" si="4">B264+1</f>
        <v>42994</v>
      </c>
      <c r="C265" s="2">
        <v>13408.576421471476</v>
      </c>
      <c r="D265">
        <v>76</v>
      </c>
      <c r="E265" cm="1">
        <f t="array" ref="E265">_xlfn.SWITCH(MONTH(Cafe_Fit[[#This Row],[Date]]),1,100,2,100,3,100,4,150,5,150,6,150,7,150,8,200,9,150,10,150,11,150,12,150)</f>
        <v>150</v>
      </c>
      <c r="F265">
        <v>17</v>
      </c>
      <c r="G265">
        <f>IF(OR(WEEKDAY(Cafe_Fit[[#This Row],[Date]])=1, WEEKDAY(Cafe_Fit[[#This Row],[Date]])=7),1,0)</f>
        <v>1</v>
      </c>
      <c r="H265" s="8">
        <f>K$17+(K$18*Cafe_Fit[[#This Row],[Temp]])+(K$19*Cafe_Fit[[#This Row],[ADSpend]])+(K$20*Cafe_Fit[[#This Row],[TapsActive]])+(K$21*Cafe_Fit[[#This Row],[IsWeekend]])</f>
        <v>15380.419933717147</v>
      </c>
      <c r="J265" s="4">
        <v>238</v>
      </c>
      <c r="K265" s="4">
        <v>17242.907094204093</v>
      </c>
      <c r="L265" s="4">
        <v>-2647.6740874365751</v>
      </c>
    </row>
    <row r="266" spans="2:12" x14ac:dyDescent="0.3">
      <c r="B266" s="1">
        <f t="shared" si="4"/>
        <v>42995</v>
      </c>
      <c r="C266" s="2">
        <v>14637.560227855485</v>
      </c>
      <c r="D266">
        <v>78</v>
      </c>
      <c r="E266" cm="1">
        <f t="array" ref="E266">_xlfn.SWITCH(MONTH(Cafe_Fit[[#This Row],[Date]]),1,100,2,100,3,100,4,150,5,150,6,150,7,150,8,200,9,150,10,150,11,150,12,150)</f>
        <v>150</v>
      </c>
      <c r="F266">
        <v>20</v>
      </c>
      <c r="G266">
        <f>IF(OR(WEEKDAY(Cafe_Fit[[#This Row],[Date]])=1, WEEKDAY(Cafe_Fit[[#This Row],[Date]])=7),1,0)</f>
        <v>1</v>
      </c>
      <c r="H266" s="8">
        <f>K$17+(K$18*Cafe_Fit[[#This Row],[Temp]])+(K$19*Cafe_Fit[[#This Row],[ADSpend]])+(K$20*Cafe_Fit[[#This Row],[TapsActive]])+(K$21*Cafe_Fit[[#This Row],[IsWeekend]])</f>
        <v>15372.935705937181</v>
      </c>
      <c r="J266" s="4">
        <v>239</v>
      </c>
      <c r="K266" s="4">
        <v>17480.873442981363</v>
      </c>
      <c r="L266" s="4">
        <v>-2312.369582943762</v>
      </c>
    </row>
    <row r="267" spans="2:12" x14ac:dyDescent="0.3">
      <c r="B267" s="1">
        <f t="shared" si="4"/>
        <v>42996</v>
      </c>
      <c r="C267" s="2">
        <v>11402.386582102861</v>
      </c>
      <c r="D267">
        <v>77</v>
      </c>
      <c r="E267" cm="1">
        <f t="array" ref="E267">_xlfn.SWITCH(MONTH(Cafe_Fit[[#This Row],[Date]]),1,100,2,100,3,100,4,150,5,150,6,150,7,150,8,200,9,150,10,150,11,150,12,150)</f>
        <v>150</v>
      </c>
      <c r="F267">
        <v>18</v>
      </c>
      <c r="G267">
        <f>IF(OR(WEEKDAY(Cafe_Fit[[#This Row],[Date]])=1, WEEKDAY(Cafe_Fit[[#This Row],[Date]])=7),1,0)</f>
        <v>0</v>
      </c>
      <c r="H267" s="8">
        <f>K$17+(K$18*Cafe_Fit[[#This Row],[Temp]])+(K$19*Cafe_Fit[[#This Row],[ADSpend]])+(K$20*Cafe_Fit[[#This Row],[TapsActive]])+(K$21*Cafe_Fit[[#This Row],[IsWeekend]])</f>
        <v>12464.953280349604</v>
      </c>
      <c r="J267" s="4">
        <v>240</v>
      </c>
      <c r="K267" s="4">
        <v>14125.182257850433</v>
      </c>
      <c r="L267" s="4">
        <v>-1935.2182924962781</v>
      </c>
    </row>
    <row r="268" spans="2:12" x14ac:dyDescent="0.3">
      <c r="B268" s="1">
        <f t="shared" si="4"/>
        <v>42997</v>
      </c>
      <c r="C268" s="2">
        <v>12213.311050998858</v>
      </c>
      <c r="D268">
        <v>77</v>
      </c>
      <c r="E268" cm="1">
        <f t="array" ref="E268">_xlfn.SWITCH(MONTH(Cafe_Fit[[#This Row],[Date]]),1,100,2,100,3,100,4,150,5,150,6,150,7,150,8,200,9,150,10,150,11,150,12,150)</f>
        <v>150</v>
      </c>
      <c r="F268">
        <v>16</v>
      </c>
      <c r="G268">
        <f>IF(OR(WEEKDAY(Cafe_Fit[[#This Row],[Date]])=1, WEEKDAY(Cafe_Fit[[#This Row],[Date]])=7),1,0)</f>
        <v>0</v>
      </c>
      <c r="H268" s="8">
        <f>K$17+(K$18*Cafe_Fit[[#This Row],[Temp]])+(K$19*Cafe_Fit[[#This Row],[ADSpend]])+(K$20*Cafe_Fit[[#This Row],[TapsActive]])+(K$21*Cafe_Fit[[#This Row],[IsWeekend]])</f>
        <v>12532.943665714538</v>
      </c>
      <c r="J268" s="4">
        <v>241</v>
      </c>
      <c r="K268" s="4">
        <v>14431.138991992635</v>
      </c>
      <c r="L268" s="4">
        <v>-2168.5337009801115</v>
      </c>
    </row>
    <row r="269" spans="2:12" x14ac:dyDescent="0.3">
      <c r="B269" s="1">
        <f t="shared" si="4"/>
        <v>42998</v>
      </c>
      <c r="C269" s="2">
        <v>10538.895093625728</v>
      </c>
      <c r="D269">
        <v>78</v>
      </c>
      <c r="E269" cm="1">
        <f t="array" ref="E269">_xlfn.SWITCH(MONTH(Cafe_Fit[[#This Row],[Date]]),1,100,2,100,3,100,4,150,5,150,6,150,7,150,8,200,9,150,10,150,11,150,12,150)</f>
        <v>150</v>
      </c>
      <c r="F269">
        <v>18</v>
      </c>
      <c r="G269">
        <f>IF(OR(WEEKDAY(Cafe_Fit[[#This Row],[Date]])=1, WEEKDAY(Cafe_Fit[[#This Row],[Date]])=7),1,0)</f>
        <v>0</v>
      </c>
      <c r="H269" s="8">
        <f>K$17+(K$18*Cafe_Fit[[#This Row],[Temp]])+(K$19*Cafe_Fit[[#This Row],[ADSpend]])+(K$20*Cafe_Fit[[#This Row],[TapsActive]])+(K$21*Cafe_Fit[[#This Row],[IsWeekend]])</f>
        <v>12512.203955483323</v>
      </c>
      <c r="J269" s="4">
        <v>242</v>
      </c>
      <c r="K269" s="4">
        <v>14281.902738811517</v>
      </c>
      <c r="L269" s="4">
        <v>-2118.9037751438154</v>
      </c>
    </row>
    <row r="270" spans="2:12" x14ac:dyDescent="0.3">
      <c r="B270" s="1">
        <f t="shared" si="4"/>
        <v>42999</v>
      </c>
      <c r="C270" s="2">
        <v>11671.735672329618</v>
      </c>
      <c r="D270">
        <v>78</v>
      </c>
      <c r="E270" cm="1">
        <f t="array" ref="E270">_xlfn.SWITCH(MONTH(Cafe_Fit[[#This Row],[Date]]),1,100,2,100,3,100,4,150,5,150,6,150,7,150,8,200,9,150,10,150,11,150,12,150)</f>
        <v>150</v>
      </c>
      <c r="F270">
        <v>16</v>
      </c>
      <c r="G270">
        <f>IF(OR(WEEKDAY(Cafe_Fit[[#This Row],[Date]])=1, WEEKDAY(Cafe_Fit[[#This Row],[Date]])=7),1,0)</f>
        <v>0</v>
      </c>
      <c r="H270" s="8">
        <f>K$17+(K$18*Cafe_Fit[[#This Row],[Temp]])+(K$19*Cafe_Fit[[#This Row],[ADSpend]])+(K$20*Cafe_Fit[[#This Row],[TapsActive]])+(K$21*Cafe_Fit[[#This Row],[IsWeekend]])</f>
        <v>12580.194340848257</v>
      </c>
      <c r="J270" s="4">
        <v>243</v>
      </c>
      <c r="K270" s="4">
        <v>14179.917160764116</v>
      </c>
      <c r="L270" s="4">
        <v>-632.61641404991678</v>
      </c>
    </row>
    <row r="271" spans="2:12" x14ac:dyDescent="0.3">
      <c r="B271" s="1">
        <f t="shared" si="4"/>
        <v>43000</v>
      </c>
      <c r="C271" s="2">
        <v>12164.454239707029</v>
      </c>
      <c r="D271">
        <v>78</v>
      </c>
      <c r="E271" cm="1">
        <f t="array" ref="E271">_xlfn.SWITCH(MONTH(Cafe_Fit[[#This Row],[Date]]),1,100,2,100,3,100,4,150,5,150,6,150,7,150,8,200,9,150,10,150,11,150,12,150)</f>
        <v>150</v>
      </c>
      <c r="F271">
        <v>18</v>
      </c>
      <c r="G271">
        <f>IF(OR(WEEKDAY(Cafe_Fit[[#This Row],[Date]])=1, WEEKDAY(Cafe_Fit[[#This Row],[Date]])=7),1,0)</f>
        <v>0</v>
      </c>
      <c r="H271" s="8">
        <f>K$17+(K$18*Cafe_Fit[[#This Row],[Temp]])+(K$19*Cafe_Fit[[#This Row],[ADSpend]])+(K$20*Cafe_Fit[[#This Row],[TapsActive]])+(K$21*Cafe_Fit[[#This Row],[IsWeekend]])</f>
        <v>12512.203955483323</v>
      </c>
      <c r="J271" s="4">
        <v>244</v>
      </c>
      <c r="K271" s="4">
        <v>12451.697797898354</v>
      </c>
      <c r="L271" s="4">
        <v>-754.09897336528229</v>
      </c>
    </row>
    <row r="272" spans="2:12" x14ac:dyDescent="0.3">
      <c r="B272" s="1">
        <f t="shared" si="4"/>
        <v>43001</v>
      </c>
      <c r="C272" s="2">
        <v>15035.635517081553</v>
      </c>
      <c r="D272">
        <v>78</v>
      </c>
      <c r="E272" cm="1">
        <f t="array" ref="E272">_xlfn.SWITCH(MONTH(Cafe_Fit[[#This Row],[Date]]),1,100,2,100,3,100,4,150,5,150,6,150,7,150,8,200,9,150,10,150,11,150,12,150)</f>
        <v>150</v>
      </c>
      <c r="F272">
        <v>16</v>
      </c>
      <c r="G272">
        <f>IF(OR(WEEKDAY(Cafe_Fit[[#This Row],[Date]])=1, WEEKDAY(Cafe_Fit[[#This Row],[Date]])=7),1,0)</f>
        <v>1</v>
      </c>
      <c r="H272" s="8">
        <f>K$17+(K$18*Cafe_Fit[[#This Row],[Temp]])+(K$19*Cafe_Fit[[#This Row],[ADSpend]])+(K$20*Cafe_Fit[[#This Row],[TapsActive]])+(K$21*Cafe_Fit[[#This Row],[IsWeekend]])</f>
        <v>15508.916476667049</v>
      </c>
      <c r="J272" s="4">
        <v>245</v>
      </c>
      <c r="K272" s="4">
        <v>15089.431655134877</v>
      </c>
      <c r="L272" s="4">
        <v>-83.333790953811331</v>
      </c>
    </row>
    <row r="273" spans="2:12" x14ac:dyDescent="0.3">
      <c r="B273" s="1">
        <f t="shared" si="4"/>
        <v>43002</v>
      </c>
      <c r="C273" s="2">
        <v>13439.202744331815</v>
      </c>
      <c r="D273">
        <v>77</v>
      </c>
      <c r="E273" cm="1">
        <f t="array" ref="E273">_xlfn.SWITCH(MONTH(Cafe_Fit[[#This Row],[Date]]),1,100,2,100,3,100,4,150,5,150,6,150,7,150,8,200,9,150,10,150,11,150,12,150)</f>
        <v>150</v>
      </c>
      <c r="F273">
        <v>21</v>
      </c>
      <c r="G273">
        <f>IF(OR(WEEKDAY(Cafe_Fit[[#This Row],[Date]])=1, WEEKDAY(Cafe_Fit[[#This Row],[Date]])=7),1,0)</f>
        <v>1</v>
      </c>
      <c r="H273" s="8">
        <f>K$17+(K$18*Cafe_Fit[[#This Row],[Temp]])+(K$19*Cafe_Fit[[#This Row],[ADSpend]])+(K$20*Cafe_Fit[[#This Row],[TapsActive]])+(K$21*Cafe_Fit[[#This Row],[IsWeekend]])</f>
        <v>15291.689838120996</v>
      </c>
      <c r="J273" s="4">
        <v>246</v>
      </c>
      <c r="K273" s="4">
        <v>15259.407618547211</v>
      </c>
      <c r="L273" s="4">
        <v>-207.46135060488814</v>
      </c>
    </row>
    <row r="274" spans="2:12" x14ac:dyDescent="0.3">
      <c r="B274" s="1">
        <f t="shared" si="4"/>
        <v>43003</v>
      </c>
      <c r="C274" s="2">
        <v>10715.967651379291</v>
      </c>
      <c r="D274">
        <v>77</v>
      </c>
      <c r="E274" cm="1">
        <f t="array" ref="E274">_xlfn.SWITCH(MONTH(Cafe_Fit[[#This Row],[Date]]),1,100,2,100,3,100,4,150,5,150,6,150,7,150,8,200,9,150,10,150,11,150,12,150)</f>
        <v>150</v>
      </c>
      <c r="F274">
        <v>14</v>
      </c>
      <c r="G274">
        <f>IF(OR(WEEKDAY(Cafe_Fit[[#This Row],[Date]])=1, WEEKDAY(Cafe_Fit[[#This Row],[Date]])=7),1,0)</f>
        <v>0</v>
      </c>
      <c r="H274" s="8">
        <f>K$17+(K$18*Cafe_Fit[[#This Row],[Temp]])+(K$19*Cafe_Fit[[#This Row],[ADSpend]])+(K$20*Cafe_Fit[[#This Row],[TapsActive]])+(K$21*Cafe_Fit[[#This Row],[IsWeekend]])</f>
        <v>12600.934051079472</v>
      </c>
      <c r="J274" s="4">
        <v>247</v>
      </c>
      <c r="K274" s="4">
        <v>12323.201254948452</v>
      </c>
      <c r="L274" s="4">
        <v>-212.28205552760846</v>
      </c>
    </row>
    <row r="275" spans="2:12" x14ac:dyDescent="0.3">
      <c r="B275" s="1">
        <f t="shared" si="4"/>
        <v>43004</v>
      </c>
      <c r="C275" s="2">
        <v>11302.783556856912</v>
      </c>
      <c r="D275">
        <v>78</v>
      </c>
      <c r="E275" cm="1">
        <f t="array" ref="E275">_xlfn.SWITCH(MONTH(Cafe_Fit[[#This Row],[Date]]),1,100,2,100,3,100,4,150,5,150,6,150,7,150,8,200,9,150,10,150,11,150,12,150)</f>
        <v>150</v>
      </c>
      <c r="F275">
        <v>17</v>
      </c>
      <c r="G275">
        <f>IF(OR(WEEKDAY(Cafe_Fit[[#This Row],[Date]])=1, WEEKDAY(Cafe_Fit[[#This Row],[Date]])=7),1,0)</f>
        <v>0</v>
      </c>
      <c r="H275" s="8">
        <f>K$17+(K$18*Cafe_Fit[[#This Row],[Temp]])+(K$19*Cafe_Fit[[#This Row],[ADSpend]])+(K$20*Cafe_Fit[[#This Row],[TapsActive]])+(K$21*Cafe_Fit[[#This Row],[IsWeekend]])</f>
        <v>12546.19914816579</v>
      </c>
      <c r="J275" s="4">
        <v>248</v>
      </c>
      <c r="K275" s="4">
        <v>12362.967702302203</v>
      </c>
      <c r="L275" s="4">
        <v>-1475.0795018551125</v>
      </c>
    </row>
    <row r="276" spans="2:12" x14ac:dyDescent="0.3">
      <c r="B276" s="1">
        <f t="shared" si="4"/>
        <v>43005</v>
      </c>
      <c r="C276" s="2">
        <v>11601.402753940823</v>
      </c>
      <c r="D276">
        <v>78</v>
      </c>
      <c r="E276" cm="1">
        <f t="array" ref="E276">_xlfn.SWITCH(MONTH(Cafe_Fit[[#This Row],[Date]]),1,100,2,100,3,100,4,150,5,150,6,150,7,150,8,200,9,150,10,150,11,150,12,150)</f>
        <v>150</v>
      </c>
      <c r="F276">
        <v>20</v>
      </c>
      <c r="G276">
        <f>IF(OR(WEEKDAY(Cafe_Fit[[#This Row],[Date]])=1, WEEKDAY(Cafe_Fit[[#This Row],[Date]])=7),1,0)</f>
        <v>0</v>
      </c>
      <c r="H276" s="8">
        <f>K$17+(K$18*Cafe_Fit[[#This Row],[Temp]])+(K$19*Cafe_Fit[[#This Row],[ADSpend]])+(K$20*Cafe_Fit[[#This Row],[TapsActive]])+(K$21*Cafe_Fit[[#This Row],[IsWeekend]])</f>
        <v>12444.213570118389</v>
      </c>
      <c r="J276" s="4">
        <v>249</v>
      </c>
      <c r="K276" s="4">
        <v>12209.673167558482</v>
      </c>
      <c r="L276" s="4">
        <v>-928.69907290967603</v>
      </c>
    </row>
    <row r="277" spans="2:12" x14ac:dyDescent="0.3">
      <c r="B277" s="1">
        <f t="shared" si="4"/>
        <v>43006</v>
      </c>
      <c r="C277" s="2">
        <v>10626.384621342229</v>
      </c>
      <c r="D277">
        <v>79</v>
      </c>
      <c r="E277" cm="1">
        <f t="array" ref="E277">_xlfn.SWITCH(MONTH(Cafe_Fit[[#This Row],[Date]]),1,100,2,100,3,100,4,150,5,150,6,150,7,150,8,200,9,150,10,150,11,150,12,150)</f>
        <v>150</v>
      </c>
      <c r="F277">
        <v>19</v>
      </c>
      <c r="G277">
        <f>IF(OR(WEEKDAY(Cafe_Fit[[#This Row],[Date]])=1, WEEKDAY(Cafe_Fit[[#This Row],[Date]])=7),1,0)</f>
        <v>0</v>
      </c>
      <c r="H277" s="8">
        <f>K$17+(K$18*Cafe_Fit[[#This Row],[Temp]])+(K$19*Cafe_Fit[[#This Row],[ADSpend]])+(K$20*Cafe_Fit[[#This Row],[TapsActive]])+(K$21*Cafe_Fit[[#This Row],[IsWeekend]])</f>
        <v>12525.459437934573</v>
      </c>
      <c r="J277" s="4">
        <v>250</v>
      </c>
      <c r="K277" s="4">
        <v>11999.930756792395</v>
      </c>
      <c r="L277" s="4">
        <v>-952.9023389622962</v>
      </c>
    </row>
    <row r="278" spans="2:12" x14ac:dyDescent="0.3">
      <c r="B278" s="1">
        <f t="shared" si="4"/>
        <v>43007</v>
      </c>
      <c r="C278" s="2">
        <v>11238.659789592308</v>
      </c>
      <c r="D278">
        <v>78</v>
      </c>
      <c r="E278" cm="1">
        <f t="array" ref="E278">_xlfn.SWITCH(MONTH(Cafe_Fit[[#This Row],[Date]]),1,100,2,100,3,100,4,150,5,150,6,150,7,150,8,200,9,150,10,150,11,150,12,150)</f>
        <v>150</v>
      </c>
      <c r="F278">
        <v>15</v>
      </c>
      <c r="G278">
        <f>IF(OR(WEEKDAY(Cafe_Fit[[#This Row],[Date]])=1, WEEKDAY(Cafe_Fit[[#This Row],[Date]])=7),1,0)</f>
        <v>0</v>
      </c>
      <c r="H278" s="8">
        <f>K$17+(K$18*Cafe_Fit[[#This Row],[Temp]])+(K$19*Cafe_Fit[[#This Row],[ADSpend]])+(K$20*Cafe_Fit[[#This Row],[TapsActive]])+(K$21*Cafe_Fit[[#This Row],[IsWeekend]])</f>
        <v>12614.189533530724</v>
      </c>
      <c r="J278" s="4">
        <v>251</v>
      </c>
      <c r="K278" s="4">
        <v>12141.682782193548</v>
      </c>
      <c r="L278" s="4">
        <v>-636.70994018510282</v>
      </c>
    </row>
    <row r="279" spans="2:12" x14ac:dyDescent="0.3">
      <c r="B279" s="1">
        <f t="shared" si="4"/>
        <v>43008</v>
      </c>
      <c r="C279" s="2">
        <v>13838.460818821834</v>
      </c>
      <c r="D279">
        <v>76</v>
      </c>
      <c r="E279" cm="1">
        <f t="array" ref="E279">_xlfn.SWITCH(MONTH(Cafe_Fit[[#This Row],[Date]]),1,100,2,100,3,100,4,150,5,150,6,150,7,150,8,200,9,150,10,150,11,150,12,150)</f>
        <v>150</v>
      </c>
      <c r="F279">
        <v>22</v>
      </c>
      <c r="G279">
        <f>IF(OR(WEEKDAY(Cafe_Fit[[#This Row],[Date]])=1, WEEKDAY(Cafe_Fit[[#This Row],[Date]])=7),1,0)</f>
        <v>1</v>
      </c>
      <c r="H279" s="8">
        <f>K$17+(K$18*Cafe_Fit[[#This Row],[Temp]])+(K$19*Cafe_Fit[[#This Row],[ADSpend]])+(K$20*Cafe_Fit[[#This Row],[TapsActive]])+(K$21*Cafe_Fit[[#This Row],[IsWeekend]])</f>
        <v>15210.443970304812</v>
      </c>
      <c r="J279" s="4">
        <v>252</v>
      </c>
      <c r="K279" s="4">
        <v>15076.176172683625</v>
      </c>
      <c r="L279" s="4">
        <v>-437.61155735668763</v>
      </c>
    </row>
    <row r="280" spans="2:12" x14ac:dyDescent="0.3">
      <c r="B280" s="1">
        <f t="shared" si="4"/>
        <v>43009</v>
      </c>
      <c r="C280" s="2">
        <v>14199.004562611955</v>
      </c>
      <c r="D280">
        <v>66</v>
      </c>
      <c r="E280" cm="1">
        <f t="array" ref="E280">_xlfn.SWITCH(MONTH(Cafe_Fit[[#This Row],[Date]]),1,100,2,100,3,100,4,150,5,150,6,150,7,150,8,200,9,150,10,150,11,150,12,150)</f>
        <v>150</v>
      </c>
      <c r="F280">
        <v>22</v>
      </c>
      <c r="G280">
        <f>IF(OR(WEEKDAY(Cafe_Fit[[#This Row],[Date]])=1, WEEKDAY(Cafe_Fit[[#This Row],[Date]])=7),1,0)</f>
        <v>1</v>
      </c>
      <c r="H280" s="8">
        <f>K$17+(K$18*Cafe_Fit[[#This Row],[Temp]])+(K$19*Cafe_Fit[[#This Row],[ADSpend]])+(K$20*Cafe_Fit[[#This Row],[TapsActive]])+(K$21*Cafe_Fit[[#This Row],[IsWeekend]])</f>
        <v>14737.937218967638</v>
      </c>
      <c r="J280" s="4">
        <v>253</v>
      </c>
      <c r="K280" s="4">
        <v>14955.163857513689</v>
      </c>
      <c r="L280" s="4">
        <v>18.369951807111647</v>
      </c>
    </row>
    <row r="281" spans="2:12" x14ac:dyDescent="0.3">
      <c r="B281" s="1">
        <f t="shared" si="4"/>
        <v>43010</v>
      </c>
      <c r="C281" s="2">
        <v>10811.576778734117</v>
      </c>
      <c r="D281">
        <v>65</v>
      </c>
      <c r="E281" cm="1">
        <f t="array" ref="E281">_xlfn.SWITCH(MONTH(Cafe_Fit[[#This Row],[Date]]),1,100,2,100,3,100,4,150,5,150,6,150,7,150,8,200,9,150,10,150,11,150,12,150)</f>
        <v>150</v>
      </c>
      <c r="F281">
        <v>19</v>
      </c>
      <c r="G281">
        <f>IF(OR(WEEKDAY(Cafe_Fit[[#This Row],[Date]])=1, WEEKDAY(Cafe_Fit[[#This Row],[Date]])=7),1,0)</f>
        <v>0</v>
      </c>
      <c r="H281" s="8">
        <f>K$17+(K$18*Cafe_Fit[[#This Row],[Temp]])+(K$19*Cafe_Fit[[#This Row],[ADSpend]])+(K$20*Cafe_Fit[[#This Row],[TapsActive]])+(K$21*Cafe_Fit[[#This Row],[IsWeekend]])</f>
        <v>11863.949986062527</v>
      </c>
      <c r="J281" s="4">
        <v>254</v>
      </c>
      <c r="K281" s="4">
        <v>11878.91844162246</v>
      </c>
      <c r="L281" s="4">
        <v>-1846.453589592018</v>
      </c>
    </row>
    <row r="282" spans="2:12" x14ac:dyDescent="0.3">
      <c r="B282" s="1">
        <f t="shared" si="4"/>
        <v>43011</v>
      </c>
      <c r="C282" s="2">
        <v>12568.594729681168</v>
      </c>
      <c r="D282">
        <v>70</v>
      </c>
      <c r="E282" cm="1">
        <f t="array" ref="E282">_xlfn.SWITCH(MONTH(Cafe_Fit[[#This Row],[Date]]),1,100,2,100,3,100,4,150,5,150,6,150,7,150,8,200,9,150,10,150,11,150,12,150)</f>
        <v>150</v>
      </c>
      <c r="F282">
        <v>20</v>
      </c>
      <c r="G282">
        <f>IF(OR(WEEKDAY(Cafe_Fit[[#This Row],[Date]])=1, WEEKDAY(Cafe_Fit[[#This Row],[Date]])=7),1,0)</f>
        <v>0</v>
      </c>
      <c r="H282" s="8">
        <f>K$17+(K$18*Cafe_Fit[[#This Row],[Temp]])+(K$19*Cafe_Fit[[#This Row],[ADSpend]])+(K$20*Cafe_Fit[[#This Row],[TapsActive]])+(K$21*Cafe_Fit[[#This Row],[IsWeekend]])</f>
        <v>12066.208169048648</v>
      </c>
      <c r="J282" s="4">
        <v>255</v>
      </c>
      <c r="K282" s="4">
        <v>11824.183538708776</v>
      </c>
      <c r="L282" s="4">
        <v>-1905.6076268413726</v>
      </c>
    </row>
    <row r="283" spans="2:12" x14ac:dyDescent="0.3">
      <c r="B283" s="1">
        <f t="shared" si="4"/>
        <v>43012</v>
      </c>
      <c r="C283" s="2">
        <v>10834.263126477512</v>
      </c>
      <c r="D283">
        <v>70</v>
      </c>
      <c r="E283" cm="1">
        <f t="array" ref="E283">_xlfn.SWITCH(MONTH(Cafe_Fit[[#This Row],[Date]]),1,100,2,100,3,100,4,150,5,150,6,150,7,150,8,200,9,150,10,150,11,150,12,150)</f>
        <v>150</v>
      </c>
      <c r="F283">
        <v>16</v>
      </c>
      <c r="G283">
        <f>IF(OR(WEEKDAY(Cafe_Fit[[#This Row],[Date]])=1, WEEKDAY(Cafe_Fit[[#This Row],[Date]])=7),1,0)</f>
        <v>0</v>
      </c>
      <c r="H283" s="8">
        <f>K$17+(K$18*Cafe_Fit[[#This Row],[Temp]])+(K$19*Cafe_Fit[[#This Row],[ADSpend]])+(K$20*Cafe_Fit[[#This Row],[TapsActive]])+(K$21*Cafe_Fit[[#This Row],[IsWeekend]])</f>
        <v>12202.188939778516</v>
      </c>
      <c r="J283" s="4">
        <v>256</v>
      </c>
      <c r="K283" s="4">
        <v>12047.181431926114</v>
      </c>
      <c r="L283" s="4">
        <v>-267.82095992147151</v>
      </c>
    </row>
    <row r="284" spans="2:12" x14ac:dyDescent="0.3">
      <c r="B284" s="1">
        <f t="shared" si="4"/>
        <v>43013</v>
      </c>
      <c r="C284" s="2">
        <v>10941.483405069408</v>
      </c>
      <c r="D284">
        <v>70</v>
      </c>
      <c r="E284" cm="1">
        <f t="array" ref="E284">_xlfn.SWITCH(MONTH(Cafe_Fit[[#This Row],[Date]]),1,100,2,100,3,100,4,150,5,150,6,150,7,150,8,200,9,150,10,150,11,150,12,150)</f>
        <v>150</v>
      </c>
      <c r="F284">
        <v>17</v>
      </c>
      <c r="G284">
        <f>IF(OR(WEEKDAY(Cafe_Fit[[#This Row],[Date]])=1, WEEKDAY(Cafe_Fit[[#This Row],[Date]])=7),1,0)</f>
        <v>0</v>
      </c>
      <c r="H284" s="8">
        <f>K$17+(K$18*Cafe_Fit[[#This Row],[Temp]])+(K$19*Cafe_Fit[[#This Row],[ADSpend]])+(K$20*Cafe_Fit[[#This Row],[TapsActive]])+(K$21*Cafe_Fit[[#This Row],[IsWeekend]])</f>
        <v>12168.193747096049</v>
      </c>
      <c r="J284" s="4">
        <v>257</v>
      </c>
      <c r="K284" s="4">
        <v>12181.449229547299</v>
      </c>
      <c r="L284" s="4">
        <v>-1321.8265579502404</v>
      </c>
    </row>
    <row r="285" spans="2:12" x14ac:dyDescent="0.3">
      <c r="B285" s="1">
        <f t="shared" si="4"/>
        <v>43014</v>
      </c>
      <c r="C285" s="2">
        <v>10817.863111025354</v>
      </c>
      <c r="D285">
        <v>72</v>
      </c>
      <c r="E285" cm="1">
        <f t="array" ref="E285">_xlfn.SWITCH(MONTH(Cafe_Fit[[#This Row],[Date]]),1,100,2,100,3,100,4,150,5,150,6,150,7,150,8,200,9,150,10,150,11,150,12,150)</f>
        <v>150</v>
      </c>
      <c r="F285">
        <v>21</v>
      </c>
      <c r="G285">
        <f>IF(OR(WEEKDAY(Cafe_Fit[[#This Row],[Date]])=1, WEEKDAY(Cafe_Fit[[#This Row],[Date]])=7),1,0)</f>
        <v>0</v>
      </c>
      <c r="H285" s="8">
        <f>K$17+(K$18*Cafe_Fit[[#This Row],[Temp]])+(K$19*Cafe_Fit[[#This Row],[ADSpend]])+(K$20*Cafe_Fit[[#This Row],[TapsActive]])+(K$21*Cafe_Fit[[#This Row],[IsWeekend]])</f>
        <v>12126.714326633617</v>
      </c>
      <c r="J285" s="4">
        <v>258</v>
      </c>
      <c r="K285" s="4">
        <v>12255.210869583518</v>
      </c>
      <c r="L285" s="4">
        <v>-712.10811753873531</v>
      </c>
    </row>
    <row r="286" spans="2:12" x14ac:dyDescent="0.3">
      <c r="B286" s="1">
        <f t="shared" si="4"/>
        <v>43015</v>
      </c>
      <c r="C286" s="2">
        <v>13651.171739929141</v>
      </c>
      <c r="D286">
        <v>76</v>
      </c>
      <c r="E286" cm="1">
        <f t="array" ref="E286">_xlfn.SWITCH(MONTH(Cafe_Fit[[#This Row],[Date]]),1,100,2,100,3,100,4,150,5,150,6,150,7,150,8,200,9,150,10,150,11,150,12,150)</f>
        <v>150</v>
      </c>
      <c r="F286">
        <v>22</v>
      </c>
      <c r="G286">
        <f>IF(OR(WEEKDAY(Cafe_Fit[[#This Row],[Date]])=1, WEEKDAY(Cafe_Fit[[#This Row],[Date]])=7),1,0)</f>
        <v>1</v>
      </c>
      <c r="H286" s="8">
        <f>K$17+(K$18*Cafe_Fit[[#This Row],[Temp]])+(K$19*Cafe_Fit[[#This Row],[ADSpend]])+(K$20*Cafe_Fit[[#This Row],[TapsActive]])+(K$21*Cafe_Fit[[#This Row],[IsWeekend]])</f>
        <v>15210.443970304812</v>
      </c>
      <c r="J286" s="4">
        <v>259</v>
      </c>
      <c r="K286" s="4">
        <v>15380.419933717147</v>
      </c>
      <c r="L286" s="4">
        <v>-1971.8435122456704</v>
      </c>
    </row>
    <row r="287" spans="2:12" x14ac:dyDescent="0.3">
      <c r="B287" s="1">
        <f t="shared" si="4"/>
        <v>43016</v>
      </c>
      <c r="C287" s="2">
        <v>13531.454244051889</v>
      </c>
      <c r="D287">
        <v>75</v>
      </c>
      <c r="E287" cm="1">
        <f t="array" ref="E287">_xlfn.SWITCH(MONTH(Cafe_Fit[[#This Row],[Date]]),1,100,2,100,3,100,4,150,5,150,6,150,7,150,8,200,9,150,10,150,11,150,12,150)</f>
        <v>150</v>
      </c>
      <c r="F287">
        <v>22</v>
      </c>
      <c r="G287">
        <f>IF(OR(WEEKDAY(Cafe_Fit[[#This Row],[Date]])=1, WEEKDAY(Cafe_Fit[[#This Row],[Date]])=7),1,0)</f>
        <v>1</v>
      </c>
      <c r="H287" s="8">
        <f>K$17+(K$18*Cafe_Fit[[#This Row],[Temp]])+(K$19*Cafe_Fit[[#This Row],[ADSpend]])+(K$20*Cafe_Fit[[#This Row],[TapsActive]])+(K$21*Cafe_Fit[[#This Row],[IsWeekend]])</f>
        <v>15163.193295171093</v>
      </c>
      <c r="J287" s="4">
        <v>260</v>
      </c>
      <c r="K287" s="4">
        <v>15372.935705937181</v>
      </c>
      <c r="L287" s="4">
        <v>-735.3754780816962</v>
      </c>
    </row>
    <row r="288" spans="2:12" x14ac:dyDescent="0.3">
      <c r="B288" s="1">
        <f t="shared" si="4"/>
        <v>43017</v>
      </c>
      <c r="C288" s="2">
        <v>12665.140581031517</v>
      </c>
      <c r="D288">
        <v>75</v>
      </c>
      <c r="E288" cm="1">
        <f t="array" ref="E288">_xlfn.SWITCH(MONTH(Cafe_Fit[[#This Row],[Date]]),1,100,2,100,3,100,4,150,5,150,6,150,7,150,8,200,9,150,10,150,11,150,12,150)</f>
        <v>150</v>
      </c>
      <c r="F288">
        <v>16</v>
      </c>
      <c r="G288">
        <f>IF(OR(WEEKDAY(Cafe_Fit[[#This Row],[Date]])=1, WEEKDAY(Cafe_Fit[[#This Row],[Date]])=7),1,0)</f>
        <v>0</v>
      </c>
      <c r="H288" s="8">
        <f>K$17+(K$18*Cafe_Fit[[#This Row],[Temp]])+(K$19*Cafe_Fit[[#This Row],[ADSpend]])+(K$20*Cafe_Fit[[#This Row],[TapsActive]])+(K$21*Cafe_Fit[[#This Row],[IsWeekend]])</f>
        <v>12438.442315447102</v>
      </c>
      <c r="J288" s="4">
        <v>261</v>
      </c>
      <c r="K288" s="4">
        <v>12464.953280349604</v>
      </c>
      <c r="L288" s="4">
        <v>-1062.5666982467428</v>
      </c>
    </row>
    <row r="289" spans="2:12" x14ac:dyDescent="0.3">
      <c r="B289" s="1">
        <f t="shared" si="4"/>
        <v>43018</v>
      </c>
      <c r="C289" s="2">
        <v>12409.617339912218</v>
      </c>
      <c r="D289">
        <v>77</v>
      </c>
      <c r="E289" cm="1">
        <f t="array" ref="E289">_xlfn.SWITCH(MONTH(Cafe_Fit[[#This Row],[Date]]),1,100,2,100,3,100,4,150,5,150,6,150,7,150,8,200,9,150,10,150,11,150,12,150)</f>
        <v>150</v>
      </c>
      <c r="F289">
        <v>20</v>
      </c>
      <c r="G289">
        <f>IF(OR(WEEKDAY(Cafe_Fit[[#This Row],[Date]])=1, WEEKDAY(Cafe_Fit[[#This Row],[Date]])=7),1,0)</f>
        <v>0</v>
      </c>
      <c r="H289" s="8">
        <f>K$17+(K$18*Cafe_Fit[[#This Row],[Temp]])+(K$19*Cafe_Fit[[#This Row],[ADSpend]])+(K$20*Cafe_Fit[[#This Row],[TapsActive]])+(K$21*Cafe_Fit[[#This Row],[IsWeekend]])</f>
        <v>12396.96289498467</v>
      </c>
      <c r="J289" s="4">
        <v>262</v>
      </c>
      <c r="K289" s="4">
        <v>12532.943665714538</v>
      </c>
      <c r="L289" s="4">
        <v>-319.63261471567967</v>
      </c>
    </row>
    <row r="290" spans="2:12" x14ac:dyDescent="0.3">
      <c r="B290" s="1">
        <f t="shared" si="4"/>
        <v>43019</v>
      </c>
      <c r="C290" s="2">
        <v>10458.421012708008</v>
      </c>
      <c r="D290">
        <v>78</v>
      </c>
      <c r="E290" cm="1">
        <f t="array" ref="E290">_xlfn.SWITCH(MONTH(Cafe_Fit[[#This Row],[Date]]),1,100,2,100,3,100,4,150,5,150,6,150,7,150,8,200,9,150,10,150,11,150,12,150)</f>
        <v>150</v>
      </c>
      <c r="F290">
        <v>21</v>
      </c>
      <c r="G290">
        <f>IF(OR(WEEKDAY(Cafe_Fit[[#This Row],[Date]])=1, WEEKDAY(Cafe_Fit[[#This Row],[Date]])=7),1,0)</f>
        <v>0</v>
      </c>
      <c r="H290" s="8">
        <f>K$17+(K$18*Cafe_Fit[[#This Row],[Temp]])+(K$19*Cafe_Fit[[#This Row],[ADSpend]])+(K$20*Cafe_Fit[[#This Row],[TapsActive]])+(K$21*Cafe_Fit[[#This Row],[IsWeekend]])</f>
        <v>12410.218377435922</v>
      </c>
      <c r="J290" s="4">
        <v>263</v>
      </c>
      <c r="K290" s="4">
        <v>12512.203955483323</v>
      </c>
      <c r="L290" s="4">
        <v>-1973.3088618575948</v>
      </c>
    </row>
    <row r="291" spans="2:12" x14ac:dyDescent="0.3">
      <c r="B291" s="1">
        <f t="shared" si="4"/>
        <v>43020</v>
      </c>
      <c r="C291" s="2">
        <v>10693.057384273372</v>
      </c>
      <c r="D291">
        <v>77</v>
      </c>
      <c r="E291" cm="1">
        <f t="array" ref="E291">_xlfn.SWITCH(MONTH(Cafe_Fit[[#This Row],[Date]]),1,100,2,100,3,100,4,150,5,150,6,150,7,150,8,200,9,150,10,150,11,150,12,150)</f>
        <v>150</v>
      </c>
      <c r="F291">
        <v>13</v>
      </c>
      <c r="G291">
        <f>IF(OR(WEEKDAY(Cafe_Fit[[#This Row],[Date]])=1, WEEKDAY(Cafe_Fit[[#This Row],[Date]])=7),1,0)</f>
        <v>0</v>
      </c>
      <c r="H291" s="8">
        <f>K$17+(K$18*Cafe_Fit[[#This Row],[Temp]])+(K$19*Cafe_Fit[[#This Row],[ADSpend]])+(K$20*Cafe_Fit[[#This Row],[TapsActive]])+(K$21*Cafe_Fit[[#This Row],[IsWeekend]])</f>
        <v>12634.929243761939</v>
      </c>
      <c r="J291" s="4">
        <v>264</v>
      </c>
      <c r="K291" s="4">
        <v>12580.194340848257</v>
      </c>
      <c r="L291" s="4">
        <v>-908.45866851863866</v>
      </c>
    </row>
    <row r="292" spans="2:12" x14ac:dyDescent="0.3">
      <c r="B292" s="1">
        <f t="shared" si="4"/>
        <v>43021</v>
      </c>
      <c r="C292" s="2">
        <v>12933.151865686834</v>
      </c>
      <c r="D292">
        <v>74</v>
      </c>
      <c r="E292" cm="1">
        <f t="array" ref="E292">_xlfn.SWITCH(MONTH(Cafe_Fit[[#This Row],[Date]]),1,100,2,100,3,100,4,150,5,150,6,150,7,150,8,200,9,150,10,150,11,150,12,150)</f>
        <v>150</v>
      </c>
      <c r="F292">
        <v>21</v>
      </c>
      <c r="G292">
        <f>IF(OR(WEEKDAY(Cafe_Fit[[#This Row],[Date]])=1, WEEKDAY(Cafe_Fit[[#This Row],[Date]])=7),1,0)</f>
        <v>0</v>
      </c>
      <c r="H292" s="8">
        <f>K$17+(K$18*Cafe_Fit[[#This Row],[Temp]])+(K$19*Cafe_Fit[[#This Row],[ADSpend]])+(K$20*Cafe_Fit[[#This Row],[TapsActive]])+(K$21*Cafe_Fit[[#This Row],[IsWeekend]])</f>
        <v>12221.215676901051</v>
      </c>
      <c r="J292" s="4">
        <v>265</v>
      </c>
      <c r="K292" s="4">
        <v>12512.203955483323</v>
      </c>
      <c r="L292" s="4">
        <v>-347.74971577629367</v>
      </c>
    </row>
    <row r="293" spans="2:12" x14ac:dyDescent="0.3">
      <c r="B293" s="1">
        <f t="shared" si="4"/>
        <v>43022</v>
      </c>
      <c r="C293" s="2">
        <v>13826.725296748366</v>
      </c>
      <c r="D293">
        <v>71</v>
      </c>
      <c r="E293" cm="1">
        <f t="array" ref="E293">_xlfn.SWITCH(MONTH(Cafe_Fit[[#This Row],[Date]]),1,100,2,100,3,100,4,150,5,150,6,150,7,150,8,200,9,150,10,150,11,150,12,150)</f>
        <v>150</v>
      </c>
      <c r="F293">
        <v>16</v>
      </c>
      <c r="G293">
        <f>IF(OR(WEEKDAY(Cafe_Fit[[#This Row],[Date]])=1, WEEKDAY(Cafe_Fit[[#This Row],[Date]])=7),1,0)</f>
        <v>1</v>
      </c>
      <c r="H293" s="8">
        <f>K$17+(K$18*Cafe_Fit[[#This Row],[Temp]])+(K$19*Cafe_Fit[[#This Row],[ADSpend]])+(K$20*Cafe_Fit[[#This Row],[TapsActive]])+(K$21*Cafe_Fit[[#This Row],[IsWeekend]])</f>
        <v>15178.161750731026</v>
      </c>
      <c r="J293" s="4">
        <v>266</v>
      </c>
      <c r="K293" s="4">
        <v>15508.916476667049</v>
      </c>
      <c r="L293" s="4">
        <v>-473.28095958549602</v>
      </c>
    </row>
    <row r="294" spans="2:12" x14ac:dyDescent="0.3">
      <c r="B294" s="1">
        <f t="shared" si="4"/>
        <v>43023</v>
      </c>
      <c r="C294" s="2">
        <v>13404.440610529475</v>
      </c>
      <c r="D294">
        <v>71</v>
      </c>
      <c r="E294" cm="1">
        <f t="array" ref="E294">_xlfn.SWITCH(MONTH(Cafe_Fit[[#This Row],[Date]]),1,100,2,100,3,100,4,150,5,150,6,150,7,150,8,200,9,150,10,150,11,150,12,150)</f>
        <v>150</v>
      </c>
      <c r="F294">
        <v>21</v>
      </c>
      <c r="G294">
        <f>IF(OR(WEEKDAY(Cafe_Fit[[#This Row],[Date]])=1, WEEKDAY(Cafe_Fit[[#This Row],[Date]])=7),1,0)</f>
        <v>1</v>
      </c>
      <c r="H294" s="8">
        <f>K$17+(K$18*Cafe_Fit[[#This Row],[Temp]])+(K$19*Cafe_Fit[[#This Row],[ADSpend]])+(K$20*Cafe_Fit[[#This Row],[TapsActive]])+(K$21*Cafe_Fit[[#This Row],[IsWeekend]])</f>
        <v>15008.185787318691</v>
      </c>
      <c r="J294" s="4">
        <v>267</v>
      </c>
      <c r="K294" s="4">
        <v>15291.689838120996</v>
      </c>
      <c r="L294" s="4">
        <v>-1852.487093789181</v>
      </c>
    </row>
    <row r="295" spans="2:12" x14ac:dyDescent="0.3">
      <c r="B295" s="1">
        <f t="shared" si="4"/>
        <v>43024</v>
      </c>
      <c r="C295" s="2">
        <v>10558.990606335718</v>
      </c>
      <c r="D295">
        <v>66</v>
      </c>
      <c r="E295" cm="1">
        <f t="array" ref="E295">_xlfn.SWITCH(MONTH(Cafe_Fit[[#This Row],[Date]]),1,100,2,100,3,100,4,150,5,150,6,150,7,150,8,200,9,150,10,150,11,150,12,150)</f>
        <v>150</v>
      </c>
      <c r="F295">
        <v>19</v>
      </c>
      <c r="G295">
        <f>IF(OR(WEEKDAY(Cafe_Fit[[#This Row],[Date]])=1, WEEKDAY(Cafe_Fit[[#This Row],[Date]])=7),1,0)</f>
        <v>0</v>
      </c>
      <c r="H295" s="8">
        <f>K$17+(K$18*Cafe_Fit[[#This Row],[Temp]])+(K$19*Cafe_Fit[[#This Row],[ADSpend]])+(K$20*Cafe_Fit[[#This Row],[TapsActive]])+(K$21*Cafe_Fit[[#This Row],[IsWeekend]])</f>
        <v>11911.200661196246</v>
      </c>
      <c r="J295" s="4">
        <v>268</v>
      </c>
      <c r="K295" s="4">
        <v>12600.934051079472</v>
      </c>
      <c r="L295" s="4">
        <v>-1884.9663997001808</v>
      </c>
    </row>
    <row r="296" spans="2:12" x14ac:dyDescent="0.3">
      <c r="B296" s="1">
        <f t="shared" si="4"/>
        <v>43025</v>
      </c>
      <c r="C296" s="2">
        <v>10093.192137694987</v>
      </c>
      <c r="D296">
        <v>59</v>
      </c>
      <c r="E296" cm="1">
        <f t="array" ref="E296">_xlfn.SWITCH(MONTH(Cafe_Fit[[#This Row],[Date]]),1,100,2,100,3,100,4,150,5,150,6,150,7,150,8,200,9,150,10,150,11,150,12,150)</f>
        <v>150</v>
      </c>
      <c r="F296">
        <v>17</v>
      </c>
      <c r="G296">
        <f>IF(OR(WEEKDAY(Cafe_Fit[[#This Row],[Date]])=1, WEEKDAY(Cafe_Fit[[#This Row],[Date]])=7),1,0)</f>
        <v>0</v>
      </c>
      <c r="H296" s="8">
        <f>K$17+(K$18*Cafe_Fit[[#This Row],[Temp]])+(K$19*Cafe_Fit[[#This Row],[ADSpend]])+(K$20*Cafe_Fit[[#This Row],[TapsActive]])+(K$21*Cafe_Fit[[#This Row],[IsWeekend]])</f>
        <v>11648.436320625156</v>
      </c>
      <c r="J296" s="4">
        <v>269</v>
      </c>
      <c r="K296" s="4">
        <v>12546.19914816579</v>
      </c>
      <c r="L296" s="4">
        <v>-1243.415591308878</v>
      </c>
    </row>
    <row r="297" spans="2:12" x14ac:dyDescent="0.3">
      <c r="B297" s="1">
        <f t="shared" si="4"/>
        <v>43026</v>
      </c>
      <c r="C297" s="2">
        <v>11707.315173127352</v>
      </c>
      <c r="D297">
        <v>58</v>
      </c>
      <c r="E297" cm="1">
        <f t="array" ref="E297">_xlfn.SWITCH(MONTH(Cafe_Fit[[#This Row],[Date]]),1,100,2,100,3,100,4,150,5,150,6,150,7,150,8,200,9,150,10,150,11,150,12,150)</f>
        <v>150</v>
      </c>
      <c r="F297">
        <v>19</v>
      </c>
      <c r="G297">
        <f>IF(OR(WEEKDAY(Cafe_Fit[[#This Row],[Date]])=1, WEEKDAY(Cafe_Fit[[#This Row],[Date]])=7),1,0)</f>
        <v>0</v>
      </c>
      <c r="H297" s="8">
        <f>K$17+(K$18*Cafe_Fit[[#This Row],[Temp]])+(K$19*Cafe_Fit[[#This Row],[ADSpend]])+(K$20*Cafe_Fit[[#This Row],[TapsActive]])+(K$21*Cafe_Fit[[#This Row],[IsWeekend]])</f>
        <v>11533.195260126506</v>
      </c>
      <c r="J297" s="4">
        <v>270</v>
      </c>
      <c r="K297" s="4">
        <v>12444.213570118389</v>
      </c>
      <c r="L297" s="4">
        <v>-842.81081617756536</v>
      </c>
    </row>
    <row r="298" spans="2:12" x14ac:dyDescent="0.3">
      <c r="B298" s="1">
        <f t="shared" si="4"/>
        <v>43027</v>
      </c>
      <c r="C298" s="2">
        <v>11966.270485806217</v>
      </c>
      <c r="D298">
        <v>61</v>
      </c>
      <c r="E298" cm="1">
        <f t="array" ref="E298">_xlfn.SWITCH(MONTH(Cafe_Fit[[#This Row],[Date]]),1,100,2,100,3,100,4,150,5,150,6,150,7,150,8,200,9,150,10,150,11,150,12,150)</f>
        <v>150</v>
      </c>
      <c r="F298">
        <v>15</v>
      </c>
      <c r="G298">
        <f>IF(OR(WEEKDAY(Cafe_Fit[[#This Row],[Date]])=1, WEEKDAY(Cafe_Fit[[#This Row],[Date]])=7),1,0)</f>
        <v>0</v>
      </c>
      <c r="H298" s="8">
        <f>K$17+(K$18*Cafe_Fit[[#This Row],[Temp]])+(K$19*Cafe_Fit[[#This Row],[ADSpend]])+(K$20*Cafe_Fit[[#This Row],[TapsActive]])+(K$21*Cafe_Fit[[#This Row],[IsWeekend]])</f>
        <v>11810.928056257526</v>
      </c>
      <c r="J298" s="4">
        <v>271</v>
      </c>
      <c r="K298" s="4">
        <v>12525.459437934573</v>
      </c>
      <c r="L298" s="4">
        <v>-1899.0748165923433</v>
      </c>
    </row>
    <row r="299" spans="2:12" x14ac:dyDescent="0.3">
      <c r="B299" s="1">
        <f t="shared" si="4"/>
        <v>43028</v>
      </c>
      <c r="C299" s="2">
        <v>11598.510457325758</v>
      </c>
      <c r="D299">
        <v>64</v>
      </c>
      <c r="E299" cm="1">
        <f t="array" ref="E299">_xlfn.SWITCH(MONTH(Cafe_Fit[[#This Row],[Date]]),1,100,2,100,3,100,4,150,5,150,6,150,7,150,8,200,9,150,10,150,11,150,12,150)</f>
        <v>150</v>
      </c>
      <c r="F299">
        <v>14</v>
      </c>
      <c r="G299">
        <f>IF(OR(WEEKDAY(Cafe_Fit[[#This Row],[Date]])=1, WEEKDAY(Cafe_Fit[[#This Row],[Date]])=7),1,0)</f>
        <v>0</v>
      </c>
      <c r="H299" s="8">
        <f>K$17+(K$18*Cafe_Fit[[#This Row],[Temp]])+(K$19*Cafe_Fit[[#This Row],[ADSpend]])+(K$20*Cafe_Fit[[#This Row],[TapsActive]])+(K$21*Cafe_Fit[[#This Row],[IsWeekend]])</f>
        <v>11986.675274341145</v>
      </c>
      <c r="J299" s="4">
        <v>272</v>
      </c>
      <c r="K299" s="4">
        <v>12614.189533530724</v>
      </c>
      <c r="L299" s="4">
        <v>-1375.5297439384158</v>
      </c>
    </row>
    <row r="300" spans="2:12" x14ac:dyDescent="0.3">
      <c r="B300" s="1">
        <f t="shared" si="4"/>
        <v>43029</v>
      </c>
      <c r="C300" s="2">
        <v>14598.490259286169</v>
      </c>
      <c r="D300">
        <v>65</v>
      </c>
      <c r="E300" cm="1">
        <f t="array" ref="E300">_xlfn.SWITCH(MONTH(Cafe_Fit[[#This Row],[Date]]),1,100,2,100,3,100,4,150,5,150,6,150,7,150,8,200,9,150,10,150,11,150,12,150)</f>
        <v>150</v>
      </c>
      <c r="F300">
        <v>21</v>
      </c>
      <c r="G300">
        <f>IF(OR(WEEKDAY(Cafe_Fit[[#This Row],[Date]])=1, WEEKDAY(Cafe_Fit[[#This Row],[Date]])=7),1,0)</f>
        <v>1</v>
      </c>
      <c r="H300" s="8">
        <f>K$17+(K$18*Cafe_Fit[[#This Row],[Temp]])+(K$19*Cafe_Fit[[#This Row],[ADSpend]])+(K$20*Cafe_Fit[[#This Row],[TapsActive]])+(K$21*Cafe_Fit[[#This Row],[IsWeekend]])</f>
        <v>14724.681736516386</v>
      </c>
      <c r="J300" s="4">
        <v>273</v>
      </c>
      <c r="K300" s="4">
        <v>15210.443970304812</v>
      </c>
      <c r="L300" s="4">
        <v>-1371.9831514829784</v>
      </c>
    </row>
    <row r="301" spans="2:12" x14ac:dyDescent="0.3">
      <c r="B301" s="1">
        <f t="shared" si="4"/>
        <v>43030</v>
      </c>
      <c r="C301" s="2">
        <v>12729.563450427751</v>
      </c>
      <c r="D301">
        <v>67</v>
      </c>
      <c r="E301" cm="1">
        <f t="array" ref="E301">_xlfn.SWITCH(MONTH(Cafe_Fit[[#This Row],[Date]]),1,100,2,100,3,100,4,150,5,150,6,150,7,150,8,200,9,150,10,150,11,150,12,150)</f>
        <v>150</v>
      </c>
      <c r="F301">
        <v>13</v>
      </c>
      <c r="G301">
        <f>IF(OR(WEEKDAY(Cafe_Fit[[#This Row],[Date]])=1, WEEKDAY(Cafe_Fit[[#This Row],[Date]])=7),1,0)</f>
        <v>1</v>
      </c>
      <c r="H301" s="8">
        <f>K$17+(K$18*Cafe_Fit[[#This Row],[Temp]])+(K$19*Cafe_Fit[[#This Row],[ADSpend]])+(K$20*Cafe_Fit[[#This Row],[TapsActive]])+(K$21*Cafe_Fit[[#This Row],[IsWeekend]])</f>
        <v>15091.144628243557</v>
      </c>
      <c r="J301" s="4">
        <v>274</v>
      </c>
      <c r="K301" s="4">
        <v>14737.937218967638</v>
      </c>
      <c r="L301" s="4">
        <v>-538.93265635568241</v>
      </c>
    </row>
    <row r="302" spans="2:12" x14ac:dyDescent="0.3">
      <c r="B302" s="1">
        <f t="shared" si="4"/>
        <v>43031</v>
      </c>
      <c r="C302" s="2">
        <v>11221.851475016729</v>
      </c>
      <c r="D302">
        <v>69</v>
      </c>
      <c r="E302" cm="1">
        <f t="array" ref="E302">_xlfn.SWITCH(MONTH(Cafe_Fit[[#This Row],[Date]]),1,100,2,100,3,100,4,150,5,150,6,150,7,150,8,200,9,150,10,150,11,150,12,150)</f>
        <v>150</v>
      </c>
      <c r="F302">
        <v>20</v>
      </c>
      <c r="G302">
        <f>IF(OR(WEEKDAY(Cafe_Fit[[#This Row],[Date]])=1, WEEKDAY(Cafe_Fit[[#This Row],[Date]])=7),1,0)</f>
        <v>0</v>
      </c>
      <c r="H302" s="8">
        <f>K$17+(K$18*Cafe_Fit[[#This Row],[Temp]])+(K$19*Cafe_Fit[[#This Row],[ADSpend]])+(K$20*Cafe_Fit[[#This Row],[TapsActive]])+(K$21*Cafe_Fit[[#This Row],[IsWeekend]])</f>
        <v>12018.95749391493</v>
      </c>
      <c r="J302" s="4">
        <v>275</v>
      </c>
      <c r="K302" s="4">
        <v>11863.949986062527</v>
      </c>
      <c r="L302" s="4">
        <v>-1052.37320732841</v>
      </c>
    </row>
    <row r="303" spans="2:12" x14ac:dyDescent="0.3">
      <c r="B303" s="1">
        <f t="shared" si="4"/>
        <v>43032</v>
      </c>
      <c r="C303" s="2">
        <v>9848.010462207938</v>
      </c>
      <c r="D303">
        <v>58</v>
      </c>
      <c r="E303" cm="1">
        <f t="array" ref="E303">_xlfn.SWITCH(MONTH(Cafe_Fit[[#This Row],[Date]]),1,100,2,100,3,100,4,150,5,150,6,150,7,150,8,200,9,150,10,150,11,150,12,150)</f>
        <v>150</v>
      </c>
      <c r="F303">
        <v>17</v>
      </c>
      <c r="G303">
        <f>IF(OR(WEEKDAY(Cafe_Fit[[#This Row],[Date]])=1, WEEKDAY(Cafe_Fit[[#This Row],[Date]])=7),1,0)</f>
        <v>0</v>
      </c>
      <c r="H303" s="8">
        <f>K$17+(K$18*Cafe_Fit[[#This Row],[Temp]])+(K$19*Cafe_Fit[[#This Row],[ADSpend]])+(K$20*Cafe_Fit[[#This Row],[TapsActive]])+(K$21*Cafe_Fit[[#This Row],[IsWeekend]])</f>
        <v>11601.18564549144</v>
      </c>
      <c r="J303" s="4">
        <v>276</v>
      </c>
      <c r="K303" s="4">
        <v>12066.208169048648</v>
      </c>
      <c r="L303" s="4">
        <v>502.38656063251983</v>
      </c>
    </row>
    <row r="304" spans="2:12" x14ac:dyDescent="0.3">
      <c r="B304" s="1">
        <f t="shared" si="4"/>
        <v>43033</v>
      </c>
      <c r="C304" s="2">
        <v>11644.335898561605</v>
      </c>
      <c r="D304">
        <v>51</v>
      </c>
      <c r="E304" cm="1">
        <f t="array" ref="E304">_xlfn.SWITCH(MONTH(Cafe_Fit[[#This Row],[Date]]),1,100,2,100,3,100,4,150,5,150,6,150,7,150,8,200,9,150,10,150,11,150,12,150)</f>
        <v>150</v>
      </c>
      <c r="F304">
        <v>20</v>
      </c>
      <c r="G304">
        <f>IF(OR(WEEKDAY(Cafe_Fit[[#This Row],[Date]])=1, WEEKDAY(Cafe_Fit[[#This Row],[Date]])=7),1,0)</f>
        <v>0</v>
      </c>
      <c r="H304" s="8">
        <f>K$17+(K$18*Cafe_Fit[[#This Row],[Temp]])+(K$19*Cafe_Fit[[#This Row],[ADSpend]])+(K$20*Cafe_Fit[[#This Row],[TapsActive]])+(K$21*Cafe_Fit[[#This Row],[IsWeekend]])</f>
        <v>11168.445341508015</v>
      </c>
      <c r="J304" s="4">
        <v>277</v>
      </c>
      <c r="K304" s="4">
        <v>12202.188939778516</v>
      </c>
      <c r="L304" s="4">
        <v>-1367.9258133010044</v>
      </c>
    </row>
    <row r="305" spans="2:12" x14ac:dyDescent="0.3">
      <c r="B305" s="1">
        <f t="shared" si="4"/>
        <v>43034</v>
      </c>
      <c r="C305" s="2">
        <v>10976.329062596087</v>
      </c>
      <c r="D305">
        <v>53</v>
      </c>
      <c r="E305" cm="1">
        <f t="array" ref="E305">_xlfn.SWITCH(MONTH(Cafe_Fit[[#This Row],[Date]]),1,100,2,100,3,100,4,150,5,150,6,150,7,150,8,200,9,150,10,150,11,150,12,150)</f>
        <v>150</v>
      </c>
      <c r="F305">
        <v>16</v>
      </c>
      <c r="G305">
        <f>IF(OR(WEEKDAY(Cafe_Fit[[#This Row],[Date]])=1, WEEKDAY(Cafe_Fit[[#This Row],[Date]])=7),1,0)</f>
        <v>0</v>
      </c>
      <c r="H305" s="8">
        <f>K$17+(K$18*Cafe_Fit[[#This Row],[Temp]])+(K$19*Cafe_Fit[[#This Row],[ADSpend]])+(K$20*Cafe_Fit[[#This Row],[TapsActive]])+(K$21*Cafe_Fit[[#This Row],[IsWeekend]])</f>
        <v>11398.927462505319</v>
      </c>
      <c r="J305" s="4">
        <v>278</v>
      </c>
      <c r="K305" s="4">
        <v>12168.193747096049</v>
      </c>
      <c r="L305" s="4">
        <v>-1226.7103420266412</v>
      </c>
    </row>
    <row r="306" spans="2:12" x14ac:dyDescent="0.3">
      <c r="B306" s="1">
        <f t="shared" si="4"/>
        <v>43035</v>
      </c>
      <c r="C306" s="2">
        <v>10251.345859502346</v>
      </c>
      <c r="D306">
        <v>60</v>
      </c>
      <c r="E306" cm="1">
        <f t="array" ref="E306">_xlfn.SWITCH(MONTH(Cafe_Fit[[#This Row],[Date]]),1,100,2,100,3,100,4,150,5,150,6,150,7,150,8,200,9,150,10,150,11,150,12,150)</f>
        <v>150</v>
      </c>
      <c r="F306">
        <v>18</v>
      </c>
      <c r="G306">
        <f>IF(OR(WEEKDAY(Cafe_Fit[[#This Row],[Date]])=1, WEEKDAY(Cafe_Fit[[#This Row],[Date]])=7),1,0)</f>
        <v>0</v>
      </c>
      <c r="H306" s="8">
        <f>K$17+(K$18*Cafe_Fit[[#This Row],[Temp]])+(K$19*Cafe_Fit[[#This Row],[ADSpend]])+(K$20*Cafe_Fit[[#This Row],[TapsActive]])+(K$21*Cafe_Fit[[#This Row],[IsWeekend]])</f>
        <v>11661.691803076408</v>
      </c>
      <c r="J306" s="4">
        <v>279</v>
      </c>
      <c r="K306" s="4">
        <v>12126.714326633617</v>
      </c>
      <c r="L306" s="4">
        <v>-1308.8512156082634</v>
      </c>
    </row>
    <row r="307" spans="2:12" x14ac:dyDescent="0.3">
      <c r="B307" s="1">
        <f t="shared" si="4"/>
        <v>43036</v>
      </c>
      <c r="C307" s="2">
        <v>13340.939170865038</v>
      </c>
      <c r="D307">
        <v>60</v>
      </c>
      <c r="E307" cm="1">
        <f t="array" ref="E307">_xlfn.SWITCH(MONTH(Cafe_Fit[[#This Row],[Date]]),1,100,2,100,3,100,4,150,5,150,6,150,7,150,8,200,9,150,10,150,11,150,12,150)</f>
        <v>150</v>
      </c>
      <c r="F307">
        <v>17</v>
      </c>
      <c r="G307">
        <f>IF(OR(WEEKDAY(Cafe_Fit[[#This Row],[Date]])=1, WEEKDAY(Cafe_Fit[[#This Row],[Date]])=7),1,0)</f>
        <v>1</v>
      </c>
      <c r="H307" s="8">
        <f>K$17+(K$18*Cafe_Fit[[#This Row],[Temp]])+(K$19*Cafe_Fit[[#This Row],[ADSpend]])+(K$20*Cafe_Fit[[#This Row],[TapsActive]])+(K$21*Cafe_Fit[[#This Row],[IsWeekend]])</f>
        <v>14624.409131577668</v>
      </c>
      <c r="J307" s="4">
        <v>280</v>
      </c>
      <c r="K307" s="4">
        <v>15210.443970304812</v>
      </c>
      <c r="L307" s="4">
        <v>-1559.2722303756709</v>
      </c>
    </row>
    <row r="308" spans="2:12" x14ac:dyDescent="0.3">
      <c r="B308" s="1">
        <f t="shared" si="4"/>
        <v>43037</v>
      </c>
      <c r="C308" s="2">
        <v>13349.013216321209</v>
      </c>
      <c r="D308">
        <v>41</v>
      </c>
      <c r="E308" cm="1">
        <f t="array" ref="E308">_xlfn.SWITCH(MONTH(Cafe_Fit[[#This Row],[Date]]),1,100,2,100,3,100,4,150,5,150,6,150,7,150,8,200,9,150,10,150,11,150,12,150)</f>
        <v>150</v>
      </c>
      <c r="F308">
        <v>18</v>
      </c>
      <c r="G308">
        <f>IF(OR(WEEKDAY(Cafe_Fit[[#This Row],[Date]])=1, WEEKDAY(Cafe_Fit[[#This Row],[Date]])=7),1,0)</f>
        <v>1</v>
      </c>
      <c r="H308" s="8">
        <f>K$17+(K$18*Cafe_Fit[[#This Row],[Temp]])+(K$19*Cafe_Fit[[#This Row],[ADSpend]])+(K$20*Cafe_Fit[[#This Row],[TapsActive]])+(K$21*Cafe_Fit[[#This Row],[IsWeekend]])</f>
        <v>13692.651111354568</v>
      </c>
      <c r="J308" s="4">
        <v>281</v>
      </c>
      <c r="K308" s="4">
        <v>15163.193295171093</v>
      </c>
      <c r="L308" s="4">
        <v>-1631.7390511192043</v>
      </c>
    </row>
    <row r="309" spans="2:12" x14ac:dyDescent="0.3">
      <c r="B309" s="1">
        <f t="shared" si="4"/>
        <v>43038</v>
      </c>
      <c r="C309" s="2">
        <v>9656.4071567959272</v>
      </c>
      <c r="D309">
        <v>44</v>
      </c>
      <c r="E309" cm="1">
        <f t="array" ref="E309">_xlfn.SWITCH(MONTH(Cafe_Fit[[#This Row],[Date]]),1,100,2,100,3,100,4,150,5,150,6,150,7,150,8,200,9,150,10,150,11,150,12,150)</f>
        <v>150</v>
      </c>
      <c r="F309">
        <v>21</v>
      </c>
      <c r="G309">
        <f>IF(OR(WEEKDAY(Cafe_Fit[[#This Row],[Date]])=1, WEEKDAY(Cafe_Fit[[#This Row],[Date]])=7),1,0)</f>
        <v>0</v>
      </c>
      <c r="H309" s="8">
        <f>K$17+(K$18*Cafe_Fit[[#This Row],[Temp]])+(K$19*Cafe_Fit[[#This Row],[ADSpend]])+(K$20*Cafe_Fit[[#This Row],[TapsActive]])+(K$21*Cafe_Fit[[#This Row],[IsWeekend]])</f>
        <v>10803.695422889527</v>
      </c>
      <c r="J309" s="4">
        <v>282</v>
      </c>
      <c r="K309" s="4">
        <v>12438.442315447102</v>
      </c>
      <c r="L309" s="4">
        <v>226.69826558441491</v>
      </c>
    </row>
    <row r="310" spans="2:12" x14ac:dyDescent="0.3">
      <c r="B310" s="1">
        <f t="shared" si="4"/>
        <v>43039</v>
      </c>
      <c r="C310" s="2">
        <v>11619.050376288858</v>
      </c>
      <c r="D310">
        <v>57</v>
      </c>
      <c r="E310" cm="1">
        <f t="array" ref="E310">_xlfn.SWITCH(MONTH(Cafe_Fit[[#This Row],[Date]]),1,100,2,100,3,100,4,150,5,150,6,150,7,150,8,200,9,150,10,150,11,150,12,150)</f>
        <v>150</v>
      </c>
      <c r="F310">
        <v>19</v>
      </c>
      <c r="G310">
        <f>IF(OR(WEEKDAY(Cafe_Fit[[#This Row],[Date]])=1, WEEKDAY(Cafe_Fit[[#This Row],[Date]])=7),1,0)</f>
        <v>0</v>
      </c>
      <c r="H310" s="8">
        <f>K$17+(K$18*Cafe_Fit[[#This Row],[Temp]])+(K$19*Cafe_Fit[[#This Row],[ADSpend]])+(K$20*Cafe_Fit[[#This Row],[TapsActive]])+(K$21*Cafe_Fit[[#This Row],[IsWeekend]])</f>
        <v>11485.944584992787</v>
      </c>
      <c r="J310" s="4">
        <v>283</v>
      </c>
      <c r="K310" s="4">
        <v>12396.96289498467</v>
      </c>
      <c r="L310" s="4">
        <v>12.654444927547956</v>
      </c>
    </row>
    <row r="311" spans="2:12" x14ac:dyDescent="0.3">
      <c r="B311" s="1">
        <f t="shared" si="4"/>
        <v>43040</v>
      </c>
      <c r="C311" s="2">
        <v>12004.123680648663</v>
      </c>
      <c r="D311">
        <v>59</v>
      </c>
      <c r="E311" cm="1">
        <f t="array" ref="E311">_xlfn.SWITCH(MONTH(Cafe_Fit[[#This Row],[Date]]),1,100,2,100,3,100,4,150,5,150,6,150,7,150,8,200,9,150,10,150,11,150,12,150)</f>
        <v>150</v>
      </c>
      <c r="F311">
        <v>13</v>
      </c>
      <c r="G311">
        <f>IF(OR(WEEKDAY(Cafe_Fit[[#This Row],[Date]])=1, WEEKDAY(Cafe_Fit[[#This Row],[Date]])=7),1,0)</f>
        <v>0</v>
      </c>
      <c r="H311" s="8">
        <f>K$17+(K$18*Cafe_Fit[[#This Row],[Temp]])+(K$19*Cafe_Fit[[#This Row],[ADSpend]])+(K$20*Cafe_Fit[[#This Row],[TapsActive]])+(K$21*Cafe_Fit[[#This Row],[IsWeekend]])</f>
        <v>11784.417091355024</v>
      </c>
      <c r="J311" s="4">
        <v>284</v>
      </c>
      <c r="K311" s="4">
        <v>12410.218377435922</v>
      </c>
      <c r="L311" s="4">
        <v>-1951.7973647279141</v>
      </c>
    </row>
    <row r="312" spans="2:12" x14ac:dyDescent="0.3">
      <c r="B312" s="1">
        <f t="shared" si="4"/>
        <v>43041</v>
      </c>
      <c r="C312" s="2">
        <v>10205.645185235946</v>
      </c>
      <c r="D312">
        <v>65</v>
      </c>
      <c r="E312" cm="1">
        <f t="array" ref="E312">_xlfn.SWITCH(MONTH(Cafe_Fit[[#This Row],[Date]]),1,100,2,100,3,100,4,150,5,150,6,150,7,150,8,200,9,150,10,150,11,150,12,150)</f>
        <v>150</v>
      </c>
      <c r="F312">
        <v>14</v>
      </c>
      <c r="G312">
        <f>IF(OR(WEEKDAY(Cafe_Fit[[#This Row],[Date]])=1, WEEKDAY(Cafe_Fit[[#This Row],[Date]])=7),1,0)</f>
        <v>0</v>
      </c>
      <c r="H312" s="8">
        <f>K$17+(K$18*Cafe_Fit[[#This Row],[Temp]])+(K$19*Cafe_Fit[[#This Row],[ADSpend]])+(K$20*Cafe_Fit[[#This Row],[TapsActive]])+(K$21*Cafe_Fit[[#This Row],[IsWeekend]])</f>
        <v>12033.925949474862</v>
      </c>
      <c r="J312" s="4">
        <v>285</v>
      </c>
      <c r="K312" s="4">
        <v>12634.929243761939</v>
      </c>
      <c r="L312" s="4">
        <v>-1941.8718594885668</v>
      </c>
    </row>
    <row r="313" spans="2:12" x14ac:dyDescent="0.3">
      <c r="B313" s="1">
        <f t="shared" si="4"/>
        <v>43042</v>
      </c>
      <c r="C313" s="2">
        <v>11101.261149248119</v>
      </c>
      <c r="D313">
        <v>67</v>
      </c>
      <c r="E313" cm="1">
        <f t="array" ref="E313">_xlfn.SWITCH(MONTH(Cafe_Fit[[#This Row],[Date]]),1,100,2,100,3,100,4,150,5,150,6,150,7,150,8,200,9,150,10,150,11,150,12,150)</f>
        <v>150</v>
      </c>
      <c r="F313">
        <v>22</v>
      </c>
      <c r="G313">
        <f>IF(OR(WEEKDAY(Cafe_Fit[[#This Row],[Date]])=1, WEEKDAY(Cafe_Fit[[#This Row],[Date]])=7),1,0)</f>
        <v>0</v>
      </c>
      <c r="H313" s="8">
        <f>K$17+(K$18*Cafe_Fit[[#This Row],[Temp]])+(K$19*Cafe_Fit[[#This Row],[ADSpend]])+(K$20*Cafe_Fit[[#This Row],[TapsActive]])+(K$21*Cafe_Fit[[#This Row],[IsWeekend]])</f>
        <v>11856.465758282562</v>
      </c>
      <c r="J313" s="4">
        <v>286</v>
      </c>
      <c r="K313" s="4">
        <v>12221.215676901051</v>
      </c>
      <c r="L313" s="4">
        <v>711.93618878578309</v>
      </c>
    </row>
    <row r="314" spans="2:12" x14ac:dyDescent="0.3">
      <c r="B314" s="1">
        <f t="shared" si="4"/>
        <v>43043</v>
      </c>
      <c r="C314" s="2">
        <v>13412.432537485445</v>
      </c>
      <c r="D314">
        <v>69</v>
      </c>
      <c r="E314" cm="1">
        <f t="array" ref="E314">_xlfn.SWITCH(MONTH(Cafe_Fit[[#This Row],[Date]]),1,100,2,100,3,100,4,150,5,150,6,150,7,150,8,200,9,150,10,150,11,150,12,150)</f>
        <v>150</v>
      </c>
      <c r="F314">
        <v>21</v>
      </c>
      <c r="G314">
        <f>IF(OR(WEEKDAY(Cafe_Fit[[#This Row],[Date]])=1, WEEKDAY(Cafe_Fit[[#This Row],[Date]])=7),1,0)</f>
        <v>1</v>
      </c>
      <c r="H314" s="8">
        <f>K$17+(K$18*Cafe_Fit[[#This Row],[Temp]])+(K$19*Cafe_Fit[[#This Row],[ADSpend]])+(K$20*Cafe_Fit[[#This Row],[TapsActive]])+(K$21*Cafe_Fit[[#This Row],[IsWeekend]])</f>
        <v>14913.684437051255</v>
      </c>
      <c r="J314" s="4">
        <v>287</v>
      </c>
      <c r="K314" s="4">
        <v>15178.161750731026</v>
      </c>
      <c r="L314" s="4">
        <v>-1351.4364539826602</v>
      </c>
    </row>
    <row r="315" spans="2:12" x14ac:dyDescent="0.3">
      <c r="B315" s="1">
        <f t="shared" si="4"/>
        <v>43044</v>
      </c>
      <c r="C315" s="2">
        <v>14886.828481627461</v>
      </c>
      <c r="D315">
        <v>68</v>
      </c>
      <c r="E315" cm="1">
        <f t="array" ref="E315">_xlfn.SWITCH(MONTH(Cafe_Fit[[#This Row],[Date]]),1,100,2,100,3,100,4,150,5,150,6,150,7,150,8,200,9,150,10,150,11,150,12,150)</f>
        <v>150</v>
      </c>
      <c r="F315">
        <v>16</v>
      </c>
      <c r="G315">
        <f>IF(OR(WEEKDAY(Cafe_Fit[[#This Row],[Date]])=1, WEEKDAY(Cafe_Fit[[#This Row],[Date]])=7),1,0)</f>
        <v>1</v>
      </c>
      <c r="H315" s="8">
        <f>K$17+(K$18*Cafe_Fit[[#This Row],[Temp]])+(K$19*Cafe_Fit[[#This Row],[ADSpend]])+(K$20*Cafe_Fit[[#This Row],[TapsActive]])+(K$21*Cafe_Fit[[#This Row],[IsWeekend]])</f>
        <v>15036.409725329873</v>
      </c>
      <c r="J315" s="4">
        <v>288</v>
      </c>
      <c r="K315" s="4">
        <v>15008.185787318691</v>
      </c>
      <c r="L315" s="4">
        <v>-1603.7451767892162</v>
      </c>
    </row>
    <row r="316" spans="2:12" x14ac:dyDescent="0.3">
      <c r="B316" s="1">
        <f t="shared" si="4"/>
        <v>43045</v>
      </c>
      <c r="C316" s="2">
        <v>11170.178908346799</v>
      </c>
      <c r="D316">
        <v>69</v>
      </c>
      <c r="E316" cm="1">
        <f t="array" ref="E316">_xlfn.SWITCH(MONTH(Cafe_Fit[[#This Row],[Date]]),1,100,2,100,3,100,4,150,5,150,6,150,7,150,8,200,9,150,10,150,11,150,12,150)</f>
        <v>150</v>
      </c>
      <c r="F316">
        <v>13</v>
      </c>
      <c r="G316">
        <f>IF(OR(WEEKDAY(Cafe_Fit[[#This Row],[Date]])=1, WEEKDAY(Cafe_Fit[[#This Row],[Date]])=7),1,0)</f>
        <v>0</v>
      </c>
      <c r="H316" s="8">
        <f>K$17+(K$18*Cafe_Fit[[#This Row],[Temp]])+(K$19*Cafe_Fit[[#This Row],[ADSpend]])+(K$20*Cafe_Fit[[#This Row],[TapsActive]])+(K$21*Cafe_Fit[[#This Row],[IsWeekend]])</f>
        <v>12256.923842692198</v>
      </c>
      <c r="J316" s="4">
        <v>289</v>
      </c>
      <c r="K316" s="4">
        <v>11911.200661196246</v>
      </c>
      <c r="L316" s="4">
        <v>-1352.2100548605285</v>
      </c>
    </row>
    <row r="317" spans="2:12" x14ac:dyDescent="0.3">
      <c r="B317" s="1">
        <f t="shared" si="4"/>
        <v>43046</v>
      </c>
      <c r="C317" s="2">
        <v>10865.205608974458</v>
      </c>
      <c r="D317">
        <v>70</v>
      </c>
      <c r="E317" cm="1">
        <f t="array" ref="E317">_xlfn.SWITCH(MONTH(Cafe_Fit[[#This Row],[Date]]),1,100,2,100,3,100,4,150,5,150,6,150,7,150,8,200,9,150,10,150,11,150,12,150)</f>
        <v>150</v>
      </c>
      <c r="F317">
        <v>15</v>
      </c>
      <c r="G317">
        <f>IF(OR(WEEKDAY(Cafe_Fit[[#This Row],[Date]])=1, WEEKDAY(Cafe_Fit[[#This Row],[Date]])=7),1,0)</f>
        <v>0</v>
      </c>
      <c r="H317" s="8">
        <f>K$17+(K$18*Cafe_Fit[[#This Row],[Temp]])+(K$19*Cafe_Fit[[#This Row],[ADSpend]])+(K$20*Cafe_Fit[[#This Row],[TapsActive]])+(K$21*Cafe_Fit[[#This Row],[IsWeekend]])</f>
        <v>12236.184132460983</v>
      </c>
      <c r="J317" s="4">
        <v>290</v>
      </c>
      <c r="K317" s="4">
        <v>11648.436320625156</v>
      </c>
      <c r="L317" s="4">
        <v>-1555.2441829301697</v>
      </c>
    </row>
    <row r="318" spans="2:12" x14ac:dyDescent="0.3">
      <c r="B318" s="1">
        <f t="shared" si="4"/>
        <v>43047</v>
      </c>
      <c r="C318" s="2">
        <v>11507.992198630338</v>
      </c>
      <c r="D318">
        <v>63</v>
      </c>
      <c r="E318" cm="1">
        <f t="array" ref="E318">_xlfn.SWITCH(MONTH(Cafe_Fit[[#This Row],[Date]]),1,100,2,100,3,100,4,150,5,150,6,150,7,150,8,200,9,150,10,150,11,150,12,150)</f>
        <v>150</v>
      </c>
      <c r="F318">
        <v>17</v>
      </c>
      <c r="G318">
        <f>IF(OR(WEEKDAY(Cafe_Fit[[#This Row],[Date]])=1, WEEKDAY(Cafe_Fit[[#This Row],[Date]])=7),1,0)</f>
        <v>0</v>
      </c>
      <c r="H318" s="8">
        <f>K$17+(K$18*Cafe_Fit[[#This Row],[Temp]])+(K$19*Cafe_Fit[[#This Row],[ADSpend]])+(K$20*Cafe_Fit[[#This Row],[TapsActive]])+(K$21*Cafe_Fit[[#This Row],[IsWeekend]])</f>
        <v>11837.439021160026</v>
      </c>
      <c r="J318" s="4">
        <v>291</v>
      </c>
      <c r="K318" s="4">
        <v>11533.195260126506</v>
      </c>
      <c r="L318" s="4">
        <v>174.11991300084628</v>
      </c>
    </row>
    <row r="319" spans="2:12" x14ac:dyDescent="0.3">
      <c r="B319" s="1">
        <f t="shared" si="4"/>
        <v>43048</v>
      </c>
      <c r="C319" s="2">
        <v>9744.2887203135451</v>
      </c>
      <c r="D319">
        <v>52</v>
      </c>
      <c r="E319" cm="1">
        <f t="array" ref="E319">_xlfn.SWITCH(MONTH(Cafe_Fit[[#This Row],[Date]]),1,100,2,100,3,100,4,150,5,150,6,150,7,150,8,200,9,150,10,150,11,150,12,150)</f>
        <v>150</v>
      </c>
      <c r="F319">
        <v>21</v>
      </c>
      <c r="G319">
        <f>IF(OR(WEEKDAY(Cafe_Fit[[#This Row],[Date]])=1, WEEKDAY(Cafe_Fit[[#This Row],[Date]])=7),1,0)</f>
        <v>0</v>
      </c>
      <c r="H319" s="8">
        <f>K$17+(K$18*Cafe_Fit[[#This Row],[Temp]])+(K$19*Cafe_Fit[[#This Row],[ADSpend]])+(K$20*Cafe_Fit[[#This Row],[TapsActive]])+(K$21*Cafe_Fit[[#This Row],[IsWeekend]])</f>
        <v>11181.700823959267</v>
      </c>
      <c r="J319" s="4">
        <v>292</v>
      </c>
      <c r="K319" s="4">
        <v>11810.928056257526</v>
      </c>
      <c r="L319" s="4">
        <v>155.34242954869114</v>
      </c>
    </row>
    <row r="320" spans="2:12" x14ac:dyDescent="0.3">
      <c r="B320" s="1">
        <f t="shared" si="4"/>
        <v>43049</v>
      </c>
      <c r="C320" s="2">
        <v>11790.5649441447</v>
      </c>
      <c r="D320">
        <v>52</v>
      </c>
      <c r="E320" cm="1">
        <f t="array" ref="E320">_xlfn.SWITCH(MONTH(Cafe_Fit[[#This Row],[Date]]),1,100,2,100,3,100,4,150,5,150,6,150,7,150,8,200,9,150,10,150,11,150,12,150)</f>
        <v>150</v>
      </c>
      <c r="F320">
        <v>17</v>
      </c>
      <c r="G320">
        <f>IF(OR(WEEKDAY(Cafe_Fit[[#This Row],[Date]])=1, WEEKDAY(Cafe_Fit[[#This Row],[Date]])=7),1,0)</f>
        <v>0</v>
      </c>
      <c r="H320" s="8">
        <f>K$17+(K$18*Cafe_Fit[[#This Row],[Temp]])+(K$19*Cafe_Fit[[#This Row],[ADSpend]])+(K$20*Cafe_Fit[[#This Row],[TapsActive]])+(K$21*Cafe_Fit[[#This Row],[IsWeekend]])</f>
        <v>11317.681594689135</v>
      </c>
      <c r="J320" s="4">
        <v>293</v>
      </c>
      <c r="K320" s="4">
        <v>11986.675274341145</v>
      </c>
      <c r="L320" s="4">
        <v>-388.1648170153876</v>
      </c>
    </row>
    <row r="321" spans="2:12" x14ac:dyDescent="0.3">
      <c r="B321" s="1">
        <f t="shared" si="4"/>
        <v>43050</v>
      </c>
      <c r="C321" s="2">
        <v>12822.66044544465</v>
      </c>
      <c r="D321">
        <v>48</v>
      </c>
      <c r="E321" cm="1">
        <f t="array" ref="E321">_xlfn.SWITCH(MONTH(Cafe_Fit[[#This Row],[Date]]),1,100,2,100,3,100,4,150,5,150,6,150,7,150,8,200,9,150,10,150,11,150,12,150)</f>
        <v>150</v>
      </c>
      <c r="F321">
        <v>12</v>
      </c>
      <c r="G321">
        <f>IF(OR(WEEKDAY(Cafe_Fit[[#This Row],[Date]])=1, WEEKDAY(Cafe_Fit[[#This Row],[Date]])=7),1,0)</f>
        <v>1</v>
      </c>
      <c r="H321" s="8">
        <f>K$17+(K$18*Cafe_Fit[[#This Row],[Temp]])+(K$19*Cafe_Fit[[#This Row],[ADSpend]])+(K$20*Cafe_Fit[[#This Row],[TapsActive]])+(K$21*Cafe_Fit[[#This Row],[IsWeekend]])</f>
        <v>14227.376993385391</v>
      </c>
      <c r="J321" s="4">
        <v>294</v>
      </c>
      <c r="K321" s="4">
        <v>14724.681736516386</v>
      </c>
      <c r="L321" s="4">
        <v>-126.19147723021706</v>
      </c>
    </row>
    <row r="322" spans="2:12" x14ac:dyDescent="0.3">
      <c r="B322" s="1">
        <f t="shared" si="4"/>
        <v>43051</v>
      </c>
      <c r="C322" s="2">
        <v>13697.908954488961</v>
      </c>
      <c r="D322">
        <v>47</v>
      </c>
      <c r="E322" cm="1">
        <f t="array" ref="E322">_xlfn.SWITCH(MONTH(Cafe_Fit[[#This Row],[Date]]),1,100,2,100,3,100,4,150,5,150,6,150,7,150,8,200,9,150,10,150,11,150,12,150)</f>
        <v>150</v>
      </c>
      <c r="F322">
        <v>19</v>
      </c>
      <c r="G322">
        <f>IF(OR(WEEKDAY(Cafe_Fit[[#This Row],[Date]])=1, WEEKDAY(Cafe_Fit[[#This Row],[Date]])=7),1,0)</f>
        <v>1</v>
      </c>
      <c r="H322" s="8">
        <f>K$17+(K$18*Cafe_Fit[[#This Row],[Temp]])+(K$19*Cafe_Fit[[#This Row],[ADSpend]])+(K$20*Cafe_Fit[[#This Row],[TapsActive]])+(K$21*Cafe_Fit[[#This Row],[IsWeekend]])</f>
        <v>13942.159969474405</v>
      </c>
      <c r="J322" s="4">
        <v>295</v>
      </c>
      <c r="K322" s="4">
        <v>15091.144628243557</v>
      </c>
      <c r="L322" s="4">
        <v>-2361.5811778158059</v>
      </c>
    </row>
    <row r="323" spans="2:12" x14ac:dyDescent="0.3">
      <c r="B323" s="1">
        <f t="shared" si="4"/>
        <v>43052</v>
      </c>
      <c r="C323" s="2">
        <v>11099.971678319562</v>
      </c>
      <c r="D323">
        <v>52</v>
      </c>
      <c r="E323" cm="1">
        <f t="array" ref="E323">_xlfn.SWITCH(MONTH(Cafe_Fit[[#This Row],[Date]]),1,100,2,100,3,100,4,150,5,150,6,150,7,150,8,200,9,150,10,150,11,150,12,150)</f>
        <v>150</v>
      </c>
      <c r="F323">
        <v>16</v>
      </c>
      <c r="G323">
        <f>IF(OR(WEEKDAY(Cafe_Fit[[#This Row],[Date]])=1, WEEKDAY(Cafe_Fit[[#This Row],[Date]])=7),1,0)</f>
        <v>0</v>
      </c>
      <c r="H323" s="8">
        <f>K$17+(K$18*Cafe_Fit[[#This Row],[Temp]])+(K$19*Cafe_Fit[[#This Row],[ADSpend]])+(K$20*Cafe_Fit[[#This Row],[TapsActive]])+(K$21*Cafe_Fit[[#This Row],[IsWeekend]])</f>
        <v>11351.676787371602</v>
      </c>
      <c r="J323" s="4">
        <v>296</v>
      </c>
      <c r="K323" s="4">
        <v>12018.95749391493</v>
      </c>
      <c r="L323" s="4">
        <v>-797.106018898201</v>
      </c>
    </row>
    <row r="324" spans="2:12" x14ac:dyDescent="0.3">
      <c r="B324" s="1">
        <f t="shared" si="4"/>
        <v>43053</v>
      </c>
      <c r="C324" s="2">
        <v>10126.289325321202</v>
      </c>
      <c r="D324">
        <v>50</v>
      </c>
      <c r="E324" cm="1">
        <f t="array" ref="E324">_xlfn.SWITCH(MONTH(Cafe_Fit[[#This Row],[Date]]),1,100,2,100,3,100,4,150,5,150,6,150,7,150,8,200,9,150,10,150,11,150,12,150)</f>
        <v>150</v>
      </c>
      <c r="F324">
        <v>19</v>
      </c>
      <c r="G324">
        <f>IF(OR(WEEKDAY(Cafe_Fit[[#This Row],[Date]])=1, WEEKDAY(Cafe_Fit[[#This Row],[Date]])=7),1,0)</f>
        <v>0</v>
      </c>
      <c r="H324" s="8">
        <f>K$17+(K$18*Cafe_Fit[[#This Row],[Temp]])+(K$19*Cafe_Fit[[#This Row],[ADSpend]])+(K$20*Cafe_Fit[[#This Row],[TapsActive]])+(K$21*Cafe_Fit[[#This Row],[IsWeekend]])</f>
        <v>11155.189859056765</v>
      </c>
      <c r="J324" s="4">
        <v>297</v>
      </c>
      <c r="K324" s="4">
        <v>11601.18564549144</v>
      </c>
      <c r="L324" s="4">
        <v>-1753.1751832835016</v>
      </c>
    </row>
    <row r="325" spans="2:12" x14ac:dyDescent="0.3">
      <c r="B325" s="1">
        <f t="shared" si="4"/>
        <v>43054</v>
      </c>
      <c r="C325" s="2">
        <v>11271.588431468135</v>
      </c>
      <c r="D325">
        <v>49</v>
      </c>
      <c r="E325" cm="1">
        <f t="array" ref="E325">_xlfn.SWITCH(MONTH(Cafe_Fit[[#This Row],[Date]]),1,100,2,100,3,100,4,150,5,150,6,150,7,150,8,200,9,150,10,150,11,150,12,150)</f>
        <v>150</v>
      </c>
      <c r="F325">
        <v>15</v>
      </c>
      <c r="G325">
        <f>IF(OR(WEEKDAY(Cafe_Fit[[#This Row],[Date]])=1, WEEKDAY(Cafe_Fit[[#This Row],[Date]])=7),1,0)</f>
        <v>0</v>
      </c>
      <c r="H325" s="8">
        <f>K$17+(K$18*Cafe_Fit[[#This Row],[Temp]])+(K$19*Cafe_Fit[[#This Row],[ADSpend]])+(K$20*Cafe_Fit[[#This Row],[TapsActive]])+(K$21*Cafe_Fit[[#This Row],[IsWeekend]])</f>
        <v>11243.919954652916</v>
      </c>
      <c r="J325" s="4">
        <v>298</v>
      </c>
      <c r="K325" s="4">
        <v>11168.445341508015</v>
      </c>
      <c r="L325" s="4">
        <v>475.89055705358987</v>
      </c>
    </row>
    <row r="326" spans="2:12" x14ac:dyDescent="0.3">
      <c r="B326" s="1">
        <f t="shared" si="4"/>
        <v>43055</v>
      </c>
      <c r="C326" s="2">
        <v>10146.158844534812</v>
      </c>
      <c r="D326">
        <v>56</v>
      </c>
      <c r="E326" cm="1">
        <f t="array" ref="E326">_xlfn.SWITCH(MONTH(Cafe_Fit[[#This Row],[Date]]),1,100,2,100,3,100,4,150,5,150,6,150,7,150,8,200,9,150,10,150,11,150,12,150)</f>
        <v>150</v>
      </c>
      <c r="F326">
        <v>20</v>
      </c>
      <c r="G326">
        <f>IF(OR(WEEKDAY(Cafe_Fit[[#This Row],[Date]])=1, WEEKDAY(Cafe_Fit[[#This Row],[Date]])=7),1,0)</f>
        <v>0</v>
      </c>
      <c r="H326" s="8">
        <f>K$17+(K$18*Cafe_Fit[[#This Row],[Temp]])+(K$19*Cafe_Fit[[#This Row],[ADSpend]])+(K$20*Cafe_Fit[[#This Row],[TapsActive]])+(K$21*Cafe_Fit[[#This Row],[IsWeekend]])</f>
        <v>11404.698717176603</v>
      </c>
      <c r="J326" s="4">
        <v>299</v>
      </c>
      <c r="K326" s="4">
        <v>11398.927462505319</v>
      </c>
      <c r="L326" s="4">
        <v>-422.59839990923138</v>
      </c>
    </row>
    <row r="327" spans="2:12" x14ac:dyDescent="0.3">
      <c r="B327" s="1">
        <f t="shared" si="4"/>
        <v>43056</v>
      </c>
      <c r="C327" s="2">
        <v>11818.171986562036</v>
      </c>
      <c r="D327">
        <v>53</v>
      </c>
      <c r="E327" cm="1">
        <f t="array" ref="E327">_xlfn.SWITCH(MONTH(Cafe_Fit[[#This Row],[Date]]),1,100,2,100,3,100,4,150,5,150,6,150,7,150,8,200,9,150,10,150,11,150,12,150)</f>
        <v>150</v>
      </c>
      <c r="F327">
        <v>13</v>
      </c>
      <c r="G327">
        <f>IF(OR(WEEKDAY(Cafe_Fit[[#This Row],[Date]])=1, WEEKDAY(Cafe_Fit[[#This Row],[Date]])=7),1,0)</f>
        <v>0</v>
      </c>
      <c r="H327" s="8">
        <f>K$17+(K$18*Cafe_Fit[[#This Row],[Temp]])+(K$19*Cafe_Fit[[#This Row],[ADSpend]])+(K$20*Cafe_Fit[[#This Row],[TapsActive]])+(K$21*Cafe_Fit[[#This Row],[IsWeekend]])</f>
        <v>11500.913040552719</v>
      </c>
      <c r="J327" s="4">
        <v>300</v>
      </c>
      <c r="K327" s="4">
        <v>11661.691803076408</v>
      </c>
      <c r="L327" s="4">
        <v>-1410.3459435740624</v>
      </c>
    </row>
    <row r="328" spans="2:12" x14ac:dyDescent="0.3">
      <c r="B328" s="1">
        <f t="shared" si="4"/>
        <v>43057</v>
      </c>
      <c r="C328" s="2">
        <v>12503.484854826313</v>
      </c>
      <c r="D328">
        <v>55</v>
      </c>
      <c r="E328" cm="1">
        <f t="array" ref="E328">_xlfn.SWITCH(MONTH(Cafe_Fit[[#This Row],[Date]]),1,100,2,100,3,100,4,150,5,150,6,150,7,150,8,200,9,150,10,150,11,150,12,150)</f>
        <v>150</v>
      </c>
      <c r="F328">
        <v>20</v>
      </c>
      <c r="G328">
        <f>IF(OR(WEEKDAY(Cafe_Fit[[#This Row],[Date]])=1, WEEKDAY(Cafe_Fit[[#This Row],[Date]])=7),1,0)</f>
        <v>1</v>
      </c>
      <c r="H328" s="8">
        <f>K$17+(K$18*Cafe_Fit[[#This Row],[Temp]])+(K$19*Cafe_Fit[[#This Row],[ADSpend]])+(K$20*Cafe_Fit[[#This Row],[TapsActive]])+(K$21*Cafe_Fit[[#This Row],[IsWeekend]])</f>
        <v>14286.170177861679</v>
      </c>
      <c r="J328" s="4">
        <v>301</v>
      </c>
      <c r="K328" s="4">
        <v>14624.409131577668</v>
      </c>
      <c r="L328" s="4">
        <v>-1283.4699607126295</v>
      </c>
    </row>
    <row r="329" spans="2:12" x14ac:dyDescent="0.3">
      <c r="B329" s="1">
        <f t="shared" ref="B329:B392" si="5">B328+1</f>
        <v>43058</v>
      </c>
      <c r="C329" s="2">
        <v>14240.087121828556</v>
      </c>
      <c r="D329">
        <v>53</v>
      </c>
      <c r="E329" cm="1">
        <f t="array" ref="E329">_xlfn.SWITCH(MONTH(Cafe_Fit[[#This Row],[Date]]),1,100,2,100,3,100,4,150,5,150,6,150,7,150,8,200,9,150,10,150,11,150,12,150)</f>
        <v>150</v>
      </c>
      <c r="F329">
        <v>20</v>
      </c>
      <c r="G329">
        <f>IF(OR(WEEKDAY(Cafe_Fit[[#This Row],[Date]])=1, WEEKDAY(Cafe_Fit[[#This Row],[Date]])=7),1,0)</f>
        <v>1</v>
      </c>
      <c r="H329" s="8">
        <f>K$17+(K$18*Cafe_Fit[[#This Row],[Temp]])+(K$19*Cafe_Fit[[#This Row],[ADSpend]])+(K$20*Cafe_Fit[[#This Row],[TapsActive]])+(K$21*Cafe_Fit[[#This Row],[IsWeekend]])</f>
        <v>14191.668827594243</v>
      </c>
      <c r="J329" s="4">
        <v>302</v>
      </c>
      <c r="K329" s="4">
        <v>13692.651111354568</v>
      </c>
      <c r="L329" s="4">
        <v>-343.63789503335829</v>
      </c>
    </row>
    <row r="330" spans="2:12" x14ac:dyDescent="0.3">
      <c r="B330" s="1">
        <f t="shared" si="5"/>
        <v>43059</v>
      </c>
      <c r="C330" s="2">
        <v>10636.922383958783</v>
      </c>
      <c r="D330">
        <v>44</v>
      </c>
      <c r="E330" cm="1">
        <f t="array" ref="E330">_xlfn.SWITCH(MONTH(Cafe_Fit[[#This Row],[Date]]),1,100,2,100,3,100,4,150,5,150,6,150,7,150,8,200,9,150,10,150,11,150,12,150)</f>
        <v>150</v>
      </c>
      <c r="F330">
        <v>21</v>
      </c>
      <c r="G330">
        <f>IF(OR(WEEKDAY(Cafe_Fit[[#This Row],[Date]])=1, WEEKDAY(Cafe_Fit[[#This Row],[Date]])=7),1,0)</f>
        <v>0</v>
      </c>
      <c r="H330" s="8">
        <f>K$17+(K$18*Cafe_Fit[[#This Row],[Temp]])+(K$19*Cafe_Fit[[#This Row],[ADSpend]])+(K$20*Cafe_Fit[[#This Row],[TapsActive]])+(K$21*Cafe_Fit[[#This Row],[IsWeekend]])</f>
        <v>10803.695422889527</v>
      </c>
      <c r="J330" s="4">
        <v>303</v>
      </c>
      <c r="K330" s="4">
        <v>10803.695422889527</v>
      </c>
      <c r="L330" s="4">
        <v>-1147.2882660935993</v>
      </c>
    </row>
    <row r="331" spans="2:12" x14ac:dyDescent="0.3">
      <c r="B331" s="1">
        <f t="shared" si="5"/>
        <v>43060</v>
      </c>
      <c r="C331" s="2">
        <v>10195.477545391057</v>
      </c>
      <c r="D331">
        <v>52</v>
      </c>
      <c r="E331" cm="1">
        <f t="array" ref="E331">_xlfn.SWITCH(MONTH(Cafe_Fit[[#This Row],[Date]]),1,100,2,100,3,100,4,150,5,150,6,150,7,150,8,200,9,150,10,150,11,150,12,150)</f>
        <v>150</v>
      </c>
      <c r="F331">
        <v>17</v>
      </c>
      <c r="G331">
        <f>IF(OR(WEEKDAY(Cafe_Fit[[#This Row],[Date]])=1, WEEKDAY(Cafe_Fit[[#This Row],[Date]])=7),1,0)</f>
        <v>0</v>
      </c>
      <c r="H331" s="8">
        <f>K$17+(K$18*Cafe_Fit[[#This Row],[Temp]])+(K$19*Cafe_Fit[[#This Row],[ADSpend]])+(K$20*Cafe_Fit[[#This Row],[TapsActive]])+(K$21*Cafe_Fit[[#This Row],[IsWeekend]])</f>
        <v>11317.681594689135</v>
      </c>
      <c r="J331" s="4">
        <v>304</v>
      </c>
      <c r="K331" s="4">
        <v>11485.944584992787</v>
      </c>
      <c r="L331" s="4">
        <v>133.1057912960714</v>
      </c>
    </row>
    <row r="332" spans="2:12" x14ac:dyDescent="0.3">
      <c r="B332" s="1">
        <f t="shared" si="5"/>
        <v>43061</v>
      </c>
      <c r="C332" s="2">
        <v>11038.434228397027</v>
      </c>
      <c r="D332">
        <v>56</v>
      </c>
      <c r="E332" cm="1">
        <f t="array" ref="E332">_xlfn.SWITCH(MONTH(Cafe_Fit[[#This Row],[Date]]),1,100,2,100,3,100,4,150,5,150,6,150,7,150,8,200,9,150,10,150,11,150,12,150)</f>
        <v>150</v>
      </c>
      <c r="F332">
        <v>21</v>
      </c>
      <c r="G332">
        <f>IF(OR(WEEKDAY(Cafe_Fit[[#This Row],[Date]])=1, WEEKDAY(Cafe_Fit[[#This Row],[Date]])=7),1,0)</f>
        <v>0</v>
      </c>
      <c r="H332" s="8">
        <f>K$17+(K$18*Cafe_Fit[[#This Row],[Temp]])+(K$19*Cafe_Fit[[#This Row],[ADSpend]])+(K$20*Cafe_Fit[[#This Row],[TapsActive]])+(K$21*Cafe_Fit[[#This Row],[IsWeekend]])</f>
        <v>11370.703524494136</v>
      </c>
      <c r="J332" s="4">
        <v>305</v>
      </c>
      <c r="K332" s="4">
        <v>11784.417091355024</v>
      </c>
      <c r="L332" s="4">
        <v>219.7065892936389</v>
      </c>
    </row>
    <row r="333" spans="2:12" x14ac:dyDescent="0.3">
      <c r="B333" s="1">
        <f t="shared" si="5"/>
        <v>43062</v>
      </c>
      <c r="C333" s="2">
        <v>11252.112860482866</v>
      </c>
      <c r="D333">
        <v>49</v>
      </c>
      <c r="E333" cm="1">
        <f t="array" ref="E333">_xlfn.SWITCH(MONTH(Cafe_Fit[[#This Row],[Date]]),1,100,2,100,3,100,4,150,5,150,6,150,7,150,8,200,9,150,10,150,11,150,12,150)</f>
        <v>150</v>
      </c>
      <c r="F333">
        <v>16</v>
      </c>
      <c r="G333">
        <f>IF(OR(WEEKDAY(Cafe_Fit[[#This Row],[Date]])=1, WEEKDAY(Cafe_Fit[[#This Row],[Date]])=7),1,0)</f>
        <v>0</v>
      </c>
      <c r="H333" s="8">
        <f>K$17+(K$18*Cafe_Fit[[#This Row],[Temp]])+(K$19*Cafe_Fit[[#This Row],[ADSpend]])+(K$20*Cafe_Fit[[#This Row],[TapsActive]])+(K$21*Cafe_Fit[[#This Row],[IsWeekend]])</f>
        <v>11209.924761970449</v>
      </c>
      <c r="J333" s="4">
        <v>306</v>
      </c>
      <c r="K333" s="4">
        <v>12033.925949474862</v>
      </c>
      <c r="L333" s="4">
        <v>-1828.2807642389162</v>
      </c>
    </row>
    <row r="334" spans="2:12" x14ac:dyDescent="0.3">
      <c r="B334" s="1">
        <f t="shared" si="5"/>
        <v>43063</v>
      </c>
      <c r="C334" s="2">
        <v>11275.732554201713</v>
      </c>
      <c r="D334">
        <v>51</v>
      </c>
      <c r="E334" cm="1">
        <f t="array" ref="E334">_xlfn.SWITCH(MONTH(Cafe_Fit[[#This Row],[Date]]),1,100,2,100,3,100,4,150,5,150,6,150,7,150,8,200,9,150,10,150,11,150,12,150)</f>
        <v>150</v>
      </c>
      <c r="F334">
        <v>20</v>
      </c>
      <c r="G334">
        <f>IF(OR(WEEKDAY(Cafe_Fit[[#This Row],[Date]])=1, WEEKDAY(Cafe_Fit[[#This Row],[Date]])=7),1,0)</f>
        <v>0</v>
      </c>
      <c r="H334" s="8">
        <f>K$17+(K$18*Cafe_Fit[[#This Row],[Temp]])+(K$19*Cafe_Fit[[#This Row],[ADSpend]])+(K$20*Cafe_Fit[[#This Row],[TapsActive]])+(K$21*Cafe_Fit[[#This Row],[IsWeekend]])</f>
        <v>11168.445341508015</v>
      </c>
      <c r="J334" s="4">
        <v>307</v>
      </c>
      <c r="K334" s="4">
        <v>11856.465758282562</v>
      </c>
      <c r="L334" s="4">
        <v>-755.20460903444291</v>
      </c>
    </row>
    <row r="335" spans="2:12" x14ac:dyDescent="0.3">
      <c r="B335" s="1">
        <f t="shared" si="5"/>
        <v>43064</v>
      </c>
      <c r="C335" s="2">
        <v>14308.977193185156</v>
      </c>
      <c r="D335">
        <v>52</v>
      </c>
      <c r="E335" cm="1">
        <f t="array" ref="E335">_xlfn.SWITCH(MONTH(Cafe_Fit[[#This Row],[Date]]),1,100,2,100,3,100,4,150,5,150,6,150,7,150,8,200,9,150,10,150,11,150,12,150)</f>
        <v>150</v>
      </c>
      <c r="F335">
        <v>15</v>
      </c>
      <c r="G335">
        <f>IF(OR(WEEKDAY(Cafe_Fit[[#This Row],[Date]])=1, WEEKDAY(Cafe_Fit[[#This Row],[Date]])=7),1,0)</f>
        <v>1</v>
      </c>
      <c r="H335" s="8">
        <f>K$17+(K$18*Cafe_Fit[[#This Row],[Temp]])+(K$19*Cafe_Fit[[#This Row],[ADSpend]])+(K$20*Cafe_Fit[[#This Row],[TapsActive]])+(K$21*Cafe_Fit[[#This Row],[IsWeekend]])</f>
        <v>14314.394115872861</v>
      </c>
      <c r="J335" s="4">
        <v>308</v>
      </c>
      <c r="K335" s="4">
        <v>14913.684437051255</v>
      </c>
      <c r="L335" s="4">
        <v>-1501.2518995658102</v>
      </c>
    </row>
    <row r="336" spans="2:12" x14ac:dyDescent="0.3">
      <c r="B336" s="1">
        <f t="shared" si="5"/>
        <v>43065</v>
      </c>
      <c r="C336" s="2">
        <v>13863.6931433114</v>
      </c>
      <c r="D336">
        <v>52</v>
      </c>
      <c r="E336" cm="1">
        <f t="array" ref="E336">_xlfn.SWITCH(MONTH(Cafe_Fit[[#This Row],[Date]]),1,100,2,100,3,100,4,150,5,150,6,150,7,150,8,200,9,150,10,150,11,150,12,150)</f>
        <v>150</v>
      </c>
      <c r="F336">
        <v>18</v>
      </c>
      <c r="G336">
        <f>IF(OR(WEEKDAY(Cafe_Fit[[#This Row],[Date]])=1, WEEKDAY(Cafe_Fit[[#This Row],[Date]])=7),1,0)</f>
        <v>1</v>
      </c>
      <c r="H336" s="8">
        <f>K$17+(K$18*Cafe_Fit[[#This Row],[Temp]])+(K$19*Cafe_Fit[[#This Row],[ADSpend]])+(K$20*Cafe_Fit[[#This Row],[TapsActive]])+(K$21*Cafe_Fit[[#This Row],[IsWeekend]])</f>
        <v>14212.40853782546</v>
      </c>
      <c r="J336" s="4">
        <v>309</v>
      </c>
      <c r="K336" s="4">
        <v>15036.409725329873</v>
      </c>
      <c r="L336" s="4">
        <v>-149.58124370241239</v>
      </c>
    </row>
    <row r="337" spans="2:12" x14ac:dyDescent="0.3">
      <c r="B337" s="1">
        <f t="shared" si="5"/>
        <v>43066</v>
      </c>
      <c r="C337" s="2">
        <v>9295.4431073161832</v>
      </c>
      <c r="D337">
        <v>49</v>
      </c>
      <c r="E337" cm="1">
        <f t="array" ref="E337">_xlfn.SWITCH(MONTH(Cafe_Fit[[#This Row],[Date]]),1,100,2,100,3,100,4,150,5,150,6,150,7,150,8,200,9,150,10,150,11,150,12,150)</f>
        <v>150</v>
      </c>
      <c r="F337">
        <v>20</v>
      </c>
      <c r="G337">
        <f>IF(OR(WEEKDAY(Cafe_Fit[[#This Row],[Date]])=1, WEEKDAY(Cafe_Fit[[#This Row],[Date]])=7),1,0)</f>
        <v>0</v>
      </c>
      <c r="H337" s="8">
        <f>K$17+(K$18*Cafe_Fit[[#This Row],[Temp]])+(K$19*Cafe_Fit[[#This Row],[ADSpend]])+(K$20*Cafe_Fit[[#This Row],[TapsActive]])+(K$21*Cafe_Fit[[#This Row],[IsWeekend]])</f>
        <v>11073.943991240581</v>
      </c>
      <c r="J337" s="4">
        <v>310</v>
      </c>
      <c r="K337" s="4">
        <v>12256.923842692198</v>
      </c>
      <c r="L337" s="4">
        <v>-1086.7449343453991</v>
      </c>
    </row>
    <row r="338" spans="2:12" x14ac:dyDescent="0.3">
      <c r="B338" s="1">
        <f t="shared" si="5"/>
        <v>43067</v>
      </c>
      <c r="C338" s="2">
        <v>9878.9642019569474</v>
      </c>
      <c r="D338">
        <v>52</v>
      </c>
      <c r="E338" cm="1">
        <f t="array" ref="E338">_xlfn.SWITCH(MONTH(Cafe_Fit[[#This Row],[Date]]),1,100,2,100,3,100,4,150,5,150,6,150,7,150,8,200,9,150,10,150,11,150,12,150)</f>
        <v>150</v>
      </c>
      <c r="F338">
        <v>20</v>
      </c>
      <c r="G338">
        <f>IF(OR(WEEKDAY(Cafe_Fit[[#This Row],[Date]])=1, WEEKDAY(Cafe_Fit[[#This Row],[Date]])=7),1,0)</f>
        <v>0</v>
      </c>
      <c r="H338" s="8">
        <f>K$17+(K$18*Cafe_Fit[[#This Row],[Temp]])+(K$19*Cafe_Fit[[#This Row],[ADSpend]])+(K$20*Cafe_Fit[[#This Row],[TapsActive]])+(K$21*Cafe_Fit[[#This Row],[IsWeekend]])</f>
        <v>11215.696016641734</v>
      </c>
      <c r="J338" s="4">
        <v>311</v>
      </c>
      <c r="K338" s="4">
        <v>12236.184132460983</v>
      </c>
      <c r="L338" s="4">
        <v>-1370.9785234865249</v>
      </c>
    </row>
    <row r="339" spans="2:12" x14ac:dyDescent="0.3">
      <c r="B339" s="1">
        <f t="shared" si="5"/>
        <v>43068</v>
      </c>
      <c r="C339" s="2">
        <v>11854.877214630334</v>
      </c>
      <c r="D339">
        <v>55</v>
      </c>
      <c r="E339" cm="1">
        <f t="array" ref="E339">_xlfn.SWITCH(MONTH(Cafe_Fit[[#This Row],[Date]]),1,100,2,100,3,100,4,150,5,150,6,150,7,150,8,200,9,150,10,150,11,150,12,150)</f>
        <v>150</v>
      </c>
      <c r="F339">
        <v>18</v>
      </c>
      <c r="G339">
        <f>IF(OR(WEEKDAY(Cafe_Fit[[#This Row],[Date]])=1, WEEKDAY(Cafe_Fit[[#This Row],[Date]])=7),1,0)</f>
        <v>0</v>
      </c>
      <c r="H339" s="8">
        <f>K$17+(K$18*Cafe_Fit[[#This Row],[Temp]])+(K$19*Cafe_Fit[[#This Row],[ADSpend]])+(K$20*Cafe_Fit[[#This Row],[TapsActive]])+(K$21*Cafe_Fit[[#This Row],[IsWeekend]])</f>
        <v>11425.43842740782</v>
      </c>
      <c r="J339" s="4">
        <v>312</v>
      </c>
      <c r="K339" s="4">
        <v>11837.439021160026</v>
      </c>
      <c r="L339" s="4">
        <v>-329.44682252968778</v>
      </c>
    </row>
    <row r="340" spans="2:12" x14ac:dyDescent="0.3">
      <c r="B340" s="1">
        <f t="shared" si="5"/>
        <v>43069</v>
      </c>
      <c r="C340" s="2">
        <v>10981.164344819408</v>
      </c>
      <c r="D340">
        <v>59</v>
      </c>
      <c r="E340" cm="1">
        <f t="array" ref="E340">_xlfn.SWITCH(MONTH(Cafe_Fit[[#This Row],[Date]]),1,100,2,100,3,100,4,150,5,150,6,150,7,150,8,200,9,150,10,150,11,150,12,150)</f>
        <v>150</v>
      </c>
      <c r="F340">
        <v>22</v>
      </c>
      <c r="G340">
        <f>IF(OR(WEEKDAY(Cafe_Fit[[#This Row],[Date]])=1, WEEKDAY(Cafe_Fit[[#This Row],[Date]])=7),1,0)</f>
        <v>0</v>
      </c>
      <c r="H340" s="8">
        <f>K$17+(K$18*Cafe_Fit[[#This Row],[Temp]])+(K$19*Cafe_Fit[[#This Row],[ADSpend]])+(K$20*Cafe_Fit[[#This Row],[TapsActive]])+(K$21*Cafe_Fit[[#This Row],[IsWeekend]])</f>
        <v>11478.460357212822</v>
      </c>
      <c r="J340" s="4">
        <v>313</v>
      </c>
      <c r="K340" s="4">
        <v>11181.700823959267</v>
      </c>
      <c r="L340" s="4">
        <v>-1437.4121036457218</v>
      </c>
    </row>
    <row r="341" spans="2:12" x14ac:dyDescent="0.3">
      <c r="B341" s="1">
        <f t="shared" si="5"/>
        <v>43070</v>
      </c>
      <c r="C341" s="2">
        <v>11966.645026662609</v>
      </c>
      <c r="D341">
        <v>60</v>
      </c>
      <c r="E341" cm="1">
        <f t="array" ref="E341">_xlfn.SWITCH(MONTH(Cafe_Fit[[#This Row],[Date]]),1,100,2,100,3,100,4,150,5,150,6,150,7,150,8,200,9,150,10,150,11,150,12,150)</f>
        <v>150</v>
      </c>
      <c r="F341">
        <v>14</v>
      </c>
      <c r="G341">
        <f>IF(OR(WEEKDAY(Cafe_Fit[[#This Row],[Date]])=1, WEEKDAY(Cafe_Fit[[#This Row],[Date]])=7),1,0)</f>
        <v>0</v>
      </c>
      <c r="H341" s="8">
        <f>K$17+(K$18*Cafe_Fit[[#This Row],[Temp]])+(K$19*Cafe_Fit[[#This Row],[ADSpend]])+(K$20*Cafe_Fit[[#This Row],[TapsActive]])+(K$21*Cafe_Fit[[#This Row],[IsWeekend]])</f>
        <v>11797.672573806276</v>
      </c>
      <c r="J341" s="4">
        <v>314</v>
      </c>
      <c r="K341" s="4">
        <v>11317.681594689135</v>
      </c>
      <c r="L341" s="4">
        <v>472.88334945556562</v>
      </c>
    </row>
    <row r="342" spans="2:12" x14ac:dyDescent="0.3">
      <c r="B342" s="1">
        <f t="shared" si="5"/>
        <v>43071</v>
      </c>
      <c r="C342" s="2">
        <v>12449.680120966299</v>
      </c>
      <c r="D342">
        <v>59</v>
      </c>
      <c r="E342" cm="1">
        <f t="array" ref="E342">_xlfn.SWITCH(MONTH(Cafe_Fit[[#This Row],[Date]]),1,100,2,100,3,100,4,150,5,150,6,150,7,150,8,200,9,150,10,150,11,150,12,150)</f>
        <v>150</v>
      </c>
      <c r="F342">
        <v>12</v>
      </c>
      <c r="G342">
        <f>IF(OR(WEEKDAY(Cafe_Fit[[#This Row],[Date]])=1, WEEKDAY(Cafe_Fit[[#This Row],[Date]])=7),1,0)</f>
        <v>1</v>
      </c>
      <c r="H342" s="8">
        <f>K$17+(K$18*Cafe_Fit[[#This Row],[Temp]])+(K$19*Cafe_Fit[[#This Row],[ADSpend]])+(K$20*Cafe_Fit[[#This Row],[TapsActive]])+(K$21*Cafe_Fit[[#This Row],[IsWeekend]])</f>
        <v>14747.134419856284</v>
      </c>
      <c r="J342" s="4">
        <v>315</v>
      </c>
      <c r="K342" s="4">
        <v>14227.376993385391</v>
      </c>
      <c r="L342" s="4">
        <v>-1404.7165479407413</v>
      </c>
    </row>
    <row r="343" spans="2:12" x14ac:dyDescent="0.3">
      <c r="B343" s="1">
        <f t="shared" si="5"/>
        <v>43072</v>
      </c>
      <c r="C343" s="2">
        <v>12875.314771744866</v>
      </c>
      <c r="D343">
        <v>59</v>
      </c>
      <c r="E343" cm="1">
        <f t="array" ref="E343">_xlfn.SWITCH(MONTH(Cafe_Fit[[#This Row],[Date]]),1,100,2,100,3,100,4,150,5,150,6,150,7,150,8,200,9,150,10,150,11,150,12,150)</f>
        <v>150</v>
      </c>
      <c r="F343">
        <v>14</v>
      </c>
      <c r="G343">
        <f>IF(OR(WEEKDAY(Cafe_Fit[[#This Row],[Date]])=1, WEEKDAY(Cafe_Fit[[#This Row],[Date]])=7),1,0)</f>
        <v>1</v>
      </c>
      <c r="H343" s="8">
        <f>K$17+(K$18*Cafe_Fit[[#This Row],[Temp]])+(K$19*Cafe_Fit[[#This Row],[ADSpend]])+(K$20*Cafe_Fit[[#This Row],[TapsActive]])+(K$21*Cafe_Fit[[#This Row],[IsWeekend]])</f>
        <v>14679.14403449135</v>
      </c>
      <c r="J343" s="4">
        <v>316</v>
      </c>
      <c r="K343" s="4">
        <v>13942.159969474405</v>
      </c>
      <c r="L343" s="4">
        <v>-244.25101498544427</v>
      </c>
    </row>
    <row r="344" spans="2:12" x14ac:dyDescent="0.3">
      <c r="B344" s="1">
        <f t="shared" si="5"/>
        <v>43073</v>
      </c>
      <c r="C344" s="2">
        <v>10037.255444573195</v>
      </c>
      <c r="D344">
        <v>56</v>
      </c>
      <c r="E344" cm="1">
        <f t="array" ref="E344">_xlfn.SWITCH(MONTH(Cafe_Fit[[#This Row],[Date]]),1,100,2,100,3,100,4,150,5,150,6,150,7,150,8,200,9,150,10,150,11,150,12,150)</f>
        <v>150</v>
      </c>
      <c r="F344">
        <v>12</v>
      </c>
      <c r="G344">
        <f>IF(OR(WEEKDAY(Cafe_Fit[[#This Row],[Date]])=1, WEEKDAY(Cafe_Fit[[#This Row],[Date]])=7),1,0)</f>
        <v>0</v>
      </c>
      <c r="H344" s="8">
        <f>K$17+(K$18*Cafe_Fit[[#This Row],[Temp]])+(K$19*Cafe_Fit[[#This Row],[ADSpend]])+(K$20*Cafe_Fit[[#This Row],[TapsActive]])+(K$21*Cafe_Fit[[#This Row],[IsWeekend]])</f>
        <v>11676.660258636339</v>
      </c>
      <c r="J344" s="4">
        <v>317</v>
      </c>
      <c r="K344" s="4">
        <v>11351.676787371602</v>
      </c>
      <c r="L344" s="4">
        <v>-251.70510905203992</v>
      </c>
    </row>
    <row r="345" spans="2:12" x14ac:dyDescent="0.3">
      <c r="B345" s="1">
        <f t="shared" si="5"/>
        <v>43074</v>
      </c>
      <c r="C345" s="2">
        <v>12270.104350967616</v>
      </c>
      <c r="D345">
        <v>61</v>
      </c>
      <c r="E345" cm="1">
        <f t="array" ref="E345">_xlfn.SWITCH(MONTH(Cafe_Fit[[#This Row],[Date]]),1,100,2,100,3,100,4,150,5,150,6,150,7,150,8,200,9,150,10,150,11,150,12,150)</f>
        <v>150</v>
      </c>
      <c r="F345">
        <v>19</v>
      </c>
      <c r="G345">
        <f>IF(OR(WEEKDAY(Cafe_Fit[[#This Row],[Date]])=1, WEEKDAY(Cafe_Fit[[#This Row],[Date]])=7),1,0)</f>
        <v>0</v>
      </c>
      <c r="H345" s="8">
        <f>K$17+(K$18*Cafe_Fit[[#This Row],[Temp]])+(K$19*Cafe_Fit[[#This Row],[ADSpend]])+(K$20*Cafe_Fit[[#This Row],[TapsActive]])+(K$21*Cafe_Fit[[#This Row],[IsWeekend]])</f>
        <v>11674.947285527658</v>
      </c>
      <c r="J345" s="4">
        <v>318</v>
      </c>
      <c r="K345" s="4">
        <v>11155.189859056765</v>
      </c>
      <c r="L345" s="4">
        <v>-1028.9005337355629</v>
      </c>
    </row>
    <row r="346" spans="2:12" x14ac:dyDescent="0.3">
      <c r="B346" s="1">
        <f t="shared" si="5"/>
        <v>43075</v>
      </c>
      <c r="C346" s="2">
        <v>11573.923580673762</v>
      </c>
      <c r="D346">
        <v>46</v>
      </c>
      <c r="E346" cm="1">
        <f t="array" ref="E346">_xlfn.SWITCH(MONTH(Cafe_Fit[[#This Row],[Date]]),1,100,2,100,3,100,4,150,5,150,6,150,7,150,8,200,9,150,10,150,11,150,12,150)</f>
        <v>150</v>
      </c>
      <c r="F346">
        <v>18</v>
      </c>
      <c r="G346">
        <f>IF(OR(WEEKDAY(Cafe_Fit[[#This Row],[Date]])=1, WEEKDAY(Cafe_Fit[[#This Row],[Date]])=7),1,0)</f>
        <v>0</v>
      </c>
      <c r="H346" s="8">
        <f>K$17+(K$18*Cafe_Fit[[#This Row],[Temp]])+(K$19*Cafe_Fit[[#This Row],[ADSpend]])+(K$20*Cafe_Fit[[#This Row],[TapsActive]])+(K$21*Cafe_Fit[[#This Row],[IsWeekend]])</f>
        <v>11000.182351204363</v>
      </c>
      <c r="J346" s="4">
        <v>319</v>
      </c>
      <c r="K346" s="4">
        <v>11243.919954652916</v>
      </c>
      <c r="L346" s="4">
        <v>27.668476815219037</v>
      </c>
    </row>
    <row r="347" spans="2:12" x14ac:dyDescent="0.3">
      <c r="B347" s="1">
        <f t="shared" si="5"/>
        <v>43076</v>
      </c>
      <c r="C347" s="2">
        <v>11448.276559424101</v>
      </c>
      <c r="D347">
        <v>43</v>
      </c>
      <c r="E347" cm="1">
        <f t="array" ref="E347">_xlfn.SWITCH(MONTH(Cafe_Fit[[#This Row],[Date]]),1,100,2,100,3,100,4,150,5,150,6,150,7,150,8,200,9,150,10,150,11,150,12,150)</f>
        <v>150</v>
      </c>
      <c r="F347">
        <v>14</v>
      </c>
      <c r="G347">
        <f>IF(OR(WEEKDAY(Cafe_Fit[[#This Row],[Date]])=1, WEEKDAY(Cafe_Fit[[#This Row],[Date]])=7),1,0)</f>
        <v>0</v>
      </c>
      <c r="H347" s="8">
        <f>K$17+(K$18*Cafe_Fit[[#This Row],[Temp]])+(K$19*Cafe_Fit[[#This Row],[ADSpend]])+(K$20*Cafe_Fit[[#This Row],[TapsActive]])+(K$21*Cafe_Fit[[#This Row],[IsWeekend]])</f>
        <v>10994.411096533078</v>
      </c>
      <c r="J347" s="4">
        <v>320</v>
      </c>
      <c r="K347" s="4">
        <v>11404.698717176603</v>
      </c>
      <c r="L347" s="4">
        <v>-1258.5398726417916</v>
      </c>
    </row>
    <row r="348" spans="2:12" x14ac:dyDescent="0.3">
      <c r="B348" s="1">
        <f t="shared" si="5"/>
        <v>43077</v>
      </c>
      <c r="C348" s="2">
        <v>10712.346291690352</v>
      </c>
      <c r="D348">
        <v>39</v>
      </c>
      <c r="E348" cm="1">
        <f t="array" ref="E348">_xlfn.SWITCH(MONTH(Cafe_Fit[[#This Row],[Date]]),1,100,2,100,3,100,4,150,5,150,6,150,7,150,8,200,9,150,10,150,11,150,12,150)</f>
        <v>150</v>
      </c>
      <c r="F348">
        <v>14</v>
      </c>
      <c r="G348">
        <f>IF(OR(WEEKDAY(Cafe_Fit[[#This Row],[Date]])=1, WEEKDAY(Cafe_Fit[[#This Row],[Date]])=7),1,0)</f>
        <v>0</v>
      </c>
      <c r="H348" s="8">
        <f>K$17+(K$18*Cafe_Fit[[#This Row],[Temp]])+(K$19*Cafe_Fit[[#This Row],[ADSpend]])+(K$20*Cafe_Fit[[#This Row],[TapsActive]])+(K$21*Cafe_Fit[[#This Row],[IsWeekend]])</f>
        <v>10805.408395998207</v>
      </c>
      <c r="J348" s="4">
        <v>321</v>
      </c>
      <c r="K348" s="4">
        <v>11500.913040552719</v>
      </c>
      <c r="L348" s="4">
        <v>317.25894600931679</v>
      </c>
    </row>
    <row r="349" spans="2:12" x14ac:dyDescent="0.3">
      <c r="B349" s="1">
        <f t="shared" si="5"/>
        <v>43078</v>
      </c>
      <c r="C349" s="2">
        <v>13830.69750259946</v>
      </c>
      <c r="D349">
        <v>34</v>
      </c>
      <c r="E349" cm="1">
        <f t="array" ref="E349">_xlfn.SWITCH(MONTH(Cafe_Fit[[#This Row],[Date]]),1,100,2,100,3,100,4,150,5,150,6,150,7,150,8,200,9,150,10,150,11,150,12,150)</f>
        <v>150</v>
      </c>
      <c r="F349">
        <v>13</v>
      </c>
      <c r="G349">
        <f>IF(OR(WEEKDAY(Cafe_Fit[[#This Row],[Date]])=1, WEEKDAY(Cafe_Fit[[#This Row],[Date]])=7),1,0)</f>
        <v>1</v>
      </c>
      <c r="H349" s="8">
        <f>K$17+(K$18*Cafe_Fit[[#This Row],[Temp]])+(K$19*Cafe_Fit[[#This Row],[ADSpend]])+(K$20*Cafe_Fit[[#This Row],[TapsActive]])+(K$21*Cafe_Fit[[#This Row],[IsWeekend]])</f>
        <v>13531.872348830879</v>
      </c>
      <c r="J349" s="4">
        <v>322</v>
      </c>
      <c r="K349" s="4">
        <v>14286.170177861679</v>
      </c>
      <c r="L349" s="4">
        <v>-1782.6853230353663</v>
      </c>
    </row>
    <row r="350" spans="2:12" x14ac:dyDescent="0.3">
      <c r="B350" s="1">
        <f t="shared" si="5"/>
        <v>43079</v>
      </c>
      <c r="C350" s="2">
        <v>13205.76020754156</v>
      </c>
      <c r="D350">
        <v>34</v>
      </c>
      <c r="E350" cm="1">
        <f t="array" ref="E350">_xlfn.SWITCH(MONTH(Cafe_Fit[[#This Row],[Date]]),1,100,2,100,3,100,4,150,5,150,6,150,7,150,8,200,9,150,10,150,11,150,12,150)</f>
        <v>150</v>
      </c>
      <c r="F350">
        <v>12</v>
      </c>
      <c r="G350">
        <f>IF(OR(WEEKDAY(Cafe_Fit[[#This Row],[Date]])=1, WEEKDAY(Cafe_Fit[[#This Row],[Date]])=7),1,0)</f>
        <v>1</v>
      </c>
      <c r="H350" s="8">
        <f>K$17+(K$18*Cafe_Fit[[#This Row],[Temp]])+(K$19*Cafe_Fit[[#This Row],[ADSpend]])+(K$20*Cafe_Fit[[#This Row],[TapsActive]])+(K$21*Cafe_Fit[[#This Row],[IsWeekend]])</f>
        <v>13565.867541513346</v>
      </c>
      <c r="J350" s="4">
        <v>323</v>
      </c>
      <c r="K350" s="4">
        <v>14191.668827594243</v>
      </c>
      <c r="L350" s="4">
        <v>48.41829423431227</v>
      </c>
    </row>
    <row r="351" spans="2:12" x14ac:dyDescent="0.3">
      <c r="B351" s="1">
        <f t="shared" si="5"/>
        <v>43080</v>
      </c>
      <c r="C351" s="2">
        <v>10327.51118360295</v>
      </c>
      <c r="D351">
        <v>42</v>
      </c>
      <c r="E351" cm="1">
        <f t="array" ref="E351">_xlfn.SWITCH(MONTH(Cafe_Fit[[#This Row],[Date]]),1,100,2,100,3,100,4,150,5,150,6,150,7,150,8,200,9,150,10,150,11,150,12,150)</f>
        <v>150</v>
      </c>
      <c r="F351">
        <v>13</v>
      </c>
      <c r="G351">
        <f>IF(OR(WEEKDAY(Cafe_Fit[[#This Row],[Date]])=1, WEEKDAY(Cafe_Fit[[#This Row],[Date]])=7),1,0)</f>
        <v>0</v>
      </c>
      <c r="H351" s="8">
        <f>K$17+(K$18*Cafe_Fit[[#This Row],[Temp]])+(K$19*Cafe_Fit[[#This Row],[ADSpend]])+(K$20*Cafe_Fit[[#This Row],[TapsActive]])+(K$21*Cafe_Fit[[#This Row],[IsWeekend]])</f>
        <v>10981.155614081827</v>
      </c>
      <c r="J351" s="4">
        <v>324</v>
      </c>
      <c r="K351" s="4">
        <v>10803.695422889527</v>
      </c>
      <c r="L351" s="4">
        <v>-166.7730389307435</v>
      </c>
    </row>
    <row r="352" spans="2:12" x14ac:dyDescent="0.3">
      <c r="B352" s="1">
        <f t="shared" si="5"/>
        <v>43081</v>
      </c>
      <c r="C352" s="2">
        <v>9465.8240879277928</v>
      </c>
      <c r="D352">
        <v>47</v>
      </c>
      <c r="E352" cm="1">
        <f t="array" ref="E352">_xlfn.SWITCH(MONTH(Cafe_Fit[[#This Row],[Date]]),1,100,2,100,3,100,4,150,5,150,6,150,7,150,8,200,9,150,10,150,11,150,12,150)</f>
        <v>150</v>
      </c>
      <c r="F352">
        <v>20</v>
      </c>
      <c r="G352">
        <f>IF(OR(WEEKDAY(Cafe_Fit[[#This Row],[Date]])=1, WEEKDAY(Cafe_Fit[[#This Row],[Date]])=7),1,0)</f>
        <v>0</v>
      </c>
      <c r="H352" s="8">
        <f>K$17+(K$18*Cafe_Fit[[#This Row],[Temp]])+(K$19*Cafe_Fit[[#This Row],[ADSpend]])+(K$20*Cafe_Fit[[#This Row],[TapsActive]])+(K$21*Cafe_Fit[[#This Row],[IsWeekend]])</f>
        <v>10979.442640973146</v>
      </c>
      <c r="J352" s="4">
        <v>325</v>
      </c>
      <c r="K352" s="4">
        <v>11317.681594689135</v>
      </c>
      <c r="L352" s="4">
        <v>-1122.2040492980777</v>
      </c>
    </row>
    <row r="353" spans="2:12" x14ac:dyDescent="0.3">
      <c r="B353" s="1">
        <f t="shared" si="5"/>
        <v>43082</v>
      </c>
      <c r="C353" s="2">
        <v>8860.0964736580045</v>
      </c>
      <c r="D353">
        <v>38</v>
      </c>
      <c r="E353" cm="1">
        <f t="array" ref="E353">_xlfn.SWITCH(MONTH(Cafe_Fit[[#This Row],[Date]]),1,100,2,100,3,100,4,150,5,150,6,150,7,150,8,200,9,150,10,150,11,150,12,150)</f>
        <v>150</v>
      </c>
      <c r="F353">
        <v>21</v>
      </c>
      <c r="G353">
        <f>IF(OR(WEEKDAY(Cafe_Fit[[#This Row],[Date]])=1, WEEKDAY(Cafe_Fit[[#This Row],[Date]])=7),1,0)</f>
        <v>0</v>
      </c>
      <c r="H353" s="8">
        <f>K$17+(K$18*Cafe_Fit[[#This Row],[Temp]])+(K$19*Cafe_Fit[[#This Row],[ADSpend]])+(K$20*Cafe_Fit[[#This Row],[TapsActive]])+(K$21*Cafe_Fit[[#This Row],[IsWeekend]])</f>
        <v>10520.191372087222</v>
      </c>
      <c r="J353" s="4">
        <v>326</v>
      </c>
      <c r="K353" s="4">
        <v>11370.703524494136</v>
      </c>
      <c r="L353" s="4">
        <v>-332.26929609710896</v>
      </c>
    </row>
    <row r="354" spans="2:12" x14ac:dyDescent="0.3">
      <c r="B354" s="1">
        <f t="shared" si="5"/>
        <v>43083</v>
      </c>
      <c r="C354" s="2">
        <v>9440.4763395548507</v>
      </c>
      <c r="D354">
        <v>46</v>
      </c>
      <c r="E354" cm="1">
        <f t="array" ref="E354">_xlfn.SWITCH(MONTH(Cafe_Fit[[#This Row],[Date]]),1,100,2,100,3,100,4,150,5,150,6,150,7,150,8,200,9,150,10,150,11,150,12,150)</f>
        <v>150</v>
      </c>
      <c r="F354">
        <v>17</v>
      </c>
      <c r="G354">
        <f>IF(OR(WEEKDAY(Cafe_Fit[[#This Row],[Date]])=1, WEEKDAY(Cafe_Fit[[#This Row],[Date]])=7),1,0)</f>
        <v>0</v>
      </c>
      <c r="H354" s="8">
        <f>K$17+(K$18*Cafe_Fit[[#This Row],[Temp]])+(K$19*Cafe_Fit[[#This Row],[ADSpend]])+(K$20*Cafe_Fit[[#This Row],[TapsActive]])+(K$21*Cafe_Fit[[#This Row],[IsWeekend]])</f>
        <v>11034.17754388683</v>
      </c>
      <c r="J354" s="4">
        <v>327</v>
      </c>
      <c r="K354" s="4">
        <v>11209.924761970449</v>
      </c>
      <c r="L354" s="4">
        <v>42.188098512417127</v>
      </c>
    </row>
    <row r="355" spans="2:12" x14ac:dyDescent="0.3">
      <c r="B355" s="1">
        <f t="shared" si="5"/>
        <v>43084</v>
      </c>
      <c r="C355" s="2">
        <v>10166.516946394702</v>
      </c>
      <c r="D355">
        <v>42</v>
      </c>
      <c r="E355" cm="1">
        <f t="array" ref="E355">_xlfn.SWITCH(MONTH(Cafe_Fit[[#This Row],[Date]]),1,100,2,100,3,100,4,150,5,150,6,150,7,150,8,200,9,150,10,150,11,150,12,150)</f>
        <v>150</v>
      </c>
      <c r="F355">
        <v>18</v>
      </c>
      <c r="G355">
        <f>IF(OR(WEEKDAY(Cafe_Fit[[#This Row],[Date]])=1, WEEKDAY(Cafe_Fit[[#This Row],[Date]])=7),1,0)</f>
        <v>0</v>
      </c>
      <c r="H355" s="8">
        <f>K$17+(K$18*Cafe_Fit[[#This Row],[Temp]])+(K$19*Cafe_Fit[[#This Row],[ADSpend]])+(K$20*Cafe_Fit[[#This Row],[TapsActive]])+(K$21*Cafe_Fit[[#This Row],[IsWeekend]])</f>
        <v>10811.179650669492</v>
      </c>
      <c r="J355" s="4">
        <v>328</v>
      </c>
      <c r="K355" s="4">
        <v>11168.445341508015</v>
      </c>
      <c r="L355" s="4">
        <v>107.28721269369817</v>
      </c>
    </row>
    <row r="356" spans="2:12" x14ac:dyDescent="0.3">
      <c r="B356" s="1">
        <f t="shared" si="5"/>
        <v>43085</v>
      </c>
      <c r="C356" s="2">
        <v>11645.22411121098</v>
      </c>
      <c r="D356">
        <v>37</v>
      </c>
      <c r="E356" cm="1">
        <f t="array" ref="E356">_xlfn.SWITCH(MONTH(Cafe_Fit[[#This Row],[Date]]),1,100,2,100,3,100,4,150,5,150,6,150,7,150,8,200,9,150,10,150,11,150,12,150)</f>
        <v>150</v>
      </c>
      <c r="F356">
        <v>20</v>
      </c>
      <c r="G356">
        <f>IF(OR(WEEKDAY(Cafe_Fit[[#This Row],[Date]])=1, WEEKDAY(Cafe_Fit[[#This Row],[Date]])=7),1,0)</f>
        <v>1</v>
      </c>
      <c r="H356" s="8">
        <f>K$17+(K$18*Cafe_Fit[[#This Row],[Temp]])+(K$19*Cafe_Fit[[#This Row],[ADSpend]])+(K$20*Cafe_Fit[[#This Row],[TapsActive]])+(K$21*Cafe_Fit[[#This Row],[IsWeekend]])</f>
        <v>13435.658025454764</v>
      </c>
      <c r="J356" s="4">
        <v>329</v>
      </c>
      <c r="K356" s="4">
        <v>14314.394115872861</v>
      </c>
      <c r="L356" s="4">
        <v>-5.4169226877056644</v>
      </c>
    </row>
    <row r="357" spans="2:12" x14ac:dyDescent="0.3">
      <c r="B357" s="1">
        <f t="shared" si="5"/>
        <v>43086</v>
      </c>
      <c r="C357" s="2">
        <v>12322.59846223889</v>
      </c>
      <c r="D357">
        <v>42</v>
      </c>
      <c r="E357" cm="1">
        <f t="array" ref="E357">_xlfn.SWITCH(MONTH(Cafe_Fit[[#This Row],[Date]]),1,100,2,100,3,100,4,150,5,150,6,150,7,150,8,200,9,150,10,150,11,150,12,150)</f>
        <v>150</v>
      </c>
      <c r="F357">
        <v>17</v>
      </c>
      <c r="G357">
        <f>IF(OR(WEEKDAY(Cafe_Fit[[#This Row],[Date]])=1, WEEKDAY(Cafe_Fit[[#This Row],[Date]])=7),1,0)</f>
        <v>1</v>
      </c>
      <c r="H357" s="8">
        <f>K$17+(K$18*Cafe_Fit[[#This Row],[Temp]])+(K$19*Cafe_Fit[[#This Row],[ADSpend]])+(K$20*Cafe_Fit[[#This Row],[TapsActive]])+(K$21*Cafe_Fit[[#This Row],[IsWeekend]])</f>
        <v>13773.896979170751</v>
      </c>
      <c r="J357" s="4">
        <v>330</v>
      </c>
      <c r="K357" s="4">
        <v>14212.40853782546</v>
      </c>
      <c r="L357" s="4">
        <v>-348.71539451405988</v>
      </c>
    </row>
    <row r="358" spans="2:12" x14ac:dyDescent="0.3">
      <c r="B358" s="1">
        <f t="shared" si="5"/>
        <v>43087</v>
      </c>
      <c r="C358" s="2">
        <v>10112.824240136008</v>
      </c>
      <c r="D358">
        <v>51</v>
      </c>
      <c r="E358" cm="1">
        <f t="array" ref="E358">_xlfn.SWITCH(MONTH(Cafe_Fit[[#This Row],[Date]]),1,100,2,100,3,100,4,150,5,150,6,150,7,150,8,200,9,150,10,150,11,150,12,150)</f>
        <v>150</v>
      </c>
      <c r="F358">
        <v>13</v>
      </c>
      <c r="G358">
        <f>IF(OR(WEEKDAY(Cafe_Fit[[#This Row],[Date]])=1, WEEKDAY(Cafe_Fit[[#This Row],[Date]])=7),1,0)</f>
        <v>0</v>
      </c>
      <c r="H358" s="8">
        <f>K$17+(K$18*Cafe_Fit[[#This Row],[Temp]])+(K$19*Cafe_Fit[[#This Row],[ADSpend]])+(K$20*Cafe_Fit[[#This Row],[TapsActive]])+(K$21*Cafe_Fit[[#This Row],[IsWeekend]])</f>
        <v>11406.411690285284</v>
      </c>
      <c r="J358" s="4">
        <v>331</v>
      </c>
      <c r="K358" s="4">
        <v>11073.943991240581</v>
      </c>
      <c r="L358" s="4">
        <v>-1778.5008839243983</v>
      </c>
    </row>
    <row r="359" spans="2:12" x14ac:dyDescent="0.3">
      <c r="B359" s="1">
        <f t="shared" si="5"/>
        <v>43088</v>
      </c>
      <c r="C359" s="2">
        <v>11242.211632514751</v>
      </c>
      <c r="D359">
        <v>53</v>
      </c>
      <c r="E359" cm="1">
        <f t="array" ref="E359">_xlfn.SWITCH(MONTH(Cafe_Fit[[#This Row],[Date]]),1,100,2,100,3,100,4,150,5,150,6,150,7,150,8,200,9,150,10,150,11,150,12,150)</f>
        <v>150</v>
      </c>
      <c r="F359">
        <v>15</v>
      </c>
      <c r="G359">
        <f>IF(OR(WEEKDAY(Cafe_Fit[[#This Row],[Date]])=1, WEEKDAY(Cafe_Fit[[#This Row],[Date]])=7),1,0)</f>
        <v>0</v>
      </c>
      <c r="H359" s="8">
        <f>K$17+(K$18*Cafe_Fit[[#This Row],[Temp]])+(K$19*Cafe_Fit[[#This Row],[ADSpend]])+(K$20*Cafe_Fit[[#This Row],[TapsActive]])+(K$21*Cafe_Fit[[#This Row],[IsWeekend]])</f>
        <v>11432.922655187785</v>
      </c>
      <c r="J359" s="4">
        <v>332</v>
      </c>
      <c r="K359" s="4">
        <v>11215.696016641734</v>
      </c>
      <c r="L359" s="4">
        <v>-1336.7318146847865</v>
      </c>
    </row>
    <row r="360" spans="2:12" x14ac:dyDescent="0.3">
      <c r="B360" s="1">
        <f t="shared" si="5"/>
        <v>43089</v>
      </c>
      <c r="C360" s="2">
        <v>9980.7787346569567</v>
      </c>
      <c r="D360">
        <v>62</v>
      </c>
      <c r="E360" cm="1">
        <f t="array" ref="E360">_xlfn.SWITCH(MONTH(Cafe_Fit[[#This Row],[Date]]),1,100,2,100,3,100,4,150,5,150,6,150,7,150,8,200,9,150,10,150,11,150,12,150)</f>
        <v>150</v>
      </c>
      <c r="F360">
        <v>22</v>
      </c>
      <c r="G360">
        <f>IF(OR(WEEKDAY(Cafe_Fit[[#This Row],[Date]])=1, WEEKDAY(Cafe_Fit[[#This Row],[Date]])=7),1,0)</f>
        <v>0</v>
      </c>
      <c r="H360" s="8">
        <f>K$17+(K$18*Cafe_Fit[[#This Row],[Temp]])+(K$19*Cafe_Fit[[#This Row],[ADSpend]])+(K$20*Cafe_Fit[[#This Row],[TapsActive]])+(K$21*Cafe_Fit[[#This Row],[IsWeekend]])</f>
        <v>11620.212382613974</v>
      </c>
      <c r="J360" s="4">
        <v>333</v>
      </c>
      <c r="K360" s="4">
        <v>11425.43842740782</v>
      </c>
      <c r="L360" s="4">
        <v>429.43878722251429</v>
      </c>
    </row>
    <row r="361" spans="2:12" x14ac:dyDescent="0.3">
      <c r="B361" s="1">
        <f t="shared" si="5"/>
        <v>43090</v>
      </c>
      <c r="C361" s="2">
        <v>10441.223356719303</v>
      </c>
      <c r="D361">
        <v>56</v>
      </c>
      <c r="E361" cm="1">
        <f t="array" ref="E361">_xlfn.SWITCH(MONTH(Cafe_Fit[[#This Row],[Date]]),1,100,2,100,3,100,4,150,5,150,6,150,7,150,8,200,9,150,10,150,11,150,12,150)</f>
        <v>150</v>
      </c>
      <c r="F361">
        <v>18</v>
      </c>
      <c r="G361">
        <f>IF(OR(WEEKDAY(Cafe_Fit[[#This Row],[Date]])=1, WEEKDAY(Cafe_Fit[[#This Row],[Date]])=7),1,0)</f>
        <v>0</v>
      </c>
      <c r="H361" s="8">
        <f>K$17+(K$18*Cafe_Fit[[#This Row],[Temp]])+(K$19*Cafe_Fit[[#This Row],[ADSpend]])+(K$20*Cafe_Fit[[#This Row],[TapsActive]])+(K$21*Cafe_Fit[[#This Row],[IsWeekend]])</f>
        <v>11472.689102541537</v>
      </c>
      <c r="J361" s="4">
        <v>334</v>
      </c>
      <c r="K361" s="4">
        <v>11478.460357212822</v>
      </c>
      <c r="L361" s="4">
        <v>-497.29601239341355</v>
      </c>
    </row>
    <row r="362" spans="2:12" x14ac:dyDescent="0.3">
      <c r="B362" s="1">
        <f t="shared" si="5"/>
        <v>43091</v>
      </c>
      <c r="C362" s="2">
        <v>10372.374362662777</v>
      </c>
      <c r="D362">
        <v>53</v>
      </c>
      <c r="E362" cm="1">
        <f t="array" ref="E362">_xlfn.SWITCH(MONTH(Cafe_Fit[[#This Row],[Date]]),1,100,2,100,3,100,4,150,5,150,6,150,7,150,8,200,9,150,10,150,11,150,12,150)</f>
        <v>150</v>
      </c>
      <c r="F362">
        <v>12</v>
      </c>
      <c r="G362">
        <f>IF(OR(WEEKDAY(Cafe_Fit[[#This Row],[Date]])=1, WEEKDAY(Cafe_Fit[[#This Row],[Date]])=7),1,0)</f>
        <v>0</v>
      </c>
      <c r="H362" s="8">
        <f>K$17+(K$18*Cafe_Fit[[#This Row],[Temp]])+(K$19*Cafe_Fit[[#This Row],[ADSpend]])+(K$20*Cafe_Fit[[#This Row],[TapsActive]])+(K$21*Cafe_Fit[[#This Row],[IsWeekend]])</f>
        <v>11534.908233235186</v>
      </c>
      <c r="J362" s="4">
        <v>335</v>
      </c>
      <c r="K362" s="4">
        <v>11797.672573806276</v>
      </c>
      <c r="L362" s="4">
        <v>168.97245285633289</v>
      </c>
    </row>
    <row r="363" spans="2:12" x14ac:dyDescent="0.3">
      <c r="B363" s="1">
        <f t="shared" si="5"/>
        <v>43092</v>
      </c>
      <c r="C363" s="2">
        <v>13973.124009227431</v>
      </c>
      <c r="D363">
        <v>61</v>
      </c>
      <c r="E363" cm="1">
        <f t="array" ref="E363">_xlfn.SWITCH(MONTH(Cafe_Fit[[#This Row],[Date]]),1,100,2,100,3,100,4,150,5,150,6,150,7,150,8,200,9,150,10,150,11,150,12,150)</f>
        <v>150</v>
      </c>
      <c r="F363">
        <v>16</v>
      </c>
      <c r="G363">
        <f>IF(OR(WEEKDAY(Cafe_Fit[[#This Row],[Date]])=1, WEEKDAY(Cafe_Fit[[#This Row],[Date]])=7),1,0)</f>
        <v>1</v>
      </c>
      <c r="H363" s="8">
        <f>K$17+(K$18*Cafe_Fit[[#This Row],[Temp]])+(K$19*Cafe_Fit[[#This Row],[ADSpend]])+(K$20*Cafe_Fit[[#This Row],[TapsActive]])+(K$21*Cafe_Fit[[#This Row],[IsWeekend]])</f>
        <v>14705.654999393852</v>
      </c>
      <c r="J363" s="4">
        <v>336</v>
      </c>
      <c r="K363" s="4">
        <v>14747.134419856284</v>
      </c>
      <c r="L363" s="4">
        <v>-2297.4542988899848</v>
      </c>
    </row>
    <row r="364" spans="2:12" x14ac:dyDescent="0.3">
      <c r="B364" s="1">
        <f t="shared" si="5"/>
        <v>43093</v>
      </c>
      <c r="C364" s="2">
        <v>13661.958615635405</v>
      </c>
      <c r="D364">
        <v>48</v>
      </c>
      <c r="E364" cm="1">
        <f t="array" ref="E364">_xlfn.SWITCH(MONTH(Cafe_Fit[[#This Row],[Date]]),1,100,2,100,3,100,4,150,5,150,6,150,7,150,8,200,9,150,10,150,11,150,12,150)</f>
        <v>150</v>
      </c>
      <c r="F364">
        <v>12</v>
      </c>
      <c r="G364">
        <f>IF(OR(WEEKDAY(Cafe_Fit[[#This Row],[Date]])=1, WEEKDAY(Cafe_Fit[[#This Row],[Date]])=7),1,0)</f>
        <v>1</v>
      </c>
      <c r="H364" s="8">
        <f>K$17+(K$18*Cafe_Fit[[#This Row],[Temp]])+(K$19*Cafe_Fit[[#This Row],[ADSpend]])+(K$20*Cafe_Fit[[#This Row],[TapsActive]])+(K$21*Cafe_Fit[[#This Row],[IsWeekend]])</f>
        <v>14227.376993385391</v>
      </c>
      <c r="J364" s="4">
        <v>337</v>
      </c>
      <c r="K364" s="4">
        <v>14679.14403449135</v>
      </c>
      <c r="L364" s="4">
        <v>-1803.8292627464834</v>
      </c>
    </row>
    <row r="365" spans="2:12" x14ac:dyDescent="0.3">
      <c r="B365" s="1">
        <f t="shared" si="5"/>
        <v>43094</v>
      </c>
      <c r="C365" s="2">
        <v>9090.7455249217037</v>
      </c>
      <c r="D365">
        <v>38</v>
      </c>
      <c r="E365" cm="1">
        <f t="array" ref="E365">_xlfn.SWITCH(MONTH(Cafe_Fit[[#This Row],[Date]]),1,100,2,100,3,100,4,150,5,150,6,150,7,150,8,200,9,150,10,150,11,150,12,150)</f>
        <v>150</v>
      </c>
      <c r="F365">
        <v>16</v>
      </c>
      <c r="G365">
        <f>IF(OR(WEEKDAY(Cafe_Fit[[#This Row],[Date]])=1, WEEKDAY(Cafe_Fit[[#This Row],[Date]])=7),1,0)</f>
        <v>0</v>
      </c>
      <c r="H365" s="8">
        <f>K$17+(K$18*Cafe_Fit[[#This Row],[Temp]])+(K$19*Cafe_Fit[[#This Row],[ADSpend]])+(K$20*Cafe_Fit[[#This Row],[TapsActive]])+(K$21*Cafe_Fit[[#This Row],[IsWeekend]])</f>
        <v>10690.167335499556</v>
      </c>
      <c r="J365" s="4">
        <v>338</v>
      </c>
      <c r="K365" s="4">
        <v>11676.660258636339</v>
      </c>
      <c r="L365" s="4">
        <v>-1639.4048140631439</v>
      </c>
    </row>
    <row r="366" spans="2:12" x14ac:dyDescent="0.3">
      <c r="B366" s="1">
        <f t="shared" si="5"/>
        <v>43095</v>
      </c>
      <c r="C366" s="2">
        <v>9546.2305720796667</v>
      </c>
      <c r="D366">
        <v>38</v>
      </c>
      <c r="E366" cm="1">
        <f t="array" ref="E366">_xlfn.SWITCH(MONTH(Cafe_Fit[[#This Row],[Date]]),1,100,2,100,3,100,4,150,5,150,6,150,7,150,8,200,9,150,10,150,11,150,12,150)</f>
        <v>150</v>
      </c>
      <c r="F366">
        <v>20</v>
      </c>
      <c r="G366">
        <f>IF(OR(WEEKDAY(Cafe_Fit[[#This Row],[Date]])=1, WEEKDAY(Cafe_Fit[[#This Row],[Date]])=7),1,0)</f>
        <v>0</v>
      </c>
      <c r="H366" s="8">
        <f>K$17+(K$18*Cafe_Fit[[#This Row],[Temp]])+(K$19*Cafe_Fit[[#This Row],[ADSpend]])+(K$20*Cafe_Fit[[#This Row],[TapsActive]])+(K$21*Cafe_Fit[[#This Row],[IsWeekend]])</f>
        <v>10554.186564769689</v>
      </c>
      <c r="J366" s="4">
        <v>339</v>
      </c>
      <c r="K366" s="4">
        <v>11674.947285527658</v>
      </c>
      <c r="L366" s="4">
        <v>595.15706543995839</v>
      </c>
    </row>
    <row r="367" spans="2:12" x14ac:dyDescent="0.3">
      <c r="B367" s="1">
        <f t="shared" si="5"/>
        <v>43096</v>
      </c>
      <c r="C367" s="2">
        <v>10157.43997077636</v>
      </c>
      <c r="D367">
        <v>41</v>
      </c>
      <c r="E367" cm="1">
        <f t="array" ref="E367">_xlfn.SWITCH(MONTH(Cafe_Fit[[#This Row],[Date]]),1,100,2,100,3,100,4,150,5,150,6,150,7,150,8,200,9,150,10,150,11,150,12,150)</f>
        <v>150</v>
      </c>
      <c r="F367">
        <v>21</v>
      </c>
      <c r="G367">
        <f>IF(OR(WEEKDAY(Cafe_Fit[[#This Row],[Date]])=1, WEEKDAY(Cafe_Fit[[#This Row],[Date]])=7),1,0)</f>
        <v>0</v>
      </c>
      <c r="H367" s="8">
        <f>K$17+(K$18*Cafe_Fit[[#This Row],[Temp]])+(K$19*Cafe_Fit[[#This Row],[ADSpend]])+(K$20*Cafe_Fit[[#This Row],[TapsActive]])+(K$21*Cafe_Fit[[#This Row],[IsWeekend]])</f>
        <v>10661.943397488374</v>
      </c>
      <c r="J367" s="4">
        <v>340</v>
      </c>
      <c r="K367" s="4">
        <v>11000.182351204363</v>
      </c>
      <c r="L367" s="4">
        <v>573.7412294693986</v>
      </c>
    </row>
    <row r="368" spans="2:12" x14ac:dyDescent="0.3">
      <c r="B368" s="1">
        <f t="shared" si="5"/>
        <v>43097</v>
      </c>
      <c r="C368" s="2">
        <v>10933.779552395245</v>
      </c>
      <c r="D368">
        <v>38</v>
      </c>
      <c r="E368" cm="1">
        <f t="array" ref="E368">_xlfn.SWITCH(MONTH(Cafe_Fit[[#This Row],[Date]]),1,100,2,100,3,100,4,150,5,150,6,150,7,150,8,200,9,150,10,150,11,150,12,150)</f>
        <v>150</v>
      </c>
      <c r="F368">
        <v>20</v>
      </c>
      <c r="G368">
        <f>IF(OR(WEEKDAY(Cafe_Fit[[#This Row],[Date]])=1, WEEKDAY(Cafe_Fit[[#This Row],[Date]])=7),1,0)</f>
        <v>0</v>
      </c>
      <c r="H368" s="8">
        <f>K$17+(K$18*Cafe_Fit[[#This Row],[Temp]])+(K$19*Cafe_Fit[[#This Row],[ADSpend]])+(K$20*Cafe_Fit[[#This Row],[TapsActive]])+(K$21*Cafe_Fit[[#This Row],[IsWeekend]])</f>
        <v>10554.186564769689</v>
      </c>
      <c r="J368" s="4">
        <v>341</v>
      </c>
      <c r="K368" s="4">
        <v>10994.411096533078</v>
      </c>
      <c r="L368" s="4">
        <v>453.86546289102262</v>
      </c>
    </row>
    <row r="369" spans="2:12" x14ac:dyDescent="0.3">
      <c r="B369" s="1">
        <f t="shared" si="5"/>
        <v>43098</v>
      </c>
      <c r="C369" s="2">
        <v>10092.893413328988</v>
      </c>
      <c r="D369">
        <v>42</v>
      </c>
      <c r="E369" cm="1">
        <f t="array" ref="E369">_xlfn.SWITCH(MONTH(Cafe_Fit[[#This Row],[Date]]),1,100,2,100,3,100,4,150,5,150,6,150,7,150,8,200,9,150,10,150,11,150,12,150)</f>
        <v>150</v>
      </c>
      <c r="F369">
        <v>15</v>
      </c>
      <c r="G369">
        <f>IF(OR(WEEKDAY(Cafe_Fit[[#This Row],[Date]])=1, WEEKDAY(Cafe_Fit[[#This Row],[Date]])=7),1,0)</f>
        <v>0</v>
      </c>
      <c r="H369" s="8">
        <f>K$17+(K$18*Cafe_Fit[[#This Row],[Temp]])+(K$19*Cafe_Fit[[#This Row],[ADSpend]])+(K$20*Cafe_Fit[[#This Row],[TapsActive]])+(K$21*Cafe_Fit[[#This Row],[IsWeekend]])</f>
        <v>10913.165228716893</v>
      </c>
      <c r="J369" s="4">
        <v>342</v>
      </c>
      <c r="K369" s="4">
        <v>10805.408395998207</v>
      </c>
      <c r="L369" s="4">
        <v>-93.062104307855407</v>
      </c>
    </row>
    <row r="370" spans="2:12" x14ac:dyDescent="0.3">
      <c r="B370" s="1">
        <f t="shared" si="5"/>
        <v>43099</v>
      </c>
      <c r="C370" s="2">
        <v>13132.777519882629</v>
      </c>
      <c r="D370">
        <v>42</v>
      </c>
      <c r="E370" cm="1">
        <f t="array" ref="E370">_xlfn.SWITCH(MONTH(Cafe_Fit[[#This Row],[Date]]),1,100,2,100,3,100,4,150,5,150,6,150,7,150,8,200,9,150,10,150,11,150,12,150)</f>
        <v>150</v>
      </c>
      <c r="F370">
        <v>15</v>
      </c>
      <c r="G370">
        <f>IF(OR(WEEKDAY(Cafe_Fit[[#This Row],[Date]])=1, WEEKDAY(Cafe_Fit[[#This Row],[Date]])=7),1,0)</f>
        <v>1</v>
      </c>
      <c r="H370" s="8">
        <f>K$17+(K$18*Cafe_Fit[[#This Row],[Temp]])+(K$19*Cafe_Fit[[#This Row],[ADSpend]])+(K$20*Cafe_Fit[[#This Row],[TapsActive]])+(K$21*Cafe_Fit[[#This Row],[IsWeekend]])</f>
        <v>13841.887364535685</v>
      </c>
      <c r="J370" s="4">
        <v>343</v>
      </c>
      <c r="K370" s="4">
        <v>13531.872348830879</v>
      </c>
      <c r="L370" s="4">
        <v>298.825153768581</v>
      </c>
    </row>
    <row r="371" spans="2:12" x14ac:dyDescent="0.3">
      <c r="B371" s="1">
        <f t="shared" si="5"/>
        <v>43100</v>
      </c>
      <c r="C371" s="2">
        <v>13863.715690607805</v>
      </c>
      <c r="D371">
        <v>35</v>
      </c>
      <c r="E371" cm="1">
        <f t="array" ref="E371">_xlfn.SWITCH(MONTH(Cafe_Fit[[#This Row],[Date]]),1,100,2,100,3,100,4,150,5,150,6,150,7,150,8,200,9,150,10,150,11,150,12,150)</f>
        <v>150</v>
      </c>
      <c r="F371">
        <v>14</v>
      </c>
      <c r="G371">
        <f>IF(OR(WEEKDAY(Cafe_Fit[[#This Row],[Date]])=1, WEEKDAY(Cafe_Fit[[#This Row],[Date]])=7),1,0)</f>
        <v>1</v>
      </c>
      <c r="H371" s="8">
        <f>K$17+(K$18*Cafe_Fit[[#This Row],[Temp]])+(K$19*Cafe_Fit[[#This Row],[ADSpend]])+(K$20*Cafe_Fit[[#This Row],[TapsActive]])+(K$21*Cafe_Fit[[#This Row],[IsWeekend]])</f>
        <v>13545.127831282131</v>
      </c>
      <c r="J371" s="4">
        <v>344</v>
      </c>
      <c r="K371" s="4">
        <v>13565.867541513346</v>
      </c>
      <c r="L371" s="4">
        <v>-360.10733397178592</v>
      </c>
    </row>
    <row r="372" spans="2:12" x14ac:dyDescent="0.3">
      <c r="B372" s="1">
        <f t="shared" si="5"/>
        <v>43101</v>
      </c>
      <c r="C372" s="2">
        <v>8282.9189585846379</v>
      </c>
      <c r="D372">
        <v>25</v>
      </c>
      <c r="E372" cm="1">
        <f t="array" ref="E372">_xlfn.SWITCH(MONTH(Cafe_Fit[[#This Row],[Date]]),1,100,2,100,3,100,4,150,5,150,6,150,7,150,8,200,9,150,10,150,11,150,12,150)</f>
        <v>100</v>
      </c>
      <c r="F372">
        <v>15</v>
      </c>
      <c r="G372">
        <f>IF(OR(WEEKDAY(Cafe_Fit[[#This Row],[Date]])=1, WEEKDAY(Cafe_Fit[[#This Row],[Date]])=7),1,0)</f>
        <v>0</v>
      </c>
      <c r="H372" s="8">
        <f>K$17+(K$18*Cafe_Fit[[#This Row],[Temp]])+(K$19*Cafe_Fit[[#This Row],[ADSpend]])+(K$20*Cafe_Fit[[#This Row],[TapsActive]])+(K$21*Cafe_Fit[[#This Row],[IsWeekend]])</f>
        <v>8171.9419778118463</v>
      </c>
      <c r="J372" s="4">
        <v>345</v>
      </c>
      <c r="K372" s="4">
        <v>10981.155614081827</v>
      </c>
      <c r="L372" s="4">
        <v>-653.64443047887653</v>
      </c>
    </row>
    <row r="373" spans="2:12" x14ac:dyDescent="0.3">
      <c r="B373" s="1">
        <f t="shared" si="5"/>
        <v>43102</v>
      </c>
      <c r="C373" s="2">
        <v>8873.523052409957</v>
      </c>
      <c r="D373">
        <v>22</v>
      </c>
      <c r="E373" cm="1">
        <f t="array" ref="E373">_xlfn.SWITCH(MONTH(Cafe_Fit[[#This Row],[Date]]),1,100,2,100,3,100,4,150,5,150,6,150,7,150,8,200,9,150,10,150,11,150,12,150)</f>
        <v>100</v>
      </c>
      <c r="F373">
        <v>18</v>
      </c>
      <c r="G373">
        <f>IF(OR(WEEKDAY(Cafe_Fit[[#This Row],[Date]])=1, WEEKDAY(Cafe_Fit[[#This Row],[Date]])=7),1,0)</f>
        <v>0</v>
      </c>
      <c r="H373" s="8">
        <f>K$17+(K$18*Cafe_Fit[[#This Row],[Temp]])+(K$19*Cafe_Fit[[#This Row],[ADSpend]])+(K$20*Cafe_Fit[[#This Row],[TapsActive]])+(K$21*Cafe_Fit[[#This Row],[IsWeekend]])</f>
        <v>7928.2043743632948</v>
      </c>
      <c r="J373" s="4">
        <v>346</v>
      </c>
      <c r="K373" s="4">
        <v>10979.442640973146</v>
      </c>
      <c r="L373" s="4">
        <v>-1513.6185530453531</v>
      </c>
    </row>
    <row r="374" spans="2:12" x14ac:dyDescent="0.3">
      <c r="B374" s="1">
        <f t="shared" si="5"/>
        <v>43103</v>
      </c>
      <c r="C374" s="2">
        <v>9482.6709528585961</v>
      </c>
      <c r="D374">
        <v>31</v>
      </c>
      <c r="E374" cm="1">
        <f t="array" ref="E374">_xlfn.SWITCH(MONTH(Cafe_Fit[[#This Row],[Date]]),1,100,2,100,3,100,4,150,5,150,6,150,7,150,8,200,9,150,10,150,11,150,12,150)</f>
        <v>100</v>
      </c>
      <c r="F374">
        <v>19</v>
      </c>
      <c r="G374">
        <f>IF(OR(WEEKDAY(Cafe_Fit[[#This Row],[Date]])=1, WEEKDAY(Cafe_Fit[[#This Row],[Date]])=7),1,0)</f>
        <v>0</v>
      </c>
      <c r="H374" s="8">
        <f>K$17+(K$18*Cafe_Fit[[#This Row],[Temp]])+(K$19*Cafe_Fit[[#This Row],[ADSpend]])+(K$20*Cafe_Fit[[#This Row],[TapsActive]])+(K$21*Cafe_Fit[[#This Row],[IsWeekend]])</f>
        <v>8319.4652578842833</v>
      </c>
      <c r="J374" s="4">
        <v>347</v>
      </c>
      <c r="K374" s="4">
        <v>10520.191372087222</v>
      </c>
      <c r="L374" s="4">
        <v>-1660.0948984292172</v>
      </c>
    </row>
    <row r="375" spans="2:12" x14ac:dyDescent="0.3">
      <c r="B375" s="1">
        <f t="shared" si="5"/>
        <v>43104</v>
      </c>
      <c r="C375" s="2">
        <v>8405.3771452251021</v>
      </c>
      <c r="D375">
        <v>29</v>
      </c>
      <c r="E375" cm="1">
        <f t="array" ref="E375">_xlfn.SWITCH(MONTH(Cafe_Fit[[#This Row],[Date]]),1,100,2,100,3,100,4,150,5,150,6,150,7,150,8,200,9,150,10,150,11,150,12,150)</f>
        <v>100</v>
      </c>
      <c r="F375">
        <v>17</v>
      </c>
      <c r="G375">
        <f>IF(OR(WEEKDAY(Cafe_Fit[[#This Row],[Date]])=1, WEEKDAY(Cafe_Fit[[#This Row],[Date]])=7),1,0)</f>
        <v>0</v>
      </c>
      <c r="H375" s="8">
        <f>K$17+(K$18*Cafe_Fit[[#This Row],[Temp]])+(K$19*Cafe_Fit[[#This Row],[ADSpend]])+(K$20*Cafe_Fit[[#This Row],[TapsActive]])+(K$21*Cafe_Fit[[#This Row],[IsWeekend]])</f>
        <v>8292.9542929817835</v>
      </c>
      <c r="J375" s="4">
        <v>348</v>
      </c>
      <c r="K375" s="4">
        <v>11034.17754388683</v>
      </c>
      <c r="L375" s="4">
        <v>-1593.7012043319792</v>
      </c>
    </row>
    <row r="376" spans="2:12" x14ac:dyDescent="0.3">
      <c r="B376" s="1">
        <f t="shared" si="5"/>
        <v>43105</v>
      </c>
      <c r="C376" s="2">
        <v>8262.1053647020217</v>
      </c>
      <c r="D376">
        <v>25</v>
      </c>
      <c r="E376" cm="1">
        <f t="array" ref="E376">_xlfn.SWITCH(MONTH(Cafe_Fit[[#This Row],[Date]]),1,100,2,100,3,100,4,150,5,150,6,150,7,150,8,200,9,150,10,150,11,150,12,150)</f>
        <v>100</v>
      </c>
      <c r="F376">
        <v>13</v>
      </c>
      <c r="G376">
        <f>IF(OR(WEEKDAY(Cafe_Fit[[#This Row],[Date]])=1, WEEKDAY(Cafe_Fit[[#This Row],[Date]])=7),1,0)</f>
        <v>0</v>
      </c>
      <c r="H376" s="8">
        <f>K$17+(K$18*Cafe_Fit[[#This Row],[Temp]])+(K$19*Cafe_Fit[[#This Row],[ADSpend]])+(K$20*Cafe_Fit[[#This Row],[TapsActive]])+(K$21*Cafe_Fit[[#This Row],[IsWeekend]])</f>
        <v>8239.9323631767802</v>
      </c>
      <c r="J376" s="4">
        <v>349</v>
      </c>
      <c r="K376" s="4">
        <v>10811.179650669492</v>
      </c>
      <c r="L376" s="4">
        <v>-644.66270427478958</v>
      </c>
    </row>
    <row r="377" spans="2:12" x14ac:dyDescent="0.3">
      <c r="B377" s="1">
        <f t="shared" si="5"/>
        <v>43106</v>
      </c>
      <c r="C377" s="2">
        <v>11943.152535531131</v>
      </c>
      <c r="D377">
        <v>29</v>
      </c>
      <c r="E377" cm="1">
        <f t="array" ref="E377">_xlfn.SWITCH(MONTH(Cafe_Fit[[#This Row],[Date]]),1,100,2,100,3,100,4,150,5,150,6,150,7,150,8,200,9,150,10,150,11,150,12,150)</f>
        <v>100</v>
      </c>
      <c r="F377">
        <v>18</v>
      </c>
      <c r="G377">
        <f>IF(OR(WEEKDAY(Cafe_Fit[[#This Row],[Date]])=1, WEEKDAY(Cafe_Fit[[#This Row],[Date]])=7),1,0)</f>
        <v>1</v>
      </c>
      <c r="H377" s="8">
        <f>K$17+(K$18*Cafe_Fit[[#This Row],[Temp]])+(K$19*Cafe_Fit[[#This Row],[ADSpend]])+(K$20*Cafe_Fit[[#This Row],[TapsActive]])+(K$21*Cafe_Fit[[#This Row],[IsWeekend]])</f>
        <v>11187.681236118109</v>
      </c>
      <c r="J377" s="4">
        <v>350</v>
      </c>
      <c r="K377" s="4">
        <v>13435.658025454764</v>
      </c>
      <c r="L377" s="4">
        <v>-1790.4339142437839</v>
      </c>
    </row>
    <row r="378" spans="2:12" x14ac:dyDescent="0.3">
      <c r="B378" s="1">
        <f t="shared" si="5"/>
        <v>43107</v>
      </c>
      <c r="C378" s="2">
        <v>11267.915441045518</v>
      </c>
      <c r="D378">
        <v>29</v>
      </c>
      <c r="E378" cm="1">
        <f t="array" ref="E378">_xlfn.SWITCH(MONTH(Cafe_Fit[[#This Row],[Date]]),1,100,2,100,3,100,4,150,5,150,6,150,7,150,8,200,9,150,10,150,11,150,12,150)</f>
        <v>100</v>
      </c>
      <c r="F378">
        <v>17</v>
      </c>
      <c r="G378">
        <f>IF(OR(WEEKDAY(Cafe_Fit[[#This Row],[Date]])=1, WEEKDAY(Cafe_Fit[[#This Row],[Date]])=7),1,0)</f>
        <v>1</v>
      </c>
      <c r="H378" s="8">
        <f>K$17+(K$18*Cafe_Fit[[#This Row],[Temp]])+(K$19*Cafe_Fit[[#This Row],[ADSpend]])+(K$20*Cafe_Fit[[#This Row],[TapsActive]])+(K$21*Cafe_Fit[[#This Row],[IsWeekend]])</f>
        <v>11221.676428800576</v>
      </c>
      <c r="J378" s="4">
        <v>351</v>
      </c>
      <c r="K378" s="4">
        <v>13773.896979170751</v>
      </c>
      <c r="L378" s="4">
        <v>-1451.2985169318617</v>
      </c>
    </row>
    <row r="379" spans="2:12" x14ac:dyDescent="0.3">
      <c r="B379" s="1">
        <f t="shared" si="5"/>
        <v>43108</v>
      </c>
      <c r="C379" s="2">
        <v>7856.0173979231386</v>
      </c>
      <c r="D379">
        <v>35</v>
      </c>
      <c r="E379" cm="1">
        <f t="array" ref="E379">_xlfn.SWITCH(MONTH(Cafe_Fit[[#This Row],[Date]]),1,100,2,100,3,100,4,150,5,150,6,150,7,150,8,200,9,150,10,150,11,150,12,150)</f>
        <v>100</v>
      </c>
      <c r="F379">
        <v>15</v>
      </c>
      <c r="G379">
        <f>IF(OR(WEEKDAY(Cafe_Fit[[#This Row],[Date]])=1, WEEKDAY(Cafe_Fit[[#This Row],[Date]])=7),1,0)</f>
        <v>0</v>
      </c>
      <c r="H379" s="8">
        <f>K$17+(K$18*Cafe_Fit[[#This Row],[Temp]])+(K$19*Cafe_Fit[[#This Row],[ADSpend]])+(K$20*Cafe_Fit[[#This Row],[TapsActive]])+(K$21*Cafe_Fit[[#This Row],[IsWeekend]])</f>
        <v>8644.4487291490223</v>
      </c>
      <c r="J379" s="4">
        <v>352</v>
      </c>
      <c r="K379" s="4">
        <v>11406.411690285284</v>
      </c>
      <c r="L379" s="4">
        <v>-1293.5874501492763</v>
      </c>
    </row>
    <row r="380" spans="2:12" x14ac:dyDescent="0.3">
      <c r="B380" s="1">
        <f t="shared" si="5"/>
        <v>43109</v>
      </c>
      <c r="C380" s="2">
        <v>8751.1915087462185</v>
      </c>
      <c r="D380">
        <v>46</v>
      </c>
      <c r="E380" cm="1">
        <f t="array" ref="E380">_xlfn.SWITCH(MONTH(Cafe_Fit[[#This Row],[Date]]),1,100,2,100,3,100,4,150,5,150,6,150,7,150,8,200,9,150,10,150,11,150,12,150)</f>
        <v>100</v>
      </c>
      <c r="F380">
        <v>16</v>
      </c>
      <c r="G380">
        <f>IF(OR(WEEKDAY(Cafe_Fit[[#This Row],[Date]])=1, WEEKDAY(Cafe_Fit[[#This Row],[Date]])=7),1,0)</f>
        <v>0</v>
      </c>
      <c r="H380" s="8">
        <f>K$17+(K$18*Cafe_Fit[[#This Row],[Temp]])+(K$19*Cafe_Fit[[#This Row],[ADSpend]])+(K$20*Cafe_Fit[[#This Row],[TapsActive]])+(K$21*Cafe_Fit[[#This Row],[IsWeekend]])</f>
        <v>9130.2109629374481</v>
      </c>
      <c r="J380" s="4">
        <v>353</v>
      </c>
      <c r="K380" s="4">
        <v>11432.922655187785</v>
      </c>
      <c r="L380" s="4">
        <v>-190.71102267303468</v>
      </c>
    </row>
    <row r="381" spans="2:12" x14ac:dyDescent="0.3">
      <c r="B381" s="1">
        <f t="shared" si="5"/>
        <v>43110</v>
      </c>
      <c r="C381" s="2">
        <v>8886.3456451044458</v>
      </c>
      <c r="D381">
        <v>58</v>
      </c>
      <c r="E381" cm="1">
        <f t="array" ref="E381">_xlfn.SWITCH(MONTH(Cafe_Fit[[#This Row],[Date]]),1,100,2,100,3,100,4,150,5,150,6,150,7,150,8,200,9,150,10,150,11,150,12,150)</f>
        <v>100</v>
      </c>
      <c r="F381">
        <v>14</v>
      </c>
      <c r="G381">
        <f>IF(OR(WEEKDAY(Cafe_Fit[[#This Row],[Date]])=1, WEEKDAY(Cafe_Fit[[#This Row],[Date]])=7),1,0)</f>
        <v>0</v>
      </c>
      <c r="H381" s="8">
        <f>K$17+(K$18*Cafe_Fit[[#This Row],[Temp]])+(K$19*Cafe_Fit[[#This Row],[ADSpend]])+(K$20*Cafe_Fit[[#This Row],[TapsActive]])+(K$21*Cafe_Fit[[#This Row],[IsWeekend]])</f>
        <v>9765.2094499069917</v>
      </c>
      <c r="J381" s="4">
        <v>354</v>
      </c>
      <c r="K381" s="4">
        <v>11620.212382613974</v>
      </c>
      <c r="L381" s="4">
        <v>-1639.4336479570175</v>
      </c>
    </row>
    <row r="382" spans="2:12" x14ac:dyDescent="0.3">
      <c r="B382" s="1">
        <f t="shared" si="5"/>
        <v>43111</v>
      </c>
      <c r="C382" s="2">
        <v>10722.653060697219</v>
      </c>
      <c r="D382">
        <v>57</v>
      </c>
      <c r="E382" cm="1">
        <f t="array" ref="E382">_xlfn.SWITCH(MONTH(Cafe_Fit[[#This Row],[Date]]),1,100,2,100,3,100,4,150,5,150,6,150,7,150,8,200,9,150,10,150,11,150,12,150)</f>
        <v>100</v>
      </c>
      <c r="F382">
        <v>18</v>
      </c>
      <c r="G382">
        <f>IF(OR(WEEKDAY(Cafe_Fit[[#This Row],[Date]])=1, WEEKDAY(Cafe_Fit[[#This Row],[Date]])=7),1,0)</f>
        <v>0</v>
      </c>
      <c r="H382" s="8">
        <f>K$17+(K$18*Cafe_Fit[[#This Row],[Temp]])+(K$19*Cafe_Fit[[#This Row],[ADSpend]])+(K$20*Cafe_Fit[[#This Row],[TapsActive]])+(K$21*Cafe_Fit[[#This Row],[IsWeekend]])</f>
        <v>9581.9780040434052</v>
      </c>
      <c r="J382" s="4">
        <v>355</v>
      </c>
      <c r="K382" s="4">
        <v>11472.689102541537</v>
      </c>
      <c r="L382" s="4">
        <v>-1031.4657458222337</v>
      </c>
    </row>
    <row r="383" spans="2:12" x14ac:dyDescent="0.3">
      <c r="B383" s="1">
        <f t="shared" si="5"/>
        <v>43112</v>
      </c>
      <c r="C383" s="2">
        <v>11017.172068885415</v>
      </c>
      <c r="D383">
        <v>58</v>
      </c>
      <c r="E383" cm="1">
        <f t="array" ref="E383">_xlfn.SWITCH(MONTH(Cafe_Fit[[#This Row],[Date]]),1,100,2,100,3,100,4,150,5,150,6,150,7,150,8,200,9,150,10,150,11,150,12,150)</f>
        <v>100</v>
      </c>
      <c r="F383">
        <v>12</v>
      </c>
      <c r="G383">
        <f>IF(OR(WEEKDAY(Cafe_Fit[[#This Row],[Date]])=1, WEEKDAY(Cafe_Fit[[#This Row],[Date]])=7),1,0)</f>
        <v>0</v>
      </c>
      <c r="H383" s="8">
        <f>K$17+(K$18*Cafe_Fit[[#This Row],[Temp]])+(K$19*Cafe_Fit[[#This Row],[ADSpend]])+(K$20*Cafe_Fit[[#This Row],[TapsActive]])+(K$21*Cafe_Fit[[#This Row],[IsWeekend]])</f>
        <v>9833.1998352719256</v>
      </c>
      <c r="J383" s="4">
        <v>356</v>
      </c>
      <c r="K383" s="4">
        <v>11534.908233235186</v>
      </c>
      <c r="L383" s="4">
        <v>-1162.5338705724098</v>
      </c>
    </row>
    <row r="384" spans="2:12" x14ac:dyDescent="0.3">
      <c r="B384" s="1">
        <f t="shared" si="5"/>
        <v>43113</v>
      </c>
      <c r="C384" s="2">
        <v>11374.403622445645</v>
      </c>
      <c r="D384">
        <v>31</v>
      </c>
      <c r="E384" cm="1">
        <f t="array" ref="E384">_xlfn.SWITCH(MONTH(Cafe_Fit[[#This Row],[Date]]),1,100,2,100,3,100,4,150,5,150,6,150,7,150,8,200,9,150,10,150,11,150,12,150)</f>
        <v>100</v>
      </c>
      <c r="F384">
        <v>13</v>
      </c>
      <c r="G384">
        <f>IF(OR(WEEKDAY(Cafe_Fit[[#This Row],[Date]])=1, WEEKDAY(Cafe_Fit[[#This Row],[Date]])=7),1,0)</f>
        <v>1</v>
      </c>
      <c r="H384" s="8">
        <f>K$17+(K$18*Cafe_Fit[[#This Row],[Temp]])+(K$19*Cafe_Fit[[#This Row],[ADSpend]])+(K$20*Cafe_Fit[[#This Row],[TapsActive]])+(K$21*Cafe_Fit[[#This Row],[IsWeekend]])</f>
        <v>11452.158549797878</v>
      </c>
      <c r="J384" s="4">
        <v>357</v>
      </c>
      <c r="K384" s="4">
        <v>14705.654999393852</v>
      </c>
      <c r="L384" s="4">
        <v>-732.53099016642045</v>
      </c>
    </row>
    <row r="385" spans="2:12" x14ac:dyDescent="0.3">
      <c r="B385" s="1">
        <f t="shared" si="5"/>
        <v>43114</v>
      </c>
      <c r="C385" s="2">
        <v>10725.01436095037</v>
      </c>
      <c r="D385">
        <v>27</v>
      </c>
      <c r="E385" cm="1">
        <f t="array" ref="E385">_xlfn.SWITCH(MONTH(Cafe_Fit[[#This Row],[Date]]),1,100,2,100,3,100,4,150,5,150,6,150,7,150,8,200,9,150,10,150,11,150,12,150)</f>
        <v>100</v>
      </c>
      <c r="F385">
        <v>12</v>
      </c>
      <c r="G385">
        <f>IF(OR(WEEKDAY(Cafe_Fit[[#This Row],[Date]])=1, WEEKDAY(Cafe_Fit[[#This Row],[Date]])=7),1,0)</f>
        <v>1</v>
      </c>
      <c r="H385" s="8">
        <f>K$17+(K$18*Cafe_Fit[[#This Row],[Temp]])+(K$19*Cafe_Fit[[#This Row],[ADSpend]])+(K$20*Cafe_Fit[[#This Row],[TapsActive]])+(K$21*Cafe_Fit[[#This Row],[IsWeekend]])</f>
        <v>11297.151041945475</v>
      </c>
      <c r="J385" s="4">
        <v>358</v>
      </c>
      <c r="K385" s="4">
        <v>14227.376993385391</v>
      </c>
      <c r="L385" s="4">
        <v>-565.41837774998567</v>
      </c>
    </row>
    <row r="386" spans="2:12" x14ac:dyDescent="0.3">
      <c r="B386" s="1">
        <f t="shared" si="5"/>
        <v>43115</v>
      </c>
      <c r="C386" s="2">
        <v>9276.0276282406357</v>
      </c>
      <c r="D386">
        <v>35</v>
      </c>
      <c r="E386" cm="1">
        <f t="array" ref="E386">_xlfn.SWITCH(MONTH(Cafe_Fit[[#This Row],[Date]]),1,100,2,100,3,100,4,150,5,150,6,150,7,150,8,200,9,150,10,150,11,150,12,150)</f>
        <v>100</v>
      </c>
      <c r="F386">
        <v>16</v>
      </c>
      <c r="G386">
        <f>IF(OR(WEEKDAY(Cafe_Fit[[#This Row],[Date]])=1, WEEKDAY(Cafe_Fit[[#This Row],[Date]])=7),1,0)</f>
        <v>0</v>
      </c>
      <c r="H386" s="8">
        <f>K$17+(K$18*Cafe_Fit[[#This Row],[Temp]])+(K$19*Cafe_Fit[[#This Row],[ADSpend]])+(K$20*Cafe_Fit[[#This Row],[TapsActive]])+(K$21*Cafe_Fit[[#This Row],[IsWeekend]])</f>
        <v>8610.4535364665553</v>
      </c>
      <c r="J386" s="4">
        <v>359</v>
      </c>
      <c r="K386" s="4">
        <v>10690.167335499556</v>
      </c>
      <c r="L386" s="4">
        <v>-1599.4218105778527</v>
      </c>
    </row>
    <row r="387" spans="2:12" x14ac:dyDescent="0.3">
      <c r="B387" s="1">
        <f t="shared" si="5"/>
        <v>43116</v>
      </c>
      <c r="C387" s="2">
        <v>8884.9432157538795</v>
      </c>
      <c r="D387">
        <v>40</v>
      </c>
      <c r="E387" cm="1">
        <f t="array" ref="E387">_xlfn.SWITCH(MONTH(Cafe_Fit[[#This Row],[Date]]),1,100,2,100,3,100,4,150,5,150,6,150,7,150,8,200,9,150,10,150,11,150,12,150)</f>
        <v>100</v>
      </c>
      <c r="F387">
        <v>18</v>
      </c>
      <c r="G387">
        <f>IF(OR(WEEKDAY(Cafe_Fit[[#This Row],[Date]])=1, WEEKDAY(Cafe_Fit[[#This Row],[Date]])=7),1,0)</f>
        <v>0</v>
      </c>
      <c r="H387" s="8">
        <f>K$17+(K$18*Cafe_Fit[[#This Row],[Temp]])+(K$19*Cafe_Fit[[#This Row],[ADSpend]])+(K$20*Cafe_Fit[[#This Row],[TapsActive]])+(K$21*Cafe_Fit[[#This Row],[IsWeekend]])</f>
        <v>8778.7165267702094</v>
      </c>
      <c r="J387" s="4">
        <v>360</v>
      </c>
      <c r="K387" s="4">
        <v>10554.186564769689</v>
      </c>
      <c r="L387" s="4">
        <v>-1007.955992690022</v>
      </c>
    </row>
    <row r="388" spans="2:12" x14ac:dyDescent="0.3">
      <c r="B388" s="1">
        <f t="shared" si="5"/>
        <v>43117</v>
      </c>
      <c r="C388" s="2">
        <v>8092.2678013332461</v>
      </c>
      <c r="D388">
        <v>23</v>
      </c>
      <c r="E388" cm="1">
        <f t="array" ref="E388">_xlfn.SWITCH(MONTH(Cafe_Fit[[#This Row],[Date]]),1,100,2,100,3,100,4,150,5,150,6,150,7,150,8,200,9,150,10,150,11,150,12,150)</f>
        <v>100</v>
      </c>
      <c r="F388">
        <v>22</v>
      </c>
      <c r="G388">
        <f>IF(OR(WEEKDAY(Cafe_Fit[[#This Row],[Date]])=1, WEEKDAY(Cafe_Fit[[#This Row],[Date]])=7),1,0)</f>
        <v>0</v>
      </c>
      <c r="H388" s="8">
        <f>K$17+(K$18*Cafe_Fit[[#This Row],[Temp]])+(K$19*Cafe_Fit[[#This Row],[ADSpend]])+(K$20*Cafe_Fit[[#This Row],[TapsActive]])+(K$21*Cafe_Fit[[#This Row],[IsWeekend]])</f>
        <v>7839.4742787671448</v>
      </c>
      <c r="J388" s="4">
        <v>361</v>
      </c>
      <c r="K388" s="4">
        <v>10661.943397488374</v>
      </c>
      <c r="L388" s="4">
        <v>-504.50342671201361</v>
      </c>
    </row>
    <row r="389" spans="2:12" x14ac:dyDescent="0.3">
      <c r="B389" s="1">
        <f t="shared" si="5"/>
        <v>43118</v>
      </c>
      <c r="C389" s="2">
        <v>7499.0982792870318</v>
      </c>
      <c r="D389">
        <v>24</v>
      </c>
      <c r="E389" cm="1">
        <f t="array" ref="E389">_xlfn.SWITCH(MONTH(Cafe_Fit[[#This Row],[Date]]),1,100,2,100,3,100,4,150,5,150,6,150,7,150,8,200,9,150,10,150,11,150,12,150)</f>
        <v>100</v>
      </c>
      <c r="F389">
        <v>16</v>
      </c>
      <c r="G389">
        <f>IF(OR(WEEKDAY(Cafe_Fit[[#This Row],[Date]])=1, WEEKDAY(Cafe_Fit[[#This Row],[Date]])=7),1,0)</f>
        <v>0</v>
      </c>
      <c r="H389" s="8">
        <f>K$17+(K$18*Cafe_Fit[[#This Row],[Temp]])+(K$19*Cafe_Fit[[#This Row],[ADSpend]])+(K$20*Cafe_Fit[[#This Row],[TapsActive]])+(K$21*Cafe_Fit[[#This Row],[IsWeekend]])</f>
        <v>8090.6961099956625</v>
      </c>
      <c r="J389" s="4">
        <v>362</v>
      </c>
      <c r="K389" s="4">
        <v>10554.186564769689</v>
      </c>
      <c r="L389" s="4">
        <v>379.59298762555591</v>
      </c>
    </row>
    <row r="390" spans="2:12" x14ac:dyDescent="0.3">
      <c r="B390" s="1">
        <f t="shared" si="5"/>
        <v>43119</v>
      </c>
      <c r="C390" s="2">
        <v>7317.7785437533748</v>
      </c>
      <c r="D390">
        <v>36</v>
      </c>
      <c r="E390" cm="1">
        <f t="array" ref="E390">_xlfn.SWITCH(MONTH(Cafe_Fit[[#This Row],[Date]]),1,100,2,100,3,100,4,150,5,150,6,150,7,150,8,200,9,150,10,150,11,150,12,150)</f>
        <v>100</v>
      </c>
      <c r="F390">
        <v>18</v>
      </c>
      <c r="G390">
        <f>IF(OR(WEEKDAY(Cafe_Fit[[#This Row],[Date]])=1, WEEKDAY(Cafe_Fit[[#This Row],[Date]])=7),1,0)</f>
        <v>0</v>
      </c>
      <c r="H390" s="8">
        <f>K$17+(K$18*Cafe_Fit[[#This Row],[Temp]])+(K$19*Cafe_Fit[[#This Row],[ADSpend]])+(K$20*Cafe_Fit[[#This Row],[TapsActive]])+(K$21*Cafe_Fit[[#This Row],[IsWeekend]])</f>
        <v>8589.7138262353383</v>
      </c>
      <c r="J390" s="4">
        <v>363</v>
      </c>
      <c r="K390" s="4">
        <v>10913.165228716893</v>
      </c>
      <c r="L390" s="4">
        <v>-820.27181538790501</v>
      </c>
    </row>
    <row r="391" spans="2:12" x14ac:dyDescent="0.3">
      <c r="B391" s="1">
        <f t="shared" si="5"/>
        <v>43120</v>
      </c>
      <c r="C391" s="2">
        <v>10995.364305660696</v>
      </c>
      <c r="D391">
        <v>45</v>
      </c>
      <c r="E391" cm="1">
        <f t="array" ref="E391">_xlfn.SWITCH(MONTH(Cafe_Fit[[#This Row],[Date]]),1,100,2,100,3,100,4,150,5,150,6,150,7,150,8,200,9,150,10,150,11,150,12,150)</f>
        <v>100</v>
      </c>
      <c r="F391">
        <v>17</v>
      </c>
      <c r="G391">
        <f>IF(OR(WEEKDAY(Cafe_Fit[[#This Row],[Date]])=1, WEEKDAY(Cafe_Fit[[#This Row],[Date]])=7),1,0)</f>
        <v>1</v>
      </c>
      <c r="H391" s="8">
        <f>K$17+(K$18*Cafe_Fit[[#This Row],[Temp]])+(K$19*Cafe_Fit[[#This Row],[ADSpend]])+(K$20*Cafe_Fit[[#This Row],[TapsActive]])+(K$21*Cafe_Fit[[#This Row],[IsWeekend]])</f>
        <v>11977.687230940055</v>
      </c>
      <c r="J391" s="4">
        <v>364</v>
      </c>
      <c r="K391" s="4">
        <v>13841.887364535685</v>
      </c>
      <c r="L391" s="4">
        <v>-709.10984465305592</v>
      </c>
    </row>
    <row r="392" spans="2:12" x14ac:dyDescent="0.3">
      <c r="B392" s="1">
        <f t="shared" si="5"/>
        <v>43121</v>
      </c>
      <c r="C392" s="2">
        <v>11379.166133061974</v>
      </c>
      <c r="D392">
        <v>53</v>
      </c>
      <c r="E392" cm="1">
        <f t="array" ref="E392">_xlfn.SWITCH(MONTH(Cafe_Fit[[#This Row],[Date]]),1,100,2,100,3,100,4,150,5,150,6,150,7,150,8,200,9,150,10,150,11,150,12,150)</f>
        <v>100</v>
      </c>
      <c r="F392">
        <v>21</v>
      </c>
      <c r="G392">
        <f>IF(OR(WEEKDAY(Cafe_Fit[[#This Row],[Date]])=1, WEEKDAY(Cafe_Fit[[#This Row],[Date]])=7),1,0)</f>
        <v>1</v>
      </c>
      <c r="H392" s="8">
        <f>K$17+(K$18*Cafe_Fit[[#This Row],[Temp]])+(K$19*Cafe_Fit[[#This Row],[ADSpend]])+(K$20*Cafe_Fit[[#This Row],[TapsActive]])+(K$21*Cafe_Fit[[#This Row],[IsWeekend]])</f>
        <v>12219.711861279928</v>
      </c>
      <c r="J392" s="4">
        <v>365</v>
      </c>
      <c r="K392" s="4">
        <v>13545.127831282131</v>
      </c>
      <c r="L392" s="4">
        <v>318.5878593256748</v>
      </c>
    </row>
    <row r="393" spans="2:12" x14ac:dyDescent="0.3">
      <c r="B393" s="1">
        <f t="shared" ref="B393:B456" si="6">B392+1</f>
        <v>43122</v>
      </c>
      <c r="C393" s="2">
        <v>10208.90334045386</v>
      </c>
      <c r="D393">
        <v>54</v>
      </c>
      <c r="E393" cm="1">
        <f t="array" ref="E393">_xlfn.SWITCH(MONTH(Cafe_Fit[[#This Row],[Date]]),1,100,2,100,3,100,4,150,5,150,6,150,7,150,8,200,9,150,10,150,11,150,12,150)</f>
        <v>100</v>
      </c>
      <c r="F393">
        <v>17</v>
      </c>
      <c r="G393">
        <f>IF(OR(WEEKDAY(Cafe_Fit[[#This Row],[Date]])=1, WEEKDAY(Cafe_Fit[[#This Row],[Date]])=7),1,0)</f>
        <v>0</v>
      </c>
      <c r="H393" s="8">
        <f>K$17+(K$18*Cafe_Fit[[#This Row],[Temp]])+(K$19*Cafe_Fit[[#This Row],[ADSpend]])+(K$20*Cafe_Fit[[#This Row],[TapsActive]])+(K$21*Cafe_Fit[[#This Row],[IsWeekend]])</f>
        <v>9474.2211713247198</v>
      </c>
      <c r="J393" s="4">
        <v>366</v>
      </c>
      <c r="K393" s="4">
        <v>8171.9419778118463</v>
      </c>
      <c r="L393" s="4">
        <v>110.97698077279165</v>
      </c>
    </row>
    <row r="394" spans="2:12" x14ac:dyDescent="0.3">
      <c r="B394" s="1">
        <f t="shared" si="6"/>
        <v>43123</v>
      </c>
      <c r="C394" s="2">
        <v>9686.3058788668222</v>
      </c>
      <c r="D394">
        <v>55</v>
      </c>
      <c r="E394" cm="1">
        <f t="array" ref="E394">_xlfn.SWITCH(MONTH(Cafe_Fit[[#This Row],[Date]]),1,100,2,100,3,100,4,150,5,150,6,150,7,150,8,200,9,150,10,150,11,150,12,150)</f>
        <v>100</v>
      </c>
      <c r="F394">
        <v>14</v>
      </c>
      <c r="G394">
        <f>IF(OR(WEEKDAY(Cafe_Fit[[#This Row],[Date]])=1, WEEKDAY(Cafe_Fit[[#This Row],[Date]])=7),1,0)</f>
        <v>0</v>
      </c>
      <c r="H394" s="8">
        <f>K$17+(K$18*Cafe_Fit[[#This Row],[Temp]])+(K$19*Cafe_Fit[[#This Row],[ADSpend]])+(K$20*Cafe_Fit[[#This Row],[TapsActive]])+(K$21*Cafe_Fit[[#This Row],[IsWeekend]])</f>
        <v>9623.4574245058393</v>
      </c>
      <c r="J394" s="4">
        <v>367</v>
      </c>
      <c r="K394" s="4">
        <v>7928.2043743632948</v>
      </c>
      <c r="L394" s="4">
        <v>945.31867804666217</v>
      </c>
    </row>
    <row r="395" spans="2:12" x14ac:dyDescent="0.3">
      <c r="B395" s="1">
        <f t="shared" si="6"/>
        <v>43124</v>
      </c>
      <c r="C395" s="2">
        <v>9948.7946158220366</v>
      </c>
      <c r="D395">
        <v>43</v>
      </c>
      <c r="E395" cm="1">
        <f t="array" ref="E395">_xlfn.SWITCH(MONTH(Cafe_Fit[[#This Row],[Date]]),1,100,2,100,3,100,4,150,5,150,6,150,7,150,8,200,9,150,10,150,11,150,12,150)</f>
        <v>100</v>
      </c>
      <c r="F395">
        <v>17</v>
      </c>
      <c r="G395">
        <f>IF(OR(WEEKDAY(Cafe_Fit[[#This Row],[Date]])=1, WEEKDAY(Cafe_Fit[[#This Row],[Date]])=7),1,0)</f>
        <v>0</v>
      </c>
      <c r="H395" s="8">
        <f>K$17+(K$18*Cafe_Fit[[#This Row],[Temp]])+(K$19*Cafe_Fit[[#This Row],[ADSpend]])+(K$20*Cafe_Fit[[#This Row],[TapsActive]])+(K$21*Cafe_Fit[[#This Row],[IsWeekend]])</f>
        <v>8954.4637448538269</v>
      </c>
      <c r="J395" s="4">
        <v>368</v>
      </c>
      <c r="K395" s="4">
        <v>8319.4652578842833</v>
      </c>
      <c r="L395" s="4">
        <v>1163.2056949743128</v>
      </c>
    </row>
    <row r="396" spans="2:12" x14ac:dyDescent="0.3">
      <c r="B396" s="1">
        <f t="shared" si="6"/>
        <v>43125</v>
      </c>
      <c r="C396" s="2">
        <v>8716.1337051202863</v>
      </c>
      <c r="D396">
        <v>43</v>
      </c>
      <c r="E396" cm="1">
        <f t="array" ref="E396">_xlfn.SWITCH(MONTH(Cafe_Fit[[#This Row],[Date]]),1,100,2,100,3,100,4,150,5,150,6,150,7,150,8,200,9,150,10,150,11,150,12,150)</f>
        <v>100</v>
      </c>
      <c r="F396">
        <v>13</v>
      </c>
      <c r="G396">
        <f>IF(OR(WEEKDAY(Cafe_Fit[[#This Row],[Date]])=1, WEEKDAY(Cafe_Fit[[#This Row],[Date]])=7),1,0)</f>
        <v>0</v>
      </c>
      <c r="H396" s="8">
        <f>K$17+(K$18*Cafe_Fit[[#This Row],[Temp]])+(K$19*Cafe_Fit[[#This Row],[ADSpend]])+(K$20*Cafe_Fit[[#This Row],[TapsActive]])+(K$21*Cafe_Fit[[#This Row],[IsWeekend]])</f>
        <v>9090.4445155836947</v>
      </c>
      <c r="J396" s="4">
        <v>369</v>
      </c>
      <c r="K396" s="4">
        <v>8292.9542929817835</v>
      </c>
      <c r="L396" s="4">
        <v>112.42285224331863</v>
      </c>
    </row>
    <row r="397" spans="2:12" x14ac:dyDescent="0.3">
      <c r="B397" s="1">
        <f t="shared" si="6"/>
        <v>43126</v>
      </c>
      <c r="C397" s="2">
        <v>8258.831721346136</v>
      </c>
      <c r="D397">
        <v>46</v>
      </c>
      <c r="E397" cm="1">
        <f t="array" ref="E397">_xlfn.SWITCH(MONTH(Cafe_Fit[[#This Row],[Date]]),1,100,2,100,3,100,4,150,5,150,6,150,7,150,8,200,9,150,10,150,11,150,12,150)</f>
        <v>100</v>
      </c>
      <c r="F397">
        <v>15</v>
      </c>
      <c r="G397">
        <f>IF(OR(WEEKDAY(Cafe_Fit[[#This Row],[Date]])=1, WEEKDAY(Cafe_Fit[[#This Row],[Date]])=7),1,0)</f>
        <v>0</v>
      </c>
      <c r="H397" s="8">
        <f>K$17+(K$18*Cafe_Fit[[#This Row],[Temp]])+(K$19*Cafe_Fit[[#This Row],[ADSpend]])+(K$20*Cafe_Fit[[#This Row],[TapsActive]])+(K$21*Cafe_Fit[[#This Row],[IsWeekend]])</f>
        <v>9164.2061556199151</v>
      </c>
      <c r="J397" s="4">
        <v>370</v>
      </c>
      <c r="K397" s="4">
        <v>8239.9323631767802</v>
      </c>
      <c r="L397" s="4">
        <v>22.173001525241489</v>
      </c>
    </row>
    <row r="398" spans="2:12" x14ac:dyDescent="0.3">
      <c r="B398" s="1">
        <f t="shared" si="6"/>
        <v>43127</v>
      </c>
      <c r="C398" s="2">
        <v>11024.713885792569</v>
      </c>
      <c r="D398">
        <v>52</v>
      </c>
      <c r="E398" cm="1">
        <f t="array" ref="E398">_xlfn.SWITCH(MONTH(Cafe_Fit[[#This Row],[Date]]),1,100,2,100,3,100,4,150,5,150,6,150,7,150,8,200,9,150,10,150,11,150,12,150)</f>
        <v>100</v>
      </c>
      <c r="F398">
        <v>15</v>
      </c>
      <c r="G398">
        <f>IF(OR(WEEKDAY(Cafe_Fit[[#This Row],[Date]])=1, WEEKDAY(Cafe_Fit[[#This Row],[Date]])=7),1,0)</f>
        <v>1</v>
      </c>
      <c r="H398" s="8">
        <f>K$17+(K$18*Cafe_Fit[[#This Row],[Temp]])+(K$19*Cafe_Fit[[#This Row],[ADSpend]])+(K$20*Cafe_Fit[[#This Row],[TapsActive]])+(K$21*Cafe_Fit[[#This Row],[IsWeekend]])</f>
        <v>12376.432342241013</v>
      </c>
      <c r="J398" s="4">
        <v>371</v>
      </c>
      <c r="K398" s="4">
        <v>11187.681236118109</v>
      </c>
      <c r="L398" s="4">
        <v>755.47129941302228</v>
      </c>
    </row>
    <row r="399" spans="2:12" x14ac:dyDescent="0.3">
      <c r="B399" s="1">
        <f t="shared" si="6"/>
        <v>43128</v>
      </c>
      <c r="C399" s="2">
        <v>11534.954156988319</v>
      </c>
      <c r="D399">
        <v>55</v>
      </c>
      <c r="E399" cm="1">
        <f t="array" ref="E399">_xlfn.SWITCH(MONTH(Cafe_Fit[[#This Row],[Date]]),1,100,2,100,3,100,4,150,5,150,6,150,7,150,8,200,9,150,10,150,11,150,12,150)</f>
        <v>100</v>
      </c>
      <c r="F399">
        <v>16</v>
      </c>
      <c r="G399">
        <f>IF(OR(WEEKDAY(Cafe_Fit[[#This Row],[Date]])=1, WEEKDAY(Cafe_Fit[[#This Row],[Date]])=7),1,0)</f>
        <v>1</v>
      </c>
      <c r="H399" s="8">
        <f>K$17+(K$18*Cafe_Fit[[#This Row],[Temp]])+(K$19*Cafe_Fit[[#This Row],[ADSpend]])+(K$20*Cafe_Fit[[#This Row],[TapsActive]])+(K$21*Cafe_Fit[[#This Row],[IsWeekend]])</f>
        <v>12484.189174959698</v>
      </c>
      <c r="J399" s="4">
        <v>372</v>
      </c>
      <c r="K399" s="4">
        <v>11221.676428800576</v>
      </c>
      <c r="L399" s="4">
        <v>46.239012244941478</v>
      </c>
    </row>
    <row r="400" spans="2:12" x14ac:dyDescent="0.3">
      <c r="B400" s="1">
        <f t="shared" si="6"/>
        <v>43129</v>
      </c>
      <c r="C400" s="2">
        <v>8435.1660210231385</v>
      </c>
      <c r="D400">
        <v>53</v>
      </c>
      <c r="E400" cm="1">
        <f t="array" ref="E400">_xlfn.SWITCH(MONTH(Cafe_Fit[[#This Row],[Date]]),1,100,2,100,3,100,4,150,5,150,6,150,7,150,8,200,9,150,10,150,11,150,12,150)</f>
        <v>100</v>
      </c>
      <c r="F400">
        <v>16</v>
      </c>
      <c r="G400">
        <f>IF(OR(WEEKDAY(Cafe_Fit[[#This Row],[Date]])=1, WEEKDAY(Cafe_Fit[[#This Row],[Date]])=7),1,0)</f>
        <v>0</v>
      </c>
      <c r="H400" s="8">
        <f>K$17+(K$18*Cafe_Fit[[#This Row],[Temp]])+(K$19*Cafe_Fit[[#This Row],[ADSpend]])+(K$20*Cafe_Fit[[#This Row],[TapsActive]])+(K$21*Cafe_Fit[[#This Row],[IsWeekend]])</f>
        <v>9460.9656888734698</v>
      </c>
      <c r="J400" s="4">
        <v>373</v>
      </c>
      <c r="K400" s="4">
        <v>8644.4487291490223</v>
      </c>
      <c r="L400" s="4">
        <v>-788.4313312258837</v>
      </c>
    </row>
    <row r="401" spans="2:12" x14ac:dyDescent="0.3">
      <c r="B401" s="1">
        <f t="shared" si="6"/>
        <v>43130</v>
      </c>
      <c r="C401" s="2">
        <v>8102.1402115441997</v>
      </c>
      <c r="D401">
        <v>40</v>
      </c>
      <c r="E401" cm="1">
        <f t="array" ref="E401">_xlfn.SWITCH(MONTH(Cafe_Fit[[#This Row],[Date]]),1,100,2,100,3,100,4,150,5,150,6,150,7,150,8,200,9,150,10,150,11,150,12,150)</f>
        <v>100</v>
      </c>
      <c r="F401">
        <v>19</v>
      </c>
      <c r="G401">
        <f>IF(OR(WEEKDAY(Cafe_Fit[[#This Row],[Date]])=1, WEEKDAY(Cafe_Fit[[#This Row],[Date]])=7),1,0)</f>
        <v>0</v>
      </c>
      <c r="H401" s="8">
        <f>K$17+(K$18*Cafe_Fit[[#This Row],[Temp]])+(K$19*Cafe_Fit[[#This Row],[ADSpend]])+(K$20*Cafe_Fit[[#This Row],[TapsActive]])+(K$21*Cafe_Fit[[#This Row],[IsWeekend]])</f>
        <v>8744.7213340877424</v>
      </c>
      <c r="J401" s="4">
        <v>374</v>
      </c>
      <c r="K401" s="4">
        <v>9130.2109629374481</v>
      </c>
      <c r="L401" s="4">
        <v>-379.01945419122967</v>
      </c>
    </row>
    <row r="402" spans="2:12" x14ac:dyDescent="0.3">
      <c r="B402" s="1">
        <f t="shared" si="6"/>
        <v>43131</v>
      </c>
      <c r="C402" s="2">
        <v>8319.1892724975132</v>
      </c>
      <c r="D402">
        <v>40</v>
      </c>
      <c r="E402" cm="1">
        <f t="array" ref="E402">_xlfn.SWITCH(MONTH(Cafe_Fit[[#This Row],[Date]]),1,100,2,100,3,100,4,150,5,150,6,150,7,150,8,200,9,150,10,150,11,150,12,150)</f>
        <v>100</v>
      </c>
      <c r="F402">
        <v>14</v>
      </c>
      <c r="G402">
        <f>IF(OR(WEEKDAY(Cafe_Fit[[#This Row],[Date]])=1, WEEKDAY(Cafe_Fit[[#This Row],[Date]])=7),1,0)</f>
        <v>0</v>
      </c>
      <c r="H402" s="8">
        <f>K$17+(K$18*Cafe_Fit[[#This Row],[Temp]])+(K$19*Cafe_Fit[[#This Row],[ADSpend]])+(K$20*Cafe_Fit[[#This Row],[TapsActive]])+(K$21*Cafe_Fit[[#This Row],[IsWeekend]])</f>
        <v>8914.6972975000772</v>
      </c>
      <c r="J402" s="4">
        <v>375</v>
      </c>
      <c r="K402" s="4">
        <v>9765.2094499069917</v>
      </c>
      <c r="L402" s="4">
        <v>-878.86380480254593</v>
      </c>
    </row>
    <row r="403" spans="2:12" x14ac:dyDescent="0.3">
      <c r="B403" s="1">
        <f t="shared" si="6"/>
        <v>43132</v>
      </c>
      <c r="C403" s="2">
        <v>10568.805321281048</v>
      </c>
      <c r="D403">
        <v>50</v>
      </c>
      <c r="E403" cm="1">
        <f t="array" ref="E403">_xlfn.SWITCH(MONTH(Cafe_Fit[[#This Row],[Date]]),1,100,2,100,3,100,4,150,5,150,6,150,7,150,8,200,9,150,10,150,11,150,12,150)</f>
        <v>100</v>
      </c>
      <c r="F403">
        <v>15</v>
      </c>
      <c r="G403">
        <f>IF(OR(WEEKDAY(Cafe_Fit[[#This Row],[Date]])=1, WEEKDAY(Cafe_Fit[[#This Row],[Date]])=7),1,0)</f>
        <v>0</v>
      </c>
      <c r="H403" s="8">
        <f>K$17+(K$18*Cafe_Fit[[#This Row],[Temp]])+(K$19*Cafe_Fit[[#This Row],[ADSpend]])+(K$20*Cafe_Fit[[#This Row],[TapsActive]])+(K$21*Cafe_Fit[[#This Row],[IsWeekend]])</f>
        <v>9353.2088561547844</v>
      </c>
      <c r="J403" s="4">
        <v>376</v>
      </c>
      <c r="K403" s="4">
        <v>9581.9780040434052</v>
      </c>
      <c r="L403" s="4">
        <v>1140.675056653814</v>
      </c>
    </row>
    <row r="404" spans="2:12" x14ac:dyDescent="0.3">
      <c r="B404" s="1">
        <f t="shared" si="6"/>
        <v>43133</v>
      </c>
      <c r="C404" s="2">
        <v>8523.8579068488034</v>
      </c>
      <c r="D404">
        <v>43</v>
      </c>
      <c r="E404" cm="1">
        <f t="array" ref="E404">_xlfn.SWITCH(MONTH(Cafe_Fit[[#This Row],[Date]]),1,100,2,100,3,100,4,150,5,150,6,150,7,150,8,200,9,150,10,150,11,150,12,150)</f>
        <v>100</v>
      </c>
      <c r="F404">
        <v>14</v>
      </c>
      <c r="G404">
        <f>IF(OR(WEEKDAY(Cafe_Fit[[#This Row],[Date]])=1, WEEKDAY(Cafe_Fit[[#This Row],[Date]])=7),1,0)</f>
        <v>0</v>
      </c>
      <c r="H404" s="8">
        <f>K$17+(K$18*Cafe_Fit[[#This Row],[Temp]])+(K$19*Cafe_Fit[[#This Row],[ADSpend]])+(K$20*Cafe_Fit[[#This Row],[TapsActive]])+(K$21*Cafe_Fit[[#This Row],[IsWeekend]])</f>
        <v>9056.4493229012278</v>
      </c>
      <c r="J404" s="4">
        <v>377</v>
      </c>
      <c r="K404" s="4">
        <v>9833.1998352719256</v>
      </c>
      <c r="L404" s="4">
        <v>1183.9722336134892</v>
      </c>
    </row>
    <row r="405" spans="2:12" x14ac:dyDescent="0.3">
      <c r="B405" s="1">
        <f t="shared" si="6"/>
        <v>43134</v>
      </c>
      <c r="C405" s="2">
        <v>11136.57686877469</v>
      </c>
      <c r="D405">
        <v>37</v>
      </c>
      <c r="E405" cm="1">
        <f t="array" ref="E405">_xlfn.SWITCH(MONTH(Cafe_Fit[[#This Row],[Date]]),1,100,2,100,3,100,4,150,5,150,6,150,7,150,8,200,9,150,10,150,11,150,12,150)</f>
        <v>100</v>
      </c>
      <c r="F405">
        <v>18</v>
      </c>
      <c r="G405">
        <f>IF(OR(WEEKDAY(Cafe_Fit[[#This Row],[Date]])=1, WEEKDAY(Cafe_Fit[[#This Row],[Date]])=7),1,0)</f>
        <v>1</v>
      </c>
      <c r="H405" s="8">
        <f>K$17+(K$18*Cafe_Fit[[#This Row],[Temp]])+(K$19*Cafe_Fit[[#This Row],[ADSpend]])+(K$20*Cafe_Fit[[#This Row],[TapsActive]])+(K$21*Cafe_Fit[[#This Row],[IsWeekend]])</f>
        <v>11565.686637187848</v>
      </c>
      <c r="J405" s="4">
        <v>378</v>
      </c>
      <c r="K405" s="4">
        <v>11452.158549797878</v>
      </c>
      <c r="L405" s="4">
        <v>-77.754927352232698</v>
      </c>
    </row>
    <row r="406" spans="2:12" x14ac:dyDescent="0.3">
      <c r="B406" s="1">
        <f t="shared" si="6"/>
        <v>43135</v>
      </c>
      <c r="C406" s="2">
        <v>12263.152363160403</v>
      </c>
      <c r="D406">
        <v>41</v>
      </c>
      <c r="E406" cm="1">
        <f t="array" ref="E406">_xlfn.SWITCH(MONTH(Cafe_Fit[[#This Row],[Date]]),1,100,2,100,3,100,4,150,5,150,6,150,7,150,8,200,9,150,10,150,11,150,12,150)</f>
        <v>100</v>
      </c>
      <c r="F406">
        <v>14</v>
      </c>
      <c r="G406">
        <f>IF(OR(WEEKDAY(Cafe_Fit[[#This Row],[Date]])=1, WEEKDAY(Cafe_Fit[[#This Row],[Date]])=7),1,0)</f>
        <v>1</v>
      </c>
      <c r="H406" s="8">
        <f>K$17+(K$18*Cafe_Fit[[#This Row],[Temp]])+(K$19*Cafe_Fit[[#This Row],[ADSpend]])+(K$20*Cafe_Fit[[#This Row],[TapsActive]])+(K$21*Cafe_Fit[[#This Row],[IsWeekend]])</f>
        <v>11890.670108452587</v>
      </c>
      <c r="J406" s="4">
        <v>379</v>
      </c>
      <c r="K406" s="4">
        <v>11297.151041945475</v>
      </c>
      <c r="L406" s="4">
        <v>-572.13668099510505</v>
      </c>
    </row>
    <row r="407" spans="2:12" x14ac:dyDescent="0.3">
      <c r="B407" s="1">
        <f t="shared" si="6"/>
        <v>43136</v>
      </c>
      <c r="C407" s="2">
        <v>10116.047201056268</v>
      </c>
      <c r="D407">
        <v>44</v>
      </c>
      <c r="E407" cm="1">
        <f t="array" ref="E407">_xlfn.SWITCH(MONTH(Cafe_Fit[[#This Row],[Date]]),1,100,2,100,3,100,4,150,5,150,6,150,7,150,8,200,9,150,10,150,11,150,12,150)</f>
        <v>100</v>
      </c>
      <c r="F407">
        <v>16</v>
      </c>
      <c r="G407">
        <f>IF(OR(WEEKDAY(Cafe_Fit[[#This Row],[Date]])=1, WEEKDAY(Cafe_Fit[[#This Row],[Date]])=7),1,0)</f>
        <v>0</v>
      </c>
      <c r="H407" s="8">
        <f>K$17+(K$18*Cafe_Fit[[#This Row],[Temp]])+(K$19*Cafe_Fit[[#This Row],[ADSpend]])+(K$20*Cafe_Fit[[#This Row],[TapsActive]])+(K$21*Cafe_Fit[[#This Row],[IsWeekend]])</f>
        <v>9035.7096126700126</v>
      </c>
      <c r="J407" s="4">
        <v>380</v>
      </c>
      <c r="K407" s="4">
        <v>8610.4535364665553</v>
      </c>
      <c r="L407" s="4">
        <v>665.57409177408044</v>
      </c>
    </row>
    <row r="408" spans="2:12" x14ac:dyDescent="0.3">
      <c r="B408" s="1">
        <f t="shared" si="6"/>
        <v>43137</v>
      </c>
      <c r="C408" s="2">
        <v>8185.1533228682447</v>
      </c>
      <c r="D408">
        <v>50</v>
      </c>
      <c r="E408" cm="1">
        <f t="array" ref="E408">_xlfn.SWITCH(MONTH(Cafe_Fit[[#This Row],[Date]]),1,100,2,100,3,100,4,150,5,150,6,150,7,150,8,200,9,150,10,150,11,150,12,150)</f>
        <v>100</v>
      </c>
      <c r="F408">
        <v>18</v>
      </c>
      <c r="G408">
        <f>IF(OR(WEEKDAY(Cafe_Fit[[#This Row],[Date]])=1, WEEKDAY(Cafe_Fit[[#This Row],[Date]])=7),1,0)</f>
        <v>0</v>
      </c>
      <c r="H408" s="8">
        <f>K$17+(K$18*Cafe_Fit[[#This Row],[Temp]])+(K$19*Cafe_Fit[[#This Row],[ADSpend]])+(K$20*Cafe_Fit[[#This Row],[TapsActive]])+(K$21*Cafe_Fit[[#This Row],[IsWeekend]])</f>
        <v>9251.2232781073835</v>
      </c>
      <c r="J408" s="4">
        <v>381</v>
      </c>
      <c r="K408" s="4">
        <v>8778.7165267702094</v>
      </c>
      <c r="L408" s="4">
        <v>106.2266889836701</v>
      </c>
    </row>
    <row r="409" spans="2:12" x14ac:dyDescent="0.3">
      <c r="B409" s="1">
        <f t="shared" si="6"/>
        <v>43138</v>
      </c>
      <c r="C409" s="2">
        <v>9489.7381592159072</v>
      </c>
      <c r="D409">
        <v>60</v>
      </c>
      <c r="E409" cm="1">
        <f t="array" ref="E409">_xlfn.SWITCH(MONTH(Cafe_Fit[[#This Row],[Date]]),1,100,2,100,3,100,4,150,5,150,6,150,7,150,8,200,9,150,10,150,11,150,12,150)</f>
        <v>100</v>
      </c>
      <c r="F409">
        <v>13</v>
      </c>
      <c r="G409">
        <f>IF(OR(WEEKDAY(Cafe_Fit[[#This Row],[Date]])=1, WEEKDAY(Cafe_Fit[[#This Row],[Date]])=7),1,0)</f>
        <v>0</v>
      </c>
      <c r="H409" s="8">
        <f>K$17+(K$18*Cafe_Fit[[#This Row],[Temp]])+(K$19*Cafe_Fit[[#This Row],[ADSpend]])+(K$20*Cafe_Fit[[#This Row],[TapsActive]])+(K$21*Cafe_Fit[[#This Row],[IsWeekend]])</f>
        <v>9893.7059928568924</v>
      </c>
      <c r="J409" s="4">
        <v>382</v>
      </c>
      <c r="K409" s="4">
        <v>7839.4742787671448</v>
      </c>
      <c r="L409" s="4">
        <v>252.79352256610127</v>
      </c>
    </row>
    <row r="410" spans="2:12" x14ac:dyDescent="0.3">
      <c r="B410" s="1">
        <f t="shared" si="6"/>
        <v>43139</v>
      </c>
      <c r="C410" s="2">
        <v>9002.5970969779173</v>
      </c>
      <c r="D410">
        <v>45</v>
      </c>
      <c r="E410" cm="1">
        <f t="array" ref="E410">_xlfn.SWITCH(MONTH(Cafe_Fit[[#This Row],[Date]]),1,100,2,100,3,100,4,150,5,150,6,150,7,150,8,200,9,150,10,150,11,150,12,150)</f>
        <v>100</v>
      </c>
      <c r="F410">
        <v>21</v>
      </c>
      <c r="G410">
        <f>IF(OR(WEEKDAY(Cafe_Fit[[#This Row],[Date]])=1, WEEKDAY(Cafe_Fit[[#This Row],[Date]])=7),1,0)</f>
        <v>0</v>
      </c>
      <c r="H410" s="8">
        <f>K$17+(K$18*Cafe_Fit[[#This Row],[Temp]])+(K$19*Cafe_Fit[[#This Row],[ADSpend]])+(K$20*Cafe_Fit[[#This Row],[TapsActive]])+(K$21*Cafe_Fit[[#This Row],[IsWeekend]])</f>
        <v>8912.9843243913947</v>
      </c>
      <c r="J410" s="4">
        <v>383</v>
      </c>
      <c r="K410" s="4">
        <v>8090.6961099956625</v>
      </c>
      <c r="L410" s="4">
        <v>-591.59783070863068</v>
      </c>
    </row>
    <row r="411" spans="2:12" x14ac:dyDescent="0.3">
      <c r="B411" s="1">
        <f t="shared" si="6"/>
        <v>43140</v>
      </c>
      <c r="C411" s="2">
        <v>10491.555385886504</v>
      </c>
      <c r="D411">
        <v>48</v>
      </c>
      <c r="E411" cm="1">
        <f t="array" ref="E411">_xlfn.SWITCH(MONTH(Cafe_Fit[[#This Row],[Date]]),1,100,2,100,3,100,4,150,5,150,6,150,7,150,8,200,9,150,10,150,11,150,12,150)</f>
        <v>100</v>
      </c>
      <c r="F411">
        <v>20</v>
      </c>
      <c r="G411">
        <f>IF(OR(WEEKDAY(Cafe_Fit[[#This Row],[Date]])=1, WEEKDAY(Cafe_Fit[[#This Row],[Date]])=7),1,0)</f>
        <v>0</v>
      </c>
      <c r="H411" s="8">
        <f>K$17+(K$18*Cafe_Fit[[#This Row],[Temp]])+(K$19*Cafe_Fit[[#This Row],[ADSpend]])+(K$20*Cafe_Fit[[#This Row],[TapsActive]])+(K$21*Cafe_Fit[[#This Row],[IsWeekend]])</f>
        <v>9088.7315424750141</v>
      </c>
      <c r="J411" s="4">
        <v>384</v>
      </c>
      <c r="K411" s="4">
        <v>8589.7138262353383</v>
      </c>
      <c r="L411" s="4">
        <v>-1271.9352824819634</v>
      </c>
    </row>
    <row r="412" spans="2:12" x14ac:dyDescent="0.3">
      <c r="B412" s="1">
        <f t="shared" si="6"/>
        <v>43141</v>
      </c>
      <c r="C412" s="2">
        <v>13569.623233619213</v>
      </c>
      <c r="D412">
        <v>55</v>
      </c>
      <c r="E412" cm="1">
        <f t="array" ref="E412">_xlfn.SWITCH(MONTH(Cafe_Fit[[#This Row],[Date]]),1,100,2,100,3,100,4,150,5,150,6,150,7,150,8,200,9,150,10,150,11,150,12,150)</f>
        <v>100</v>
      </c>
      <c r="F412">
        <v>12</v>
      </c>
      <c r="G412">
        <f>IF(OR(WEEKDAY(Cafe_Fit[[#This Row],[Date]])=1, WEEKDAY(Cafe_Fit[[#This Row],[Date]])=7),1,0)</f>
        <v>1</v>
      </c>
      <c r="H412" s="8">
        <f>K$17+(K$18*Cafe_Fit[[#This Row],[Temp]])+(K$19*Cafe_Fit[[#This Row],[ADSpend]])+(K$20*Cafe_Fit[[#This Row],[TapsActive]])+(K$21*Cafe_Fit[[#This Row],[IsWeekend]])</f>
        <v>12620.169945689566</v>
      </c>
      <c r="J412" s="4">
        <v>385</v>
      </c>
      <c r="K412" s="4">
        <v>11977.687230940055</v>
      </c>
      <c r="L412" s="4">
        <v>-982.32292527935897</v>
      </c>
    </row>
    <row r="413" spans="2:12" x14ac:dyDescent="0.3">
      <c r="B413" s="1">
        <f t="shared" si="6"/>
        <v>43142</v>
      </c>
      <c r="C413" s="2">
        <v>11889.597123739402</v>
      </c>
      <c r="D413">
        <v>65</v>
      </c>
      <c r="E413" cm="1">
        <f t="array" ref="E413">_xlfn.SWITCH(MONTH(Cafe_Fit[[#This Row],[Date]]),1,100,2,100,3,100,4,150,5,150,6,150,7,150,8,200,9,150,10,150,11,150,12,150)</f>
        <v>100</v>
      </c>
      <c r="F413">
        <v>14</v>
      </c>
      <c r="G413">
        <f>IF(OR(WEEKDAY(Cafe_Fit[[#This Row],[Date]])=1, WEEKDAY(Cafe_Fit[[#This Row],[Date]])=7),1,0)</f>
        <v>1</v>
      </c>
      <c r="H413" s="8">
        <f>K$17+(K$18*Cafe_Fit[[#This Row],[Temp]])+(K$19*Cafe_Fit[[#This Row],[ADSpend]])+(K$20*Cafe_Fit[[#This Row],[TapsActive]])+(K$21*Cafe_Fit[[#This Row],[IsWeekend]])</f>
        <v>13024.686311661806</v>
      </c>
      <c r="J413" s="4">
        <v>386</v>
      </c>
      <c r="K413" s="4">
        <v>12219.711861279928</v>
      </c>
      <c r="L413" s="4">
        <v>-840.54572821795409</v>
      </c>
    </row>
    <row r="414" spans="2:12" x14ac:dyDescent="0.3">
      <c r="B414" s="1">
        <f t="shared" si="6"/>
        <v>43143</v>
      </c>
      <c r="C414" s="2">
        <v>11078.364909970926</v>
      </c>
      <c r="D414">
        <v>60</v>
      </c>
      <c r="E414" cm="1">
        <f t="array" ref="E414">_xlfn.SWITCH(MONTH(Cafe_Fit[[#This Row],[Date]]),1,100,2,100,3,100,4,150,5,150,6,150,7,150,8,200,9,150,10,150,11,150,12,150)</f>
        <v>100</v>
      </c>
      <c r="F414">
        <v>16</v>
      </c>
      <c r="G414">
        <f>IF(OR(WEEKDAY(Cafe_Fit[[#This Row],[Date]])=1, WEEKDAY(Cafe_Fit[[#This Row],[Date]])=7),1,0)</f>
        <v>0</v>
      </c>
      <c r="H414" s="8">
        <f>K$17+(K$18*Cafe_Fit[[#This Row],[Temp]])+(K$19*Cafe_Fit[[#This Row],[ADSpend]])+(K$20*Cafe_Fit[[#This Row],[TapsActive]])+(K$21*Cafe_Fit[[#This Row],[IsWeekend]])</f>
        <v>9791.7204148094916</v>
      </c>
      <c r="J414" s="4">
        <v>387</v>
      </c>
      <c r="K414" s="4">
        <v>9474.2211713247198</v>
      </c>
      <c r="L414" s="4">
        <v>734.68216912914068</v>
      </c>
    </row>
    <row r="415" spans="2:12" x14ac:dyDescent="0.3">
      <c r="B415" s="1">
        <f t="shared" si="6"/>
        <v>43144</v>
      </c>
      <c r="C415" s="2">
        <v>8346.124582655726</v>
      </c>
      <c r="D415">
        <v>52</v>
      </c>
      <c r="E415" cm="1">
        <f t="array" ref="E415">_xlfn.SWITCH(MONTH(Cafe_Fit[[#This Row],[Date]]),1,100,2,100,3,100,4,150,5,150,6,150,7,150,8,200,9,150,10,150,11,150,12,150)</f>
        <v>100</v>
      </c>
      <c r="F415">
        <v>18</v>
      </c>
      <c r="G415">
        <f>IF(OR(WEEKDAY(Cafe_Fit[[#This Row],[Date]])=1, WEEKDAY(Cafe_Fit[[#This Row],[Date]])=7),1,0)</f>
        <v>0</v>
      </c>
      <c r="H415" s="8">
        <f>K$17+(K$18*Cafe_Fit[[#This Row],[Temp]])+(K$19*Cafe_Fit[[#This Row],[ADSpend]])+(K$20*Cafe_Fit[[#This Row],[TapsActive]])+(K$21*Cafe_Fit[[#This Row],[IsWeekend]])</f>
        <v>9345.7246283748191</v>
      </c>
      <c r="J415" s="4">
        <v>388</v>
      </c>
      <c r="K415" s="4">
        <v>9623.4574245058393</v>
      </c>
      <c r="L415" s="4">
        <v>62.848454360982942</v>
      </c>
    </row>
    <row r="416" spans="2:12" x14ac:dyDescent="0.3">
      <c r="B416" s="1">
        <f t="shared" si="6"/>
        <v>43145</v>
      </c>
      <c r="C416" s="2">
        <v>9097.672370692655</v>
      </c>
      <c r="D416">
        <v>52</v>
      </c>
      <c r="E416" cm="1">
        <f t="array" ref="E416">_xlfn.SWITCH(MONTH(Cafe_Fit[[#This Row],[Date]]),1,100,2,100,3,100,4,150,5,150,6,150,7,150,8,200,9,150,10,150,11,150,12,150)</f>
        <v>100</v>
      </c>
      <c r="F416">
        <v>20</v>
      </c>
      <c r="G416">
        <f>IF(OR(WEEKDAY(Cafe_Fit[[#This Row],[Date]])=1, WEEKDAY(Cafe_Fit[[#This Row],[Date]])=7),1,0)</f>
        <v>0</v>
      </c>
      <c r="H416" s="8">
        <f>K$17+(K$18*Cafe_Fit[[#This Row],[Temp]])+(K$19*Cafe_Fit[[#This Row],[ADSpend]])+(K$20*Cafe_Fit[[#This Row],[TapsActive]])+(K$21*Cafe_Fit[[#This Row],[IsWeekend]])</f>
        <v>9277.7342430098852</v>
      </c>
      <c r="J416" s="4">
        <v>389</v>
      </c>
      <c r="K416" s="4">
        <v>8954.4637448538269</v>
      </c>
      <c r="L416" s="4">
        <v>994.33087096820964</v>
      </c>
    </row>
    <row r="417" spans="2:12" x14ac:dyDescent="0.3">
      <c r="B417" s="1">
        <f t="shared" si="6"/>
        <v>43146</v>
      </c>
      <c r="C417" s="2">
        <v>8925.4308463328362</v>
      </c>
      <c r="D417">
        <v>63</v>
      </c>
      <c r="E417" cm="1">
        <f t="array" ref="E417">_xlfn.SWITCH(MONTH(Cafe_Fit[[#This Row],[Date]]),1,100,2,100,3,100,4,150,5,150,6,150,7,150,8,200,9,150,10,150,11,150,12,150)</f>
        <v>100</v>
      </c>
      <c r="F417">
        <v>17</v>
      </c>
      <c r="G417">
        <f>IF(OR(WEEKDAY(Cafe_Fit[[#This Row],[Date]])=1, WEEKDAY(Cafe_Fit[[#This Row],[Date]])=7),1,0)</f>
        <v>0</v>
      </c>
      <c r="H417" s="8">
        <f>K$17+(K$18*Cafe_Fit[[#This Row],[Temp]])+(K$19*Cafe_Fit[[#This Row],[ADSpend]])+(K$20*Cafe_Fit[[#This Row],[TapsActive]])+(K$21*Cafe_Fit[[#This Row],[IsWeekend]])</f>
        <v>9899.4772475281789</v>
      </c>
      <c r="J417" s="4">
        <v>390</v>
      </c>
      <c r="K417" s="4">
        <v>9090.4445155836947</v>
      </c>
      <c r="L417" s="4">
        <v>-374.31081046340842</v>
      </c>
    </row>
    <row r="418" spans="2:12" x14ac:dyDescent="0.3">
      <c r="B418" s="1">
        <f t="shared" si="6"/>
        <v>43147</v>
      </c>
      <c r="C418" s="2">
        <v>11230.872277668594</v>
      </c>
      <c r="D418">
        <v>68</v>
      </c>
      <c r="E418" cm="1">
        <f t="array" ref="E418">_xlfn.SWITCH(MONTH(Cafe_Fit[[#This Row],[Date]]),1,100,2,100,3,100,4,150,5,150,6,150,7,150,8,200,9,150,10,150,11,150,12,150)</f>
        <v>100</v>
      </c>
      <c r="F418">
        <v>18</v>
      </c>
      <c r="G418">
        <f>IF(OR(WEEKDAY(Cafe_Fit[[#This Row],[Date]])=1, WEEKDAY(Cafe_Fit[[#This Row],[Date]])=7),1,0)</f>
        <v>0</v>
      </c>
      <c r="H418" s="8">
        <f>K$17+(K$18*Cafe_Fit[[#This Row],[Temp]])+(K$19*Cafe_Fit[[#This Row],[ADSpend]])+(K$20*Cafe_Fit[[#This Row],[TapsActive]])+(K$21*Cafe_Fit[[#This Row],[IsWeekend]])</f>
        <v>10101.735430514298</v>
      </c>
      <c r="J418" s="4">
        <v>391</v>
      </c>
      <c r="K418" s="4">
        <v>9164.2061556199151</v>
      </c>
      <c r="L418" s="4">
        <v>-905.37443427377912</v>
      </c>
    </row>
    <row r="419" spans="2:12" x14ac:dyDescent="0.3">
      <c r="B419" s="1">
        <f t="shared" si="6"/>
        <v>43148</v>
      </c>
      <c r="C419" s="2">
        <v>11938.480997192682</v>
      </c>
      <c r="D419">
        <v>60</v>
      </c>
      <c r="E419" cm="1">
        <f t="array" ref="E419">_xlfn.SWITCH(MONTH(Cafe_Fit[[#This Row],[Date]]),1,100,2,100,3,100,4,150,5,150,6,150,7,150,8,200,9,150,10,150,11,150,12,150)</f>
        <v>100</v>
      </c>
      <c r="F419">
        <v>22</v>
      </c>
      <c r="G419">
        <f>IF(OR(WEEKDAY(Cafe_Fit[[#This Row],[Date]])=1, WEEKDAY(Cafe_Fit[[#This Row],[Date]])=7),1,0)</f>
        <v>1</v>
      </c>
      <c r="H419" s="8">
        <f>K$17+(K$18*Cafe_Fit[[#This Row],[Temp]])+(K$19*Cafe_Fit[[#This Row],[ADSpend]])+(K$20*Cafe_Fit[[#This Row],[TapsActive]])+(K$21*Cafe_Fit[[#This Row],[IsWeekend]])</f>
        <v>12516.471394533482</v>
      </c>
      <c r="J419" s="4">
        <v>392</v>
      </c>
      <c r="K419" s="4">
        <v>12376.432342241013</v>
      </c>
      <c r="L419" s="4">
        <v>-1351.7184564484432</v>
      </c>
    </row>
    <row r="420" spans="2:12" x14ac:dyDescent="0.3">
      <c r="B420" s="1">
        <f t="shared" si="6"/>
        <v>43149</v>
      </c>
      <c r="C420" s="2">
        <v>12547.285334664815</v>
      </c>
      <c r="D420">
        <v>60</v>
      </c>
      <c r="E420" cm="1">
        <f t="array" ref="E420">_xlfn.SWITCH(MONTH(Cafe_Fit[[#This Row],[Date]]),1,100,2,100,3,100,4,150,5,150,6,150,7,150,8,200,9,150,10,150,11,150,12,150)</f>
        <v>100</v>
      </c>
      <c r="F420">
        <v>15</v>
      </c>
      <c r="G420">
        <f>IF(OR(WEEKDAY(Cafe_Fit[[#This Row],[Date]])=1, WEEKDAY(Cafe_Fit[[#This Row],[Date]])=7),1,0)</f>
        <v>1</v>
      </c>
      <c r="H420" s="8">
        <f>K$17+(K$18*Cafe_Fit[[#This Row],[Temp]])+(K$19*Cafe_Fit[[#This Row],[ADSpend]])+(K$20*Cafe_Fit[[#This Row],[TapsActive]])+(K$21*Cafe_Fit[[#This Row],[IsWeekend]])</f>
        <v>12754.437743310751</v>
      </c>
      <c r="J420" s="4">
        <v>393</v>
      </c>
      <c r="K420" s="4">
        <v>12484.189174959698</v>
      </c>
      <c r="L420" s="4">
        <v>-949.23501797137942</v>
      </c>
    </row>
    <row r="421" spans="2:12" x14ac:dyDescent="0.3">
      <c r="B421" s="1">
        <f t="shared" si="6"/>
        <v>43150</v>
      </c>
      <c r="C421" s="2">
        <v>9182.384162637969</v>
      </c>
      <c r="D421">
        <v>63</v>
      </c>
      <c r="E421" cm="1">
        <f t="array" ref="E421">_xlfn.SWITCH(MONTH(Cafe_Fit[[#This Row],[Date]]),1,100,2,100,3,100,4,150,5,150,6,150,7,150,8,200,9,150,10,150,11,150,12,150)</f>
        <v>100</v>
      </c>
      <c r="F421">
        <v>12</v>
      </c>
      <c r="G421">
        <f>IF(OR(WEEKDAY(Cafe_Fit[[#This Row],[Date]])=1, WEEKDAY(Cafe_Fit[[#This Row],[Date]])=7),1,0)</f>
        <v>0</v>
      </c>
      <c r="H421" s="8">
        <f>K$17+(K$18*Cafe_Fit[[#This Row],[Temp]])+(K$19*Cafe_Fit[[#This Row],[ADSpend]])+(K$20*Cafe_Fit[[#This Row],[TapsActive]])+(K$21*Cafe_Fit[[#This Row],[IsWeekend]])</f>
        <v>10069.453210940514</v>
      </c>
      <c r="J421" s="4">
        <v>394</v>
      </c>
      <c r="K421" s="4">
        <v>9460.9656888734698</v>
      </c>
      <c r="L421" s="4">
        <v>-1025.7996678503314</v>
      </c>
    </row>
    <row r="422" spans="2:12" x14ac:dyDescent="0.3">
      <c r="B422" s="1">
        <f t="shared" si="6"/>
        <v>43151</v>
      </c>
      <c r="C422" s="2">
        <v>11233.139288447084</v>
      </c>
      <c r="D422">
        <v>64</v>
      </c>
      <c r="E422" cm="1">
        <f t="array" ref="E422">_xlfn.SWITCH(MONTH(Cafe_Fit[[#This Row],[Date]]),1,100,2,100,3,100,4,150,5,150,6,150,7,150,8,200,9,150,10,150,11,150,12,150)</f>
        <v>100</v>
      </c>
      <c r="F422">
        <v>13</v>
      </c>
      <c r="G422">
        <f>IF(OR(WEEKDAY(Cafe_Fit[[#This Row],[Date]])=1, WEEKDAY(Cafe_Fit[[#This Row],[Date]])=7),1,0)</f>
        <v>0</v>
      </c>
      <c r="H422" s="8">
        <f>K$17+(K$18*Cafe_Fit[[#This Row],[Temp]])+(K$19*Cafe_Fit[[#This Row],[ADSpend]])+(K$20*Cafe_Fit[[#This Row],[TapsActive]])+(K$21*Cafe_Fit[[#This Row],[IsWeekend]])</f>
        <v>10082.708693391764</v>
      </c>
      <c r="J422" s="4">
        <v>395</v>
      </c>
      <c r="K422" s="4">
        <v>8744.7213340877424</v>
      </c>
      <c r="L422" s="4">
        <v>-642.58112254354273</v>
      </c>
    </row>
    <row r="423" spans="2:12" x14ac:dyDescent="0.3">
      <c r="B423" s="1">
        <f t="shared" si="6"/>
        <v>43152</v>
      </c>
      <c r="C423" s="2">
        <v>10142.68828657013</v>
      </c>
      <c r="D423">
        <v>70</v>
      </c>
      <c r="E423" cm="1">
        <f t="array" ref="E423">_xlfn.SWITCH(MONTH(Cafe_Fit[[#This Row],[Date]]),1,100,2,100,3,100,4,150,5,150,6,150,7,150,8,200,9,150,10,150,11,150,12,150)</f>
        <v>100</v>
      </c>
      <c r="F423">
        <v>13</v>
      </c>
      <c r="G423">
        <f>IF(OR(WEEKDAY(Cafe_Fit[[#This Row],[Date]])=1, WEEKDAY(Cafe_Fit[[#This Row],[Date]])=7),1,0)</f>
        <v>0</v>
      </c>
      <c r="H423" s="8">
        <f>K$17+(K$18*Cafe_Fit[[#This Row],[Temp]])+(K$19*Cafe_Fit[[#This Row],[ADSpend]])+(K$20*Cafe_Fit[[#This Row],[TapsActive]])+(K$21*Cafe_Fit[[#This Row],[IsWeekend]])</f>
        <v>10366.212744194068</v>
      </c>
      <c r="J423" s="4">
        <v>396</v>
      </c>
      <c r="K423" s="4">
        <v>8914.6972975000772</v>
      </c>
      <c r="L423" s="4">
        <v>-595.50802500256395</v>
      </c>
    </row>
    <row r="424" spans="2:12" x14ac:dyDescent="0.3">
      <c r="B424" s="1">
        <f t="shared" si="6"/>
        <v>43153</v>
      </c>
      <c r="C424" s="2">
        <v>10376.380367703805</v>
      </c>
      <c r="D424">
        <v>70</v>
      </c>
      <c r="E424" cm="1">
        <f t="array" ref="E424">_xlfn.SWITCH(MONTH(Cafe_Fit[[#This Row],[Date]]),1,100,2,100,3,100,4,150,5,150,6,150,7,150,8,200,9,150,10,150,11,150,12,150)</f>
        <v>100</v>
      </c>
      <c r="F424">
        <v>20</v>
      </c>
      <c r="G424">
        <f>IF(OR(WEEKDAY(Cafe_Fit[[#This Row],[Date]])=1, WEEKDAY(Cafe_Fit[[#This Row],[Date]])=7),1,0)</f>
        <v>0</v>
      </c>
      <c r="H424" s="8">
        <f>K$17+(K$18*Cafe_Fit[[#This Row],[Temp]])+(K$19*Cafe_Fit[[#This Row],[ADSpend]])+(K$20*Cafe_Fit[[#This Row],[TapsActive]])+(K$21*Cafe_Fit[[#This Row],[IsWeekend]])</f>
        <v>10128.2463954168</v>
      </c>
      <c r="J424" s="4">
        <v>397</v>
      </c>
      <c r="K424" s="4">
        <v>9353.2088561547844</v>
      </c>
      <c r="L424" s="4">
        <v>1215.5964651262639</v>
      </c>
    </row>
    <row r="425" spans="2:12" x14ac:dyDescent="0.3">
      <c r="B425" s="1">
        <f t="shared" si="6"/>
        <v>43154</v>
      </c>
      <c r="C425" s="2">
        <v>8986.2158105890594</v>
      </c>
      <c r="D425">
        <v>68</v>
      </c>
      <c r="E425" cm="1">
        <f t="array" ref="E425">_xlfn.SWITCH(MONTH(Cafe_Fit[[#This Row],[Date]]),1,100,2,100,3,100,4,150,5,150,6,150,7,150,8,200,9,150,10,150,11,150,12,150)</f>
        <v>100</v>
      </c>
      <c r="F425">
        <v>15</v>
      </c>
      <c r="G425">
        <f>IF(OR(WEEKDAY(Cafe_Fit[[#This Row],[Date]])=1, WEEKDAY(Cafe_Fit[[#This Row],[Date]])=7),1,0)</f>
        <v>0</v>
      </c>
      <c r="H425" s="8">
        <f>K$17+(K$18*Cafe_Fit[[#This Row],[Temp]])+(K$19*Cafe_Fit[[#This Row],[ADSpend]])+(K$20*Cafe_Fit[[#This Row],[TapsActive]])+(K$21*Cafe_Fit[[#This Row],[IsWeekend]])</f>
        <v>10203.721008561699</v>
      </c>
      <c r="J425" s="4">
        <v>398</v>
      </c>
      <c r="K425" s="4">
        <v>9056.4493229012278</v>
      </c>
      <c r="L425" s="4">
        <v>-532.59141605242439</v>
      </c>
    </row>
    <row r="426" spans="2:12" x14ac:dyDescent="0.3">
      <c r="B426" s="1">
        <f t="shared" si="6"/>
        <v>43155</v>
      </c>
      <c r="C426" s="2">
        <v>13155.117075989761</v>
      </c>
      <c r="D426">
        <v>70</v>
      </c>
      <c r="E426" cm="1">
        <f t="array" ref="E426">_xlfn.SWITCH(MONTH(Cafe_Fit[[#This Row],[Date]]),1,100,2,100,3,100,4,150,5,150,6,150,7,150,8,200,9,150,10,150,11,150,12,150)</f>
        <v>100</v>
      </c>
      <c r="F426">
        <v>14</v>
      </c>
      <c r="G426">
        <f>IF(OR(WEEKDAY(Cafe_Fit[[#This Row],[Date]])=1, WEEKDAY(Cafe_Fit[[#This Row],[Date]])=7),1,0)</f>
        <v>1</v>
      </c>
      <c r="H426" s="8">
        <f>K$17+(K$18*Cafe_Fit[[#This Row],[Temp]])+(K$19*Cafe_Fit[[#This Row],[ADSpend]])+(K$20*Cafe_Fit[[#This Row],[TapsActive]])+(K$21*Cafe_Fit[[#This Row],[IsWeekend]])</f>
        <v>13260.939687330394</v>
      </c>
      <c r="J426" s="4">
        <v>399</v>
      </c>
      <c r="K426" s="4">
        <v>11565.686637187848</v>
      </c>
      <c r="L426" s="4">
        <v>-429.10976841315824</v>
      </c>
    </row>
    <row r="427" spans="2:12" x14ac:dyDescent="0.3">
      <c r="B427" s="1">
        <f t="shared" si="6"/>
        <v>43156</v>
      </c>
      <c r="C427" s="2">
        <v>12551.340805799242</v>
      </c>
      <c r="D427">
        <v>67</v>
      </c>
      <c r="E427" cm="1">
        <f t="array" ref="E427">_xlfn.SWITCH(MONTH(Cafe_Fit[[#This Row],[Date]]),1,100,2,100,3,100,4,150,5,150,6,150,7,150,8,200,9,150,10,150,11,150,12,150)</f>
        <v>100</v>
      </c>
      <c r="F427">
        <v>22</v>
      </c>
      <c r="G427">
        <f>IF(OR(WEEKDAY(Cafe_Fit[[#This Row],[Date]])=1, WEEKDAY(Cafe_Fit[[#This Row],[Date]])=7),1,0)</f>
        <v>1</v>
      </c>
      <c r="H427" s="8">
        <f>K$17+(K$18*Cafe_Fit[[#This Row],[Temp]])+(K$19*Cafe_Fit[[#This Row],[ADSpend]])+(K$20*Cafe_Fit[[#This Row],[TapsActive]])+(K$21*Cafe_Fit[[#This Row],[IsWeekend]])</f>
        <v>12847.226120469506</v>
      </c>
      <c r="J427" s="4">
        <v>400</v>
      </c>
      <c r="K427" s="4">
        <v>11890.670108452587</v>
      </c>
      <c r="L427" s="4">
        <v>372.48225470781654</v>
      </c>
    </row>
    <row r="428" spans="2:12" x14ac:dyDescent="0.3">
      <c r="B428" s="1">
        <f t="shared" si="6"/>
        <v>43157</v>
      </c>
      <c r="C428" s="2">
        <v>10180.98652250224</v>
      </c>
      <c r="D428">
        <v>60</v>
      </c>
      <c r="E428" cm="1">
        <f t="array" ref="E428">_xlfn.SWITCH(MONTH(Cafe_Fit[[#This Row],[Date]]),1,100,2,100,3,100,4,150,5,150,6,150,7,150,8,200,9,150,10,150,11,150,12,150)</f>
        <v>100</v>
      </c>
      <c r="F428">
        <v>15</v>
      </c>
      <c r="G428">
        <f>IF(OR(WEEKDAY(Cafe_Fit[[#This Row],[Date]])=1, WEEKDAY(Cafe_Fit[[#This Row],[Date]])=7),1,0)</f>
        <v>0</v>
      </c>
      <c r="H428" s="8">
        <f>K$17+(K$18*Cafe_Fit[[#This Row],[Temp]])+(K$19*Cafe_Fit[[#This Row],[ADSpend]])+(K$20*Cafe_Fit[[#This Row],[TapsActive]])+(K$21*Cafe_Fit[[#This Row],[IsWeekend]])</f>
        <v>9825.7156074919585</v>
      </c>
      <c r="J428" s="4">
        <v>401</v>
      </c>
      <c r="K428" s="4">
        <v>9035.7096126700126</v>
      </c>
      <c r="L428" s="4">
        <v>1080.3375883862554</v>
      </c>
    </row>
    <row r="429" spans="2:12" x14ac:dyDescent="0.3">
      <c r="B429" s="1">
        <f t="shared" si="6"/>
        <v>43158</v>
      </c>
      <c r="C429" s="2">
        <v>8295.4406833198973</v>
      </c>
      <c r="D429">
        <v>54</v>
      </c>
      <c r="E429" cm="1">
        <f t="array" ref="E429">_xlfn.SWITCH(MONTH(Cafe_Fit[[#This Row],[Date]]),1,100,2,100,3,100,4,150,5,150,6,150,7,150,8,200,9,150,10,150,11,150,12,150)</f>
        <v>100</v>
      </c>
      <c r="F429">
        <v>14</v>
      </c>
      <c r="G429">
        <f>IF(OR(WEEKDAY(Cafe_Fit[[#This Row],[Date]])=1, WEEKDAY(Cafe_Fit[[#This Row],[Date]])=7),1,0)</f>
        <v>0</v>
      </c>
      <c r="H429" s="8">
        <f>K$17+(K$18*Cafe_Fit[[#This Row],[Temp]])+(K$19*Cafe_Fit[[#This Row],[ADSpend]])+(K$20*Cafe_Fit[[#This Row],[TapsActive]])+(K$21*Cafe_Fit[[#This Row],[IsWeekend]])</f>
        <v>9576.2067493721206</v>
      </c>
      <c r="J429" s="4">
        <v>402</v>
      </c>
      <c r="K429" s="4">
        <v>9251.2232781073835</v>
      </c>
      <c r="L429" s="4">
        <v>-1066.0699552391388</v>
      </c>
    </row>
    <row r="430" spans="2:12" x14ac:dyDescent="0.3">
      <c r="B430" s="1">
        <f t="shared" si="6"/>
        <v>43159</v>
      </c>
      <c r="C430" s="2">
        <v>8501.9049563327426</v>
      </c>
      <c r="D430">
        <v>56</v>
      </c>
      <c r="E430" cm="1">
        <f t="array" ref="E430">_xlfn.SWITCH(MONTH(Cafe_Fit[[#This Row],[Date]]),1,100,2,100,3,100,4,150,5,150,6,150,7,150,8,200,9,150,10,150,11,150,12,150)</f>
        <v>100</v>
      </c>
      <c r="F430">
        <v>18</v>
      </c>
      <c r="G430">
        <f>IF(OR(WEEKDAY(Cafe_Fit[[#This Row],[Date]])=1, WEEKDAY(Cafe_Fit[[#This Row],[Date]])=7),1,0)</f>
        <v>0</v>
      </c>
      <c r="H430" s="8">
        <f>K$17+(K$18*Cafe_Fit[[#This Row],[Temp]])+(K$19*Cafe_Fit[[#This Row],[ADSpend]])+(K$20*Cafe_Fit[[#This Row],[TapsActive]])+(K$21*Cafe_Fit[[#This Row],[IsWeekend]])</f>
        <v>9534.7273289096884</v>
      </c>
      <c r="J430" s="4">
        <v>403</v>
      </c>
      <c r="K430" s="4">
        <v>9893.7059928568924</v>
      </c>
      <c r="L430" s="4">
        <v>-403.96783364098519</v>
      </c>
    </row>
    <row r="431" spans="2:12" x14ac:dyDescent="0.3">
      <c r="B431" s="1">
        <f t="shared" si="6"/>
        <v>43160</v>
      </c>
      <c r="C431" s="2">
        <v>10864.054563257549</v>
      </c>
      <c r="D431">
        <v>63</v>
      </c>
      <c r="E431" cm="1">
        <f t="array" ref="E431">_xlfn.SWITCH(MONTH(Cafe_Fit[[#This Row],[Date]]),1,100,2,100,3,100,4,150,5,150,6,150,7,150,8,200,9,150,10,150,11,150,12,150)</f>
        <v>100</v>
      </c>
      <c r="F431">
        <v>16</v>
      </c>
      <c r="G431">
        <f>IF(OR(WEEKDAY(Cafe_Fit[[#This Row],[Date]])=1, WEEKDAY(Cafe_Fit[[#This Row],[Date]])=7),1,0)</f>
        <v>0</v>
      </c>
      <c r="H431" s="8">
        <f>K$17+(K$18*Cafe_Fit[[#This Row],[Temp]])+(K$19*Cafe_Fit[[#This Row],[ADSpend]])+(K$20*Cafe_Fit[[#This Row],[TapsActive]])+(K$21*Cafe_Fit[[#This Row],[IsWeekend]])</f>
        <v>9933.4724402106458</v>
      </c>
      <c r="J431" s="4">
        <v>404</v>
      </c>
      <c r="K431" s="4">
        <v>8912.9843243913947</v>
      </c>
      <c r="L431" s="4">
        <v>89.612772586522624</v>
      </c>
    </row>
    <row r="432" spans="2:12" x14ac:dyDescent="0.3">
      <c r="B432" s="1">
        <f t="shared" si="6"/>
        <v>43161</v>
      </c>
      <c r="C432" s="2">
        <v>8165.552144517279</v>
      </c>
      <c r="D432">
        <v>53</v>
      </c>
      <c r="E432" cm="1">
        <f t="array" ref="E432">_xlfn.SWITCH(MONTH(Cafe_Fit[[#This Row],[Date]]),1,100,2,100,3,100,4,150,5,150,6,150,7,150,8,200,9,150,10,150,11,150,12,150)</f>
        <v>100</v>
      </c>
      <c r="F432">
        <v>12</v>
      </c>
      <c r="G432">
        <f>IF(OR(WEEKDAY(Cafe_Fit[[#This Row],[Date]])=1, WEEKDAY(Cafe_Fit[[#This Row],[Date]])=7),1,0)</f>
        <v>0</v>
      </c>
      <c r="H432" s="8">
        <f>K$17+(K$18*Cafe_Fit[[#This Row],[Temp]])+(K$19*Cafe_Fit[[#This Row],[ADSpend]])+(K$20*Cafe_Fit[[#This Row],[TapsActive]])+(K$21*Cafe_Fit[[#This Row],[IsWeekend]])</f>
        <v>9596.9464596033376</v>
      </c>
      <c r="J432" s="4">
        <v>405</v>
      </c>
      <c r="K432" s="4">
        <v>9088.7315424750141</v>
      </c>
      <c r="L432" s="4">
        <v>1402.8238434114901</v>
      </c>
    </row>
    <row r="433" spans="2:12" x14ac:dyDescent="0.3">
      <c r="B433" s="1">
        <f t="shared" si="6"/>
        <v>43162</v>
      </c>
      <c r="C433" s="2">
        <v>12648.937604775852</v>
      </c>
      <c r="D433">
        <v>50</v>
      </c>
      <c r="E433" cm="1">
        <f t="array" ref="E433">_xlfn.SWITCH(MONTH(Cafe_Fit[[#This Row],[Date]]),1,100,2,100,3,100,4,150,5,150,6,150,7,150,8,200,9,150,10,150,11,150,12,150)</f>
        <v>100</v>
      </c>
      <c r="F433">
        <v>13</v>
      </c>
      <c r="G433">
        <f>IF(OR(WEEKDAY(Cafe_Fit[[#This Row],[Date]])=1, WEEKDAY(Cafe_Fit[[#This Row],[Date]])=7),1,0)</f>
        <v>1</v>
      </c>
      <c r="H433" s="8">
        <f>K$17+(K$18*Cafe_Fit[[#This Row],[Temp]])+(K$19*Cafe_Fit[[#This Row],[ADSpend]])+(K$20*Cafe_Fit[[#This Row],[TapsActive]])+(K$21*Cafe_Fit[[#This Row],[IsWeekend]])</f>
        <v>12349.921377338511</v>
      </c>
      <c r="J433" s="4">
        <v>406</v>
      </c>
      <c r="K433" s="4">
        <v>12620.169945689566</v>
      </c>
      <c r="L433" s="4">
        <v>949.45328792964756</v>
      </c>
    </row>
    <row r="434" spans="2:12" x14ac:dyDescent="0.3">
      <c r="B434" s="1">
        <f t="shared" si="6"/>
        <v>43163</v>
      </c>
      <c r="C434" s="2">
        <v>12326.245673966801</v>
      </c>
      <c r="D434">
        <v>52</v>
      </c>
      <c r="E434" cm="1">
        <f t="array" ref="E434">_xlfn.SWITCH(MONTH(Cafe_Fit[[#This Row],[Date]]),1,100,2,100,3,100,4,150,5,150,6,150,7,150,8,200,9,150,10,150,11,150,12,150)</f>
        <v>100</v>
      </c>
      <c r="F434">
        <v>14</v>
      </c>
      <c r="G434">
        <f>IF(OR(WEEKDAY(Cafe_Fit[[#This Row],[Date]])=1, WEEKDAY(Cafe_Fit[[#This Row],[Date]])=7),1,0)</f>
        <v>1</v>
      </c>
      <c r="H434" s="8">
        <f>K$17+(K$18*Cafe_Fit[[#This Row],[Temp]])+(K$19*Cafe_Fit[[#This Row],[ADSpend]])+(K$20*Cafe_Fit[[#This Row],[TapsActive]])+(K$21*Cafe_Fit[[#This Row],[IsWeekend]])</f>
        <v>12410.427534923479</v>
      </c>
      <c r="J434" s="4">
        <v>407</v>
      </c>
      <c r="K434" s="4">
        <v>13024.686311661806</v>
      </c>
      <c r="L434" s="4">
        <v>-1135.0891879224037</v>
      </c>
    </row>
    <row r="435" spans="2:12" x14ac:dyDescent="0.3">
      <c r="B435" s="1">
        <f t="shared" si="6"/>
        <v>43164</v>
      </c>
      <c r="C435" s="2">
        <v>10000.511560544988</v>
      </c>
      <c r="D435">
        <v>54</v>
      </c>
      <c r="E435" cm="1">
        <f t="array" ref="E435">_xlfn.SWITCH(MONTH(Cafe_Fit[[#This Row],[Date]]),1,100,2,100,3,100,4,150,5,150,6,150,7,150,8,200,9,150,10,150,11,150,12,150)</f>
        <v>100</v>
      </c>
      <c r="F435">
        <v>12</v>
      </c>
      <c r="G435">
        <f>IF(OR(WEEKDAY(Cafe_Fit[[#This Row],[Date]])=1, WEEKDAY(Cafe_Fit[[#This Row],[Date]])=7),1,0)</f>
        <v>0</v>
      </c>
      <c r="H435" s="8">
        <f>K$17+(K$18*Cafe_Fit[[#This Row],[Temp]])+(K$19*Cafe_Fit[[#This Row],[ADSpend]])+(K$20*Cafe_Fit[[#This Row],[TapsActive]])+(K$21*Cafe_Fit[[#This Row],[IsWeekend]])</f>
        <v>9644.1971347370545</v>
      </c>
      <c r="J435" s="4">
        <v>408</v>
      </c>
      <c r="K435" s="4">
        <v>9791.7204148094916</v>
      </c>
      <c r="L435" s="4">
        <v>1286.644495161434</v>
      </c>
    </row>
    <row r="436" spans="2:12" x14ac:dyDescent="0.3">
      <c r="B436" s="1">
        <f t="shared" si="6"/>
        <v>43165</v>
      </c>
      <c r="C436" s="2">
        <v>9638.7931766585971</v>
      </c>
      <c r="D436">
        <v>56</v>
      </c>
      <c r="E436" cm="1">
        <f t="array" ref="E436">_xlfn.SWITCH(MONTH(Cafe_Fit[[#This Row],[Date]]),1,100,2,100,3,100,4,150,5,150,6,150,7,150,8,200,9,150,10,150,11,150,12,150)</f>
        <v>100</v>
      </c>
      <c r="F436">
        <v>16</v>
      </c>
      <c r="G436">
        <f>IF(OR(WEEKDAY(Cafe_Fit[[#This Row],[Date]])=1, WEEKDAY(Cafe_Fit[[#This Row],[Date]])=7),1,0)</f>
        <v>0</v>
      </c>
      <c r="H436" s="8">
        <f>K$17+(K$18*Cafe_Fit[[#This Row],[Temp]])+(K$19*Cafe_Fit[[#This Row],[ADSpend]])+(K$20*Cafe_Fit[[#This Row],[TapsActive]])+(K$21*Cafe_Fit[[#This Row],[IsWeekend]])</f>
        <v>9602.7177142746223</v>
      </c>
      <c r="J436" s="4">
        <v>409</v>
      </c>
      <c r="K436" s="4">
        <v>9345.7246283748191</v>
      </c>
      <c r="L436" s="4">
        <v>-999.60004571909303</v>
      </c>
    </row>
    <row r="437" spans="2:12" x14ac:dyDescent="0.3">
      <c r="B437" s="1">
        <f t="shared" si="6"/>
        <v>43166</v>
      </c>
      <c r="C437" s="2">
        <v>8735.1675460951155</v>
      </c>
      <c r="D437">
        <v>47</v>
      </c>
      <c r="E437" cm="1">
        <f t="array" ref="E437">_xlfn.SWITCH(MONTH(Cafe_Fit[[#This Row],[Date]]),1,100,2,100,3,100,4,150,5,150,6,150,7,150,8,200,9,150,10,150,11,150,12,150)</f>
        <v>100</v>
      </c>
      <c r="F437">
        <v>18</v>
      </c>
      <c r="G437">
        <f>IF(OR(WEEKDAY(Cafe_Fit[[#This Row],[Date]])=1, WEEKDAY(Cafe_Fit[[#This Row],[Date]])=7),1,0)</f>
        <v>0</v>
      </c>
      <c r="H437" s="8">
        <f>K$17+(K$18*Cafe_Fit[[#This Row],[Temp]])+(K$19*Cafe_Fit[[#This Row],[ADSpend]])+(K$20*Cafe_Fit[[#This Row],[TapsActive]])+(K$21*Cafe_Fit[[#This Row],[IsWeekend]])</f>
        <v>9109.4712527062311</v>
      </c>
      <c r="J437" s="4">
        <v>410</v>
      </c>
      <c r="K437" s="4">
        <v>9277.7342430098852</v>
      </c>
      <c r="L437" s="4">
        <v>-180.06187231723015</v>
      </c>
    </row>
    <row r="438" spans="2:12" x14ac:dyDescent="0.3">
      <c r="B438" s="1">
        <f t="shared" si="6"/>
        <v>43167</v>
      </c>
      <c r="C438" s="2">
        <v>9532.6282591678246</v>
      </c>
      <c r="D438">
        <v>41</v>
      </c>
      <c r="E438" cm="1">
        <f t="array" ref="E438">_xlfn.SWITCH(MONTH(Cafe_Fit[[#This Row],[Date]]),1,100,2,100,3,100,4,150,5,150,6,150,7,150,8,200,9,150,10,150,11,150,12,150)</f>
        <v>100</v>
      </c>
      <c r="F438">
        <v>14</v>
      </c>
      <c r="G438">
        <f>IF(OR(WEEKDAY(Cafe_Fit[[#This Row],[Date]])=1, WEEKDAY(Cafe_Fit[[#This Row],[Date]])=7),1,0)</f>
        <v>0</v>
      </c>
      <c r="H438" s="8">
        <f>K$17+(K$18*Cafe_Fit[[#This Row],[Temp]])+(K$19*Cafe_Fit[[#This Row],[ADSpend]])+(K$20*Cafe_Fit[[#This Row],[TapsActive]])+(K$21*Cafe_Fit[[#This Row],[IsWeekend]])</f>
        <v>8961.9479726337941</v>
      </c>
      <c r="J438" s="4">
        <v>411</v>
      </c>
      <c r="K438" s="4">
        <v>9899.4772475281789</v>
      </c>
      <c r="L438" s="4">
        <v>-974.0464011953427</v>
      </c>
    </row>
    <row r="439" spans="2:12" x14ac:dyDescent="0.3">
      <c r="B439" s="1">
        <f t="shared" si="6"/>
        <v>43168</v>
      </c>
      <c r="C439" s="2">
        <v>9810.4006867281805</v>
      </c>
      <c r="D439">
        <v>42</v>
      </c>
      <c r="E439" cm="1">
        <f t="array" ref="E439">_xlfn.SWITCH(MONTH(Cafe_Fit[[#This Row],[Date]]),1,100,2,100,3,100,4,150,5,150,6,150,7,150,8,200,9,150,10,150,11,150,12,150)</f>
        <v>100</v>
      </c>
      <c r="F439">
        <v>14</v>
      </c>
      <c r="G439">
        <f>IF(OR(WEEKDAY(Cafe_Fit[[#This Row],[Date]])=1, WEEKDAY(Cafe_Fit[[#This Row],[Date]])=7),1,0)</f>
        <v>0</v>
      </c>
      <c r="H439" s="8">
        <f>K$17+(K$18*Cafe_Fit[[#This Row],[Temp]])+(K$19*Cafe_Fit[[#This Row],[ADSpend]])+(K$20*Cafe_Fit[[#This Row],[TapsActive]])+(K$21*Cafe_Fit[[#This Row],[IsWeekend]])</f>
        <v>9009.1986477675109</v>
      </c>
      <c r="J439" s="4">
        <v>412</v>
      </c>
      <c r="K439" s="4">
        <v>10101.735430514298</v>
      </c>
      <c r="L439" s="4">
        <v>1129.1368471542955</v>
      </c>
    </row>
    <row r="440" spans="2:12" x14ac:dyDescent="0.3">
      <c r="B440" s="1">
        <f t="shared" si="6"/>
        <v>43169</v>
      </c>
      <c r="C440" s="2">
        <v>12400.662225203712</v>
      </c>
      <c r="D440">
        <v>53</v>
      </c>
      <c r="E440" cm="1">
        <f t="array" ref="E440">_xlfn.SWITCH(MONTH(Cafe_Fit[[#This Row],[Date]]),1,100,2,100,3,100,4,150,5,150,6,150,7,150,8,200,9,150,10,150,11,150,12,150)</f>
        <v>100</v>
      </c>
      <c r="F440">
        <v>16</v>
      </c>
      <c r="G440">
        <f>IF(OR(WEEKDAY(Cafe_Fit[[#This Row],[Date]])=1, WEEKDAY(Cafe_Fit[[#This Row],[Date]])=7),1,0)</f>
        <v>1</v>
      </c>
      <c r="H440" s="8">
        <f>K$17+(K$18*Cafe_Fit[[#This Row],[Temp]])+(K$19*Cafe_Fit[[#This Row],[ADSpend]])+(K$20*Cafe_Fit[[#This Row],[TapsActive]])+(K$21*Cafe_Fit[[#This Row],[IsWeekend]])</f>
        <v>12389.687824692262</v>
      </c>
      <c r="J440" s="4">
        <v>413</v>
      </c>
      <c r="K440" s="4">
        <v>12516.471394533482</v>
      </c>
      <c r="L440" s="4">
        <v>-577.99039734079997</v>
      </c>
    </row>
    <row r="441" spans="2:12" x14ac:dyDescent="0.3">
      <c r="B441" s="1">
        <f t="shared" si="6"/>
        <v>43170</v>
      </c>
      <c r="C441" s="2">
        <v>13048.221136394039</v>
      </c>
      <c r="D441">
        <v>56</v>
      </c>
      <c r="E441" cm="1">
        <f t="array" ref="E441">_xlfn.SWITCH(MONTH(Cafe_Fit[[#This Row],[Date]]),1,100,2,100,3,100,4,150,5,150,6,150,7,150,8,200,9,150,10,150,11,150,12,150)</f>
        <v>100</v>
      </c>
      <c r="F441">
        <v>18</v>
      </c>
      <c r="G441">
        <f>IF(OR(WEEKDAY(Cafe_Fit[[#This Row],[Date]])=1, WEEKDAY(Cafe_Fit[[#This Row],[Date]])=7),1,0)</f>
        <v>1</v>
      </c>
      <c r="H441" s="8">
        <f>K$17+(K$18*Cafe_Fit[[#This Row],[Temp]])+(K$19*Cafe_Fit[[#This Row],[ADSpend]])+(K$20*Cafe_Fit[[#This Row],[TapsActive]])+(K$21*Cafe_Fit[[#This Row],[IsWeekend]])</f>
        <v>12463.449464728481</v>
      </c>
      <c r="J441" s="4">
        <v>414</v>
      </c>
      <c r="K441" s="4">
        <v>12754.437743310751</v>
      </c>
      <c r="L441" s="4">
        <v>-207.15240864593579</v>
      </c>
    </row>
    <row r="442" spans="2:12" x14ac:dyDescent="0.3">
      <c r="B442" s="1">
        <f t="shared" si="6"/>
        <v>43171</v>
      </c>
      <c r="C442" s="2">
        <v>10111.391516920972</v>
      </c>
      <c r="D442">
        <v>48</v>
      </c>
      <c r="E442" cm="1">
        <f t="array" ref="E442">_xlfn.SWITCH(MONTH(Cafe_Fit[[#This Row],[Date]]),1,100,2,100,3,100,4,150,5,150,6,150,7,150,8,200,9,150,10,150,11,150,12,150)</f>
        <v>100</v>
      </c>
      <c r="F442">
        <v>16</v>
      </c>
      <c r="G442">
        <f>IF(OR(WEEKDAY(Cafe_Fit[[#This Row],[Date]])=1, WEEKDAY(Cafe_Fit[[#This Row],[Date]])=7),1,0)</f>
        <v>0</v>
      </c>
      <c r="H442" s="8">
        <f>K$17+(K$18*Cafe_Fit[[#This Row],[Temp]])+(K$19*Cafe_Fit[[#This Row],[ADSpend]])+(K$20*Cafe_Fit[[#This Row],[TapsActive]])+(K$21*Cafe_Fit[[#This Row],[IsWeekend]])</f>
        <v>9224.7123132048819</v>
      </c>
      <c r="J442" s="4">
        <v>415</v>
      </c>
      <c r="K442" s="4">
        <v>10069.453210940514</v>
      </c>
      <c r="L442" s="4">
        <v>-887.06904830254462</v>
      </c>
    </row>
    <row r="443" spans="2:12" x14ac:dyDescent="0.3">
      <c r="B443" s="1">
        <f t="shared" si="6"/>
        <v>43172</v>
      </c>
      <c r="C443" s="2">
        <v>9054.0360036423172</v>
      </c>
      <c r="D443">
        <v>43</v>
      </c>
      <c r="E443" cm="1">
        <f t="array" ref="E443">_xlfn.SWITCH(MONTH(Cafe_Fit[[#This Row],[Date]]),1,100,2,100,3,100,4,150,5,150,6,150,7,150,8,200,9,150,10,150,11,150,12,150)</f>
        <v>100</v>
      </c>
      <c r="F443">
        <v>17</v>
      </c>
      <c r="G443">
        <f>IF(OR(WEEKDAY(Cafe_Fit[[#This Row],[Date]])=1, WEEKDAY(Cafe_Fit[[#This Row],[Date]])=7),1,0)</f>
        <v>0</v>
      </c>
      <c r="H443" s="8">
        <f>K$17+(K$18*Cafe_Fit[[#This Row],[Temp]])+(K$19*Cafe_Fit[[#This Row],[ADSpend]])+(K$20*Cafe_Fit[[#This Row],[TapsActive]])+(K$21*Cafe_Fit[[#This Row],[IsWeekend]])</f>
        <v>8954.4637448538269</v>
      </c>
      <c r="J443" s="4">
        <v>416</v>
      </c>
      <c r="K443" s="4">
        <v>10082.708693391764</v>
      </c>
      <c r="L443" s="4">
        <v>1150.4305950553207</v>
      </c>
    </row>
    <row r="444" spans="2:12" x14ac:dyDescent="0.3">
      <c r="B444" s="1">
        <f t="shared" si="6"/>
        <v>43173</v>
      </c>
      <c r="C444" s="2">
        <v>9162.0531746018441</v>
      </c>
      <c r="D444">
        <v>43</v>
      </c>
      <c r="E444" cm="1">
        <f t="array" ref="E444">_xlfn.SWITCH(MONTH(Cafe_Fit[[#This Row],[Date]]),1,100,2,100,3,100,4,150,5,150,6,150,7,150,8,200,9,150,10,150,11,150,12,150)</f>
        <v>100</v>
      </c>
      <c r="F444">
        <v>18</v>
      </c>
      <c r="G444">
        <f>IF(OR(WEEKDAY(Cafe_Fit[[#This Row],[Date]])=1, WEEKDAY(Cafe_Fit[[#This Row],[Date]])=7),1,0)</f>
        <v>0</v>
      </c>
      <c r="H444" s="8">
        <f>K$17+(K$18*Cafe_Fit[[#This Row],[Temp]])+(K$19*Cafe_Fit[[#This Row],[ADSpend]])+(K$20*Cafe_Fit[[#This Row],[TapsActive]])+(K$21*Cafe_Fit[[#This Row],[IsWeekend]])</f>
        <v>8920.46855217136</v>
      </c>
      <c r="J444" s="4">
        <v>417</v>
      </c>
      <c r="K444" s="4">
        <v>10366.212744194068</v>
      </c>
      <c r="L444" s="4">
        <v>-223.52445762393836</v>
      </c>
    </row>
    <row r="445" spans="2:12" x14ac:dyDescent="0.3">
      <c r="B445" s="1">
        <f t="shared" si="6"/>
        <v>43174</v>
      </c>
      <c r="C445" s="2">
        <v>8708.2086915001164</v>
      </c>
      <c r="D445">
        <v>48</v>
      </c>
      <c r="E445" cm="1">
        <f t="array" ref="E445">_xlfn.SWITCH(MONTH(Cafe_Fit[[#This Row],[Date]]),1,100,2,100,3,100,4,150,5,150,6,150,7,150,8,200,9,150,10,150,11,150,12,150)</f>
        <v>100</v>
      </c>
      <c r="F445">
        <v>20</v>
      </c>
      <c r="G445">
        <f>IF(OR(WEEKDAY(Cafe_Fit[[#This Row],[Date]])=1, WEEKDAY(Cafe_Fit[[#This Row],[Date]])=7),1,0)</f>
        <v>0</v>
      </c>
      <c r="H445" s="8">
        <f>K$17+(K$18*Cafe_Fit[[#This Row],[Temp]])+(K$19*Cafe_Fit[[#This Row],[ADSpend]])+(K$20*Cafe_Fit[[#This Row],[TapsActive]])+(K$21*Cafe_Fit[[#This Row],[IsWeekend]])</f>
        <v>9088.7315424750141</v>
      </c>
      <c r="J445" s="4">
        <v>418</v>
      </c>
      <c r="K445" s="4">
        <v>10128.2463954168</v>
      </c>
      <c r="L445" s="4">
        <v>248.13397228700524</v>
      </c>
    </row>
    <row r="446" spans="2:12" x14ac:dyDescent="0.3">
      <c r="B446" s="1">
        <f t="shared" si="6"/>
        <v>43175</v>
      </c>
      <c r="C446" s="2">
        <v>10626.760039235805</v>
      </c>
      <c r="D446">
        <v>58</v>
      </c>
      <c r="E446" cm="1">
        <f t="array" ref="E446">_xlfn.SWITCH(MONTH(Cafe_Fit[[#This Row],[Date]]),1,100,2,100,3,100,4,150,5,150,6,150,7,150,8,200,9,150,10,150,11,150,12,150)</f>
        <v>100</v>
      </c>
      <c r="F446">
        <v>14</v>
      </c>
      <c r="G446">
        <f>IF(OR(WEEKDAY(Cafe_Fit[[#This Row],[Date]])=1, WEEKDAY(Cafe_Fit[[#This Row],[Date]])=7),1,0)</f>
        <v>0</v>
      </c>
      <c r="H446" s="8">
        <f>K$17+(K$18*Cafe_Fit[[#This Row],[Temp]])+(K$19*Cafe_Fit[[#This Row],[ADSpend]])+(K$20*Cafe_Fit[[#This Row],[TapsActive]])+(K$21*Cafe_Fit[[#This Row],[IsWeekend]])</f>
        <v>9765.2094499069917</v>
      </c>
      <c r="J446" s="4">
        <v>419</v>
      </c>
      <c r="K446" s="4">
        <v>10203.721008561699</v>
      </c>
      <c r="L446" s="4">
        <v>-1217.5051979726395</v>
      </c>
    </row>
    <row r="447" spans="2:12" x14ac:dyDescent="0.3">
      <c r="B447" s="1">
        <f t="shared" si="6"/>
        <v>43176</v>
      </c>
      <c r="C447" s="2">
        <v>12731.264933424834</v>
      </c>
      <c r="D447">
        <v>62</v>
      </c>
      <c r="E447" cm="1">
        <f t="array" ref="E447">_xlfn.SWITCH(MONTH(Cafe_Fit[[#This Row],[Date]]),1,100,2,100,3,100,4,150,5,150,6,150,7,150,8,200,9,150,10,150,11,150,12,150)</f>
        <v>100</v>
      </c>
      <c r="F447">
        <v>17</v>
      </c>
      <c r="G447">
        <f>IF(OR(WEEKDAY(Cafe_Fit[[#This Row],[Date]])=1, WEEKDAY(Cafe_Fit[[#This Row],[Date]])=7),1,0)</f>
        <v>1</v>
      </c>
      <c r="H447" s="8">
        <f>K$17+(K$18*Cafe_Fit[[#This Row],[Temp]])+(K$19*Cafe_Fit[[#This Row],[ADSpend]])+(K$20*Cafe_Fit[[#This Row],[TapsActive]])+(K$21*Cafe_Fit[[#This Row],[IsWeekend]])</f>
        <v>12780.948708213253</v>
      </c>
      <c r="J447" s="4">
        <v>420</v>
      </c>
      <c r="K447" s="4">
        <v>13260.939687330394</v>
      </c>
      <c r="L447" s="4">
        <v>-105.82261134063265</v>
      </c>
    </row>
    <row r="448" spans="2:12" x14ac:dyDescent="0.3">
      <c r="B448" s="1">
        <f t="shared" si="6"/>
        <v>43177</v>
      </c>
      <c r="C448" s="2">
        <v>13064.945410728567</v>
      </c>
      <c r="D448">
        <v>67</v>
      </c>
      <c r="E448" cm="1">
        <f t="array" ref="E448">_xlfn.SWITCH(MONTH(Cafe_Fit[[#This Row],[Date]]),1,100,2,100,3,100,4,150,5,150,6,150,7,150,8,200,9,150,10,150,11,150,12,150)</f>
        <v>100</v>
      </c>
      <c r="F448">
        <v>14</v>
      </c>
      <c r="G448">
        <f>IF(OR(WEEKDAY(Cafe_Fit[[#This Row],[Date]])=1, WEEKDAY(Cafe_Fit[[#This Row],[Date]])=7),1,0)</f>
        <v>1</v>
      </c>
      <c r="H448" s="8">
        <f>K$17+(K$18*Cafe_Fit[[#This Row],[Temp]])+(K$19*Cafe_Fit[[#This Row],[ADSpend]])+(K$20*Cafe_Fit[[#This Row],[TapsActive]])+(K$21*Cafe_Fit[[#This Row],[IsWeekend]])</f>
        <v>13119.187661929242</v>
      </c>
      <c r="J448" s="4">
        <v>421</v>
      </c>
      <c r="K448" s="4">
        <v>12847.226120469506</v>
      </c>
      <c r="L448" s="4">
        <v>-295.88531467026405</v>
      </c>
    </row>
    <row r="449" spans="2:12" x14ac:dyDescent="0.3">
      <c r="B449" s="1">
        <f t="shared" si="6"/>
        <v>43178</v>
      </c>
      <c r="C449" s="2">
        <v>10676.174148149437</v>
      </c>
      <c r="D449">
        <v>61</v>
      </c>
      <c r="E449" cm="1">
        <f t="array" ref="E449">_xlfn.SWITCH(MONTH(Cafe_Fit[[#This Row],[Date]]),1,100,2,100,3,100,4,150,5,150,6,150,7,150,8,200,9,150,10,150,11,150,12,150)</f>
        <v>100</v>
      </c>
      <c r="F449">
        <v>18</v>
      </c>
      <c r="G449">
        <f>IF(OR(WEEKDAY(Cafe_Fit[[#This Row],[Date]])=1, WEEKDAY(Cafe_Fit[[#This Row],[Date]])=7),1,0)</f>
        <v>0</v>
      </c>
      <c r="H449" s="8">
        <f>K$17+(K$18*Cafe_Fit[[#This Row],[Temp]])+(K$19*Cafe_Fit[[#This Row],[ADSpend]])+(K$20*Cafe_Fit[[#This Row],[TapsActive]])+(K$21*Cafe_Fit[[#This Row],[IsWeekend]])</f>
        <v>9770.9807045782763</v>
      </c>
      <c r="J449" s="4">
        <v>422</v>
      </c>
      <c r="K449" s="4">
        <v>9825.7156074919585</v>
      </c>
      <c r="L449" s="4">
        <v>355.2709150102819</v>
      </c>
    </row>
    <row r="450" spans="2:12" x14ac:dyDescent="0.3">
      <c r="B450" s="1">
        <f t="shared" si="6"/>
        <v>43179</v>
      </c>
      <c r="C450" s="2">
        <v>9205.6803383911265</v>
      </c>
      <c r="D450">
        <v>62</v>
      </c>
      <c r="E450" cm="1">
        <f t="array" ref="E450">_xlfn.SWITCH(MONTH(Cafe_Fit[[#This Row],[Date]]),1,100,2,100,3,100,4,150,5,150,6,150,7,150,8,200,9,150,10,150,11,150,12,150)</f>
        <v>100</v>
      </c>
      <c r="F450">
        <v>13</v>
      </c>
      <c r="G450">
        <f>IF(OR(WEEKDAY(Cafe_Fit[[#This Row],[Date]])=1, WEEKDAY(Cafe_Fit[[#This Row],[Date]])=7),1,0)</f>
        <v>0</v>
      </c>
      <c r="H450" s="8">
        <f>K$17+(K$18*Cafe_Fit[[#This Row],[Temp]])+(K$19*Cafe_Fit[[#This Row],[ADSpend]])+(K$20*Cafe_Fit[[#This Row],[TapsActive]])+(K$21*Cafe_Fit[[#This Row],[IsWeekend]])</f>
        <v>9988.207343124328</v>
      </c>
      <c r="J450" s="4">
        <v>423</v>
      </c>
      <c r="K450" s="4">
        <v>9576.2067493721206</v>
      </c>
      <c r="L450" s="4">
        <v>-1280.7660660522233</v>
      </c>
    </row>
    <row r="451" spans="2:12" x14ac:dyDescent="0.3">
      <c r="B451" s="1">
        <f t="shared" si="6"/>
        <v>43180</v>
      </c>
      <c r="C451" s="2">
        <v>8218.5531010015347</v>
      </c>
      <c r="D451">
        <v>44</v>
      </c>
      <c r="E451" cm="1">
        <f t="array" ref="E451">_xlfn.SWITCH(MONTH(Cafe_Fit[[#This Row],[Date]]),1,100,2,100,3,100,4,150,5,150,6,150,7,150,8,200,9,150,10,150,11,150,12,150)</f>
        <v>100</v>
      </c>
      <c r="F451">
        <v>16</v>
      </c>
      <c r="G451">
        <f>IF(OR(WEEKDAY(Cafe_Fit[[#This Row],[Date]])=1, WEEKDAY(Cafe_Fit[[#This Row],[Date]])=7),1,0)</f>
        <v>0</v>
      </c>
      <c r="H451" s="8">
        <f>K$17+(K$18*Cafe_Fit[[#This Row],[Temp]])+(K$19*Cafe_Fit[[#This Row],[ADSpend]])+(K$20*Cafe_Fit[[#This Row],[TapsActive]])+(K$21*Cafe_Fit[[#This Row],[IsWeekend]])</f>
        <v>9035.7096126700126</v>
      </c>
      <c r="J451" s="4">
        <v>424</v>
      </c>
      <c r="K451" s="4">
        <v>9534.7273289096884</v>
      </c>
      <c r="L451" s="4">
        <v>-1032.8223725769458</v>
      </c>
    </row>
    <row r="452" spans="2:12" x14ac:dyDescent="0.3">
      <c r="B452" s="1">
        <f t="shared" si="6"/>
        <v>43181</v>
      </c>
      <c r="C452" s="2">
        <v>8217.637324537056</v>
      </c>
      <c r="D452">
        <v>44</v>
      </c>
      <c r="E452" cm="1">
        <f t="array" ref="E452">_xlfn.SWITCH(MONTH(Cafe_Fit[[#This Row],[Date]]),1,100,2,100,3,100,4,150,5,150,6,150,7,150,8,200,9,150,10,150,11,150,12,150)</f>
        <v>100</v>
      </c>
      <c r="F452">
        <v>14</v>
      </c>
      <c r="G452">
        <f>IF(OR(WEEKDAY(Cafe_Fit[[#This Row],[Date]])=1, WEEKDAY(Cafe_Fit[[#This Row],[Date]])=7),1,0)</f>
        <v>0</v>
      </c>
      <c r="H452" s="8">
        <f>K$17+(K$18*Cafe_Fit[[#This Row],[Temp]])+(K$19*Cafe_Fit[[#This Row],[ADSpend]])+(K$20*Cafe_Fit[[#This Row],[TapsActive]])+(K$21*Cafe_Fit[[#This Row],[IsWeekend]])</f>
        <v>9103.6999980349465</v>
      </c>
      <c r="J452" s="4">
        <v>425</v>
      </c>
      <c r="K452" s="4">
        <v>9933.4724402106458</v>
      </c>
      <c r="L452" s="4">
        <v>930.58212304690278</v>
      </c>
    </row>
    <row r="453" spans="2:12" x14ac:dyDescent="0.3">
      <c r="B453" s="1">
        <f t="shared" si="6"/>
        <v>43182</v>
      </c>
      <c r="C453" s="2">
        <v>10733.311647537361</v>
      </c>
      <c r="D453">
        <v>49</v>
      </c>
      <c r="E453" cm="1">
        <f t="array" ref="E453">_xlfn.SWITCH(MONTH(Cafe_Fit[[#This Row],[Date]]),1,100,2,100,3,100,4,150,5,150,6,150,7,150,8,200,9,150,10,150,11,150,12,150)</f>
        <v>100</v>
      </c>
      <c r="F453">
        <v>21</v>
      </c>
      <c r="G453">
        <f>IF(OR(WEEKDAY(Cafe_Fit[[#This Row],[Date]])=1, WEEKDAY(Cafe_Fit[[#This Row],[Date]])=7),1,0)</f>
        <v>0</v>
      </c>
      <c r="H453" s="8">
        <f>K$17+(K$18*Cafe_Fit[[#This Row],[Temp]])+(K$19*Cafe_Fit[[#This Row],[ADSpend]])+(K$20*Cafe_Fit[[#This Row],[TapsActive]])+(K$21*Cafe_Fit[[#This Row],[IsWeekend]])</f>
        <v>9101.9870249262658</v>
      </c>
      <c r="J453" s="4">
        <v>426</v>
      </c>
      <c r="K453" s="4">
        <v>9596.9464596033376</v>
      </c>
      <c r="L453" s="4">
        <v>-1431.3943150860587</v>
      </c>
    </row>
    <row r="454" spans="2:12" x14ac:dyDescent="0.3">
      <c r="B454" s="1">
        <f t="shared" si="6"/>
        <v>43183</v>
      </c>
      <c r="C454" s="2">
        <v>12785.007649186187</v>
      </c>
      <c r="D454">
        <v>59</v>
      </c>
      <c r="E454" cm="1">
        <f t="array" ref="E454">_xlfn.SWITCH(MONTH(Cafe_Fit[[#This Row],[Date]]),1,100,2,100,3,100,4,150,5,150,6,150,7,150,8,200,9,150,10,150,11,150,12,150)</f>
        <v>100</v>
      </c>
      <c r="F454">
        <v>14</v>
      </c>
      <c r="G454">
        <f>IF(OR(WEEKDAY(Cafe_Fit[[#This Row],[Date]])=1, WEEKDAY(Cafe_Fit[[#This Row],[Date]])=7),1,0)</f>
        <v>1</v>
      </c>
      <c r="H454" s="8">
        <f>K$17+(K$18*Cafe_Fit[[#This Row],[Temp]])+(K$19*Cafe_Fit[[#This Row],[ADSpend]])+(K$20*Cafe_Fit[[#This Row],[TapsActive]])+(K$21*Cafe_Fit[[#This Row],[IsWeekend]])</f>
        <v>12741.182260859501</v>
      </c>
      <c r="J454" s="4">
        <v>427</v>
      </c>
      <c r="K454" s="4">
        <v>12349.921377338511</v>
      </c>
      <c r="L454" s="4">
        <v>299.01622743734151</v>
      </c>
    </row>
    <row r="455" spans="2:12" x14ac:dyDescent="0.3">
      <c r="B455" s="1">
        <f t="shared" si="6"/>
        <v>43184</v>
      </c>
      <c r="C455" s="2">
        <v>11800.413115575317</v>
      </c>
      <c r="D455">
        <v>53</v>
      </c>
      <c r="E455" cm="1">
        <f t="array" ref="E455">_xlfn.SWITCH(MONTH(Cafe_Fit[[#This Row],[Date]]),1,100,2,100,3,100,4,150,5,150,6,150,7,150,8,200,9,150,10,150,11,150,12,150)</f>
        <v>100</v>
      </c>
      <c r="F455">
        <v>15</v>
      </c>
      <c r="G455">
        <f>IF(OR(WEEKDAY(Cafe_Fit[[#This Row],[Date]])=1, WEEKDAY(Cafe_Fit[[#This Row],[Date]])=7),1,0)</f>
        <v>1</v>
      </c>
      <c r="H455" s="8">
        <f>K$17+(K$18*Cafe_Fit[[#This Row],[Temp]])+(K$19*Cafe_Fit[[#This Row],[ADSpend]])+(K$20*Cafe_Fit[[#This Row],[TapsActive]])+(K$21*Cafe_Fit[[#This Row],[IsWeekend]])</f>
        <v>12423.683017374729</v>
      </c>
      <c r="J455" s="4">
        <v>428</v>
      </c>
      <c r="K455" s="4">
        <v>12410.427534923479</v>
      </c>
      <c r="L455" s="4">
        <v>-84.181860956678065</v>
      </c>
    </row>
    <row r="456" spans="2:12" x14ac:dyDescent="0.3">
      <c r="B456" s="1">
        <f t="shared" si="6"/>
        <v>43185</v>
      </c>
      <c r="C456" s="2">
        <v>9667.3174949171043</v>
      </c>
      <c r="D456">
        <v>47</v>
      </c>
      <c r="E456" cm="1">
        <f t="array" ref="E456">_xlfn.SWITCH(MONTH(Cafe_Fit[[#This Row],[Date]]),1,100,2,100,3,100,4,150,5,150,6,150,7,150,8,200,9,150,10,150,11,150,12,150)</f>
        <v>100</v>
      </c>
      <c r="F456">
        <v>19</v>
      </c>
      <c r="G456">
        <f>IF(OR(WEEKDAY(Cafe_Fit[[#This Row],[Date]])=1, WEEKDAY(Cafe_Fit[[#This Row],[Date]])=7),1,0)</f>
        <v>0</v>
      </c>
      <c r="H456" s="8">
        <f>K$17+(K$18*Cafe_Fit[[#This Row],[Temp]])+(K$19*Cafe_Fit[[#This Row],[ADSpend]])+(K$20*Cafe_Fit[[#This Row],[TapsActive]])+(K$21*Cafe_Fit[[#This Row],[IsWeekend]])</f>
        <v>9075.4760600237641</v>
      </c>
      <c r="J456" s="4">
        <v>429</v>
      </c>
      <c r="K456" s="4">
        <v>9644.1971347370545</v>
      </c>
      <c r="L456" s="4">
        <v>356.31442580793373</v>
      </c>
    </row>
    <row r="457" spans="2:12" x14ac:dyDescent="0.3">
      <c r="B457" s="1">
        <f t="shared" ref="B457:B520" si="7">B456+1</f>
        <v>43186</v>
      </c>
      <c r="C457" s="2">
        <v>10562.209616389264</v>
      </c>
      <c r="D457">
        <v>49</v>
      </c>
      <c r="E457" cm="1">
        <f t="array" ref="E457">_xlfn.SWITCH(MONTH(Cafe_Fit[[#This Row],[Date]]),1,100,2,100,3,100,4,150,5,150,6,150,7,150,8,200,9,150,10,150,11,150,12,150)</f>
        <v>100</v>
      </c>
      <c r="F457">
        <v>18</v>
      </c>
      <c r="G457">
        <f>IF(OR(WEEKDAY(Cafe_Fit[[#This Row],[Date]])=1, WEEKDAY(Cafe_Fit[[#This Row],[Date]])=7),1,0)</f>
        <v>0</v>
      </c>
      <c r="H457" s="8">
        <f>K$17+(K$18*Cafe_Fit[[#This Row],[Temp]])+(K$19*Cafe_Fit[[#This Row],[ADSpend]])+(K$20*Cafe_Fit[[#This Row],[TapsActive]])+(K$21*Cafe_Fit[[#This Row],[IsWeekend]])</f>
        <v>9203.9726029736667</v>
      </c>
      <c r="J457" s="4">
        <v>430</v>
      </c>
      <c r="K457" s="4">
        <v>9602.7177142746223</v>
      </c>
      <c r="L457" s="4">
        <v>36.075462383974809</v>
      </c>
    </row>
    <row r="458" spans="2:12" x14ac:dyDescent="0.3">
      <c r="B458" s="1">
        <f t="shared" si="7"/>
        <v>43187</v>
      </c>
      <c r="C458" s="2">
        <v>9096.489664398996</v>
      </c>
      <c r="D458">
        <v>60</v>
      </c>
      <c r="E458" cm="1">
        <f t="array" ref="E458">_xlfn.SWITCH(MONTH(Cafe_Fit[[#This Row],[Date]]),1,100,2,100,3,100,4,150,5,150,6,150,7,150,8,200,9,150,10,150,11,150,12,150)</f>
        <v>100</v>
      </c>
      <c r="F458">
        <v>14</v>
      </c>
      <c r="G458">
        <f>IF(OR(WEEKDAY(Cafe_Fit[[#This Row],[Date]])=1, WEEKDAY(Cafe_Fit[[#This Row],[Date]])=7),1,0)</f>
        <v>0</v>
      </c>
      <c r="H458" s="8">
        <f>K$17+(K$18*Cafe_Fit[[#This Row],[Temp]])+(K$19*Cafe_Fit[[#This Row],[ADSpend]])+(K$20*Cafe_Fit[[#This Row],[TapsActive]])+(K$21*Cafe_Fit[[#This Row],[IsWeekend]])</f>
        <v>9859.7108001744255</v>
      </c>
      <c r="J458" s="4">
        <v>431</v>
      </c>
      <c r="K458" s="4">
        <v>9109.4712527062311</v>
      </c>
      <c r="L458" s="4">
        <v>-374.30370661111556</v>
      </c>
    </row>
    <row r="459" spans="2:12" x14ac:dyDescent="0.3">
      <c r="B459" s="1">
        <f t="shared" si="7"/>
        <v>43188</v>
      </c>
      <c r="C459" s="2">
        <v>9993.2630892472862</v>
      </c>
      <c r="D459">
        <v>67</v>
      </c>
      <c r="E459" cm="1">
        <f t="array" ref="E459">_xlfn.SWITCH(MONTH(Cafe_Fit[[#This Row],[Date]]),1,100,2,100,3,100,4,150,5,150,6,150,7,150,8,200,9,150,10,150,11,150,12,150)</f>
        <v>100</v>
      </c>
      <c r="F459">
        <v>17</v>
      </c>
      <c r="G459">
        <f>IF(OR(WEEKDAY(Cafe_Fit[[#This Row],[Date]])=1, WEEKDAY(Cafe_Fit[[#This Row],[Date]])=7),1,0)</f>
        <v>0</v>
      </c>
      <c r="H459" s="8">
        <f>K$17+(K$18*Cafe_Fit[[#This Row],[Temp]])+(K$19*Cafe_Fit[[#This Row],[ADSpend]])+(K$20*Cafe_Fit[[#This Row],[TapsActive]])+(K$21*Cafe_Fit[[#This Row],[IsWeekend]])</f>
        <v>10088.479948063048</v>
      </c>
      <c r="J459" s="4">
        <v>432</v>
      </c>
      <c r="K459" s="4">
        <v>8961.9479726337941</v>
      </c>
      <c r="L459" s="4">
        <v>570.68028653403053</v>
      </c>
    </row>
    <row r="460" spans="2:12" x14ac:dyDescent="0.3">
      <c r="B460" s="1">
        <f t="shared" si="7"/>
        <v>43189</v>
      </c>
      <c r="C460" s="2">
        <v>8935.8661396953285</v>
      </c>
      <c r="D460">
        <v>61</v>
      </c>
      <c r="E460" cm="1">
        <f t="array" ref="E460">_xlfn.SWITCH(MONTH(Cafe_Fit[[#This Row],[Date]]),1,100,2,100,3,100,4,150,5,150,6,150,7,150,8,200,9,150,10,150,11,150,12,150)</f>
        <v>100</v>
      </c>
      <c r="F460">
        <v>21</v>
      </c>
      <c r="G460">
        <f>IF(OR(WEEKDAY(Cafe_Fit[[#This Row],[Date]])=1, WEEKDAY(Cafe_Fit[[#This Row],[Date]])=7),1,0)</f>
        <v>0</v>
      </c>
      <c r="H460" s="8">
        <f>K$17+(K$18*Cafe_Fit[[#This Row],[Temp]])+(K$19*Cafe_Fit[[#This Row],[ADSpend]])+(K$20*Cafe_Fit[[#This Row],[TapsActive]])+(K$21*Cafe_Fit[[#This Row],[IsWeekend]])</f>
        <v>9668.9951265308755</v>
      </c>
      <c r="J460" s="4">
        <v>433</v>
      </c>
      <c r="K460" s="4">
        <v>9009.1986477675109</v>
      </c>
      <c r="L460" s="4">
        <v>801.2020389606696</v>
      </c>
    </row>
    <row r="461" spans="2:12" x14ac:dyDescent="0.3">
      <c r="B461" s="1">
        <f t="shared" si="7"/>
        <v>43190</v>
      </c>
      <c r="C461" s="2">
        <v>11919.53023831171</v>
      </c>
      <c r="D461">
        <v>55</v>
      </c>
      <c r="E461" cm="1">
        <f t="array" ref="E461">_xlfn.SWITCH(MONTH(Cafe_Fit[[#This Row],[Date]]),1,100,2,100,3,100,4,150,5,150,6,150,7,150,8,200,9,150,10,150,11,150,12,150)</f>
        <v>100</v>
      </c>
      <c r="F461">
        <v>21</v>
      </c>
      <c r="G461">
        <f>IF(OR(WEEKDAY(Cafe_Fit[[#This Row],[Date]])=1, WEEKDAY(Cafe_Fit[[#This Row],[Date]])=7),1,0)</f>
        <v>1</v>
      </c>
      <c r="H461" s="8">
        <f>K$17+(K$18*Cafe_Fit[[#This Row],[Temp]])+(K$19*Cafe_Fit[[#This Row],[ADSpend]])+(K$20*Cafe_Fit[[#This Row],[TapsActive]])+(K$21*Cafe_Fit[[#This Row],[IsWeekend]])</f>
        <v>12314.213211547363</v>
      </c>
      <c r="J461" s="4">
        <v>434</v>
      </c>
      <c r="K461" s="4">
        <v>12389.687824692262</v>
      </c>
      <c r="L461" s="4">
        <v>10.974400511449858</v>
      </c>
    </row>
    <row r="462" spans="2:12" x14ac:dyDescent="0.3">
      <c r="B462" s="1">
        <f t="shared" si="7"/>
        <v>43191</v>
      </c>
      <c r="C462" s="2">
        <v>13198.278758586483</v>
      </c>
      <c r="D462">
        <v>62</v>
      </c>
      <c r="E462" cm="1">
        <f t="array" ref="E462">_xlfn.SWITCH(MONTH(Cafe_Fit[[#This Row],[Date]]),1,100,2,100,3,100,4,150,5,150,6,150,7,150,8,200,9,150,10,150,11,150,12,150)</f>
        <v>150</v>
      </c>
      <c r="F462">
        <v>16</v>
      </c>
      <c r="G462">
        <f>IF(OR(WEEKDAY(Cafe_Fit[[#This Row],[Date]])=1, WEEKDAY(Cafe_Fit[[#This Row],[Date]])=7),1,0)</f>
        <v>1</v>
      </c>
      <c r="H462" s="8">
        <f>K$17+(K$18*Cafe_Fit[[#This Row],[Temp]])+(K$19*Cafe_Fit[[#This Row],[ADSpend]])+(K$20*Cafe_Fit[[#This Row],[TapsActive]])+(K$21*Cafe_Fit[[#This Row],[IsWeekend]])</f>
        <v>14752.905674527568</v>
      </c>
      <c r="J462" s="4">
        <v>435</v>
      </c>
      <c r="K462" s="4">
        <v>12463.449464728481</v>
      </c>
      <c r="L462" s="4">
        <v>584.77167166555773</v>
      </c>
    </row>
    <row r="463" spans="2:12" x14ac:dyDescent="0.3">
      <c r="B463" s="1">
        <f t="shared" si="7"/>
        <v>43192</v>
      </c>
      <c r="C463" s="2">
        <v>12179.238618326392</v>
      </c>
      <c r="D463">
        <v>68</v>
      </c>
      <c r="E463" cm="1">
        <f t="array" ref="E463">_xlfn.SWITCH(MONTH(Cafe_Fit[[#This Row],[Date]]),1,100,2,100,3,100,4,150,5,150,6,150,7,150,8,200,9,150,10,150,11,150,12,150)</f>
        <v>150</v>
      </c>
      <c r="F463">
        <v>17</v>
      </c>
      <c r="G463">
        <f>IF(OR(WEEKDAY(Cafe_Fit[[#This Row],[Date]])=1, WEEKDAY(Cafe_Fit[[#This Row],[Date]])=7),1,0)</f>
        <v>0</v>
      </c>
      <c r="H463" s="8">
        <f>K$17+(K$18*Cafe_Fit[[#This Row],[Temp]])+(K$19*Cafe_Fit[[#This Row],[ADSpend]])+(K$20*Cafe_Fit[[#This Row],[TapsActive]])+(K$21*Cafe_Fit[[#This Row],[IsWeekend]])</f>
        <v>12073.692396828614</v>
      </c>
      <c r="J463" s="4">
        <v>436</v>
      </c>
      <c r="K463" s="4">
        <v>9224.7123132048819</v>
      </c>
      <c r="L463" s="4">
        <v>886.67920371609034</v>
      </c>
    </row>
    <row r="464" spans="2:12" x14ac:dyDescent="0.3">
      <c r="B464" s="1">
        <f t="shared" si="7"/>
        <v>43193</v>
      </c>
      <c r="C464" s="2">
        <v>12252.404155727894</v>
      </c>
      <c r="D464">
        <v>68</v>
      </c>
      <c r="E464" cm="1">
        <f t="array" ref="E464">_xlfn.SWITCH(MONTH(Cafe_Fit[[#This Row],[Date]]),1,100,2,100,3,100,4,150,5,150,6,150,7,150,8,200,9,150,10,150,11,150,12,150)</f>
        <v>150</v>
      </c>
      <c r="F464">
        <v>18</v>
      </c>
      <c r="G464">
        <f>IF(OR(WEEKDAY(Cafe_Fit[[#This Row],[Date]])=1, WEEKDAY(Cafe_Fit[[#This Row],[Date]])=7),1,0)</f>
        <v>0</v>
      </c>
      <c r="H464" s="8">
        <f>K$17+(K$18*Cafe_Fit[[#This Row],[Temp]])+(K$19*Cafe_Fit[[#This Row],[ADSpend]])+(K$20*Cafe_Fit[[#This Row],[TapsActive]])+(K$21*Cafe_Fit[[#This Row],[IsWeekend]])</f>
        <v>12039.697204146147</v>
      </c>
      <c r="J464" s="4">
        <v>437</v>
      </c>
      <c r="K464" s="4">
        <v>8954.4637448538269</v>
      </c>
      <c r="L464" s="4">
        <v>99.572258788490217</v>
      </c>
    </row>
    <row r="465" spans="2:12" x14ac:dyDescent="0.3">
      <c r="B465" s="1">
        <f t="shared" si="7"/>
        <v>43194</v>
      </c>
      <c r="C465" s="2">
        <v>10330.610024912618</v>
      </c>
      <c r="D465">
        <v>63</v>
      </c>
      <c r="E465" cm="1">
        <f t="array" ref="E465">_xlfn.SWITCH(MONTH(Cafe_Fit[[#This Row],[Date]]),1,100,2,100,3,100,4,150,5,150,6,150,7,150,8,200,9,150,10,150,11,150,12,150)</f>
        <v>150</v>
      </c>
      <c r="F465">
        <v>20</v>
      </c>
      <c r="G465">
        <f>IF(OR(WEEKDAY(Cafe_Fit[[#This Row],[Date]])=1, WEEKDAY(Cafe_Fit[[#This Row],[Date]])=7),1,0)</f>
        <v>0</v>
      </c>
      <c r="H465" s="8">
        <f>K$17+(K$18*Cafe_Fit[[#This Row],[Temp]])+(K$19*Cafe_Fit[[#This Row],[ADSpend]])+(K$20*Cafe_Fit[[#This Row],[TapsActive]])+(K$21*Cafe_Fit[[#This Row],[IsWeekend]])</f>
        <v>11735.453443112625</v>
      </c>
      <c r="J465" s="4">
        <v>438</v>
      </c>
      <c r="K465" s="4">
        <v>8920.46855217136</v>
      </c>
      <c r="L465" s="4">
        <v>241.58462243048416</v>
      </c>
    </row>
    <row r="466" spans="2:12" x14ac:dyDescent="0.3">
      <c r="B466" s="1">
        <f t="shared" si="7"/>
        <v>43195</v>
      </c>
      <c r="C466" s="2">
        <v>11195.330398327045</v>
      </c>
      <c r="D466">
        <v>52</v>
      </c>
      <c r="E466" cm="1">
        <f t="array" ref="E466">_xlfn.SWITCH(MONTH(Cafe_Fit[[#This Row],[Date]]),1,100,2,100,3,100,4,150,5,150,6,150,7,150,8,200,9,150,10,150,11,150,12,150)</f>
        <v>150</v>
      </c>
      <c r="F466">
        <v>17</v>
      </c>
      <c r="G466">
        <f>IF(OR(WEEKDAY(Cafe_Fit[[#This Row],[Date]])=1, WEEKDAY(Cafe_Fit[[#This Row],[Date]])=7),1,0)</f>
        <v>0</v>
      </c>
      <c r="H466" s="8">
        <f>K$17+(K$18*Cafe_Fit[[#This Row],[Temp]])+(K$19*Cafe_Fit[[#This Row],[ADSpend]])+(K$20*Cafe_Fit[[#This Row],[TapsActive]])+(K$21*Cafe_Fit[[#This Row],[IsWeekend]])</f>
        <v>11317.681594689135</v>
      </c>
      <c r="J466" s="4">
        <v>439</v>
      </c>
      <c r="K466" s="4">
        <v>9088.7315424750141</v>
      </c>
      <c r="L466" s="4">
        <v>-380.52285097489766</v>
      </c>
    </row>
    <row r="467" spans="2:12" x14ac:dyDescent="0.3">
      <c r="B467" s="1">
        <f t="shared" si="7"/>
        <v>43196</v>
      </c>
      <c r="C467" s="2">
        <v>10301.273593232318</v>
      </c>
      <c r="D467">
        <v>60</v>
      </c>
      <c r="E467" cm="1">
        <f t="array" ref="E467">_xlfn.SWITCH(MONTH(Cafe_Fit[[#This Row],[Date]]),1,100,2,100,3,100,4,150,5,150,6,150,7,150,8,200,9,150,10,150,11,150,12,150)</f>
        <v>150</v>
      </c>
      <c r="F467">
        <v>13</v>
      </c>
      <c r="G467">
        <f>IF(OR(WEEKDAY(Cafe_Fit[[#This Row],[Date]])=1, WEEKDAY(Cafe_Fit[[#This Row],[Date]])=7),1,0)</f>
        <v>0</v>
      </c>
      <c r="H467" s="8">
        <f>K$17+(K$18*Cafe_Fit[[#This Row],[Temp]])+(K$19*Cafe_Fit[[#This Row],[ADSpend]])+(K$20*Cafe_Fit[[#This Row],[TapsActive]])+(K$21*Cafe_Fit[[#This Row],[IsWeekend]])</f>
        <v>11831.667766488743</v>
      </c>
      <c r="J467" s="4">
        <v>440</v>
      </c>
      <c r="K467" s="4">
        <v>9765.2094499069917</v>
      </c>
      <c r="L467" s="4">
        <v>861.55058932881366</v>
      </c>
    </row>
    <row r="468" spans="2:12" x14ac:dyDescent="0.3">
      <c r="B468" s="1">
        <f t="shared" si="7"/>
        <v>43197</v>
      </c>
      <c r="C468" s="2">
        <v>14226.898236796056</v>
      </c>
      <c r="D468">
        <v>58</v>
      </c>
      <c r="E468" cm="1">
        <f t="array" ref="E468">_xlfn.SWITCH(MONTH(Cafe_Fit[[#This Row],[Date]]),1,100,2,100,3,100,4,150,5,150,6,150,7,150,8,200,9,150,10,150,11,150,12,150)</f>
        <v>150</v>
      </c>
      <c r="F468">
        <v>14</v>
      </c>
      <c r="G468">
        <f>IF(OR(WEEKDAY(Cafe_Fit[[#This Row],[Date]])=1, WEEKDAY(Cafe_Fit[[#This Row],[Date]])=7),1,0)</f>
        <v>1</v>
      </c>
      <c r="H468" s="8">
        <f>K$17+(K$18*Cafe_Fit[[#This Row],[Temp]])+(K$19*Cafe_Fit[[#This Row],[ADSpend]])+(K$20*Cafe_Fit[[#This Row],[TapsActive]])+(K$21*Cafe_Fit[[#This Row],[IsWeekend]])</f>
        <v>14631.893359357633</v>
      </c>
      <c r="J468" s="4">
        <v>441</v>
      </c>
      <c r="K468" s="4">
        <v>12780.948708213253</v>
      </c>
      <c r="L468" s="4">
        <v>-49.683774788418305</v>
      </c>
    </row>
    <row r="469" spans="2:12" x14ac:dyDescent="0.3">
      <c r="B469" s="1">
        <f t="shared" si="7"/>
        <v>43198</v>
      </c>
      <c r="C469" s="2">
        <v>13449.744408186109</v>
      </c>
      <c r="D469">
        <v>44</v>
      </c>
      <c r="E469" cm="1">
        <f t="array" ref="E469">_xlfn.SWITCH(MONTH(Cafe_Fit[[#This Row],[Date]]),1,100,2,100,3,100,4,150,5,150,6,150,7,150,8,200,9,150,10,150,11,150,12,150)</f>
        <v>150</v>
      </c>
      <c r="F469">
        <v>14</v>
      </c>
      <c r="G469">
        <f>IF(OR(WEEKDAY(Cafe_Fit[[#This Row],[Date]])=1, WEEKDAY(Cafe_Fit[[#This Row],[Date]])=7),1,0)</f>
        <v>1</v>
      </c>
      <c r="H469" s="8">
        <f>K$17+(K$18*Cafe_Fit[[#This Row],[Temp]])+(K$19*Cafe_Fit[[#This Row],[ADSpend]])+(K$20*Cafe_Fit[[#This Row],[TapsActive]])+(K$21*Cafe_Fit[[#This Row],[IsWeekend]])</f>
        <v>13970.383907485588</v>
      </c>
      <c r="J469" s="4">
        <v>442</v>
      </c>
      <c r="K469" s="4">
        <v>13119.187661929242</v>
      </c>
      <c r="L469" s="4">
        <v>-54.242251200674218</v>
      </c>
    </row>
    <row r="470" spans="2:12" x14ac:dyDescent="0.3">
      <c r="B470" s="1">
        <f t="shared" si="7"/>
        <v>43199</v>
      </c>
      <c r="C470" s="2">
        <v>10497.816584236525</v>
      </c>
      <c r="D470">
        <v>51</v>
      </c>
      <c r="E470" cm="1">
        <f t="array" ref="E470">_xlfn.SWITCH(MONTH(Cafe_Fit[[#This Row],[Date]]),1,100,2,100,3,100,4,150,5,150,6,150,7,150,8,200,9,150,10,150,11,150,12,150)</f>
        <v>150</v>
      </c>
      <c r="F470">
        <v>15</v>
      </c>
      <c r="G470">
        <f>IF(OR(WEEKDAY(Cafe_Fit[[#This Row],[Date]])=1, WEEKDAY(Cafe_Fit[[#This Row],[Date]])=7),1,0)</f>
        <v>0</v>
      </c>
      <c r="H470" s="8">
        <f>K$17+(K$18*Cafe_Fit[[#This Row],[Temp]])+(K$19*Cafe_Fit[[#This Row],[ADSpend]])+(K$20*Cafe_Fit[[#This Row],[TapsActive]])+(K$21*Cafe_Fit[[#This Row],[IsWeekend]])</f>
        <v>11338.42130492035</v>
      </c>
      <c r="J470" s="4">
        <v>443</v>
      </c>
      <c r="K470" s="4">
        <v>9770.9807045782763</v>
      </c>
      <c r="L470" s="4">
        <v>905.19344357116097</v>
      </c>
    </row>
    <row r="471" spans="2:12" x14ac:dyDescent="0.3">
      <c r="B471" s="1">
        <f t="shared" si="7"/>
        <v>43200</v>
      </c>
      <c r="C471" s="2">
        <v>10444.105973823673</v>
      </c>
      <c r="D471">
        <v>57</v>
      </c>
      <c r="E471" cm="1">
        <f t="array" ref="E471">_xlfn.SWITCH(MONTH(Cafe_Fit[[#This Row],[Date]]),1,100,2,100,3,100,4,150,5,150,6,150,7,150,8,200,9,150,10,150,11,150,12,150)</f>
        <v>150</v>
      </c>
      <c r="F471">
        <v>21</v>
      </c>
      <c r="G471">
        <f>IF(OR(WEEKDAY(Cafe_Fit[[#This Row],[Date]])=1, WEEKDAY(Cafe_Fit[[#This Row],[Date]])=7),1,0)</f>
        <v>0</v>
      </c>
      <c r="H471" s="8">
        <f>K$17+(K$18*Cafe_Fit[[#This Row],[Temp]])+(K$19*Cafe_Fit[[#This Row],[ADSpend]])+(K$20*Cafe_Fit[[#This Row],[TapsActive]])+(K$21*Cafe_Fit[[#This Row],[IsWeekend]])</f>
        <v>11417.954199627853</v>
      </c>
      <c r="J471" s="4">
        <v>444</v>
      </c>
      <c r="K471" s="4">
        <v>9988.207343124328</v>
      </c>
      <c r="L471" s="4">
        <v>-782.52700473320147</v>
      </c>
    </row>
    <row r="472" spans="2:12" x14ac:dyDescent="0.3">
      <c r="B472" s="1">
        <f t="shared" si="7"/>
        <v>43201</v>
      </c>
      <c r="C472" s="2">
        <v>9924.4178695246064</v>
      </c>
      <c r="D472">
        <v>57</v>
      </c>
      <c r="E472" cm="1">
        <f t="array" ref="E472">_xlfn.SWITCH(MONTH(Cafe_Fit[[#This Row],[Date]]),1,100,2,100,3,100,4,150,5,150,6,150,7,150,8,200,9,150,10,150,11,150,12,150)</f>
        <v>150</v>
      </c>
      <c r="F472">
        <v>13</v>
      </c>
      <c r="G472">
        <f>IF(OR(WEEKDAY(Cafe_Fit[[#This Row],[Date]])=1, WEEKDAY(Cafe_Fit[[#This Row],[Date]])=7),1,0)</f>
        <v>0</v>
      </c>
      <c r="H472" s="8">
        <f>K$17+(K$18*Cafe_Fit[[#This Row],[Temp]])+(K$19*Cafe_Fit[[#This Row],[ADSpend]])+(K$20*Cafe_Fit[[#This Row],[TapsActive]])+(K$21*Cafe_Fit[[#This Row],[IsWeekend]])</f>
        <v>11689.915741087589</v>
      </c>
      <c r="J472" s="4">
        <v>445</v>
      </c>
      <c r="K472" s="4">
        <v>9035.7096126700126</v>
      </c>
      <c r="L472" s="4">
        <v>-817.15651166847783</v>
      </c>
    </row>
    <row r="473" spans="2:12" x14ac:dyDescent="0.3">
      <c r="B473" s="1">
        <f t="shared" si="7"/>
        <v>43202</v>
      </c>
      <c r="C473" s="2">
        <v>10990.599902461965</v>
      </c>
      <c r="D473">
        <v>63</v>
      </c>
      <c r="E473" cm="1">
        <f t="array" ref="E473">_xlfn.SWITCH(MONTH(Cafe_Fit[[#This Row],[Date]]),1,100,2,100,3,100,4,150,5,150,6,150,7,150,8,200,9,150,10,150,11,150,12,150)</f>
        <v>150</v>
      </c>
      <c r="F473">
        <v>13</v>
      </c>
      <c r="G473">
        <f>IF(OR(WEEKDAY(Cafe_Fit[[#This Row],[Date]])=1, WEEKDAY(Cafe_Fit[[#This Row],[Date]])=7),1,0)</f>
        <v>0</v>
      </c>
      <c r="H473" s="8">
        <f>K$17+(K$18*Cafe_Fit[[#This Row],[Temp]])+(K$19*Cafe_Fit[[#This Row],[ADSpend]])+(K$20*Cafe_Fit[[#This Row],[TapsActive]])+(K$21*Cafe_Fit[[#This Row],[IsWeekend]])</f>
        <v>11973.419791889894</v>
      </c>
      <c r="J473" s="4">
        <v>446</v>
      </c>
      <c r="K473" s="4">
        <v>9103.6999980349465</v>
      </c>
      <c r="L473" s="4">
        <v>-886.0626734978905</v>
      </c>
    </row>
    <row r="474" spans="2:12" x14ac:dyDescent="0.3">
      <c r="B474" s="1">
        <f t="shared" si="7"/>
        <v>43203</v>
      </c>
      <c r="C474" s="2">
        <v>10802.74699537589</v>
      </c>
      <c r="D474">
        <v>67</v>
      </c>
      <c r="E474" cm="1">
        <f t="array" ref="E474">_xlfn.SWITCH(MONTH(Cafe_Fit[[#This Row],[Date]]),1,100,2,100,3,100,4,150,5,150,6,150,7,150,8,200,9,150,10,150,11,150,12,150)</f>
        <v>150</v>
      </c>
      <c r="F474">
        <v>15</v>
      </c>
      <c r="G474">
        <f>IF(OR(WEEKDAY(Cafe_Fit[[#This Row],[Date]])=1, WEEKDAY(Cafe_Fit[[#This Row],[Date]])=7),1,0)</f>
        <v>0</v>
      </c>
      <c r="H474" s="8">
        <f>K$17+(K$18*Cafe_Fit[[#This Row],[Temp]])+(K$19*Cafe_Fit[[#This Row],[ADSpend]])+(K$20*Cafe_Fit[[#This Row],[TapsActive]])+(K$21*Cafe_Fit[[#This Row],[IsWeekend]])</f>
        <v>12094.432107059831</v>
      </c>
      <c r="J474" s="4">
        <v>447</v>
      </c>
      <c r="K474" s="4">
        <v>9101.9870249262658</v>
      </c>
      <c r="L474" s="4">
        <v>1631.324622611095</v>
      </c>
    </row>
    <row r="475" spans="2:12" x14ac:dyDescent="0.3">
      <c r="B475" s="1">
        <f t="shared" si="7"/>
        <v>43204</v>
      </c>
      <c r="C475" s="2">
        <v>15625.047372574843</v>
      </c>
      <c r="D475">
        <v>71</v>
      </c>
      <c r="E475" cm="1">
        <f t="array" ref="E475">_xlfn.SWITCH(MONTH(Cafe_Fit[[#This Row],[Date]]),1,100,2,100,3,100,4,150,5,150,6,150,7,150,8,200,9,150,10,150,11,150,12,150)</f>
        <v>150</v>
      </c>
      <c r="F475">
        <v>21</v>
      </c>
      <c r="G475">
        <f>IF(OR(WEEKDAY(Cafe_Fit[[#This Row],[Date]])=1, WEEKDAY(Cafe_Fit[[#This Row],[Date]])=7),1,0)</f>
        <v>1</v>
      </c>
      <c r="H475" s="8">
        <f>K$17+(K$18*Cafe_Fit[[#This Row],[Temp]])+(K$19*Cafe_Fit[[#This Row],[ADSpend]])+(K$20*Cafe_Fit[[#This Row],[TapsActive]])+(K$21*Cafe_Fit[[#This Row],[IsWeekend]])</f>
        <v>15008.185787318691</v>
      </c>
      <c r="J475" s="4">
        <v>448</v>
      </c>
      <c r="K475" s="4">
        <v>12741.182260859501</v>
      </c>
      <c r="L475" s="4">
        <v>43.825388326686152</v>
      </c>
    </row>
    <row r="476" spans="2:12" x14ac:dyDescent="0.3">
      <c r="B476" s="1">
        <f t="shared" si="7"/>
        <v>43205</v>
      </c>
      <c r="C476" s="2">
        <v>15011.760047028398</v>
      </c>
      <c r="D476">
        <v>65</v>
      </c>
      <c r="E476" cm="1">
        <f t="array" ref="E476">_xlfn.SWITCH(MONTH(Cafe_Fit[[#This Row],[Date]]),1,100,2,100,3,100,4,150,5,150,6,150,7,150,8,200,9,150,10,150,11,150,12,150)</f>
        <v>150</v>
      </c>
      <c r="F476">
        <v>16</v>
      </c>
      <c r="G476">
        <f>IF(OR(WEEKDAY(Cafe_Fit[[#This Row],[Date]])=1, WEEKDAY(Cafe_Fit[[#This Row],[Date]])=7),1,0)</f>
        <v>1</v>
      </c>
      <c r="H476" s="8">
        <f>K$17+(K$18*Cafe_Fit[[#This Row],[Temp]])+(K$19*Cafe_Fit[[#This Row],[ADSpend]])+(K$20*Cafe_Fit[[#This Row],[TapsActive]])+(K$21*Cafe_Fit[[#This Row],[IsWeekend]])</f>
        <v>14894.657699928721</v>
      </c>
      <c r="J476" s="4">
        <v>449</v>
      </c>
      <c r="K476" s="4">
        <v>12423.683017374729</v>
      </c>
      <c r="L476" s="4">
        <v>-623.26990179941276</v>
      </c>
    </row>
    <row r="477" spans="2:12" x14ac:dyDescent="0.3">
      <c r="B477" s="1">
        <f t="shared" si="7"/>
        <v>43206</v>
      </c>
      <c r="C477" s="2">
        <v>11202.071080467194</v>
      </c>
      <c r="D477">
        <v>45</v>
      </c>
      <c r="E477" cm="1">
        <f t="array" ref="E477">_xlfn.SWITCH(MONTH(Cafe_Fit[[#This Row],[Date]]),1,100,2,100,3,100,4,150,5,150,6,150,7,150,8,200,9,150,10,150,11,150,12,150)</f>
        <v>150</v>
      </c>
      <c r="F477">
        <v>13</v>
      </c>
      <c r="G477">
        <f>IF(OR(WEEKDAY(Cafe_Fit[[#This Row],[Date]])=1, WEEKDAY(Cafe_Fit[[#This Row],[Date]])=7),1,0)</f>
        <v>0</v>
      </c>
      <c r="H477" s="8">
        <f>K$17+(K$18*Cafe_Fit[[#This Row],[Temp]])+(K$19*Cafe_Fit[[#This Row],[ADSpend]])+(K$20*Cafe_Fit[[#This Row],[TapsActive]])+(K$21*Cafe_Fit[[#This Row],[IsWeekend]])</f>
        <v>11122.907639482979</v>
      </c>
      <c r="J477" s="4">
        <v>450</v>
      </c>
      <c r="K477" s="4">
        <v>9075.4760600237641</v>
      </c>
      <c r="L477" s="4">
        <v>591.84143489334019</v>
      </c>
    </row>
    <row r="478" spans="2:12" x14ac:dyDescent="0.3">
      <c r="B478" s="1">
        <f t="shared" si="7"/>
        <v>43207</v>
      </c>
      <c r="C478" s="2">
        <v>10933.941022729519</v>
      </c>
      <c r="D478">
        <v>52</v>
      </c>
      <c r="E478" cm="1">
        <f t="array" ref="E478">_xlfn.SWITCH(MONTH(Cafe_Fit[[#This Row],[Date]]),1,100,2,100,3,100,4,150,5,150,6,150,7,150,8,200,9,150,10,150,11,150,12,150)</f>
        <v>150</v>
      </c>
      <c r="F478">
        <v>18</v>
      </c>
      <c r="G478">
        <f>IF(OR(WEEKDAY(Cafe_Fit[[#This Row],[Date]])=1, WEEKDAY(Cafe_Fit[[#This Row],[Date]])=7),1,0)</f>
        <v>0</v>
      </c>
      <c r="H478" s="8">
        <f>K$17+(K$18*Cafe_Fit[[#This Row],[Temp]])+(K$19*Cafe_Fit[[#This Row],[ADSpend]])+(K$20*Cafe_Fit[[#This Row],[TapsActive]])+(K$21*Cafe_Fit[[#This Row],[IsWeekend]])</f>
        <v>11283.686402006668</v>
      </c>
      <c r="J478" s="4">
        <v>451</v>
      </c>
      <c r="K478" s="4">
        <v>9203.9726029736667</v>
      </c>
      <c r="L478" s="4">
        <v>1358.2370134155972</v>
      </c>
    </row>
    <row r="479" spans="2:12" x14ac:dyDescent="0.3">
      <c r="B479" s="1">
        <f t="shared" si="7"/>
        <v>43208</v>
      </c>
      <c r="C479" s="2">
        <v>10640.361514540342</v>
      </c>
      <c r="D479">
        <v>67</v>
      </c>
      <c r="E479" cm="1">
        <f t="array" ref="E479">_xlfn.SWITCH(MONTH(Cafe_Fit[[#This Row],[Date]]),1,100,2,100,3,100,4,150,5,150,6,150,7,150,8,200,9,150,10,150,11,150,12,150)</f>
        <v>150</v>
      </c>
      <c r="F479">
        <v>18</v>
      </c>
      <c r="G479">
        <f>IF(OR(WEEKDAY(Cafe_Fit[[#This Row],[Date]])=1, WEEKDAY(Cafe_Fit[[#This Row],[Date]])=7),1,0)</f>
        <v>0</v>
      </c>
      <c r="H479" s="8">
        <f>K$17+(K$18*Cafe_Fit[[#This Row],[Temp]])+(K$19*Cafe_Fit[[#This Row],[ADSpend]])+(K$20*Cafe_Fit[[#This Row],[TapsActive]])+(K$21*Cafe_Fit[[#This Row],[IsWeekend]])</f>
        <v>11992.44652901243</v>
      </c>
      <c r="J479" s="4">
        <v>452</v>
      </c>
      <c r="K479" s="4">
        <v>9859.7108001744255</v>
      </c>
      <c r="L479" s="4">
        <v>-763.2211357754295</v>
      </c>
    </row>
    <row r="480" spans="2:12" x14ac:dyDescent="0.3">
      <c r="B480" s="1">
        <f t="shared" si="7"/>
        <v>43209</v>
      </c>
      <c r="C480" s="2">
        <v>11691.447419419019</v>
      </c>
      <c r="D480">
        <v>66</v>
      </c>
      <c r="E480" cm="1">
        <f t="array" ref="E480">_xlfn.SWITCH(MONTH(Cafe_Fit[[#This Row],[Date]]),1,100,2,100,3,100,4,150,5,150,6,150,7,150,8,200,9,150,10,150,11,150,12,150)</f>
        <v>150</v>
      </c>
      <c r="F480">
        <v>16</v>
      </c>
      <c r="G480">
        <f>IF(OR(WEEKDAY(Cafe_Fit[[#This Row],[Date]])=1, WEEKDAY(Cafe_Fit[[#This Row],[Date]])=7),1,0)</f>
        <v>0</v>
      </c>
      <c r="H480" s="8">
        <f>K$17+(K$18*Cafe_Fit[[#This Row],[Temp]])+(K$19*Cafe_Fit[[#This Row],[ADSpend]])+(K$20*Cafe_Fit[[#This Row],[TapsActive]])+(K$21*Cafe_Fit[[#This Row],[IsWeekend]])</f>
        <v>12013.186239243647</v>
      </c>
      <c r="J480" s="4">
        <v>453</v>
      </c>
      <c r="K480" s="4">
        <v>10088.479948063048</v>
      </c>
      <c r="L480" s="4">
        <v>-95.216858815761952</v>
      </c>
    </row>
    <row r="481" spans="2:12" x14ac:dyDescent="0.3">
      <c r="B481" s="1">
        <f t="shared" si="7"/>
        <v>43210</v>
      </c>
      <c r="C481" s="2">
        <v>11262.621167988471</v>
      </c>
      <c r="D481">
        <v>54</v>
      </c>
      <c r="E481" cm="1">
        <f t="array" ref="E481">_xlfn.SWITCH(MONTH(Cafe_Fit[[#This Row],[Date]]),1,100,2,100,3,100,4,150,5,150,6,150,7,150,8,200,9,150,10,150,11,150,12,150)</f>
        <v>150</v>
      </c>
      <c r="F481">
        <v>16</v>
      </c>
      <c r="G481">
        <f>IF(OR(WEEKDAY(Cafe_Fit[[#This Row],[Date]])=1, WEEKDAY(Cafe_Fit[[#This Row],[Date]])=7),1,0)</f>
        <v>0</v>
      </c>
      <c r="H481" s="8">
        <f>K$17+(K$18*Cafe_Fit[[#This Row],[Temp]])+(K$19*Cafe_Fit[[#This Row],[ADSpend]])+(K$20*Cafe_Fit[[#This Row],[TapsActive]])+(K$21*Cafe_Fit[[#This Row],[IsWeekend]])</f>
        <v>11446.178137639035</v>
      </c>
      <c r="J481" s="4">
        <v>454</v>
      </c>
      <c r="K481" s="4">
        <v>9668.9951265308755</v>
      </c>
      <c r="L481" s="4">
        <v>-733.12898683554704</v>
      </c>
    </row>
    <row r="482" spans="2:12" x14ac:dyDescent="0.3">
      <c r="B482" s="1">
        <f t="shared" si="7"/>
        <v>43211</v>
      </c>
      <c r="C482" s="2">
        <v>14181.766412805104</v>
      </c>
      <c r="D482">
        <v>60</v>
      </c>
      <c r="E482" cm="1">
        <f t="array" ref="E482">_xlfn.SWITCH(MONTH(Cafe_Fit[[#This Row],[Date]]),1,100,2,100,3,100,4,150,5,150,6,150,7,150,8,200,9,150,10,150,11,150,12,150)</f>
        <v>150</v>
      </c>
      <c r="F482">
        <v>14</v>
      </c>
      <c r="G482">
        <f>IF(OR(WEEKDAY(Cafe_Fit[[#This Row],[Date]])=1, WEEKDAY(Cafe_Fit[[#This Row],[Date]])=7),1,0)</f>
        <v>1</v>
      </c>
      <c r="H482" s="8">
        <f>K$17+(K$18*Cafe_Fit[[#This Row],[Temp]])+(K$19*Cafe_Fit[[#This Row],[ADSpend]])+(K$20*Cafe_Fit[[#This Row],[TapsActive]])+(K$21*Cafe_Fit[[#This Row],[IsWeekend]])</f>
        <v>14726.394709625069</v>
      </c>
      <c r="J482" s="4">
        <v>455</v>
      </c>
      <c r="K482" s="4">
        <v>12314.213211547363</v>
      </c>
      <c r="L482" s="4">
        <v>-394.68297323565275</v>
      </c>
    </row>
    <row r="483" spans="2:12" x14ac:dyDescent="0.3">
      <c r="B483" s="1">
        <f t="shared" si="7"/>
        <v>43212</v>
      </c>
      <c r="C483" s="2">
        <v>14056.564845475476</v>
      </c>
      <c r="D483">
        <v>61</v>
      </c>
      <c r="E483" cm="1">
        <f t="array" ref="E483">_xlfn.SWITCH(MONTH(Cafe_Fit[[#This Row],[Date]]),1,100,2,100,3,100,4,150,5,150,6,150,7,150,8,200,9,150,10,150,11,150,12,150)</f>
        <v>150</v>
      </c>
      <c r="F483">
        <v>18</v>
      </c>
      <c r="G483">
        <f>IF(OR(WEEKDAY(Cafe_Fit[[#This Row],[Date]])=1, WEEKDAY(Cafe_Fit[[#This Row],[Date]])=7),1,0)</f>
        <v>1</v>
      </c>
      <c r="H483" s="8">
        <f>K$17+(K$18*Cafe_Fit[[#This Row],[Temp]])+(K$19*Cafe_Fit[[#This Row],[ADSpend]])+(K$20*Cafe_Fit[[#This Row],[TapsActive]])+(K$21*Cafe_Fit[[#This Row],[IsWeekend]])</f>
        <v>14637.664614028918</v>
      </c>
      <c r="J483" s="4">
        <v>456</v>
      </c>
      <c r="K483" s="4">
        <v>14752.905674527568</v>
      </c>
      <c r="L483" s="4">
        <v>-1554.6269159410858</v>
      </c>
    </row>
    <row r="484" spans="2:12" x14ac:dyDescent="0.3">
      <c r="B484" s="1">
        <f t="shared" si="7"/>
        <v>43213</v>
      </c>
      <c r="C484" s="2">
        <v>10865.443515248237</v>
      </c>
      <c r="D484">
        <v>61</v>
      </c>
      <c r="E484" cm="1">
        <f t="array" ref="E484">_xlfn.SWITCH(MONTH(Cafe_Fit[[#This Row],[Date]]),1,100,2,100,3,100,4,150,5,150,6,150,7,150,8,200,9,150,10,150,11,150,12,150)</f>
        <v>150</v>
      </c>
      <c r="F484">
        <v>18</v>
      </c>
      <c r="G484">
        <f>IF(OR(WEEKDAY(Cafe_Fit[[#This Row],[Date]])=1, WEEKDAY(Cafe_Fit[[#This Row],[Date]])=7),1,0)</f>
        <v>0</v>
      </c>
      <c r="H484" s="8">
        <f>K$17+(K$18*Cafe_Fit[[#This Row],[Temp]])+(K$19*Cafe_Fit[[#This Row],[ADSpend]])+(K$20*Cafe_Fit[[#This Row],[TapsActive]])+(K$21*Cafe_Fit[[#This Row],[IsWeekend]])</f>
        <v>11708.942478210125</v>
      </c>
      <c r="J484" s="4">
        <v>457</v>
      </c>
      <c r="K484" s="4">
        <v>12073.692396828614</v>
      </c>
      <c r="L484" s="4">
        <v>105.54622149777788</v>
      </c>
    </row>
    <row r="485" spans="2:12" x14ac:dyDescent="0.3">
      <c r="B485" s="1">
        <f t="shared" si="7"/>
        <v>43214</v>
      </c>
      <c r="C485" s="2">
        <v>11650.517442037491</v>
      </c>
      <c r="D485">
        <v>63</v>
      </c>
      <c r="E485" cm="1">
        <f t="array" ref="E485">_xlfn.SWITCH(MONTH(Cafe_Fit[[#This Row],[Date]]),1,100,2,100,3,100,4,150,5,150,6,150,7,150,8,200,9,150,10,150,11,150,12,150)</f>
        <v>150</v>
      </c>
      <c r="F485">
        <v>16</v>
      </c>
      <c r="G485">
        <f>IF(OR(WEEKDAY(Cafe_Fit[[#This Row],[Date]])=1, WEEKDAY(Cafe_Fit[[#This Row],[Date]])=7),1,0)</f>
        <v>0</v>
      </c>
      <c r="H485" s="8">
        <f>K$17+(K$18*Cafe_Fit[[#This Row],[Temp]])+(K$19*Cafe_Fit[[#This Row],[ADSpend]])+(K$20*Cafe_Fit[[#This Row],[TapsActive]])+(K$21*Cafe_Fit[[#This Row],[IsWeekend]])</f>
        <v>11871.434213842493</v>
      </c>
      <c r="J485" s="4">
        <v>458</v>
      </c>
      <c r="K485" s="4">
        <v>12039.697204146147</v>
      </c>
      <c r="L485" s="4">
        <v>212.70695158174749</v>
      </c>
    </row>
    <row r="486" spans="2:12" x14ac:dyDescent="0.3">
      <c r="B486" s="1">
        <f t="shared" si="7"/>
        <v>43215</v>
      </c>
      <c r="C486" s="2">
        <v>11732.497005719815</v>
      </c>
      <c r="D486">
        <v>61</v>
      </c>
      <c r="E486" cm="1">
        <f t="array" ref="E486">_xlfn.SWITCH(MONTH(Cafe_Fit[[#This Row],[Date]]),1,100,2,100,3,100,4,150,5,150,6,150,7,150,8,200,9,150,10,150,11,150,12,150)</f>
        <v>150</v>
      </c>
      <c r="F486">
        <v>18</v>
      </c>
      <c r="G486">
        <f>IF(OR(WEEKDAY(Cafe_Fit[[#This Row],[Date]])=1, WEEKDAY(Cafe_Fit[[#This Row],[Date]])=7),1,0)</f>
        <v>0</v>
      </c>
      <c r="H486" s="8">
        <f>K$17+(K$18*Cafe_Fit[[#This Row],[Temp]])+(K$19*Cafe_Fit[[#This Row],[ADSpend]])+(K$20*Cafe_Fit[[#This Row],[TapsActive]])+(K$21*Cafe_Fit[[#This Row],[IsWeekend]])</f>
        <v>11708.942478210125</v>
      </c>
      <c r="J486" s="4">
        <v>459</v>
      </c>
      <c r="K486" s="4">
        <v>11735.453443112625</v>
      </c>
      <c r="L486" s="4">
        <v>-1404.8434182000074</v>
      </c>
    </row>
    <row r="487" spans="2:12" x14ac:dyDescent="0.3">
      <c r="B487" s="1">
        <f t="shared" si="7"/>
        <v>43216</v>
      </c>
      <c r="C487" s="2">
        <v>12313.545066928382</v>
      </c>
      <c r="D487">
        <v>57</v>
      </c>
      <c r="E487" cm="1">
        <f t="array" ref="E487">_xlfn.SWITCH(MONTH(Cafe_Fit[[#This Row],[Date]]),1,100,2,100,3,100,4,150,5,150,6,150,7,150,8,200,9,150,10,150,11,150,12,150)</f>
        <v>150</v>
      </c>
      <c r="F487">
        <v>14</v>
      </c>
      <c r="G487">
        <f>IF(OR(WEEKDAY(Cafe_Fit[[#This Row],[Date]])=1, WEEKDAY(Cafe_Fit[[#This Row],[Date]])=7),1,0)</f>
        <v>0</v>
      </c>
      <c r="H487" s="8">
        <f>K$17+(K$18*Cafe_Fit[[#This Row],[Temp]])+(K$19*Cafe_Fit[[#This Row],[ADSpend]])+(K$20*Cafe_Fit[[#This Row],[TapsActive]])+(K$21*Cafe_Fit[[#This Row],[IsWeekend]])</f>
        <v>11655.920548405122</v>
      </c>
      <c r="J487" s="4">
        <v>460</v>
      </c>
      <c r="K487" s="4">
        <v>11317.681594689135</v>
      </c>
      <c r="L487" s="4">
        <v>-122.35119636208947</v>
      </c>
    </row>
    <row r="488" spans="2:12" x14ac:dyDescent="0.3">
      <c r="B488" s="1">
        <f t="shared" si="7"/>
        <v>43217</v>
      </c>
      <c r="C488" s="2">
        <v>10408.21067178924</v>
      </c>
      <c r="D488">
        <v>60</v>
      </c>
      <c r="E488" cm="1">
        <f t="array" ref="E488">_xlfn.SWITCH(MONTH(Cafe_Fit[[#This Row],[Date]]),1,100,2,100,3,100,4,150,5,150,6,150,7,150,8,200,9,150,10,150,11,150,12,150)</f>
        <v>150</v>
      </c>
      <c r="F488">
        <v>17</v>
      </c>
      <c r="G488">
        <f>IF(OR(WEEKDAY(Cafe_Fit[[#This Row],[Date]])=1, WEEKDAY(Cafe_Fit[[#This Row],[Date]])=7),1,0)</f>
        <v>0</v>
      </c>
      <c r="H488" s="8">
        <f>K$17+(K$18*Cafe_Fit[[#This Row],[Temp]])+(K$19*Cafe_Fit[[#This Row],[ADSpend]])+(K$20*Cafe_Fit[[#This Row],[TapsActive]])+(K$21*Cafe_Fit[[#This Row],[IsWeekend]])</f>
        <v>11695.686995758875</v>
      </c>
      <c r="J488" s="4">
        <v>461</v>
      </c>
      <c r="K488" s="4">
        <v>11831.667766488743</v>
      </c>
      <c r="L488" s="4">
        <v>-1530.3941732564253</v>
      </c>
    </row>
    <row r="489" spans="2:12" x14ac:dyDescent="0.3">
      <c r="B489" s="1">
        <f t="shared" si="7"/>
        <v>43218</v>
      </c>
      <c r="C489" s="2">
        <v>15494.236624922774</v>
      </c>
      <c r="D489">
        <v>64</v>
      </c>
      <c r="E489" cm="1">
        <f t="array" ref="E489">_xlfn.SWITCH(MONTH(Cafe_Fit[[#This Row],[Date]]),1,100,2,100,3,100,4,150,5,150,6,150,7,150,8,200,9,150,10,150,11,150,12,150)</f>
        <v>150</v>
      </c>
      <c r="F489">
        <v>17</v>
      </c>
      <c r="G489">
        <f>IF(OR(WEEKDAY(Cafe_Fit[[#This Row],[Date]])=1, WEEKDAY(Cafe_Fit[[#This Row],[Date]])=7),1,0)</f>
        <v>1</v>
      </c>
      <c r="H489" s="8">
        <f>K$17+(K$18*Cafe_Fit[[#This Row],[Temp]])+(K$19*Cafe_Fit[[#This Row],[ADSpend]])+(K$20*Cafe_Fit[[#This Row],[TapsActive]])+(K$21*Cafe_Fit[[#This Row],[IsWeekend]])</f>
        <v>14813.411832112537</v>
      </c>
      <c r="J489" s="4">
        <v>462</v>
      </c>
      <c r="K489" s="4">
        <v>14631.893359357633</v>
      </c>
      <c r="L489" s="4">
        <v>-404.99512256157686</v>
      </c>
    </row>
    <row r="490" spans="2:12" x14ac:dyDescent="0.3">
      <c r="B490" s="1">
        <f t="shared" si="7"/>
        <v>43219</v>
      </c>
      <c r="C490" s="2">
        <v>14658.605635732039</v>
      </c>
      <c r="D490">
        <v>63</v>
      </c>
      <c r="E490" cm="1">
        <f t="array" ref="E490">_xlfn.SWITCH(MONTH(Cafe_Fit[[#This Row],[Date]]),1,100,2,100,3,100,4,150,5,150,6,150,7,150,8,200,9,150,10,150,11,150,12,150)</f>
        <v>150</v>
      </c>
      <c r="F490">
        <v>17</v>
      </c>
      <c r="G490">
        <f>IF(OR(WEEKDAY(Cafe_Fit[[#This Row],[Date]])=1, WEEKDAY(Cafe_Fit[[#This Row],[Date]])=7),1,0)</f>
        <v>1</v>
      </c>
      <c r="H490" s="8">
        <f>K$17+(K$18*Cafe_Fit[[#This Row],[Temp]])+(K$19*Cafe_Fit[[#This Row],[ADSpend]])+(K$20*Cafe_Fit[[#This Row],[TapsActive]])+(K$21*Cafe_Fit[[#This Row],[IsWeekend]])</f>
        <v>14766.161156978818</v>
      </c>
      <c r="J490" s="4">
        <v>463</v>
      </c>
      <c r="K490" s="4">
        <v>13970.383907485588</v>
      </c>
      <c r="L490" s="4">
        <v>-520.63949929947921</v>
      </c>
    </row>
    <row r="491" spans="2:12" x14ac:dyDescent="0.3">
      <c r="B491" s="1">
        <f t="shared" si="7"/>
        <v>43220</v>
      </c>
      <c r="C491" s="2">
        <v>11178.234244858932</v>
      </c>
      <c r="D491">
        <v>61</v>
      </c>
      <c r="E491" cm="1">
        <f t="array" ref="E491">_xlfn.SWITCH(MONTH(Cafe_Fit[[#This Row],[Date]]),1,100,2,100,3,100,4,150,5,150,6,150,7,150,8,200,9,150,10,150,11,150,12,150)</f>
        <v>150</v>
      </c>
      <c r="F491">
        <v>19</v>
      </c>
      <c r="G491">
        <f>IF(OR(WEEKDAY(Cafe_Fit[[#This Row],[Date]])=1, WEEKDAY(Cafe_Fit[[#This Row],[Date]])=7),1,0)</f>
        <v>0</v>
      </c>
      <c r="H491" s="8">
        <f>K$17+(K$18*Cafe_Fit[[#This Row],[Temp]])+(K$19*Cafe_Fit[[#This Row],[ADSpend]])+(K$20*Cafe_Fit[[#This Row],[TapsActive]])+(K$21*Cafe_Fit[[#This Row],[IsWeekend]])</f>
        <v>11674.947285527658</v>
      </c>
      <c r="J491" s="4">
        <v>464</v>
      </c>
      <c r="K491" s="4">
        <v>11338.42130492035</v>
      </c>
      <c r="L491" s="4">
        <v>-840.60472068382478</v>
      </c>
    </row>
    <row r="492" spans="2:12" x14ac:dyDescent="0.3">
      <c r="B492" s="1">
        <f t="shared" si="7"/>
        <v>43221</v>
      </c>
      <c r="C492" s="2">
        <v>10473.821881794629</v>
      </c>
      <c r="D492">
        <v>67</v>
      </c>
      <c r="E492" cm="1">
        <f t="array" ref="E492">_xlfn.SWITCH(MONTH(Cafe_Fit[[#This Row],[Date]]),1,100,2,100,3,100,4,150,5,150,6,150,7,150,8,200,9,150,10,150,11,150,12,150)</f>
        <v>150</v>
      </c>
      <c r="F492">
        <v>13</v>
      </c>
      <c r="G492">
        <f>IF(OR(WEEKDAY(Cafe_Fit[[#This Row],[Date]])=1, WEEKDAY(Cafe_Fit[[#This Row],[Date]])=7),1,0)</f>
        <v>0</v>
      </c>
      <c r="H492" s="8">
        <f>K$17+(K$18*Cafe_Fit[[#This Row],[Temp]])+(K$19*Cafe_Fit[[#This Row],[ADSpend]])+(K$20*Cafe_Fit[[#This Row],[TapsActive]])+(K$21*Cafe_Fit[[#This Row],[IsWeekend]])</f>
        <v>12162.422492424765</v>
      </c>
      <c r="J492" s="4">
        <v>465</v>
      </c>
      <c r="K492" s="4">
        <v>11417.954199627853</v>
      </c>
      <c r="L492" s="4">
        <v>-973.8482258041804</v>
      </c>
    </row>
    <row r="493" spans="2:12" x14ac:dyDescent="0.3">
      <c r="B493" s="1">
        <f t="shared" si="7"/>
        <v>43222</v>
      </c>
      <c r="C493" s="2">
        <v>10888.743846230151</v>
      </c>
      <c r="D493">
        <v>71</v>
      </c>
      <c r="E493" cm="1">
        <f t="array" ref="E493">_xlfn.SWITCH(MONTH(Cafe_Fit[[#This Row],[Date]]),1,100,2,100,3,100,4,150,5,150,6,150,7,150,8,200,9,150,10,150,11,150,12,150)</f>
        <v>150</v>
      </c>
      <c r="F493">
        <v>18</v>
      </c>
      <c r="G493">
        <f>IF(OR(WEEKDAY(Cafe_Fit[[#This Row],[Date]])=1, WEEKDAY(Cafe_Fit[[#This Row],[Date]])=7),1,0)</f>
        <v>0</v>
      </c>
      <c r="H493" s="8">
        <f>K$17+(K$18*Cafe_Fit[[#This Row],[Temp]])+(K$19*Cafe_Fit[[#This Row],[ADSpend]])+(K$20*Cafe_Fit[[#This Row],[TapsActive]])+(K$21*Cafe_Fit[[#This Row],[IsWeekend]])</f>
        <v>12181.449229547299</v>
      </c>
      <c r="J493" s="4">
        <v>466</v>
      </c>
      <c r="K493" s="4">
        <v>11689.915741087589</v>
      </c>
      <c r="L493" s="4">
        <v>-1765.4978715629823</v>
      </c>
    </row>
    <row r="494" spans="2:12" x14ac:dyDescent="0.3">
      <c r="B494" s="1">
        <f t="shared" si="7"/>
        <v>43223</v>
      </c>
      <c r="C494" s="2">
        <v>12975.372317402285</v>
      </c>
      <c r="D494">
        <v>72</v>
      </c>
      <c r="E494" cm="1">
        <f t="array" ref="E494">_xlfn.SWITCH(MONTH(Cafe_Fit[[#This Row],[Date]]),1,100,2,100,3,100,4,150,5,150,6,150,7,150,8,200,9,150,10,150,11,150,12,150)</f>
        <v>150</v>
      </c>
      <c r="F494">
        <v>19</v>
      </c>
      <c r="G494">
        <f>IF(OR(WEEKDAY(Cafe_Fit[[#This Row],[Date]])=1, WEEKDAY(Cafe_Fit[[#This Row],[Date]])=7),1,0)</f>
        <v>0</v>
      </c>
      <c r="H494" s="8">
        <f>K$17+(K$18*Cafe_Fit[[#This Row],[Temp]])+(K$19*Cafe_Fit[[#This Row],[ADSpend]])+(K$20*Cafe_Fit[[#This Row],[TapsActive]])+(K$21*Cafe_Fit[[#This Row],[IsWeekend]])</f>
        <v>12194.704711998551</v>
      </c>
      <c r="J494" s="4">
        <v>467</v>
      </c>
      <c r="K494" s="4">
        <v>11973.419791889894</v>
      </c>
      <c r="L494" s="4">
        <v>-982.8198894279285</v>
      </c>
    </row>
    <row r="495" spans="2:12" x14ac:dyDescent="0.3">
      <c r="B495" s="1">
        <f t="shared" si="7"/>
        <v>43224</v>
      </c>
      <c r="C495" s="2">
        <v>12293.23770950711</v>
      </c>
      <c r="D495">
        <v>72</v>
      </c>
      <c r="E495" cm="1">
        <f t="array" ref="E495">_xlfn.SWITCH(MONTH(Cafe_Fit[[#This Row],[Date]]),1,100,2,100,3,100,4,150,5,150,6,150,7,150,8,200,9,150,10,150,11,150,12,150)</f>
        <v>150</v>
      </c>
      <c r="F495">
        <v>20</v>
      </c>
      <c r="G495">
        <f>IF(OR(WEEKDAY(Cafe_Fit[[#This Row],[Date]])=1, WEEKDAY(Cafe_Fit[[#This Row],[Date]])=7),1,0)</f>
        <v>0</v>
      </c>
      <c r="H495" s="8">
        <f>K$17+(K$18*Cafe_Fit[[#This Row],[Temp]])+(K$19*Cafe_Fit[[#This Row],[ADSpend]])+(K$20*Cafe_Fit[[#This Row],[TapsActive]])+(K$21*Cafe_Fit[[#This Row],[IsWeekend]])</f>
        <v>12160.709519316084</v>
      </c>
      <c r="J495" s="4">
        <v>468</v>
      </c>
      <c r="K495" s="4">
        <v>12094.432107059831</v>
      </c>
      <c r="L495" s="4">
        <v>-1291.6851116839407</v>
      </c>
    </row>
    <row r="496" spans="2:12" x14ac:dyDescent="0.3">
      <c r="B496" s="1">
        <f t="shared" si="7"/>
        <v>43225</v>
      </c>
      <c r="C496" s="2">
        <v>14332.673351464573</v>
      </c>
      <c r="D496">
        <v>73</v>
      </c>
      <c r="E496" cm="1">
        <f t="array" ref="E496">_xlfn.SWITCH(MONTH(Cafe_Fit[[#This Row],[Date]]),1,100,2,100,3,100,4,150,5,150,6,150,7,150,8,200,9,150,10,150,11,150,12,150)</f>
        <v>150</v>
      </c>
      <c r="F496">
        <v>21</v>
      </c>
      <c r="G496">
        <f>IF(OR(WEEKDAY(Cafe_Fit[[#This Row],[Date]])=1, WEEKDAY(Cafe_Fit[[#This Row],[Date]])=7),1,0)</f>
        <v>1</v>
      </c>
      <c r="H496" s="8">
        <f>K$17+(K$18*Cafe_Fit[[#This Row],[Temp]])+(K$19*Cafe_Fit[[#This Row],[ADSpend]])+(K$20*Cafe_Fit[[#This Row],[TapsActive]])+(K$21*Cafe_Fit[[#This Row],[IsWeekend]])</f>
        <v>15102.687137586126</v>
      </c>
      <c r="J496" s="4">
        <v>469</v>
      </c>
      <c r="K496" s="4">
        <v>15008.185787318691</v>
      </c>
      <c r="L496" s="4">
        <v>616.86158525615247</v>
      </c>
    </row>
    <row r="497" spans="2:12" x14ac:dyDescent="0.3">
      <c r="B497" s="1">
        <f t="shared" si="7"/>
        <v>43226</v>
      </c>
      <c r="C497" s="2">
        <v>13605.791107354706</v>
      </c>
      <c r="D497">
        <v>70</v>
      </c>
      <c r="E497" cm="1">
        <f t="array" ref="E497">_xlfn.SWITCH(MONTH(Cafe_Fit[[#This Row],[Date]]),1,100,2,100,3,100,4,150,5,150,6,150,7,150,8,200,9,150,10,150,11,150,12,150)</f>
        <v>150</v>
      </c>
      <c r="F497">
        <v>20</v>
      </c>
      <c r="G497">
        <f>IF(OR(WEEKDAY(Cafe_Fit[[#This Row],[Date]])=1, WEEKDAY(Cafe_Fit[[#This Row],[Date]])=7),1,0)</f>
        <v>1</v>
      </c>
      <c r="H497" s="8">
        <f>K$17+(K$18*Cafe_Fit[[#This Row],[Temp]])+(K$19*Cafe_Fit[[#This Row],[ADSpend]])+(K$20*Cafe_Fit[[#This Row],[TapsActive]])+(K$21*Cafe_Fit[[#This Row],[IsWeekend]])</f>
        <v>14994.930304867441</v>
      </c>
      <c r="J497" s="4">
        <v>470</v>
      </c>
      <c r="K497" s="4">
        <v>14894.657699928721</v>
      </c>
      <c r="L497" s="4">
        <v>117.10234709967699</v>
      </c>
    </row>
    <row r="498" spans="2:12" x14ac:dyDescent="0.3">
      <c r="B498" s="1">
        <f t="shared" si="7"/>
        <v>43227</v>
      </c>
      <c r="C498" s="2">
        <v>11601.425936524265</v>
      </c>
      <c r="D498">
        <v>72</v>
      </c>
      <c r="E498" cm="1">
        <f t="array" ref="E498">_xlfn.SWITCH(MONTH(Cafe_Fit[[#This Row],[Date]]),1,100,2,100,3,100,4,150,5,150,6,150,7,150,8,200,9,150,10,150,11,150,12,150)</f>
        <v>150</v>
      </c>
      <c r="F498">
        <v>13</v>
      </c>
      <c r="G498">
        <f>IF(OR(WEEKDAY(Cafe_Fit[[#This Row],[Date]])=1, WEEKDAY(Cafe_Fit[[#This Row],[Date]])=7),1,0)</f>
        <v>0</v>
      </c>
      <c r="H498" s="8">
        <f>K$17+(K$18*Cafe_Fit[[#This Row],[Temp]])+(K$19*Cafe_Fit[[#This Row],[ADSpend]])+(K$20*Cafe_Fit[[#This Row],[TapsActive]])+(K$21*Cafe_Fit[[#This Row],[IsWeekend]])</f>
        <v>12398.675868093353</v>
      </c>
      <c r="J498" s="4">
        <v>471</v>
      </c>
      <c r="K498" s="4">
        <v>11122.907639482979</v>
      </c>
      <c r="L498" s="4">
        <v>79.163440984215413</v>
      </c>
    </row>
    <row r="499" spans="2:12" x14ac:dyDescent="0.3">
      <c r="B499" s="1">
        <f t="shared" si="7"/>
        <v>43228</v>
      </c>
      <c r="C499" s="2">
        <v>12376.088705888498</v>
      </c>
      <c r="D499">
        <v>70</v>
      </c>
      <c r="E499" cm="1">
        <f t="array" ref="E499">_xlfn.SWITCH(MONTH(Cafe_Fit[[#This Row],[Date]]),1,100,2,100,3,100,4,150,5,150,6,150,7,150,8,200,9,150,10,150,11,150,12,150)</f>
        <v>150</v>
      </c>
      <c r="F499">
        <v>15</v>
      </c>
      <c r="G499">
        <f>IF(OR(WEEKDAY(Cafe_Fit[[#This Row],[Date]])=1, WEEKDAY(Cafe_Fit[[#This Row],[Date]])=7),1,0)</f>
        <v>0</v>
      </c>
      <c r="H499" s="8">
        <f>K$17+(K$18*Cafe_Fit[[#This Row],[Temp]])+(K$19*Cafe_Fit[[#This Row],[ADSpend]])+(K$20*Cafe_Fit[[#This Row],[TapsActive]])+(K$21*Cafe_Fit[[#This Row],[IsWeekend]])</f>
        <v>12236.184132460983</v>
      </c>
      <c r="J499" s="4">
        <v>472</v>
      </c>
      <c r="K499" s="4">
        <v>11283.686402006668</v>
      </c>
      <c r="L499" s="4">
        <v>-349.74537927714846</v>
      </c>
    </row>
    <row r="500" spans="2:12" x14ac:dyDescent="0.3">
      <c r="B500" s="1">
        <f t="shared" si="7"/>
        <v>43229</v>
      </c>
      <c r="C500" s="2">
        <v>12629.483882720488</v>
      </c>
      <c r="D500">
        <v>71</v>
      </c>
      <c r="E500" cm="1">
        <f t="array" ref="E500">_xlfn.SWITCH(MONTH(Cafe_Fit[[#This Row],[Date]]),1,100,2,100,3,100,4,150,5,150,6,150,7,150,8,200,9,150,10,150,11,150,12,150)</f>
        <v>150</v>
      </c>
      <c r="F500">
        <v>18</v>
      </c>
      <c r="G500">
        <f>IF(OR(WEEKDAY(Cafe_Fit[[#This Row],[Date]])=1, WEEKDAY(Cafe_Fit[[#This Row],[Date]])=7),1,0)</f>
        <v>0</v>
      </c>
      <c r="H500" s="8">
        <f>K$17+(K$18*Cafe_Fit[[#This Row],[Temp]])+(K$19*Cafe_Fit[[#This Row],[ADSpend]])+(K$20*Cafe_Fit[[#This Row],[TapsActive]])+(K$21*Cafe_Fit[[#This Row],[IsWeekend]])</f>
        <v>12181.449229547299</v>
      </c>
      <c r="J500" s="4">
        <v>473</v>
      </c>
      <c r="K500" s="4">
        <v>11992.44652901243</v>
      </c>
      <c r="L500" s="4">
        <v>-1352.085014472088</v>
      </c>
    </row>
    <row r="501" spans="2:12" x14ac:dyDescent="0.3">
      <c r="B501" s="1">
        <f t="shared" si="7"/>
        <v>43230</v>
      </c>
      <c r="C501" s="2">
        <v>11992.109436373032</v>
      </c>
      <c r="D501">
        <v>76</v>
      </c>
      <c r="E501" cm="1">
        <f t="array" ref="E501">_xlfn.SWITCH(MONTH(Cafe_Fit[[#This Row],[Date]]),1,100,2,100,3,100,4,150,5,150,6,150,7,150,8,200,9,150,10,150,11,150,12,150)</f>
        <v>150</v>
      </c>
      <c r="F501">
        <v>20</v>
      </c>
      <c r="G501">
        <f>IF(OR(WEEKDAY(Cafe_Fit[[#This Row],[Date]])=1, WEEKDAY(Cafe_Fit[[#This Row],[Date]])=7),1,0)</f>
        <v>0</v>
      </c>
      <c r="H501" s="8">
        <f>K$17+(K$18*Cafe_Fit[[#This Row],[Temp]])+(K$19*Cafe_Fit[[#This Row],[ADSpend]])+(K$20*Cafe_Fit[[#This Row],[TapsActive]])+(K$21*Cafe_Fit[[#This Row],[IsWeekend]])</f>
        <v>12349.712219850953</v>
      </c>
      <c r="J501" s="4">
        <v>474</v>
      </c>
      <c r="K501" s="4">
        <v>12013.186239243647</v>
      </c>
      <c r="L501" s="4">
        <v>-321.73881982462808</v>
      </c>
    </row>
    <row r="502" spans="2:12" x14ac:dyDescent="0.3">
      <c r="B502" s="1">
        <f t="shared" si="7"/>
        <v>43231</v>
      </c>
      <c r="C502" s="2">
        <v>11773.951710336589</v>
      </c>
      <c r="D502">
        <v>74</v>
      </c>
      <c r="E502" cm="1">
        <f t="array" ref="E502">_xlfn.SWITCH(MONTH(Cafe_Fit[[#This Row],[Date]]),1,100,2,100,3,100,4,150,5,150,6,150,7,150,8,200,9,150,10,150,11,150,12,150)</f>
        <v>150</v>
      </c>
      <c r="F502">
        <v>21</v>
      </c>
      <c r="G502">
        <f>IF(OR(WEEKDAY(Cafe_Fit[[#This Row],[Date]])=1, WEEKDAY(Cafe_Fit[[#This Row],[Date]])=7),1,0)</f>
        <v>0</v>
      </c>
      <c r="H502" s="8">
        <f>K$17+(K$18*Cafe_Fit[[#This Row],[Temp]])+(K$19*Cafe_Fit[[#This Row],[ADSpend]])+(K$20*Cafe_Fit[[#This Row],[TapsActive]])+(K$21*Cafe_Fit[[#This Row],[IsWeekend]])</f>
        <v>12221.215676901051</v>
      </c>
      <c r="J502" s="4">
        <v>475</v>
      </c>
      <c r="K502" s="4">
        <v>11446.178137639035</v>
      </c>
      <c r="L502" s="4">
        <v>-183.5569696505645</v>
      </c>
    </row>
    <row r="503" spans="2:12" x14ac:dyDescent="0.3">
      <c r="B503" s="1">
        <f t="shared" si="7"/>
        <v>43232</v>
      </c>
      <c r="C503" s="2">
        <v>15867.28849551472</v>
      </c>
      <c r="D503">
        <v>80</v>
      </c>
      <c r="E503" cm="1">
        <f t="array" ref="E503">_xlfn.SWITCH(MONTH(Cafe_Fit[[#This Row],[Date]]),1,100,2,100,3,100,4,150,5,150,6,150,7,150,8,200,9,150,10,150,11,150,12,150)</f>
        <v>150</v>
      </c>
      <c r="F503">
        <v>17</v>
      </c>
      <c r="G503">
        <f>IF(OR(WEEKDAY(Cafe_Fit[[#This Row],[Date]])=1, WEEKDAY(Cafe_Fit[[#This Row],[Date]])=7),1,0)</f>
        <v>1</v>
      </c>
      <c r="H503" s="8">
        <f>K$17+(K$18*Cafe_Fit[[#This Row],[Temp]])+(K$19*Cafe_Fit[[#This Row],[ADSpend]])+(K$20*Cafe_Fit[[#This Row],[TapsActive]])+(K$21*Cafe_Fit[[#This Row],[IsWeekend]])</f>
        <v>15569.422634252016</v>
      </c>
      <c r="J503" s="4">
        <v>476</v>
      </c>
      <c r="K503" s="4">
        <v>14726.394709625069</v>
      </c>
      <c r="L503" s="4">
        <v>-544.62829681996482</v>
      </c>
    </row>
    <row r="504" spans="2:12" x14ac:dyDescent="0.3">
      <c r="B504" s="1">
        <f t="shared" si="7"/>
        <v>43233</v>
      </c>
      <c r="C504" s="2">
        <v>15664.209305859338</v>
      </c>
      <c r="D504">
        <v>80</v>
      </c>
      <c r="E504" cm="1">
        <f t="array" ref="E504">_xlfn.SWITCH(MONTH(Cafe_Fit[[#This Row],[Date]]),1,100,2,100,3,100,4,150,5,150,6,150,7,150,8,200,9,150,10,150,11,150,12,150)</f>
        <v>150</v>
      </c>
      <c r="F504">
        <v>13</v>
      </c>
      <c r="G504">
        <f>IF(OR(WEEKDAY(Cafe_Fit[[#This Row],[Date]])=1, WEEKDAY(Cafe_Fit[[#This Row],[Date]])=7),1,0)</f>
        <v>1</v>
      </c>
      <c r="H504" s="8">
        <f>K$17+(K$18*Cafe_Fit[[#This Row],[Temp]])+(K$19*Cafe_Fit[[#This Row],[ADSpend]])+(K$20*Cafe_Fit[[#This Row],[TapsActive]])+(K$21*Cafe_Fit[[#This Row],[IsWeekend]])</f>
        <v>15705.403404981884</v>
      </c>
      <c r="J504" s="4">
        <v>477</v>
      </c>
      <c r="K504" s="4">
        <v>14637.664614028918</v>
      </c>
      <c r="L504" s="4">
        <v>-581.09976855344212</v>
      </c>
    </row>
    <row r="505" spans="2:12" x14ac:dyDescent="0.3">
      <c r="B505" s="1">
        <f t="shared" si="7"/>
        <v>43234</v>
      </c>
      <c r="C505" s="2">
        <v>11556.480001323707</v>
      </c>
      <c r="D505">
        <v>81</v>
      </c>
      <c r="E505" cm="1">
        <f t="array" ref="E505">_xlfn.SWITCH(MONTH(Cafe_Fit[[#This Row],[Date]]),1,100,2,100,3,100,4,150,5,150,6,150,7,150,8,200,9,150,10,150,11,150,12,150)</f>
        <v>150</v>
      </c>
      <c r="F505">
        <v>15</v>
      </c>
      <c r="G505">
        <f>IF(OR(WEEKDAY(Cafe_Fit[[#This Row],[Date]])=1, WEEKDAY(Cafe_Fit[[#This Row],[Date]])=7),1,0)</f>
        <v>0</v>
      </c>
      <c r="H505" s="8">
        <f>K$17+(K$18*Cafe_Fit[[#This Row],[Temp]])+(K$19*Cafe_Fit[[#This Row],[ADSpend]])+(K$20*Cafe_Fit[[#This Row],[TapsActive]])+(K$21*Cafe_Fit[[#This Row],[IsWeekend]])</f>
        <v>12755.941558931874</v>
      </c>
      <c r="J505" s="4">
        <v>478</v>
      </c>
      <c r="K505" s="4">
        <v>11708.942478210125</v>
      </c>
      <c r="L505" s="4">
        <v>-843.49896296188854</v>
      </c>
    </row>
    <row r="506" spans="2:12" x14ac:dyDescent="0.3">
      <c r="B506" s="1">
        <f t="shared" si="7"/>
        <v>43235</v>
      </c>
      <c r="C506" s="2">
        <v>12481.272695906266</v>
      </c>
      <c r="D506">
        <v>75</v>
      </c>
      <c r="E506" cm="1">
        <f t="array" ref="E506">_xlfn.SWITCH(MONTH(Cafe_Fit[[#This Row],[Date]]),1,100,2,100,3,100,4,150,5,150,6,150,7,150,8,200,9,150,10,150,11,150,12,150)</f>
        <v>150</v>
      </c>
      <c r="F506">
        <v>14</v>
      </c>
      <c r="G506">
        <f>IF(OR(WEEKDAY(Cafe_Fit[[#This Row],[Date]])=1, WEEKDAY(Cafe_Fit[[#This Row],[Date]])=7),1,0)</f>
        <v>0</v>
      </c>
      <c r="H506" s="8">
        <f>K$17+(K$18*Cafe_Fit[[#This Row],[Temp]])+(K$19*Cafe_Fit[[#This Row],[ADSpend]])+(K$20*Cafe_Fit[[#This Row],[TapsActive]])+(K$21*Cafe_Fit[[#This Row],[IsWeekend]])</f>
        <v>12506.432700812036</v>
      </c>
      <c r="J506" s="4">
        <v>479</v>
      </c>
      <c r="K506" s="4">
        <v>11871.434213842493</v>
      </c>
      <c r="L506" s="4">
        <v>-220.91677180500119</v>
      </c>
    </row>
    <row r="507" spans="2:12" x14ac:dyDescent="0.3">
      <c r="B507" s="1">
        <f t="shared" si="7"/>
        <v>43236</v>
      </c>
      <c r="C507" s="2">
        <v>10745.671533733494</v>
      </c>
      <c r="D507">
        <v>72</v>
      </c>
      <c r="E507" cm="1">
        <f t="array" ref="E507">_xlfn.SWITCH(MONTH(Cafe_Fit[[#This Row],[Date]]),1,100,2,100,3,100,4,150,5,150,6,150,7,150,8,200,9,150,10,150,11,150,12,150)</f>
        <v>150</v>
      </c>
      <c r="F507">
        <v>22</v>
      </c>
      <c r="G507">
        <f>IF(OR(WEEKDAY(Cafe_Fit[[#This Row],[Date]])=1, WEEKDAY(Cafe_Fit[[#This Row],[Date]])=7),1,0)</f>
        <v>0</v>
      </c>
      <c r="H507" s="8">
        <f>K$17+(K$18*Cafe_Fit[[#This Row],[Temp]])+(K$19*Cafe_Fit[[#This Row],[ADSpend]])+(K$20*Cafe_Fit[[#This Row],[TapsActive]])+(K$21*Cafe_Fit[[#This Row],[IsWeekend]])</f>
        <v>12092.71913395115</v>
      </c>
      <c r="J507" s="4">
        <v>480</v>
      </c>
      <c r="K507" s="4">
        <v>11708.942478210125</v>
      </c>
      <c r="L507" s="4">
        <v>23.554527509690161</v>
      </c>
    </row>
    <row r="508" spans="2:12" x14ac:dyDescent="0.3">
      <c r="B508" s="1">
        <f t="shared" si="7"/>
        <v>43237</v>
      </c>
      <c r="C508" s="2">
        <v>11908.84638720582</v>
      </c>
      <c r="D508">
        <v>73</v>
      </c>
      <c r="E508" cm="1">
        <f t="array" ref="E508">_xlfn.SWITCH(MONTH(Cafe_Fit[[#This Row],[Date]]),1,100,2,100,3,100,4,150,5,150,6,150,7,150,8,200,9,150,10,150,11,150,12,150)</f>
        <v>150</v>
      </c>
      <c r="F508">
        <v>21</v>
      </c>
      <c r="G508">
        <f>IF(OR(WEEKDAY(Cafe_Fit[[#This Row],[Date]])=1, WEEKDAY(Cafe_Fit[[#This Row],[Date]])=7),1,0)</f>
        <v>0</v>
      </c>
      <c r="H508" s="8">
        <f>K$17+(K$18*Cafe_Fit[[#This Row],[Temp]])+(K$19*Cafe_Fit[[#This Row],[ADSpend]])+(K$20*Cafe_Fit[[#This Row],[TapsActive]])+(K$21*Cafe_Fit[[#This Row],[IsWeekend]])</f>
        <v>12173.965001767334</v>
      </c>
      <c r="J508" s="4">
        <v>481</v>
      </c>
      <c r="K508" s="4">
        <v>11655.920548405122</v>
      </c>
      <c r="L508" s="4">
        <v>657.62451852326012</v>
      </c>
    </row>
    <row r="509" spans="2:12" x14ac:dyDescent="0.3">
      <c r="B509" s="1">
        <f t="shared" si="7"/>
        <v>43238</v>
      </c>
      <c r="C509" s="2">
        <v>12251.168754755414</v>
      </c>
      <c r="D509">
        <v>72</v>
      </c>
      <c r="E509" cm="1">
        <f t="array" ref="E509">_xlfn.SWITCH(MONTH(Cafe_Fit[[#This Row],[Date]]),1,100,2,100,3,100,4,150,5,150,6,150,7,150,8,200,9,150,10,150,11,150,12,150)</f>
        <v>150</v>
      </c>
      <c r="F509">
        <v>22</v>
      </c>
      <c r="G509">
        <f>IF(OR(WEEKDAY(Cafe_Fit[[#This Row],[Date]])=1, WEEKDAY(Cafe_Fit[[#This Row],[Date]])=7),1,0)</f>
        <v>0</v>
      </c>
      <c r="H509" s="8">
        <f>K$17+(K$18*Cafe_Fit[[#This Row],[Temp]])+(K$19*Cafe_Fit[[#This Row],[ADSpend]])+(K$20*Cafe_Fit[[#This Row],[TapsActive]])+(K$21*Cafe_Fit[[#This Row],[IsWeekend]])</f>
        <v>12092.71913395115</v>
      </c>
      <c r="J509" s="4">
        <v>482</v>
      </c>
      <c r="K509" s="4">
        <v>11695.686995758875</v>
      </c>
      <c r="L509" s="4">
        <v>-1287.4763239696349</v>
      </c>
    </row>
    <row r="510" spans="2:12" x14ac:dyDescent="0.3">
      <c r="B510" s="1">
        <f t="shared" si="7"/>
        <v>43239</v>
      </c>
      <c r="C510" s="2">
        <v>14738.507810250285</v>
      </c>
      <c r="D510">
        <v>76</v>
      </c>
      <c r="E510" cm="1">
        <f t="array" ref="E510">_xlfn.SWITCH(MONTH(Cafe_Fit[[#This Row],[Date]]),1,100,2,100,3,100,4,150,5,150,6,150,7,150,8,200,9,150,10,150,11,150,12,150)</f>
        <v>150</v>
      </c>
      <c r="F510">
        <v>18</v>
      </c>
      <c r="G510">
        <f>IF(OR(WEEKDAY(Cafe_Fit[[#This Row],[Date]])=1, WEEKDAY(Cafe_Fit[[#This Row],[Date]])=7),1,0)</f>
        <v>1</v>
      </c>
      <c r="H510" s="8">
        <f>K$17+(K$18*Cafe_Fit[[#This Row],[Temp]])+(K$19*Cafe_Fit[[#This Row],[ADSpend]])+(K$20*Cafe_Fit[[#This Row],[TapsActive]])+(K$21*Cafe_Fit[[#This Row],[IsWeekend]])</f>
        <v>15346.42474103468</v>
      </c>
      <c r="J510" s="4">
        <v>483</v>
      </c>
      <c r="K510" s="4">
        <v>14813.411832112537</v>
      </c>
      <c r="L510" s="4">
        <v>680.82479281023734</v>
      </c>
    </row>
    <row r="511" spans="2:12" x14ac:dyDescent="0.3">
      <c r="B511" s="1">
        <f t="shared" si="7"/>
        <v>43240</v>
      </c>
      <c r="C511" s="2">
        <v>16181.359726820394</v>
      </c>
      <c r="D511">
        <v>77</v>
      </c>
      <c r="E511" cm="1">
        <f t="array" ref="E511">_xlfn.SWITCH(MONTH(Cafe_Fit[[#This Row],[Date]]),1,100,2,100,3,100,4,150,5,150,6,150,7,150,8,200,9,150,10,150,11,150,12,150)</f>
        <v>150</v>
      </c>
      <c r="F511">
        <v>15</v>
      </c>
      <c r="G511">
        <f>IF(OR(WEEKDAY(Cafe_Fit[[#This Row],[Date]])=1, WEEKDAY(Cafe_Fit[[#This Row],[Date]])=7),1,0)</f>
        <v>1</v>
      </c>
      <c r="H511" s="8">
        <f>K$17+(K$18*Cafe_Fit[[#This Row],[Temp]])+(K$19*Cafe_Fit[[#This Row],[ADSpend]])+(K$20*Cafe_Fit[[#This Row],[TapsActive]])+(K$21*Cafe_Fit[[#This Row],[IsWeekend]])</f>
        <v>15495.660994215797</v>
      </c>
      <c r="J511" s="4">
        <v>484</v>
      </c>
      <c r="K511" s="4">
        <v>14766.161156978818</v>
      </c>
      <c r="L511" s="4">
        <v>-107.55552124677888</v>
      </c>
    </row>
    <row r="512" spans="2:12" x14ac:dyDescent="0.3">
      <c r="B512" s="1">
        <f t="shared" si="7"/>
        <v>43241</v>
      </c>
      <c r="C512" s="2">
        <v>11564.247369420202</v>
      </c>
      <c r="D512">
        <v>73</v>
      </c>
      <c r="E512" cm="1">
        <f t="array" ref="E512">_xlfn.SWITCH(MONTH(Cafe_Fit[[#This Row],[Date]]),1,100,2,100,3,100,4,150,5,150,6,150,7,150,8,200,9,150,10,150,11,150,12,150)</f>
        <v>150</v>
      </c>
      <c r="F512">
        <v>19</v>
      </c>
      <c r="G512">
        <f>IF(OR(WEEKDAY(Cafe_Fit[[#This Row],[Date]])=1, WEEKDAY(Cafe_Fit[[#This Row],[Date]])=7),1,0)</f>
        <v>0</v>
      </c>
      <c r="H512" s="8">
        <f>K$17+(K$18*Cafe_Fit[[#This Row],[Temp]])+(K$19*Cafe_Fit[[#This Row],[ADSpend]])+(K$20*Cafe_Fit[[#This Row],[TapsActive]])+(K$21*Cafe_Fit[[#This Row],[IsWeekend]])</f>
        <v>12241.955387132268</v>
      </c>
      <c r="J512" s="4">
        <v>485</v>
      </c>
      <c r="K512" s="4">
        <v>11674.947285527658</v>
      </c>
      <c r="L512" s="4">
        <v>-496.71304066872653</v>
      </c>
    </row>
    <row r="513" spans="2:12" x14ac:dyDescent="0.3">
      <c r="B513" s="1">
        <f t="shared" si="7"/>
        <v>43242</v>
      </c>
      <c r="C513" s="2">
        <v>13365.665656799119</v>
      </c>
      <c r="D513">
        <v>73</v>
      </c>
      <c r="E513" cm="1">
        <f t="array" ref="E513">_xlfn.SWITCH(MONTH(Cafe_Fit[[#This Row],[Date]]),1,100,2,100,3,100,4,150,5,150,6,150,7,150,8,200,9,150,10,150,11,150,12,150)</f>
        <v>150</v>
      </c>
      <c r="F513">
        <v>19</v>
      </c>
      <c r="G513">
        <f>IF(OR(WEEKDAY(Cafe_Fit[[#This Row],[Date]])=1, WEEKDAY(Cafe_Fit[[#This Row],[Date]])=7),1,0)</f>
        <v>0</v>
      </c>
      <c r="H513" s="8">
        <f>K$17+(K$18*Cafe_Fit[[#This Row],[Temp]])+(K$19*Cafe_Fit[[#This Row],[ADSpend]])+(K$20*Cafe_Fit[[#This Row],[TapsActive]])+(K$21*Cafe_Fit[[#This Row],[IsWeekend]])</f>
        <v>12241.955387132268</v>
      </c>
      <c r="J513" s="4">
        <v>486</v>
      </c>
      <c r="K513" s="4">
        <v>12162.422492424765</v>
      </c>
      <c r="L513" s="4">
        <v>-1688.6006106301356</v>
      </c>
    </row>
    <row r="514" spans="2:12" x14ac:dyDescent="0.3">
      <c r="B514" s="1">
        <f t="shared" si="7"/>
        <v>43243</v>
      </c>
      <c r="C514" s="2">
        <v>12546.784847449853</v>
      </c>
      <c r="D514">
        <v>74</v>
      </c>
      <c r="E514" cm="1">
        <f t="array" ref="E514">_xlfn.SWITCH(MONTH(Cafe_Fit[[#This Row],[Date]]),1,100,2,100,3,100,4,150,5,150,6,150,7,150,8,200,9,150,10,150,11,150,12,150)</f>
        <v>150</v>
      </c>
      <c r="F514">
        <v>17</v>
      </c>
      <c r="G514">
        <f>IF(OR(WEEKDAY(Cafe_Fit[[#This Row],[Date]])=1, WEEKDAY(Cafe_Fit[[#This Row],[Date]])=7),1,0)</f>
        <v>0</v>
      </c>
      <c r="H514" s="8">
        <f>K$17+(K$18*Cafe_Fit[[#This Row],[Temp]])+(K$19*Cafe_Fit[[#This Row],[ADSpend]])+(K$20*Cafe_Fit[[#This Row],[TapsActive]])+(K$21*Cafe_Fit[[#This Row],[IsWeekend]])</f>
        <v>12357.196447630919</v>
      </c>
      <c r="J514" s="4">
        <v>487</v>
      </c>
      <c r="K514" s="4">
        <v>12181.449229547299</v>
      </c>
      <c r="L514" s="4">
        <v>-1292.7053833171485</v>
      </c>
    </row>
    <row r="515" spans="2:12" x14ac:dyDescent="0.3">
      <c r="B515" s="1">
        <f t="shared" si="7"/>
        <v>43244</v>
      </c>
      <c r="C515" s="2">
        <v>11786.588067017472</v>
      </c>
      <c r="D515">
        <v>77</v>
      </c>
      <c r="E515" cm="1">
        <f t="array" ref="E515">_xlfn.SWITCH(MONTH(Cafe_Fit[[#This Row],[Date]]),1,100,2,100,3,100,4,150,5,150,6,150,7,150,8,200,9,150,10,150,11,150,12,150)</f>
        <v>150</v>
      </c>
      <c r="F515">
        <v>18</v>
      </c>
      <c r="G515">
        <f>IF(OR(WEEKDAY(Cafe_Fit[[#This Row],[Date]])=1, WEEKDAY(Cafe_Fit[[#This Row],[Date]])=7),1,0)</f>
        <v>0</v>
      </c>
      <c r="H515" s="8">
        <f>K$17+(K$18*Cafe_Fit[[#This Row],[Temp]])+(K$19*Cafe_Fit[[#This Row],[ADSpend]])+(K$20*Cafe_Fit[[#This Row],[TapsActive]])+(K$21*Cafe_Fit[[#This Row],[IsWeekend]])</f>
        <v>12464.953280349604</v>
      </c>
      <c r="J515" s="4">
        <v>488</v>
      </c>
      <c r="K515" s="4">
        <v>12194.704711998551</v>
      </c>
      <c r="L515" s="4">
        <v>780.66760540373434</v>
      </c>
    </row>
    <row r="516" spans="2:12" x14ac:dyDescent="0.3">
      <c r="B516" s="1">
        <f t="shared" si="7"/>
        <v>43245</v>
      </c>
      <c r="C516" s="2">
        <v>12409.761805259757</v>
      </c>
      <c r="D516">
        <v>76</v>
      </c>
      <c r="E516" cm="1">
        <f t="array" ref="E516">_xlfn.SWITCH(MONTH(Cafe_Fit[[#This Row],[Date]]),1,100,2,100,3,100,4,150,5,150,6,150,7,150,8,200,9,150,10,150,11,150,12,150)</f>
        <v>150</v>
      </c>
      <c r="F516">
        <v>14</v>
      </c>
      <c r="G516">
        <f>IF(OR(WEEKDAY(Cafe_Fit[[#This Row],[Date]])=1, WEEKDAY(Cafe_Fit[[#This Row],[Date]])=7),1,0)</f>
        <v>0</v>
      </c>
      <c r="H516" s="8">
        <f>K$17+(K$18*Cafe_Fit[[#This Row],[Temp]])+(K$19*Cafe_Fit[[#This Row],[ADSpend]])+(K$20*Cafe_Fit[[#This Row],[TapsActive]])+(K$21*Cafe_Fit[[#This Row],[IsWeekend]])</f>
        <v>12553.683375945755</v>
      </c>
      <c r="J516" s="4">
        <v>489</v>
      </c>
      <c r="K516" s="4">
        <v>12160.709519316084</v>
      </c>
      <c r="L516" s="4">
        <v>132.52819019102571</v>
      </c>
    </row>
    <row r="517" spans="2:12" x14ac:dyDescent="0.3">
      <c r="B517" s="1">
        <f t="shared" si="7"/>
        <v>43246</v>
      </c>
      <c r="C517" s="2">
        <v>16112.511079581152</v>
      </c>
      <c r="D517">
        <v>75</v>
      </c>
      <c r="E517" cm="1">
        <f t="array" ref="E517">_xlfn.SWITCH(MONTH(Cafe_Fit[[#This Row],[Date]]),1,100,2,100,3,100,4,150,5,150,6,150,7,150,8,200,9,150,10,150,11,150,12,150)</f>
        <v>150</v>
      </c>
      <c r="F517">
        <v>16</v>
      </c>
      <c r="G517">
        <f>IF(OR(WEEKDAY(Cafe_Fit[[#This Row],[Date]])=1, WEEKDAY(Cafe_Fit[[#This Row],[Date]])=7),1,0)</f>
        <v>1</v>
      </c>
      <c r="H517" s="8">
        <f>K$17+(K$18*Cafe_Fit[[#This Row],[Temp]])+(K$19*Cafe_Fit[[#This Row],[ADSpend]])+(K$20*Cafe_Fit[[#This Row],[TapsActive]])+(K$21*Cafe_Fit[[#This Row],[IsWeekend]])</f>
        <v>15367.164451265895</v>
      </c>
      <c r="J517" s="4">
        <v>490</v>
      </c>
      <c r="K517" s="4">
        <v>15102.687137586126</v>
      </c>
      <c r="L517" s="4">
        <v>-770.01378612155349</v>
      </c>
    </row>
    <row r="518" spans="2:12" x14ac:dyDescent="0.3">
      <c r="B518" s="1">
        <f t="shared" si="7"/>
        <v>43247</v>
      </c>
      <c r="C518" s="2">
        <v>16105.297250878062</v>
      </c>
      <c r="D518">
        <v>76</v>
      </c>
      <c r="E518" cm="1">
        <f t="array" ref="E518">_xlfn.SWITCH(MONTH(Cafe_Fit[[#This Row],[Date]]),1,100,2,100,3,100,4,150,5,150,6,150,7,150,8,200,9,150,10,150,11,150,12,150)</f>
        <v>150</v>
      </c>
      <c r="F518">
        <v>15</v>
      </c>
      <c r="G518">
        <f>IF(OR(WEEKDAY(Cafe_Fit[[#This Row],[Date]])=1, WEEKDAY(Cafe_Fit[[#This Row],[Date]])=7),1,0)</f>
        <v>1</v>
      </c>
      <c r="H518" s="8">
        <f>K$17+(K$18*Cafe_Fit[[#This Row],[Temp]])+(K$19*Cafe_Fit[[#This Row],[ADSpend]])+(K$20*Cafe_Fit[[#This Row],[TapsActive]])+(K$21*Cafe_Fit[[#This Row],[IsWeekend]])</f>
        <v>15448.410319082081</v>
      </c>
      <c r="J518" s="4">
        <v>491</v>
      </c>
      <c r="K518" s="4">
        <v>14994.930304867441</v>
      </c>
      <c r="L518" s="4">
        <v>-1389.1391975127353</v>
      </c>
    </row>
    <row r="519" spans="2:12" x14ac:dyDescent="0.3">
      <c r="B519" s="1">
        <f t="shared" si="7"/>
        <v>43248</v>
      </c>
      <c r="C519" s="2">
        <v>13300.277721605382</v>
      </c>
      <c r="D519">
        <v>74</v>
      </c>
      <c r="E519" cm="1">
        <f t="array" ref="E519">_xlfn.SWITCH(MONTH(Cafe_Fit[[#This Row],[Date]]),1,100,2,100,3,100,4,150,5,150,6,150,7,150,8,200,9,150,10,150,11,150,12,150)</f>
        <v>150</v>
      </c>
      <c r="F519">
        <v>18</v>
      </c>
      <c r="G519">
        <f>IF(OR(WEEKDAY(Cafe_Fit[[#This Row],[Date]])=1, WEEKDAY(Cafe_Fit[[#This Row],[Date]])=7),1,0)</f>
        <v>0</v>
      </c>
      <c r="H519" s="8">
        <f>K$17+(K$18*Cafe_Fit[[#This Row],[Temp]])+(K$19*Cafe_Fit[[#This Row],[ADSpend]])+(K$20*Cafe_Fit[[#This Row],[TapsActive]])+(K$21*Cafe_Fit[[#This Row],[IsWeekend]])</f>
        <v>12323.201254948452</v>
      </c>
      <c r="J519" s="4">
        <v>492</v>
      </c>
      <c r="K519" s="4">
        <v>12398.675868093353</v>
      </c>
      <c r="L519" s="4">
        <v>-797.24993156908749</v>
      </c>
    </row>
    <row r="520" spans="2:12" x14ac:dyDescent="0.3">
      <c r="B520" s="1">
        <f t="shared" si="7"/>
        <v>43249</v>
      </c>
      <c r="C520" s="2">
        <v>11790.429737828063</v>
      </c>
      <c r="D520">
        <v>74</v>
      </c>
      <c r="E520" cm="1">
        <f t="array" ref="E520">_xlfn.SWITCH(MONTH(Cafe_Fit[[#This Row],[Date]]),1,100,2,100,3,100,4,150,5,150,6,150,7,150,8,200,9,150,10,150,11,150,12,150)</f>
        <v>150</v>
      </c>
      <c r="F520">
        <v>16</v>
      </c>
      <c r="G520">
        <f>IF(OR(WEEKDAY(Cafe_Fit[[#This Row],[Date]])=1, WEEKDAY(Cafe_Fit[[#This Row],[Date]])=7),1,0)</f>
        <v>0</v>
      </c>
      <c r="H520" s="8">
        <f>K$17+(K$18*Cafe_Fit[[#This Row],[Temp]])+(K$19*Cafe_Fit[[#This Row],[ADSpend]])+(K$20*Cafe_Fit[[#This Row],[TapsActive]])+(K$21*Cafe_Fit[[#This Row],[IsWeekend]])</f>
        <v>12391.191640313386</v>
      </c>
      <c r="J520" s="4">
        <v>493</v>
      </c>
      <c r="K520" s="4">
        <v>12236.184132460983</v>
      </c>
      <c r="L520" s="4">
        <v>139.90457342751506</v>
      </c>
    </row>
    <row r="521" spans="2:12" x14ac:dyDescent="0.3">
      <c r="B521" s="1">
        <f t="shared" ref="B521:B584" si="8">B520+1</f>
        <v>43250</v>
      </c>
      <c r="C521" s="2">
        <v>12498.297680325744</v>
      </c>
      <c r="D521">
        <v>76</v>
      </c>
      <c r="E521" cm="1">
        <f t="array" ref="E521">_xlfn.SWITCH(MONTH(Cafe_Fit[[#This Row],[Date]]),1,100,2,100,3,100,4,150,5,150,6,150,7,150,8,200,9,150,10,150,11,150,12,150)</f>
        <v>150</v>
      </c>
      <c r="F521">
        <v>16</v>
      </c>
      <c r="G521">
        <f>IF(OR(WEEKDAY(Cafe_Fit[[#This Row],[Date]])=1, WEEKDAY(Cafe_Fit[[#This Row],[Date]])=7),1,0)</f>
        <v>0</v>
      </c>
      <c r="H521" s="8">
        <f>K$17+(K$18*Cafe_Fit[[#This Row],[Temp]])+(K$19*Cafe_Fit[[#This Row],[ADSpend]])+(K$20*Cafe_Fit[[#This Row],[TapsActive]])+(K$21*Cafe_Fit[[#This Row],[IsWeekend]])</f>
        <v>12485.692990580821</v>
      </c>
      <c r="J521" s="4">
        <v>494</v>
      </c>
      <c r="K521" s="4">
        <v>12181.449229547299</v>
      </c>
      <c r="L521" s="4">
        <v>448.03465317318842</v>
      </c>
    </row>
    <row r="522" spans="2:12" x14ac:dyDescent="0.3">
      <c r="B522" s="1">
        <f t="shared" si="8"/>
        <v>43251</v>
      </c>
      <c r="C522" s="2">
        <v>12472.899603934622</v>
      </c>
      <c r="D522">
        <v>78</v>
      </c>
      <c r="E522" cm="1">
        <f t="array" ref="E522">_xlfn.SWITCH(MONTH(Cafe_Fit[[#This Row],[Date]]),1,100,2,100,3,100,4,150,5,150,6,150,7,150,8,200,9,150,10,150,11,150,12,150)</f>
        <v>150</v>
      </c>
      <c r="F522">
        <v>19</v>
      </c>
      <c r="G522">
        <f>IF(OR(WEEKDAY(Cafe_Fit[[#This Row],[Date]])=1, WEEKDAY(Cafe_Fit[[#This Row],[Date]])=7),1,0)</f>
        <v>0</v>
      </c>
      <c r="H522" s="8">
        <f>K$17+(K$18*Cafe_Fit[[#This Row],[Temp]])+(K$19*Cafe_Fit[[#This Row],[ADSpend]])+(K$20*Cafe_Fit[[#This Row],[TapsActive]])+(K$21*Cafe_Fit[[#This Row],[IsWeekend]])</f>
        <v>12478.208762800856</v>
      </c>
      <c r="J522" s="4">
        <v>495</v>
      </c>
      <c r="K522" s="4">
        <v>12349.712219850953</v>
      </c>
      <c r="L522" s="4">
        <v>-357.60278347792155</v>
      </c>
    </row>
    <row r="523" spans="2:12" x14ac:dyDescent="0.3">
      <c r="B523" s="1">
        <f t="shared" si="8"/>
        <v>43252</v>
      </c>
      <c r="C523" s="2">
        <v>13142.134849221209</v>
      </c>
      <c r="D523">
        <v>76</v>
      </c>
      <c r="E523" cm="1">
        <f t="array" ref="E523">_xlfn.SWITCH(MONTH(Cafe_Fit[[#This Row],[Date]]),1,100,2,100,3,100,4,150,5,150,6,150,7,150,8,200,9,150,10,150,11,150,12,150)</f>
        <v>150</v>
      </c>
      <c r="F523">
        <v>17</v>
      </c>
      <c r="G523">
        <f>IF(OR(WEEKDAY(Cafe_Fit[[#This Row],[Date]])=1, WEEKDAY(Cafe_Fit[[#This Row],[Date]])=7),1,0)</f>
        <v>0</v>
      </c>
      <c r="H523" s="8">
        <f>K$17+(K$18*Cafe_Fit[[#This Row],[Temp]])+(K$19*Cafe_Fit[[#This Row],[ADSpend]])+(K$20*Cafe_Fit[[#This Row],[TapsActive]])+(K$21*Cafe_Fit[[#This Row],[IsWeekend]])</f>
        <v>12451.697797898354</v>
      </c>
      <c r="J523" s="4">
        <v>496</v>
      </c>
      <c r="K523" s="4">
        <v>12221.215676901051</v>
      </c>
      <c r="L523" s="4">
        <v>-447.26396656446195</v>
      </c>
    </row>
    <row r="524" spans="2:12" x14ac:dyDescent="0.3">
      <c r="B524" s="1">
        <f t="shared" si="8"/>
        <v>43253</v>
      </c>
      <c r="C524" s="2">
        <v>14351.707070885335</v>
      </c>
      <c r="D524">
        <v>76</v>
      </c>
      <c r="E524" cm="1">
        <f t="array" ref="E524">_xlfn.SWITCH(MONTH(Cafe_Fit[[#This Row],[Date]]),1,100,2,100,3,100,4,150,5,150,6,150,7,150,8,200,9,150,10,150,11,150,12,150)</f>
        <v>150</v>
      </c>
      <c r="F524">
        <v>20</v>
      </c>
      <c r="G524">
        <f>IF(OR(WEEKDAY(Cafe_Fit[[#This Row],[Date]])=1, WEEKDAY(Cafe_Fit[[#This Row],[Date]])=7),1,0)</f>
        <v>1</v>
      </c>
      <c r="H524" s="8">
        <f>K$17+(K$18*Cafe_Fit[[#This Row],[Temp]])+(K$19*Cafe_Fit[[#This Row],[ADSpend]])+(K$20*Cafe_Fit[[#This Row],[TapsActive]])+(K$21*Cafe_Fit[[#This Row],[IsWeekend]])</f>
        <v>15278.434355669746</v>
      </c>
      <c r="J524" s="4">
        <v>497</v>
      </c>
      <c r="K524" s="4">
        <v>15569.422634252016</v>
      </c>
      <c r="L524" s="4">
        <v>297.86586126270413</v>
      </c>
    </row>
    <row r="525" spans="2:12" x14ac:dyDescent="0.3">
      <c r="B525" s="1">
        <f t="shared" si="8"/>
        <v>43254</v>
      </c>
      <c r="C525" s="2">
        <v>15453.684118679688</v>
      </c>
      <c r="D525">
        <v>81</v>
      </c>
      <c r="E525" cm="1">
        <f t="array" ref="E525">_xlfn.SWITCH(MONTH(Cafe_Fit[[#This Row],[Date]]),1,100,2,100,3,100,4,150,5,150,6,150,7,150,8,200,9,150,10,150,11,150,12,150)</f>
        <v>150</v>
      </c>
      <c r="F525">
        <v>13</v>
      </c>
      <c r="G525">
        <f>IF(OR(WEEKDAY(Cafe_Fit[[#This Row],[Date]])=1, WEEKDAY(Cafe_Fit[[#This Row],[Date]])=7),1,0)</f>
        <v>1</v>
      </c>
      <c r="H525" s="8">
        <f>K$17+(K$18*Cafe_Fit[[#This Row],[Temp]])+(K$19*Cafe_Fit[[#This Row],[ADSpend]])+(K$20*Cafe_Fit[[#This Row],[TapsActive]])+(K$21*Cafe_Fit[[#This Row],[IsWeekend]])</f>
        <v>15752.654080115601</v>
      </c>
      <c r="J525" s="4">
        <v>498</v>
      </c>
      <c r="K525" s="4">
        <v>15705.403404981884</v>
      </c>
      <c r="L525" s="4">
        <v>-41.194099122545595</v>
      </c>
    </row>
    <row r="526" spans="2:12" x14ac:dyDescent="0.3">
      <c r="B526" s="1">
        <f t="shared" si="8"/>
        <v>43255</v>
      </c>
      <c r="C526" s="2">
        <v>12341.207435292245</v>
      </c>
      <c r="D526">
        <v>77</v>
      </c>
      <c r="E526" cm="1">
        <f t="array" ref="E526">_xlfn.SWITCH(MONTH(Cafe_Fit[[#This Row],[Date]]),1,100,2,100,3,100,4,150,5,150,6,150,7,150,8,200,9,150,10,150,11,150,12,150)</f>
        <v>150</v>
      </c>
      <c r="F526">
        <v>19</v>
      </c>
      <c r="G526">
        <f>IF(OR(WEEKDAY(Cafe_Fit[[#This Row],[Date]])=1, WEEKDAY(Cafe_Fit[[#This Row],[Date]])=7),1,0)</f>
        <v>0</v>
      </c>
      <c r="H526" s="8">
        <f>K$17+(K$18*Cafe_Fit[[#This Row],[Temp]])+(K$19*Cafe_Fit[[#This Row],[ADSpend]])+(K$20*Cafe_Fit[[#This Row],[TapsActive]])+(K$21*Cafe_Fit[[#This Row],[IsWeekend]])</f>
        <v>12430.958087667137</v>
      </c>
      <c r="J526" s="4">
        <v>499</v>
      </c>
      <c r="K526" s="4">
        <v>12755.941558931874</v>
      </c>
      <c r="L526" s="4">
        <v>-1199.4615576081669</v>
      </c>
    </row>
    <row r="527" spans="2:12" x14ac:dyDescent="0.3">
      <c r="B527" s="1">
        <f t="shared" si="8"/>
        <v>43256</v>
      </c>
      <c r="C527" s="2">
        <v>11978.650150686895</v>
      </c>
      <c r="D527">
        <v>73</v>
      </c>
      <c r="E527" cm="1">
        <f t="array" ref="E527">_xlfn.SWITCH(MONTH(Cafe_Fit[[#This Row],[Date]]),1,100,2,100,3,100,4,150,5,150,6,150,7,150,8,200,9,150,10,150,11,150,12,150)</f>
        <v>150</v>
      </c>
      <c r="F527">
        <v>21</v>
      </c>
      <c r="G527">
        <f>IF(OR(WEEKDAY(Cafe_Fit[[#This Row],[Date]])=1, WEEKDAY(Cafe_Fit[[#This Row],[Date]])=7),1,0)</f>
        <v>0</v>
      </c>
      <c r="H527" s="8">
        <f>K$17+(K$18*Cafe_Fit[[#This Row],[Temp]])+(K$19*Cafe_Fit[[#This Row],[ADSpend]])+(K$20*Cafe_Fit[[#This Row],[TapsActive]])+(K$21*Cafe_Fit[[#This Row],[IsWeekend]])</f>
        <v>12173.965001767334</v>
      </c>
      <c r="J527" s="4">
        <v>500</v>
      </c>
      <c r="K527" s="4">
        <v>12506.432700812036</v>
      </c>
      <c r="L527" s="4">
        <v>-25.16000490577062</v>
      </c>
    </row>
    <row r="528" spans="2:12" x14ac:dyDescent="0.3">
      <c r="B528" s="1">
        <f t="shared" si="8"/>
        <v>43257</v>
      </c>
      <c r="C528" s="2">
        <v>12419.251255780266</v>
      </c>
      <c r="D528">
        <v>76</v>
      </c>
      <c r="E528" cm="1">
        <f t="array" ref="E528">_xlfn.SWITCH(MONTH(Cafe_Fit[[#This Row],[Date]]),1,100,2,100,3,100,4,150,5,150,6,150,7,150,8,200,9,150,10,150,11,150,12,150)</f>
        <v>150</v>
      </c>
      <c r="F528">
        <v>17</v>
      </c>
      <c r="G528">
        <f>IF(OR(WEEKDAY(Cafe_Fit[[#This Row],[Date]])=1, WEEKDAY(Cafe_Fit[[#This Row],[Date]])=7),1,0)</f>
        <v>0</v>
      </c>
      <c r="H528" s="8">
        <f>K$17+(K$18*Cafe_Fit[[#This Row],[Temp]])+(K$19*Cafe_Fit[[#This Row],[ADSpend]])+(K$20*Cafe_Fit[[#This Row],[TapsActive]])+(K$21*Cafe_Fit[[#This Row],[IsWeekend]])</f>
        <v>12451.697797898354</v>
      </c>
      <c r="J528" s="4">
        <v>501</v>
      </c>
      <c r="K528" s="4">
        <v>12092.71913395115</v>
      </c>
      <c r="L528" s="4">
        <v>-1347.0476002176565</v>
      </c>
    </row>
    <row r="529" spans="2:12" x14ac:dyDescent="0.3">
      <c r="B529" s="1">
        <f t="shared" si="8"/>
        <v>43258</v>
      </c>
      <c r="C529" s="2">
        <v>13262.634586708182</v>
      </c>
      <c r="D529">
        <v>80</v>
      </c>
      <c r="E529" cm="1">
        <f t="array" ref="E529">_xlfn.SWITCH(MONTH(Cafe_Fit[[#This Row],[Date]]),1,100,2,100,3,100,4,150,5,150,6,150,7,150,8,200,9,150,10,150,11,150,12,150)</f>
        <v>150</v>
      </c>
      <c r="F529">
        <v>15</v>
      </c>
      <c r="G529">
        <f>IF(OR(WEEKDAY(Cafe_Fit[[#This Row],[Date]])=1, WEEKDAY(Cafe_Fit[[#This Row],[Date]])=7),1,0)</f>
        <v>0</v>
      </c>
      <c r="H529" s="8">
        <f>K$17+(K$18*Cafe_Fit[[#This Row],[Temp]])+(K$19*Cafe_Fit[[#This Row],[ADSpend]])+(K$20*Cafe_Fit[[#This Row],[TapsActive]])+(K$21*Cafe_Fit[[#This Row],[IsWeekend]])</f>
        <v>12708.690883798157</v>
      </c>
      <c r="J529" s="4">
        <v>502</v>
      </c>
      <c r="K529" s="4">
        <v>12173.965001767334</v>
      </c>
      <c r="L529" s="4">
        <v>-265.11861456151382</v>
      </c>
    </row>
    <row r="530" spans="2:12" x14ac:dyDescent="0.3">
      <c r="B530" s="1">
        <f t="shared" si="8"/>
        <v>43259</v>
      </c>
      <c r="C530" s="2">
        <v>12042.677846563491</v>
      </c>
      <c r="D530">
        <v>80</v>
      </c>
      <c r="E530" cm="1">
        <f t="array" ref="E530">_xlfn.SWITCH(MONTH(Cafe_Fit[[#This Row],[Date]]),1,100,2,100,3,100,4,150,5,150,6,150,7,150,8,200,9,150,10,150,11,150,12,150)</f>
        <v>150</v>
      </c>
      <c r="F530">
        <v>17</v>
      </c>
      <c r="G530">
        <f>IF(OR(WEEKDAY(Cafe_Fit[[#This Row],[Date]])=1, WEEKDAY(Cafe_Fit[[#This Row],[Date]])=7),1,0)</f>
        <v>0</v>
      </c>
      <c r="H530" s="8">
        <f>K$17+(K$18*Cafe_Fit[[#This Row],[Temp]])+(K$19*Cafe_Fit[[#This Row],[ADSpend]])+(K$20*Cafe_Fit[[#This Row],[TapsActive]])+(K$21*Cafe_Fit[[#This Row],[IsWeekend]])</f>
        <v>12640.700498433223</v>
      </c>
      <c r="J530" s="4">
        <v>503</v>
      </c>
      <c r="K530" s="4">
        <v>12092.71913395115</v>
      </c>
      <c r="L530" s="4">
        <v>158.44962080426376</v>
      </c>
    </row>
    <row r="531" spans="2:12" x14ac:dyDescent="0.3">
      <c r="B531" s="1">
        <f t="shared" si="8"/>
        <v>43260</v>
      </c>
      <c r="C531" s="2">
        <v>15156.678335464392</v>
      </c>
      <c r="D531">
        <v>78</v>
      </c>
      <c r="E531" cm="1">
        <f t="array" ref="E531">_xlfn.SWITCH(MONTH(Cafe_Fit[[#This Row],[Date]]),1,100,2,100,3,100,4,150,5,150,6,150,7,150,8,200,9,150,10,150,11,150,12,150)</f>
        <v>150</v>
      </c>
      <c r="F531">
        <v>19</v>
      </c>
      <c r="G531">
        <f>IF(OR(WEEKDAY(Cafe_Fit[[#This Row],[Date]])=1, WEEKDAY(Cafe_Fit[[#This Row],[Date]])=7),1,0)</f>
        <v>1</v>
      </c>
      <c r="H531" s="8">
        <f>K$17+(K$18*Cafe_Fit[[#This Row],[Temp]])+(K$19*Cafe_Fit[[#This Row],[ADSpend]])+(K$20*Cafe_Fit[[#This Row],[TapsActive]])+(K$21*Cafe_Fit[[#This Row],[IsWeekend]])</f>
        <v>15406.930898619648</v>
      </c>
      <c r="J531" s="4">
        <v>504</v>
      </c>
      <c r="K531" s="4">
        <v>15346.42474103468</v>
      </c>
      <c r="L531" s="4">
        <v>-607.91693078439494</v>
      </c>
    </row>
    <row r="532" spans="2:12" x14ac:dyDescent="0.3">
      <c r="B532" s="1">
        <f t="shared" si="8"/>
        <v>43261</v>
      </c>
      <c r="C532" s="2">
        <v>14237.185850491087</v>
      </c>
      <c r="D532">
        <v>77</v>
      </c>
      <c r="E532" cm="1">
        <f t="array" ref="E532">_xlfn.SWITCH(MONTH(Cafe_Fit[[#This Row],[Date]]),1,100,2,100,3,100,4,150,5,150,6,150,7,150,8,200,9,150,10,150,11,150,12,150)</f>
        <v>150</v>
      </c>
      <c r="F532">
        <v>21</v>
      </c>
      <c r="G532">
        <f>IF(OR(WEEKDAY(Cafe_Fit[[#This Row],[Date]])=1, WEEKDAY(Cafe_Fit[[#This Row],[Date]])=7),1,0)</f>
        <v>1</v>
      </c>
      <c r="H532" s="8">
        <f>K$17+(K$18*Cafe_Fit[[#This Row],[Temp]])+(K$19*Cafe_Fit[[#This Row],[ADSpend]])+(K$20*Cafe_Fit[[#This Row],[TapsActive]])+(K$21*Cafe_Fit[[#This Row],[IsWeekend]])</f>
        <v>15291.689838120996</v>
      </c>
      <c r="J532" s="4">
        <v>505</v>
      </c>
      <c r="K532" s="4">
        <v>15495.660994215797</v>
      </c>
      <c r="L532" s="4">
        <v>685.69873260459644</v>
      </c>
    </row>
    <row r="533" spans="2:12" x14ac:dyDescent="0.3">
      <c r="B533" s="1">
        <f t="shared" si="8"/>
        <v>43262</v>
      </c>
      <c r="C533" s="2">
        <v>10976.927199447415</v>
      </c>
      <c r="D533">
        <v>76</v>
      </c>
      <c r="E533" cm="1">
        <f t="array" ref="E533">_xlfn.SWITCH(MONTH(Cafe_Fit[[#This Row],[Date]]),1,100,2,100,3,100,4,150,5,150,6,150,7,150,8,200,9,150,10,150,11,150,12,150)</f>
        <v>150</v>
      </c>
      <c r="F533">
        <v>21</v>
      </c>
      <c r="G533">
        <f>IF(OR(WEEKDAY(Cafe_Fit[[#This Row],[Date]])=1, WEEKDAY(Cafe_Fit[[#This Row],[Date]])=7),1,0)</f>
        <v>0</v>
      </c>
      <c r="H533" s="8">
        <f>K$17+(K$18*Cafe_Fit[[#This Row],[Temp]])+(K$19*Cafe_Fit[[#This Row],[ADSpend]])+(K$20*Cafe_Fit[[#This Row],[TapsActive]])+(K$21*Cafe_Fit[[#This Row],[IsWeekend]])</f>
        <v>12315.717027168486</v>
      </c>
      <c r="J533" s="4">
        <v>506</v>
      </c>
      <c r="K533" s="4">
        <v>12241.955387132268</v>
      </c>
      <c r="L533" s="4">
        <v>-677.70801771206607</v>
      </c>
    </row>
    <row r="534" spans="2:12" x14ac:dyDescent="0.3">
      <c r="B534" s="1">
        <f t="shared" si="8"/>
        <v>43263</v>
      </c>
      <c r="C534" s="2">
        <v>10977.97243405582</v>
      </c>
      <c r="D534">
        <v>74</v>
      </c>
      <c r="E534" cm="1">
        <f t="array" ref="E534">_xlfn.SWITCH(MONTH(Cafe_Fit[[#This Row],[Date]]),1,100,2,100,3,100,4,150,5,150,6,150,7,150,8,200,9,150,10,150,11,150,12,150)</f>
        <v>150</v>
      </c>
      <c r="F534">
        <v>19</v>
      </c>
      <c r="G534">
        <f>IF(OR(WEEKDAY(Cafe_Fit[[#This Row],[Date]])=1, WEEKDAY(Cafe_Fit[[#This Row],[Date]])=7),1,0)</f>
        <v>0</v>
      </c>
      <c r="H534" s="8">
        <f>K$17+(K$18*Cafe_Fit[[#This Row],[Temp]])+(K$19*Cafe_Fit[[#This Row],[ADSpend]])+(K$20*Cafe_Fit[[#This Row],[TapsActive]])+(K$21*Cafe_Fit[[#This Row],[IsWeekend]])</f>
        <v>12289.206062265985</v>
      </c>
      <c r="J534" s="4">
        <v>507</v>
      </c>
      <c r="K534" s="4">
        <v>12241.955387132268</v>
      </c>
      <c r="L534" s="4">
        <v>1123.7102696668517</v>
      </c>
    </row>
    <row r="535" spans="2:12" x14ac:dyDescent="0.3">
      <c r="B535" s="1">
        <f t="shared" si="8"/>
        <v>43264</v>
      </c>
      <c r="C535" s="2">
        <v>13475.4381328649</v>
      </c>
      <c r="D535">
        <v>78</v>
      </c>
      <c r="E535" cm="1">
        <f t="array" ref="E535">_xlfn.SWITCH(MONTH(Cafe_Fit[[#This Row],[Date]]),1,100,2,100,3,100,4,150,5,150,6,150,7,150,8,200,9,150,10,150,11,150,12,150)</f>
        <v>150</v>
      </c>
      <c r="F535">
        <v>19</v>
      </c>
      <c r="G535">
        <f>IF(OR(WEEKDAY(Cafe_Fit[[#This Row],[Date]])=1, WEEKDAY(Cafe_Fit[[#This Row],[Date]])=7),1,0)</f>
        <v>0</v>
      </c>
      <c r="H535" s="8">
        <f>K$17+(K$18*Cafe_Fit[[#This Row],[Temp]])+(K$19*Cafe_Fit[[#This Row],[ADSpend]])+(K$20*Cafe_Fit[[#This Row],[TapsActive]])+(K$21*Cafe_Fit[[#This Row],[IsWeekend]])</f>
        <v>12478.208762800856</v>
      </c>
      <c r="J535" s="4">
        <v>508</v>
      </c>
      <c r="K535" s="4">
        <v>12357.196447630919</v>
      </c>
      <c r="L535" s="4">
        <v>189.5883998189347</v>
      </c>
    </row>
    <row r="536" spans="2:12" x14ac:dyDescent="0.3">
      <c r="B536" s="1">
        <f t="shared" si="8"/>
        <v>43265</v>
      </c>
      <c r="C536" s="2">
        <v>13031.992591203469</v>
      </c>
      <c r="D536">
        <v>78</v>
      </c>
      <c r="E536" cm="1">
        <f t="array" ref="E536">_xlfn.SWITCH(MONTH(Cafe_Fit[[#This Row],[Date]]),1,100,2,100,3,100,4,150,5,150,6,150,7,150,8,200,9,150,10,150,11,150,12,150)</f>
        <v>150</v>
      </c>
      <c r="F536">
        <v>14</v>
      </c>
      <c r="G536">
        <f>IF(OR(WEEKDAY(Cafe_Fit[[#This Row],[Date]])=1, WEEKDAY(Cafe_Fit[[#This Row],[Date]])=7),1,0)</f>
        <v>0</v>
      </c>
      <c r="H536" s="8">
        <f>K$17+(K$18*Cafe_Fit[[#This Row],[Temp]])+(K$19*Cafe_Fit[[#This Row],[ADSpend]])+(K$20*Cafe_Fit[[#This Row],[TapsActive]])+(K$21*Cafe_Fit[[#This Row],[IsWeekend]])</f>
        <v>12648.184726213191</v>
      </c>
      <c r="J536" s="4">
        <v>509</v>
      </c>
      <c r="K536" s="4">
        <v>12464.953280349604</v>
      </c>
      <c r="L536" s="4">
        <v>-678.36521333213204</v>
      </c>
    </row>
    <row r="537" spans="2:12" x14ac:dyDescent="0.3">
      <c r="B537" s="1">
        <f t="shared" si="8"/>
        <v>43266</v>
      </c>
      <c r="C537" s="2">
        <v>13454.344213179498</v>
      </c>
      <c r="D537">
        <v>80</v>
      </c>
      <c r="E537" cm="1">
        <f t="array" ref="E537">_xlfn.SWITCH(MONTH(Cafe_Fit[[#This Row],[Date]]),1,100,2,100,3,100,4,150,5,150,6,150,7,150,8,200,9,150,10,150,11,150,12,150)</f>
        <v>150</v>
      </c>
      <c r="F537">
        <v>16</v>
      </c>
      <c r="G537">
        <f>IF(OR(WEEKDAY(Cafe_Fit[[#This Row],[Date]])=1, WEEKDAY(Cafe_Fit[[#This Row],[Date]])=7),1,0)</f>
        <v>0</v>
      </c>
      <c r="H537" s="8">
        <f>K$17+(K$18*Cafe_Fit[[#This Row],[Temp]])+(K$19*Cafe_Fit[[#This Row],[ADSpend]])+(K$20*Cafe_Fit[[#This Row],[TapsActive]])+(K$21*Cafe_Fit[[#This Row],[IsWeekend]])</f>
        <v>12674.69569111569</v>
      </c>
      <c r="J537" s="4">
        <v>510</v>
      </c>
      <c r="K537" s="4">
        <v>12553.683375945755</v>
      </c>
      <c r="L537" s="4">
        <v>-143.92157068599772</v>
      </c>
    </row>
    <row r="538" spans="2:12" x14ac:dyDescent="0.3">
      <c r="B538" s="1">
        <f t="shared" si="8"/>
        <v>43267</v>
      </c>
      <c r="C538" s="2">
        <v>14757.704604888313</v>
      </c>
      <c r="D538">
        <v>81</v>
      </c>
      <c r="E538" cm="1">
        <f t="array" ref="E538">_xlfn.SWITCH(MONTH(Cafe_Fit[[#This Row],[Date]]),1,100,2,100,3,100,4,150,5,150,6,150,7,150,8,200,9,150,10,150,11,150,12,150)</f>
        <v>150</v>
      </c>
      <c r="F538">
        <v>15</v>
      </c>
      <c r="G538">
        <f>IF(OR(WEEKDAY(Cafe_Fit[[#This Row],[Date]])=1, WEEKDAY(Cafe_Fit[[#This Row],[Date]])=7),1,0)</f>
        <v>1</v>
      </c>
      <c r="H538" s="8">
        <f>K$17+(K$18*Cafe_Fit[[#This Row],[Temp]])+(K$19*Cafe_Fit[[#This Row],[ADSpend]])+(K$20*Cafe_Fit[[#This Row],[TapsActive]])+(K$21*Cafe_Fit[[#This Row],[IsWeekend]])</f>
        <v>15684.663694750667</v>
      </c>
      <c r="J538" s="4">
        <v>511</v>
      </c>
      <c r="K538" s="4">
        <v>15367.164451265895</v>
      </c>
      <c r="L538" s="4">
        <v>745.34662831525748</v>
      </c>
    </row>
    <row r="539" spans="2:12" x14ac:dyDescent="0.3">
      <c r="B539" s="1">
        <f t="shared" si="8"/>
        <v>43268</v>
      </c>
      <c r="C539" s="2">
        <v>16520.872948318414</v>
      </c>
      <c r="D539">
        <v>79</v>
      </c>
      <c r="E539" cm="1">
        <f t="array" ref="E539">_xlfn.SWITCH(MONTH(Cafe_Fit[[#This Row],[Date]]),1,100,2,100,3,100,4,150,5,150,6,150,7,150,8,200,9,150,10,150,11,150,12,150)</f>
        <v>150</v>
      </c>
      <c r="F539">
        <v>22</v>
      </c>
      <c r="G539">
        <f>IF(OR(WEEKDAY(Cafe_Fit[[#This Row],[Date]])=1, WEEKDAY(Cafe_Fit[[#This Row],[Date]])=7),1,0)</f>
        <v>1</v>
      </c>
      <c r="H539" s="8">
        <f>K$17+(K$18*Cafe_Fit[[#This Row],[Temp]])+(K$19*Cafe_Fit[[#This Row],[ADSpend]])+(K$20*Cafe_Fit[[#This Row],[TapsActive]])+(K$21*Cafe_Fit[[#This Row],[IsWeekend]])</f>
        <v>15352.195995705964</v>
      </c>
      <c r="J539" s="4">
        <v>512</v>
      </c>
      <c r="K539" s="4">
        <v>15448.410319082081</v>
      </c>
      <c r="L539" s="4">
        <v>656.88693179598158</v>
      </c>
    </row>
    <row r="540" spans="2:12" x14ac:dyDescent="0.3">
      <c r="B540" s="1">
        <f t="shared" si="8"/>
        <v>43269</v>
      </c>
      <c r="C540" s="2">
        <v>12401.784588999488</v>
      </c>
      <c r="D540">
        <v>79</v>
      </c>
      <c r="E540" cm="1">
        <f t="array" ref="E540">_xlfn.SWITCH(MONTH(Cafe_Fit[[#This Row],[Date]]),1,100,2,100,3,100,4,150,5,150,6,150,7,150,8,200,9,150,10,150,11,150,12,150)</f>
        <v>150</v>
      </c>
      <c r="F540">
        <v>16</v>
      </c>
      <c r="G540">
        <f>IF(OR(WEEKDAY(Cafe_Fit[[#This Row],[Date]])=1, WEEKDAY(Cafe_Fit[[#This Row],[Date]])=7),1,0)</f>
        <v>0</v>
      </c>
      <c r="H540" s="8">
        <f>K$17+(K$18*Cafe_Fit[[#This Row],[Temp]])+(K$19*Cafe_Fit[[#This Row],[ADSpend]])+(K$20*Cafe_Fit[[#This Row],[TapsActive]])+(K$21*Cafe_Fit[[#This Row],[IsWeekend]])</f>
        <v>12627.445015981973</v>
      </c>
      <c r="J540" s="4">
        <v>513</v>
      </c>
      <c r="K540" s="4">
        <v>12323.201254948452</v>
      </c>
      <c r="L540" s="4">
        <v>977.07646665693028</v>
      </c>
    </row>
    <row r="541" spans="2:12" x14ac:dyDescent="0.3">
      <c r="B541" s="1">
        <f t="shared" si="8"/>
        <v>43270</v>
      </c>
      <c r="C541" s="2">
        <v>13095.75192618905</v>
      </c>
      <c r="D541">
        <v>84</v>
      </c>
      <c r="E541" cm="1">
        <f t="array" ref="E541">_xlfn.SWITCH(MONTH(Cafe_Fit[[#This Row],[Date]]),1,100,2,100,3,100,4,150,5,150,6,150,7,150,8,200,9,150,10,150,11,150,12,150)</f>
        <v>150</v>
      </c>
      <c r="F541">
        <v>14</v>
      </c>
      <c r="G541">
        <f>IF(OR(WEEKDAY(Cafe_Fit[[#This Row],[Date]])=1, WEEKDAY(Cafe_Fit[[#This Row],[Date]])=7),1,0)</f>
        <v>0</v>
      </c>
      <c r="H541" s="8">
        <f>K$17+(K$18*Cafe_Fit[[#This Row],[Temp]])+(K$19*Cafe_Fit[[#This Row],[ADSpend]])+(K$20*Cafe_Fit[[#This Row],[TapsActive]])+(K$21*Cafe_Fit[[#This Row],[IsWeekend]])</f>
        <v>12931.688777015495</v>
      </c>
      <c r="J541" s="4">
        <v>514</v>
      </c>
      <c r="K541" s="4">
        <v>12391.191640313386</v>
      </c>
      <c r="L541" s="4">
        <v>-600.76190248532293</v>
      </c>
    </row>
    <row r="542" spans="2:12" x14ac:dyDescent="0.3">
      <c r="B542" s="1">
        <f t="shared" si="8"/>
        <v>43271</v>
      </c>
      <c r="C542" s="2">
        <v>12841.554634612359</v>
      </c>
      <c r="D542">
        <v>84</v>
      </c>
      <c r="E542" cm="1">
        <f t="array" ref="E542">_xlfn.SWITCH(MONTH(Cafe_Fit[[#This Row],[Date]]),1,100,2,100,3,100,4,150,5,150,6,150,7,150,8,200,9,150,10,150,11,150,12,150)</f>
        <v>150</v>
      </c>
      <c r="F542">
        <v>14</v>
      </c>
      <c r="G542">
        <f>IF(OR(WEEKDAY(Cafe_Fit[[#This Row],[Date]])=1, WEEKDAY(Cafe_Fit[[#This Row],[Date]])=7),1,0)</f>
        <v>0</v>
      </c>
      <c r="H542" s="8">
        <f>K$17+(K$18*Cafe_Fit[[#This Row],[Temp]])+(K$19*Cafe_Fit[[#This Row],[ADSpend]])+(K$20*Cafe_Fit[[#This Row],[TapsActive]])+(K$21*Cafe_Fit[[#This Row],[IsWeekend]])</f>
        <v>12931.688777015495</v>
      </c>
      <c r="J542" s="4">
        <v>515</v>
      </c>
      <c r="K542" s="4">
        <v>12485.692990580821</v>
      </c>
      <c r="L542" s="4">
        <v>12.604689744923235</v>
      </c>
    </row>
    <row r="543" spans="2:12" x14ac:dyDescent="0.3">
      <c r="B543" s="1">
        <f t="shared" si="8"/>
        <v>43272</v>
      </c>
      <c r="C543" s="2">
        <v>11351.404692334396</v>
      </c>
      <c r="D543">
        <v>82</v>
      </c>
      <c r="E543" cm="1">
        <f t="array" ref="E543">_xlfn.SWITCH(MONTH(Cafe_Fit[[#This Row],[Date]]),1,100,2,100,3,100,4,150,5,150,6,150,7,150,8,200,9,150,10,150,11,150,12,150)</f>
        <v>150</v>
      </c>
      <c r="F543">
        <v>17</v>
      </c>
      <c r="G543">
        <f>IF(OR(WEEKDAY(Cafe_Fit[[#This Row],[Date]])=1, WEEKDAY(Cafe_Fit[[#This Row],[Date]])=7),1,0)</f>
        <v>0</v>
      </c>
      <c r="H543" s="8">
        <f>K$17+(K$18*Cafe_Fit[[#This Row],[Temp]])+(K$19*Cafe_Fit[[#This Row],[ADSpend]])+(K$20*Cafe_Fit[[#This Row],[TapsActive]])+(K$21*Cafe_Fit[[#This Row],[IsWeekend]])</f>
        <v>12735.201848700659</v>
      </c>
      <c r="J543" s="4">
        <v>516</v>
      </c>
      <c r="K543" s="4">
        <v>12478.208762800856</v>
      </c>
      <c r="L543" s="4">
        <v>-5.3091588662337017</v>
      </c>
    </row>
    <row r="544" spans="2:12" x14ac:dyDescent="0.3">
      <c r="B544" s="1">
        <f t="shared" si="8"/>
        <v>43273</v>
      </c>
      <c r="C544" s="2">
        <v>13061.154302949857</v>
      </c>
      <c r="D544">
        <v>78</v>
      </c>
      <c r="E544" cm="1">
        <f t="array" ref="E544">_xlfn.SWITCH(MONTH(Cafe_Fit[[#This Row],[Date]]),1,100,2,100,3,100,4,150,5,150,6,150,7,150,8,200,9,150,10,150,11,150,12,150)</f>
        <v>150</v>
      </c>
      <c r="F544">
        <v>22</v>
      </c>
      <c r="G544">
        <f>IF(OR(WEEKDAY(Cafe_Fit[[#This Row],[Date]])=1, WEEKDAY(Cafe_Fit[[#This Row],[Date]])=7),1,0)</f>
        <v>0</v>
      </c>
      <c r="H544" s="8">
        <f>K$17+(K$18*Cafe_Fit[[#This Row],[Temp]])+(K$19*Cafe_Fit[[#This Row],[ADSpend]])+(K$20*Cafe_Fit[[#This Row],[TapsActive]])+(K$21*Cafe_Fit[[#This Row],[IsWeekend]])</f>
        <v>12376.223184753455</v>
      </c>
      <c r="J544" s="4">
        <v>517</v>
      </c>
      <c r="K544" s="4">
        <v>12451.697797898354</v>
      </c>
      <c r="L544" s="4">
        <v>690.43705132285504</v>
      </c>
    </row>
    <row r="545" spans="2:12" x14ac:dyDescent="0.3">
      <c r="B545" s="1">
        <f t="shared" si="8"/>
        <v>43274</v>
      </c>
      <c r="C545" s="2">
        <v>15385.527184370279</v>
      </c>
      <c r="D545">
        <v>76</v>
      </c>
      <c r="E545" cm="1">
        <f t="array" ref="E545">_xlfn.SWITCH(MONTH(Cafe_Fit[[#This Row],[Date]]),1,100,2,100,3,100,4,150,5,150,6,150,7,150,8,200,9,150,10,150,11,150,12,150)</f>
        <v>150</v>
      </c>
      <c r="F545">
        <v>19</v>
      </c>
      <c r="G545">
        <f>IF(OR(WEEKDAY(Cafe_Fit[[#This Row],[Date]])=1, WEEKDAY(Cafe_Fit[[#This Row],[Date]])=7),1,0)</f>
        <v>1</v>
      </c>
      <c r="H545" s="8">
        <f>K$17+(K$18*Cafe_Fit[[#This Row],[Temp]])+(K$19*Cafe_Fit[[#This Row],[ADSpend]])+(K$20*Cafe_Fit[[#This Row],[TapsActive]])+(K$21*Cafe_Fit[[#This Row],[IsWeekend]])</f>
        <v>15312.429548352213</v>
      </c>
      <c r="J545" s="4">
        <v>518</v>
      </c>
      <c r="K545" s="4">
        <v>15278.434355669746</v>
      </c>
      <c r="L545" s="4">
        <v>-926.72728478441059</v>
      </c>
    </row>
    <row r="546" spans="2:12" x14ac:dyDescent="0.3">
      <c r="B546" s="1">
        <f t="shared" si="8"/>
        <v>43275</v>
      </c>
      <c r="C546" s="2">
        <v>14115.153614226709</v>
      </c>
      <c r="D546">
        <v>81</v>
      </c>
      <c r="E546" cm="1">
        <f t="array" ref="E546">_xlfn.SWITCH(MONTH(Cafe_Fit[[#This Row],[Date]]),1,100,2,100,3,100,4,150,5,150,6,150,7,150,8,200,9,150,10,150,11,150,12,150)</f>
        <v>150</v>
      </c>
      <c r="F546">
        <v>13</v>
      </c>
      <c r="G546">
        <f>IF(OR(WEEKDAY(Cafe_Fit[[#This Row],[Date]])=1, WEEKDAY(Cafe_Fit[[#This Row],[Date]])=7),1,0)</f>
        <v>1</v>
      </c>
      <c r="H546" s="8">
        <f>K$17+(K$18*Cafe_Fit[[#This Row],[Temp]])+(K$19*Cafe_Fit[[#This Row],[ADSpend]])+(K$20*Cafe_Fit[[#This Row],[TapsActive]])+(K$21*Cafe_Fit[[#This Row],[IsWeekend]])</f>
        <v>15752.654080115601</v>
      </c>
      <c r="J546" s="4">
        <v>519</v>
      </c>
      <c r="K546" s="4">
        <v>15752.654080115601</v>
      </c>
      <c r="L546" s="4">
        <v>-298.96996143591241</v>
      </c>
    </row>
    <row r="547" spans="2:12" x14ac:dyDescent="0.3">
      <c r="B547" s="1">
        <f t="shared" si="8"/>
        <v>43276</v>
      </c>
      <c r="C547" s="2">
        <v>12427.439586532657</v>
      </c>
      <c r="D547">
        <v>82</v>
      </c>
      <c r="E547" cm="1">
        <f t="array" ref="E547">_xlfn.SWITCH(MONTH(Cafe_Fit[[#This Row],[Date]]),1,100,2,100,3,100,4,150,5,150,6,150,7,150,8,200,9,150,10,150,11,150,12,150)</f>
        <v>150</v>
      </c>
      <c r="F547">
        <v>17</v>
      </c>
      <c r="G547">
        <f>IF(OR(WEEKDAY(Cafe_Fit[[#This Row],[Date]])=1, WEEKDAY(Cafe_Fit[[#This Row],[Date]])=7),1,0)</f>
        <v>0</v>
      </c>
      <c r="H547" s="8">
        <f>K$17+(K$18*Cafe_Fit[[#This Row],[Temp]])+(K$19*Cafe_Fit[[#This Row],[ADSpend]])+(K$20*Cafe_Fit[[#This Row],[TapsActive]])+(K$21*Cafe_Fit[[#This Row],[IsWeekend]])</f>
        <v>12735.201848700659</v>
      </c>
      <c r="J547" s="4">
        <v>520</v>
      </c>
      <c r="K547" s="4">
        <v>12430.958087667137</v>
      </c>
      <c r="L547" s="4">
        <v>-89.750652374892525</v>
      </c>
    </row>
    <row r="548" spans="2:12" x14ac:dyDescent="0.3">
      <c r="B548" s="1">
        <f t="shared" si="8"/>
        <v>43277</v>
      </c>
      <c r="C548" s="2">
        <v>11945.188919538787</v>
      </c>
      <c r="D548">
        <v>78</v>
      </c>
      <c r="E548" cm="1">
        <f t="array" ref="E548">_xlfn.SWITCH(MONTH(Cafe_Fit[[#This Row],[Date]]),1,100,2,100,3,100,4,150,5,150,6,150,7,150,8,200,9,150,10,150,11,150,12,150)</f>
        <v>150</v>
      </c>
      <c r="F548">
        <v>17</v>
      </c>
      <c r="G548">
        <f>IF(OR(WEEKDAY(Cafe_Fit[[#This Row],[Date]])=1, WEEKDAY(Cafe_Fit[[#This Row],[Date]])=7),1,0)</f>
        <v>0</v>
      </c>
      <c r="H548" s="8">
        <f>K$17+(K$18*Cafe_Fit[[#This Row],[Temp]])+(K$19*Cafe_Fit[[#This Row],[ADSpend]])+(K$20*Cafe_Fit[[#This Row],[TapsActive]])+(K$21*Cafe_Fit[[#This Row],[IsWeekend]])</f>
        <v>12546.19914816579</v>
      </c>
      <c r="J548" s="4">
        <v>521</v>
      </c>
      <c r="K548" s="4">
        <v>12173.965001767334</v>
      </c>
      <c r="L548" s="4">
        <v>-195.31485108043853</v>
      </c>
    </row>
    <row r="549" spans="2:12" x14ac:dyDescent="0.3">
      <c r="B549" s="1">
        <f t="shared" si="8"/>
        <v>43278</v>
      </c>
      <c r="C549" s="2">
        <v>12575.789049760104</v>
      </c>
      <c r="D549">
        <v>80</v>
      </c>
      <c r="E549" cm="1">
        <f t="array" ref="E549">_xlfn.SWITCH(MONTH(Cafe_Fit[[#This Row],[Date]]),1,100,2,100,3,100,4,150,5,150,6,150,7,150,8,200,9,150,10,150,11,150,12,150)</f>
        <v>150</v>
      </c>
      <c r="F549">
        <v>20</v>
      </c>
      <c r="G549">
        <f>IF(OR(WEEKDAY(Cafe_Fit[[#This Row],[Date]])=1, WEEKDAY(Cafe_Fit[[#This Row],[Date]])=7),1,0)</f>
        <v>0</v>
      </c>
      <c r="H549" s="8">
        <f>K$17+(K$18*Cafe_Fit[[#This Row],[Temp]])+(K$19*Cafe_Fit[[#This Row],[ADSpend]])+(K$20*Cafe_Fit[[#This Row],[TapsActive]])+(K$21*Cafe_Fit[[#This Row],[IsWeekend]])</f>
        <v>12538.714920385823</v>
      </c>
      <c r="J549" s="4">
        <v>522</v>
      </c>
      <c r="K549" s="4">
        <v>12451.697797898354</v>
      </c>
      <c r="L549" s="4">
        <v>-32.446542118088473</v>
      </c>
    </row>
    <row r="550" spans="2:12" x14ac:dyDescent="0.3">
      <c r="B550" s="1">
        <f t="shared" si="8"/>
        <v>43279</v>
      </c>
      <c r="C550" s="2">
        <v>12772.699094338332</v>
      </c>
      <c r="D550">
        <v>73</v>
      </c>
      <c r="E550" cm="1">
        <f t="array" ref="E550">_xlfn.SWITCH(MONTH(Cafe_Fit[[#This Row],[Date]]),1,100,2,100,3,100,4,150,5,150,6,150,7,150,8,200,9,150,10,150,11,150,12,150)</f>
        <v>150</v>
      </c>
      <c r="F550">
        <v>14</v>
      </c>
      <c r="G550">
        <f>IF(OR(WEEKDAY(Cafe_Fit[[#This Row],[Date]])=1, WEEKDAY(Cafe_Fit[[#This Row],[Date]])=7),1,0)</f>
        <v>0</v>
      </c>
      <c r="H550" s="8">
        <f>K$17+(K$18*Cafe_Fit[[#This Row],[Temp]])+(K$19*Cafe_Fit[[#This Row],[ADSpend]])+(K$20*Cafe_Fit[[#This Row],[TapsActive]])+(K$21*Cafe_Fit[[#This Row],[IsWeekend]])</f>
        <v>12411.931350544603</v>
      </c>
      <c r="J550" s="4">
        <v>523</v>
      </c>
      <c r="K550" s="4">
        <v>12708.690883798157</v>
      </c>
      <c r="L550" s="4">
        <v>553.94370291002451</v>
      </c>
    </row>
    <row r="551" spans="2:12" x14ac:dyDescent="0.3">
      <c r="B551" s="1">
        <f t="shared" si="8"/>
        <v>43280</v>
      </c>
      <c r="C551" s="2">
        <v>12073.881857832053</v>
      </c>
      <c r="D551">
        <v>76</v>
      </c>
      <c r="E551" cm="1">
        <f t="array" ref="E551">_xlfn.SWITCH(MONTH(Cafe_Fit[[#This Row],[Date]]),1,100,2,100,3,100,4,150,5,150,6,150,7,150,8,200,9,150,10,150,11,150,12,150)</f>
        <v>150</v>
      </c>
      <c r="F551">
        <v>16</v>
      </c>
      <c r="G551">
        <f>IF(OR(WEEKDAY(Cafe_Fit[[#This Row],[Date]])=1, WEEKDAY(Cafe_Fit[[#This Row],[Date]])=7),1,0)</f>
        <v>0</v>
      </c>
      <c r="H551" s="8">
        <f>K$17+(K$18*Cafe_Fit[[#This Row],[Temp]])+(K$19*Cafe_Fit[[#This Row],[ADSpend]])+(K$20*Cafe_Fit[[#This Row],[TapsActive]])+(K$21*Cafe_Fit[[#This Row],[IsWeekend]])</f>
        <v>12485.692990580821</v>
      </c>
      <c r="J551" s="4">
        <v>524</v>
      </c>
      <c r="K551" s="4">
        <v>12640.700498433223</v>
      </c>
      <c r="L551" s="4">
        <v>-598.02265186973273</v>
      </c>
    </row>
    <row r="552" spans="2:12" x14ac:dyDescent="0.3">
      <c r="B552" s="1">
        <f t="shared" si="8"/>
        <v>43281</v>
      </c>
      <c r="C552" s="2">
        <v>15328.546109495246</v>
      </c>
      <c r="D552">
        <v>81</v>
      </c>
      <c r="E552" cm="1">
        <f t="array" ref="E552">_xlfn.SWITCH(MONTH(Cafe_Fit[[#This Row],[Date]]),1,100,2,100,3,100,4,150,5,150,6,150,7,150,8,200,9,150,10,150,11,150,12,150)</f>
        <v>150</v>
      </c>
      <c r="F552">
        <v>17</v>
      </c>
      <c r="G552">
        <f>IF(OR(WEEKDAY(Cafe_Fit[[#This Row],[Date]])=1, WEEKDAY(Cafe_Fit[[#This Row],[Date]])=7),1,0)</f>
        <v>1</v>
      </c>
      <c r="H552" s="8">
        <f>K$17+(K$18*Cafe_Fit[[#This Row],[Temp]])+(K$19*Cafe_Fit[[#This Row],[ADSpend]])+(K$20*Cafe_Fit[[#This Row],[TapsActive]])+(K$21*Cafe_Fit[[#This Row],[IsWeekend]])</f>
        <v>15616.673309385733</v>
      </c>
      <c r="J552" s="4">
        <v>525</v>
      </c>
      <c r="K552" s="4">
        <v>15406.930898619648</v>
      </c>
      <c r="L552" s="4">
        <v>-250.25256315525621</v>
      </c>
    </row>
    <row r="553" spans="2:12" x14ac:dyDescent="0.3">
      <c r="B553" s="1">
        <f t="shared" si="8"/>
        <v>43282</v>
      </c>
      <c r="C553" s="2">
        <v>15857.595558015893</v>
      </c>
      <c r="D553">
        <v>79</v>
      </c>
      <c r="E553" cm="1">
        <f t="array" ref="E553">_xlfn.SWITCH(MONTH(Cafe_Fit[[#This Row],[Date]]),1,100,2,100,3,100,4,150,5,150,6,150,7,150,8,200,9,150,10,150,11,150,12,150)</f>
        <v>150</v>
      </c>
      <c r="F553">
        <v>20</v>
      </c>
      <c r="G553">
        <f>IF(OR(WEEKDAY(Cafe_Fit[[#This Row],[Date]])=1, WEEKDAY(Cafe_Fit[[#This Row],[Date]])=7),1,0)</f>
        <v>1</v>
      </c>
      <c r="H553" s="8">
        <f>K$17+(K$18*Cafe_Fit[[#This Row],[Temp]])+(K$19*Cafe_Fit[[#This Row],[ADSpend]])+(K$20*Cafe_Fit[[#This Row],[TapsActive]])+(K$21*Cafe_Fit[[#This Row],[IsWeekend]])</f>
        <v>15420.186381070898</v>
      </c>
      <c r="J553" s="4">
        <v>526</v>
      </c>
      <c r="K553" s="4">
        <v>15291.689838120996</v>
      </c>
      <c r="L553" s="4">
        <v>-1054.5039876299088</v>
      </c>
    </row>
    <row r="554" spans="2:12" x14ac:dyDescent="0.3">
      <c r="B554" s="1">
        <f t="shared" si="8"/>
        <v>43283</v>
      </c>
      <c r="C554" s="2">
        <v>13765.116221241306</v>
      </c>
      <c r="D554">
        <v>79</v>
      </c>
      <c r="E554" cm="1">
        <f t="array" ref="E554">_xlfn.SWITCH(MONTH(Cafe_Fit[[#This Row],[Date]]),1,100,2,100,3,100,4,150,5,150,6,150,7,150,8,200,9,150,10,150,11,150,12,150)</f>
        <v>150</v>
      </c>
      <c r="F554">
        <v>21</v>
      </c>
      <c r="G554">
        <f>IF(OR(WEEKDAY(Cafe_Fit[[#This Row],[Date]])=1, WEEKDAY(Cafe_Fit[[#This Row],[Date]])=7),1,0)</f>
        <v>0</v>
      </c>
      <c r="H554" s="8">
        <f>K$17+(K$18*Cafe_Fit[[#This Row],[Temp]])+(K$19*Cafe_Fit[[#This Row],[ADSpend]])+(K$20*Cafe_Fit[[#This Row],[TapsActive]])+(K$21*Cafe_Fit[[#This Row],[IsWeekend]])</f>
        <v>12457.469052569639</v>
      </c>
      <c r="J554" s="4">
        <v>527</v>
      </c>
      <c r="K554" s="4">
        <v>12315.717027168486</v>
      </c>
      <c r="L554" s="4">
        <v>-1338.7898277210716</v>
      </c>
    </row>
    <row r="555" spans="2:12" x14ac:dyDescent="0.3">
      <c r="B555" s="1">
        <f t="shared" si="8"/>
        <v>43284</v>
      </c>
      <c r="C555" s="2">
        <v>11571.609574770335</v>
      </c>
      <c r="D555">
        <v>83</v>
      </c>
      <c r="E555" cm="1">
        <f t="array" ref="E555">_xlfn.SWITCH(MONTH(Cafe_Fit[[#This Row],[Date]]),1,100,2,100,3,100,4,150,5,150,6,150,7,150,8,200,9,150,10,150,11,150,12,150)</f>
        <v>150</v>
      </c>
      <c r="F555">
        <v>20</v>
      </c>
      <c r="G555">
        <f>IF(OR(WEEKDAY(Cafe_Fit[[#This Row],[Date]])=1, WEEKDAY(Cafe_Fit[[#This Row],[Date]])=7),1,0)</f>
        <v>0</v>
      </c>
      <c r="H555" s="8">
        <f>K$17+(K$18*Cafe_Fit[[#This Row],[Temp]])+(K$19*Cafe_Fit[[#This Row],[ADSpend]])+(K$20*Cafe_Fit[[#This Row],[TapsActive]])+(K$21*Cafe_Fit[[#This Row],[IsWeekend]])</f>
        <v>12680.466945786975</v>
      </c>
      <c r="J555" s="4">
        <v>528</v>
      </c>
      <c r="K555" s="4">
        <v>12289.206062265985</v>
      </c>
      <c r="L555" s="4">
        <v>-1311.2336282101642</v>
      </c>
    </row>
    <row r="556" spans="2:12" x14ac:dyDescent="0.3">
      <c r="B556" s="1">
        <f t="shared" si="8"/>
        <v>43285</v>
      </c>
      <c r="C556" s="2">
        <v>13778.164376026056</v>
      </c>
      <c r="D556">
        <v>83</v>
      </c>
      <c r="E556" cm="1">
        <f t="array" ref="E556">_xlfn.SWITCH(MONTH(Cafe_Fit[[#This Row],[Date]]),1,100,2,100,3,100,4,150,5,150,6,150,7,150,8,200,9,150,10,150,11,150,12,150)</f>
        <v>150</v>
      </c>
      <c r="F556">
        <v>15</v>
      </c>
      <c r="G556">
        <f>IF(OR(WEEKDAY(Cafe_Fit[[#This Row],[Date]])=1, WEEKDAY(Cafe_Fit[[#This Row],[Date]])=7),1,0)</f>
        <v>0</v>
      </c>
      <c r="H556" s="8">
        <f>K$17+(K$18*Cafe_Fit[[#This Row],[Temp]])+(K$19*Cafe_Fit[[#This Row],[ADSpend]])+(K$20*Cafe_Fit[[#This Row],[TapsActive]])+(K$21*Cafe_Fit[[#This Row],[IsWeekend]])</f>
        <v>12850.44290919931</v>
      </c>
      <c r="J556" s="4">
        <v>529</v>
      </c>
      <c r="K556" s="4">
        <v>12478.208762800856</v>
      </c>
      <c r="L556" s="4">
        <v>997.22937006404391</v>
      </c>
    </row>
    <row r="557" spans="2:12" x14ac:dyDescent="0.3">
      <c r="B557" s="1">
        <f t="shared" si="8"/>
        <v>43286</v>
      </c>
      <c r="C557" s="2">
        <v>13327.535475822922</v>
      </c>
      <c r="D557">
        <v>81</v>
      </c>
      <c r="E557" cm="1">
        <f t="array" ref="E557">_xlfn.SWITCH(MONTH(Cafe_Fit[[#This Row],[Date]]),1,100,2,100,3,100,4,150,5,150,6,150,7,150,8,200,9,150,10,150,11,150,12,150)</f>
        <v>150</v>
      </c>
      <c r="F557">
        <v>22</v>
      </c>
      <c r="G557">
        <f>IF(OR(WEEKDAY(Cafe_Fit[[#This Row],[Date]])=1, WEEKDAY(Cafe_Fit[[#This Row],[Date]])=7),1,0)</f>
        <v>0</v>
      </c>
      <c r="H557" s="8">
        <f>K$17+(K$18*Cafe_Fit[[#This Row],[Temp]])+(K$19*Cafe_Fit[[#This Row],[ADSpend]])+(K$20*Cafe_Fit[[#This Row],[TapsActive]])+(K$21*Cafe_Fit[[#This Row],[IsWeekend]])</f>
        <v>12517.975210154606</v>
      </c>
      <c r="J557" s="4">
        <v>530</v>
      </c>
      <c r="K557" s="4">
        <v>12648.184726213191</v>
      </c>
      <c r="L557" s="4">
        <v>383.80786499027818</v>
      </c>
    </row>
    <row r="558" spans="2:12" x14ac:dyDescent="0.3">
      <c r="B558" s="1">
        <f t="shared" si="8"/>
        <v>43287</v>
      </c>
      <c r="C558" s="2">
        <v>13269.896805814706</v>
      </c>
      <c r="D558">
        <v>80</v>
      </c>
      <c r="E558" cm="1">
        <f t="array" ref="E558">_xlfn.SWITCH(MONTH(Cafe_Fit[[#This Row],[Date]]),1,100,2,100,3,100,4,150,5,150,6,150,7,150,8,200,9,150,10,150,11,150,12,150)</f>
        <v>150</v>
      </c>
      <c r="F558">
        <v>13</v>
      </c>
      <c r="G558">
        <f>IF(OR(WEEKDAY(Cafe_Fit[[#This Row],[Date]])=1, WEEKDAY(Cafe_Fit[[#This Row],[Date]])=7),1,0)</f>
        <v>0</v>
      </c>
      <c r="H558" s="8">
        <f>K$17+(K$18*Cafe_Fit[[#This Row],[Temp]])+(K$19*Cafe_Fit[[#This Row],[ADSpend]])+(K$20*Cafe_Fit[[#This Row],[TapsActive]])+(K$21*Cafe_Fit[[#This Row],[IsWeekend]])</f>
        <v>12776.681269163091</v>
      </c>
      <c r="J558" s="4">
        <v>531</v>
      </c>
      <c r="K558" s="4">
        <v>12674.69569111569</v>
      </c>
      <c r="L558" s="4">
        <v>779.64852206380783</v>
      </c>
    </row>
    <row r="559" spans="2:12" x14ac:dyDescent="0.3">
      <c r="B559" s="1">
        <f t="shared" si="8"/>
        <v>43288</v>
      </c>
      <c r="C559" s="2">
        <v>16066.363748148304</v>
      </c>
      <c r="D559">
        <v>77</v>
      </c>
      <c r="E559" cm="1">
        <f t="array" ref="E559">_xlfn.SWITCH(MONTH(Cafe_Fit[[#This Row],[Date]]),1,100,2,100,3,100,4,150,5,150,6,150,7,150,8,200,9,150,10,150,11,150,12,150)</f>
        <v>150</v>
      </c>
      <c r="F559">
        <v>14</v>
      </c>
      <c r="G559">
        <f>IF(OR(WEEKDAY(Cafe_Fit[[#This Row],[Date]])=1, WEEKDAY(Cafe_Fit[[#This Row],[Date]])=7),1,0)</f>
        <v>1</v>
      </c>
      <c r="H559" s="8">
        <f>K$17+(K$18*Cafe_Fit[[#This Row],[Temp]])+(K$19*Cafe_Fit[[#This Row],[ADSpend]])+(K$20*Cafe_Fit[[#This Row],[TapsActive]])+(K$21*Cafe_Fit[[#This Row],[IsWeekend]])</f>
        <v>15529.656186898264</v>
      </c>
      <c r="J559" s="4">
        <v>532</v>
      </c>
      <c r="K559" s="4">
        <v>15684.663694750667</v>
      </c>
      <c r="L559" s="4">
        <v>-926.95908986235372</v>
      </c>
    </row>
    <row r="560" spans="2:12" x14ac:dyDescent="0.3">
      <c r="B560" s="1">
        <f t="shared" si="8"/>
        <v>43289</v>
      </c>
      <c r="C560" s="2">
        <v>15680.789359172257</v>
      </c>
      <c r="D560">
        <v>77</v>
      </c>
      <c r="E560" cm="1">
        <f t="array" ref="E560">_xlfn.SWITCH(MONTH(Cafe_Fit[[#This Row],[Date]]),1,100,2,100,3,100,4,150,5,150,6,150,7,150,8,200,9,150,10,150,11,150,12,150)</f>
        <v>150</v>
      </c>
      <c r="F560">
        <v>19</v>
      </c>
      <c r="G560">
        <f>IF(OR(WEEKDAY(Cafe_Fit[[#This Row],[Date]])=1, WEEKDAY(Cafe_Fit[[#This Row],[Date]])=7),1,0)</f>
        <v>1</v>
      </c>
      <c r="H560" s="8">
        <f>K$17+(K$18*Cafe_Fit[[#This Row],[Temp]])+(K$19*Cafe_Fit[[#This Row],[ADSpend]])+(K$20*Cafe_Fit[[#This Row],[TapsActive]])+(K$21*Cafe_Fit[[#This Row],[IsWeekend]])</f>
        <v>15359.68022348593</v>
      </c>
      <c r="J560" s="4">
        <v>533</v>
      </c>
      <c r="K560" s="4">
        <v>15352.195995705964</v>
      </c>
      <c r="L560" s="4">
        <v>1168.6769526124499</v>
      </c>
    </row>
    <row r="561" spans="2:12" x14ac:dyDescent="0.3">
      <c r="B561" s="1">
        <f t="shared" si="8"/>
        <v>43290</v>
      </c>
      <c r="C561" s="2">
        <v>12495.677197334551</v>
      </c>
      <c r="D561">
        <v>79</v>
      </c>
      <c r="E561" cm="1">
        <f t="array" ref="E561">_xlfn.SWITCH(MONTH(Cafe_Fit[[#This Row],[Date]]),1,100,2,100,3,100,4,150,5,150,6,150,7,150,8,200,9,150,10,150,11,150,12,150)</f>
        <v>150</v>
      </c>
      <c r="F561">
        <v>17</v>
      </c>
      <c r="G561">
        <f>IF(OR(WEEKDAY(Cafe_Fit[[#This Row],[Date]])=1, WEEKDAY(Cafe_Fit[[#This Row],[Date]])=7),1,0)</f>
        <v>0</v>
      </c>
      <c r="H561" s="8">
        <f>K$17+(K$18*Cafe_Fit[[#This Row],[Temp]])+(K$19*Cafe_Fit[[#This Row],[ADSpend]])+(K$20*Cafe_Fit[[#This Row],[TapsActive]])+(K$21*Cafe_Fit[[#This Row],[IsWeekend]])</f>
        <v>12593.449823299507</v>
      </c>
      <c r="J561" s="4">
        <v>534</v>
      </c>
      <c r="K561" s="4">
        <v>12627.445015981973</v>
      </c>
      <c r="L561" s="4">
        <v>-225.66042698248566</v>
      </c>
    </row>
    <row r="562" spans="2:12" x14ac:dyDescent="0.3">
      <c r="B562" s="1">
        <f t="shared" si="8"/>
        <v>43291</v>
      </c>
      <c r="C562" s="2">
        <v>11511.079609625975</v>
      </c>
      <c r="D562">
        <v>82</v>
      </c>
      <c r="E562" cm="1">
        <f t="array" ref="E562">_xlfn.SWITCH(MONTH(Cafe_Fit[[#This Row],[Date]]),1,100,2,100,3,100,4,150,5,150,6,150,7,150,8,200,9,150,10,150,11,150,12,150)</f>
        <v>150</v>
      </c>
      <c r="F562">
        <v>22</v>
      </c>
      <c r="G562">
        <f>IF(OR(WEEKDAY(Cafe_Fit[[#This Row],[Date]])=1, WEEKDAY(Cafe_Fit[[#This Row],[Date]])=7),1,0)</f>
        <v>0</v>
      </c>
      <c r="H562" s="8">
        <f>K$17+(K$18*Cafe_Fit[[#This Row],[Temp]])+(K$19*Cafe_Fit[[#This Row],[ADSpend]])+(K$20*Cafe_Fit[[#This Row],[TapsActive]])+(K$21*Cafe_Fit[[#This Row],[IsWeekend]])</f>
        <v>12565.225885288324</v>
      </c>
      <c r="J562" s="4">
        <v>535</v>
      </c>
      <c r="K562" s="4">
        <v>12931.688777015495</v>
      </c>
      <c r="L562" s="4">
        <v>164.06314917355485</v>
      </c>
    </row>
    <row r="563" spans="2:12" x14ac:dyDescent="0.3">
      <c r="B563" s="1">
        <f t="shared" si="8"/>
        <v>43292</v>
      </c>
      <c r="C563" s="2">
        <v>13105.88127106249</v>
      </c>
      <c r="D563">
        <v>83</v>
      </c>
      <c r="E563" cm="1">
        <f t="array" ref="E563">_xlfn.SWITCH(MONTH(Cafe_Fit[[#This Row],[Date]]),1,100,2,100,3,100,4,150,5,150,6,150,7,150,8,200,9,150,10,150,11,150,12,150)</f>
        <v>150</v>
      </c>
      <c r="F563">
        <v>15</v>
      </c>
      <c r="G563">
        <f>IF(OR(WEEKDAY(Cafe_Fit[[#This Row],[Date]])=1, WEEKDAY(Cafe_Fit[[#This Row],[Date]])=7),1,0)</f>
        <v>0</v>
      </c>
      <c r="H563" s="8">
        <f>K$17+(K$18*Cafe_Fit[[#This Row],[Temp]])+(K$19*Cafe_Fit[[#This Row],[ADSpend]])+(K$20*Cafe_Fit[[#This Row],[TapsActive]])+(K$21*Cafe_Fit[[#This Row],[IsWeekend]])</f>
        <v>12850.44290919931</v>
      </c>
      <c r="J563" s="4">
        <v>536</v>
      </c>
      <c r="K563" s="4">
        <v>12931.688777015495</v>
      </c>
      <c r="L563" s="4">
        <v>-90.134142403136138</v>
      </c>
    </row>
    <row r="564" spans="2:12" x14ac:dyDescent="0.3">
      <c r="B564" s="1">
        <f t="shared" si="8"/>
        <v>43293</v>
      </c>
      <c r="C564" s="2">
        <v>12548.807520115104</v>
      </c>
      <c r="D564">
        <v>86</v>
      </c>
      <c r="E564" cm="1">
        <f t="array" ref="E564">_xlfn.SWITCH(MONTH(Cafe_Fit[[#This Row],[Date]]),1,100,2,100,3,100,4,150,5,150,6,150,7,150,8,200,9,150,10,150,11,150,12,150)</f>
        <v>150</v>
      </c>
      <c r="F564">
        <v>22</v>
      </c>
      <c r="G564">
        <f>IF(OR(WEEKDAY(Cafe_Fit[[#This Row],[Date]])=1, WEEKDAY(Cafe_Fit[[#This Row],[Date]])=7),1,0)</f>
        <v>0</v>
      </c>
      <c r="H564" s="8">
        <f>K$17+(K$18*Cafe_Fit[[#This Row],[Temp]])+(K$19*Cafe_Fit[[#This Row],[ADSpend]])+(K$20*Cafe_Fit[[#This Row],[TapsActive]])+(K$21*Cafe_Fit[[#This Row],[IsWeekend]])</f>
        <v>12754.228585823193</v>
      </c>
      <c r="J564" s="4">
        <v>537</v>
      </c>
      <c r="K564" s="4">
        <v>12735.201848700659</v>
      </c>
      <c r="L564" s="4">
        <v>-1383.7971563662632</v>
      </c>
    </row>
    <row r="565" spans="2:12" x14ac:dyDescent="0.3">
      <c r="B565" s="1">
        <f t="shared" si="8"/>
        <v>43294</v>
      </c>
      <c r="C565" s="2">
        <v>13652.843286814506</v>
      </c>
      <c r="D565">
        <v>81</v>
      </c>
      <c r="E565" cm="1">
        <f t="array" ref="E565">_xlfn.SWITCH(MONTH(Cafe_Fit[[#This Row],[Date]]),1,100,2,100,3,100,4,150,5,150,6,150,7,150,8,200,9,150,10,150,11,150,12,150)</f>
        <v>150</v>
      </c>
      <c r="F565">
        <v>16</v>
      </c>
      <c r="G565">
        <f>IF(OR(WEEKDAY(Cafe_Fit[[#This Row],[Date]])=1, WEEKDAY(Cafe_Fit[[#This Row],[Date]])=7),1,0)</f>
        <v>0</v>
      </c>
      <c r="H565" s="8">
        <f>K$17+(K$18*Cafe_Fit[[#This Row],[Temp]])+(K$19*Cafe_Fit[[#This Row],[ADSpend]])+(K$20*Cafe_Fit[[#This Row],[TapsActive]])+(K$21*Cafe_Fit[[#This Row],[IsWeekend]])</f>
        <v>12721.946366249407</v>
      </c>
      <c r="J565" s="4">
        <v>538</v>
      </c>
      <c r="K565" s="4">
        <v>12376.223184753455</v>
      </c>
      <c r="L565" s="4">
        <v>684.93111819640217</v>
      </c>
    </row>
    <row r="566" spans="2:12" x14ac:dyDescent="0.3">
      <c r="B566" s="1">
        <f t="shared" si="8"/>
        <v>43295</v>
      </c>
      <c r="C566" s="2">
        <v>15149.783472079342</v>
      </c>
      <c r="D566">
        <v>79</v>
      </c>
      <c r="E566" cm="1">
        <f t="array" ref="E566">_xlfn.SWITCH(MONTH(Cafe_Fit[[#This Row],[Date]]),1,100,2,100,3,100,4,150,5,150,6,150,7,150,8,200,9,150,10,150,11,150,12,150)</f>
        <v>150</v>
      </c>
      <c r="F566">
        <v>20</v>
      </c>
      <c r="G566">
        <f>IF(OR(WEEKDAY(Cafe_Fit[[#This Row],[Date]])=1, WEEKDAY(Cafe_Fit[[#This Row],[Date]])=7),1,0)</f>
        <v>1</v>
      </c>
      <c r="H566" s="8">
        <f>K$17+(K$18*Cafe_Fit[[#This Row],[Temp]])+(K$19*Cafe_Fit[[#This Row],[ADSpend]])+(K$20*Cafe_Fit[[#This Row],[TapsActive]])+(K$21*Cafe_Fit[[#This Row],[IsWeekend]])</f>
        <v>15420.186381070898</v>
      </c>
      <c r="J566" s="4">
        <v>539</v>
      </c>
      <c r="K566" s="4">
        <v>15312.429548352213</v>
      </c>
      <c r="L566" s="4">
        <v>73.097636018066623</v>
      </c>
    </row>
    <row r="567" spans="2:12" x14ac:dyDescent="0.3">
      <c r="B567" s="1">
        <f t="shared" si="8"/>
        <v>43296</v>
      </c>
      <c r="C567" s="2">
        <v>16139.999295735195</v>
      </c>
      <c r="D567">
        <v>79</v>
      </c>
      <c r="E567" cm="1">
        <f t="array" ref="E567">_xlfn.SWITCH(MONTH(Cafe_Fit[[#This Row],[Date]]),1,100,2,100,3,100,4,150,5,150,6,150,7,150,8,200,9,150,10,150,11,150,12,150)</f>
        <v>150</v>
      </c>
      <c r="F567">
        <v>17</v>
      </c>
      <c r="G567">
        <f>IF(OR(WEEKDAY(Cafe_Fit[[#This Row],[Date]])=1, WEEKDAY(Cafe_Fit[[#This Row],[Date]])=7),1,0)</f>
        <v>1</v>
      </c>
      <c r="H567" s="8">
        <f>K$17+(K$18*Cafe_Fit[[#This Row],[Temp]])+(K$19*Cafe_Fit[[#This Row],[ADSpend]])+(K$20*Cafe_Fit[[#This Row],[TapsActive]])+(K$21*Cafe_Fit[[#This Row],[IsWeekend]])</f>
        <v>15522.171959118299</v>
      </c>
      <c r="J567" s="4">
        <v>540</v>
      </c>
      <c r="K567" s="4">
        <v>15752.654080115601</v>
      </c>
      <c r="L567" s="4">
        <v>-1637.500465888892</v>
      </c>
    </row>
    <row r="568" spans="2:12" x14ac:dyDescent="0.3">
      <c r="B568" s="1">
        <f t="shared" si="8"/>
        <v>43297</v>
      </c>
      <c r="C568" s="2">
        <v>11889.446405500388</v>
      </c>
      <c r="D568">
        <v>80</v>
      </c>
      <c r="E568" cm="1">
        <f t="array" ref="E568">_xlfn.SWITCH(MONTH(Cafe_Fit[[#This Row],[Date]]),1,100,2,100,3,100,4,150,5,150,6,150,7,150,8,200,9,150,10,150,11,150,12,150)</f>
        <v>150</v>
      </c>
      <c r="F568">
        <v>13</v>
      </c>
      <c r="G568">
        <f>IF(OR(WEEKDAY(Cafe_Fit[[#This Row],[Date]])=1, WEEKDAY(Cafe_Fit[[#This Row],[Date]])=7),1,0)</f>
        <v>0</v>
      </c>
      <c r="H568" s="8">
        <f>K$17+(K$18*Cafe_Fit[[#This Row],[Temp]])+(K$19*Cafe_Fit[[#This Row],[ADSpend]])+(K$20*Cafe_Fit[[#This Row],[TapsActive]])+(K$21*Cafe_Fit[[#This Row],[IsWeekend]])</f>
        <v>12776.681269163091</v>
      </c>
      <c r="J568" s="4">
        <v>541</v>
      </c>
      <c r="K568" s="4">
        <v>12735.201848700659</v>
      </c>
      <c r="L568" s="4">
        <v>-307.76226216800205</v>
      </c>
    </row>
    <row r="569" spans="2:12" x14ac:dyDescent="0.3">
      <c r="B569" s="1">
        <f t="shared" si="8"/>
        <v>43298</v>
      </c>
      <c r="C569" s="2">
        <v>12866.668990798713</v>
      </c>
      <c r="D569">
        <v>80</v>
      </c>
      <c r="E569" cm="1">
        <f t="array" ref="E569">_xlfn.SWITCH(MONTH(Cafe_Fit[[#This Row],[Date]]),1,100,2,100,3,100,4,150,5,150,6,150,7,150,8,200,9,150,10,150,11,150,12,150)</f>
        <v>150</v>
      </c>
      <c r="F569">
        <v>18</v>
      </c>
      <c r="G569">
        <f>IF(OR(WEEKDAY(Cafe_Fit[[#This Row],[Date]])=1, WEEKDAY(Cafe_Fit[[#This Row],[Date]])=7),1,0)</f>
        <v>0</v>
      </c>
      <c r="H569" s="8">
        <f>K$17+(K$18*Cafe_Fit[[#This Row],[Temp]])+(K$19*Cafe_Fit[[#This Row],[ADSpend]])+(K$20*Cafe_Fit[[#This Row],[TapsActive]])+(K$21*Cafe_Fit[[#This Row],[IsWeekend]])</f>
        <v>12606.705305750756</v>
      </c>
      <c r="J569" s="4">
        <v>542</v>
      </c>
      <c r="K569" s="4">
        <v>12546.19914816579</v>
      </c>
      <c r="L569" s="4">
        <v>-601.01022862700302</v>
      </c>
    </row>
    <row r="570" spans="2:12" x14ac:dyDescent="0.3">
      <c r="B570" s="1">
        <f t="shared" si="8"/>
        <v>43299</v>
      </c>
      <c r="C570" s="2">
        <v>12630.994710133082</v>
      </c>
      <c r="D570">
        <v>82</v>
      </c>
      <c r="E570" cm="1">
        <f t="array" ref="E570">_xlfn.SWITCH(MONTH(Cafe_Fit[[#This Row],[Date]]),1,100,2,100,3,100,4,150,5,150,6,150,7,150,8,200,9,150,10,150,11,150,12,150)</f>
        <v>150</v>
      </c>
      <c r="F570">
        <v>19</v>
      </c>
      <c r="G570">
        <f>IF(OR(WEEKDAY(Cafe_Fit[[#This Row],[Date]])=1, WEEKDAY(Cafe_Fit[[#This Row],[Date]])=7),1,0)</f>
        <v>0</v>
      </c>
      <c r="H570" s="8">
        <f>K$17+(K$18*Cafe_Fit[[#This Row],[Temp]])+(K$19*Cafe_Fit[[#This Row],[ADSpend]])+(K$20*Cafe_Fit[[#This Row],[TapsActive]])+(K$21*Cafe_Fit[[#This Row],[IsWeekend]])</f>
        <v>12667.211463335725</v>
      </c>
      <c r="J570" s="4">
        <v>543</v>
      </c>
      <c r="K570" s="4">
        <v>12538.714920385823</v>
      </c>
      <c r="L570" s="4">
        <v>37.074129374281256</v>
      </c>
    </row>
    <row r="571" spans="2:12" x14ac:dyDescent="0.3">
      <c r="B571" s="1">
        <f t="shared" si="8"/>
        <v>43300</v>
      </c>
      <c r="C571" s="2">
        <v>12662.500335740126</v>
      </c>
      <c r="D571">
        <v>82</v>
      </c>
      <c r="E571" cm="1">
        <f t="array" ref="E571">_xlfn.SWITCH(MONTH(Cafe_Fit[[#This Row],[Date]]),1,100,2,100,3,100,4,150,5,150,6,150,7,150,8,200,9,150,10,150,11,150,12,150)</f>
        <v>150</v>
      </c>
      <c r="F571">
        <v>15</v>
      </c>
      <c r="G571">
        <f>IF(OR(WEEKDAY(Cafe_Fit[[#This Row],[Date]])=1, WEEKDAY(Cafe_Fit[[#This Row],[Date]])=7),1,0)</f>
        <v>0</v>
      </c>
      <c r="H571" s="8">
        <f>K$17+(K$18*Cafe_Fit[[#This Row],[Temp]])+(K$19*Cafe_Fit[[#This Row],[ADSpend]])+(K$20*Cafe_Fit[[#This Row],[TapsActive]])+(K$21*Cafe_Fit[[#This Row],[IsWeekend]])</f>
        <v>12803.192234065593</v>
      </c>
      <c r="J571" s="4">
        <v>544</v>
      </c>
      <c r="K571" s="4">
        <v>12411.931350544603</v>
      </c>
      <c r="L571" s="4">
        <v>360.7677437937291</v>
      </c>
    </row>
    <row r="572" spans="2:12" x14ac:dyDescent="0.3">
      <c r="B572" s="1">
        <f t="shared" si="8"/>
        <v>43301</v>
      </c>
      <c r="C572" s="2">
        <v>12602.413608874616</v>
      </c>
      <c r="D572">
        <v>78</v>
      </c>
      <c r="E572" cm="1">
        <f t="array" ref="E572">_xlfn.SWITCH(MONTH(Cafe_Fit[[#This Row],[Date]]),1,100,2,100,3,100,4,150,5,150,6,150,7,150,8,200,9,150,10,150,11,150,12,150)</f>
        <v>150</v>
      </c>
      <c r="F572">
        <v>20</v>
      </c>
      <c r="G572">
        <f>IF(OR(WEEKDAY(Cafe_Fit[[#This Row],[Date]])=1, WEEKDAY(Cafe_Fit[[#This Row],[Date]])=7),1,0)</f>
        <v>0</v>
      </c>
      <c r="H572" s="8">
        <f>K$17+(K$18*Cafe_Fit[[#This Row],[Temp]])+(K$19*Cafe_Fit[[#This Row],[ADSpend]])+(K$20*Cafe_Fit[[#This Row],[TapsActive]])+(K$21*Cafe_Fit[[#This Row],[IsWeekend]])</f>
        <v>12444.213570118389</v>
      </c>
      <c r="J572" s="4">
        <v>545</v>
      </c>
      <c r="K572" s="4">
        <v>12485.692990580821</v>
      </c>
      <c r="L572" s="4">
        <v>-411.8111327487677</v>
      </c>
    </row>
    <row r="573" spans="2:12" x14ac:dyDescent="0.3">
      <c r="B573" s="1">
        <f t="shared" si="8"/>
        <v>43302</v>
      </c>
      <c r="C573" s="2">
        <v>14149.445190408234</v>
      </c>
      <c r="D573">
        <v>78</v>
      </c>
      <c r="E573" cm="1">
        <f t="array" ref="E573">_xlfn.SWITCH(MONTH(Cafe_Fit[[#This Row],[Date]]),1,100,2,100,3,100,4,150,5,150,6,150,7,150,8,200,9,150,10,150,11,150,12,150)</f>
        <v>150</v>
      </c>
      <c r="F573">
        <v>22</v>
      </c>
      <c r="G573">
        <f>IF(OR(WEEKDAY(Cafe_Fit[[#This Row],[Date]])=1, WEEKDAY(Cafe_Fit[[#This Row],[Date]])=7),1,0)</f>
        <v>1</v>
      </c>
      <c r="H573" s="8">
        <f>K$17+(K$18*Cafe_Fit[[#This Row],[Temp]])+(K$19*Cafe_Fit[[#This Row],[ADSpend]])+(K$20*Cafe_Fit[[#This Row],[TapsActive]])+(K$21*Cafe_Fit[[#This Row],[IsWeekend]])</f>
        <v>15304.945320572248</v>
      </c>
      <c r="J573" s="4">
        <v>546</v>
      </c>
      <c r="K573" s="4">
        <v>15616.673309385733</v>
      </c>
      <c r="L573" s="4">
        <v>-288.12719989048674</v>
      </c>
    </row>
    <row r="574" spans="2:12" x14ac:dyDescent="0.3">
      <c r="B574" s="1">
        <f t="shared" si="8"/>
        <v>43303</v>
      </c>
      <c r="C574" s="2">
        <v>16819.030853241158</v>
      </c>
      <c r="D574">
        <v>78</v>
      </c>
      <c r="E574" cm="1">
        <f t="array" ref="E574">_xlfn.SWITCH(MONTH(Cafe_Fit[[#This Row],[Date]]),1,100,2,100,3,100,4,150,5,150,6,150,7,150,8,200,9,150,10,150,11,150,12,150)</f>
        <v>150</v>
      </c>
      <c r="F574">
        <v>22</v>
      </c>
      <c r="G574">
        <f>IF(OR(WEEKDAY(Cafe_Fit[[#This Row],[Date]])=1, WEEKDAY(Cafe_Fit[[#This Row],[Date]])=7),1,0)</f>
        <v>1</v>
      </c>
      <c r="H574" s="8">
        <f>K$17+(K$18*Cafe_Fit[[#This Row],[Temp]])+(K$19*Cafe_Fit[[#This Row],[ADSpend]])+(K$20*Cafe_Fit[[#This Row],[TapsActive]])+(K$21*Cafe_Fit[[#This Row],[IsWeekend]])</f>
        <v>15304.945320572248</v>
      </c>
      <c r="J574" s="4">
        <v>547</v>
      </c>
      <c r="K574" s="4">
        <v>15420.186381070898</v>
      </c>
      <c r="L574" s="4">
        <v>437.40917694499512</v>
      </c>
    </row>
    <row r="575" spans="2:12" x14ac:dyDescent="0.3">
      <c r="B575" s="1">
        <f t="shared" si="8"/>
        <v>43304</v>
      </c>
      <c r="C575" s="2">
        <v>13777.722235101055</v>
      </c>
      <c r="D575">
        <v>75</v>
      </c>
      <c r="E575" cm="1">
        <f t="array" ref="E575">_xlfn.SWITCH(MONTH(Cafe_Fit[[#This Row],[Date]]),1,100,2,100,3,100,4,150,5,150,6,150,7,150,8,200,9,150,10,150,11,150,12,150)</f>
        <v>150</v>
      </c>
      <c r="F575">
        <v>16</v>
      </c>
      <c r="G575">
        <f>IF(OR(WEEKDAY(Cafe_Fit[[#This Row],[Date]])=1, WEEKDAY(Cafe_Fit[[#This Row],[Date]])=7),1,0)</f>
        <v>0</v>
      </c>
      <c r="H575" s="8">
        <f>K$17+(K$18*Cafe_Fit[[#This Row],[Temp]])+(K$19*Cafe_Fit[[#This Row],[ADSpend]])+(K$20*Cafe_Fit[[#This Row],[TapsActive]])+(K$21*Cafe_Fit[[#This Row],[IsWeekend]])</f>
        <v>12438.442315447102</v>
      </c>
      <c r="J575" s="4">
        <v>548</v>
      </c>
      <c r="K575" s="4">
        <v>12457.469052569639</v>
      </c>
      <c r="L575" s="4">
        <v>1307.6471686716668</v>
      </c>
    </row>
    <row r="576" spans="2:12" x14ac:dyDescent="0.3">
      <c r="B576" s="1">
        <f t="shared" si="8"/>
        <v>43305</v>
      </c>
      <c r="C576" s="2">
        <v>12667.794023062113</v>
      </c>
      <c r="D576">
        <v>76</v>
      </c>
      <c r="E576" cm="1">
        <f t="array" ref="E576">_xlfn.SWITCH(MONTH(Cafe_Fit[[#This Row],[Date]]),1,100,2,100,3,100,4,150,5,150,6,150,7,150,8,200,9,150,10,150,11,150,12,150)</f>
        <v>150</v>
      </c>
      <c r="F576">
        <v>17</v>
      </c>
      <c r="G576">
        <f>IF(OR(WEEKDAY(Cafe_Fit[[#This Row],[Date]])=1, WEEKDAY(Cafe_Fit[[#This Row],[Date]])=7),1,0)</f>
        <v>0</v>
      </c>
      <c r="H576" s="8">
        <f>K$17+(K$18*Cafe_Fit[[#This Row],[Temp]])+(K$19*Cafe_Fit[[#This Row],[ADSpend]])+(K$20*Cafe_Fit[[#This Row],[TapsActive]])+(K$21*Cafe_Fit[[#This Row],[IsWeekend]])</f>
        <v>12451.697797898354</v>
      </c>
      <c r="J576" s="4">
        <v>549</v>
      </c>
      <c r="K576" s="4">
        <v>12680.466945786975</v>
      </c>
      <c r="L576" s="4">
        <v>-1108.8573710166402</v>
      </c>
    </row>
    <row r="577" spans="2:12" x14ac:dyDescent="0.3">
      <c r="B577" s="1">
        <f t="shared" si="8"/>
        <v>43306</v>
      </c>
      <c r="C577" s="2">
        <v>11272.921771635425</v>
      </c>
      <c r="D577">
        <v>80</v>
      </c>
      <c r="E577" cm="1">
        <f t="array" ref="E577">_xlfn.SWITCH(MONTH(Cafe_Fit[[#This Row],[Date]]),1,100,2,100,3,100,4,150,5,150,6,150,7,150,8,200,9,150,10,150,11,150,12,150)</f>
        <v>150</v>
      </c>
      <c r="F577">
        <v>22</v>
      </c>
      <c r="G577">
        <f>IF(OR(WEEKDAY(Cafe_Fit[[#This Row],[Date]])=1, WEEKDAY(Cafe_Fit[[#This Row],[Date]])=7),1,0)</f>
        <v>0</v>
      </c>
      <c r="H577" s="8">
        <f>K$17+(K$18*Cafe_Fit[[#This Row],[Temp]])+(K$19*Cafe_Fit[[#This Row],[ADSpend]])+(K$20*Cafe_Fit[[#This Row],[TapsActive]])+(K$21*Cafe_Fit[[#This Row],[IsWeekend]])</f>
        <v>12470.724535020889</v>
      </c>
      <c r="J577" s="4">
        <v>550</v>
      </c>
      <c r="K577" s="4">
        <v>12850.44290919931</v>
      </c>
      <c r="L577" s="4">
        <v>927.72146682674611</v>
      </c>
    </row>
    <row r="578" spans="2:12" x14ac:dyDescent="0.3">
      <c r="B578" s="1">
        <f t="shared" si="8"/>
        <v>43307</v>
      </c>
      <c r="C578" s="2">
        <v>13098.960651547115</v>
      </c>
      <c r="D578">
        <v>81</v>
      </c>
      <c r="E578" cm="1">
        <f t="array" ref="E578">_xlfn.SWITCH(MONTH(Cafe_Fit[[#This Row],[Date]]),1,100,2,100,3,100,4,150,5,150,6,150,7,150,8,200,9,150,10,150,11,150,12,150)</f>
        <v>150</v>
      </c>
      <c r="F578">
        <v>15</v>
      </c>
      <c r="G578">
        <f>IF(OR(WEEKDAY(Cafe_Fit[[#This Row],[Date]])=1, WEEKDAY(Cafe_Fit[[#This Row],[Date]])=7),1,0)</f>
        <v>0</v>
      </c>
      <c r="H578" s="8">
        <f>K$17+(K$18*Cafe_Fit[[#This Row],[Temp]])+(K$19*Cafe_Fit[[#This Row],[ADSpend]])+(K$20*Cafe_Fit[[#This Row],[TapsActive]])+(K$21*Cafe_Fit[[#This Row],[IsWeekend]])</f>
        <v>12755.941558931874</v>
      </c>
      <c r="J578" s="4">
        <v>551</v>
      </c>
      <c r="K578" s="4">
        <v>12517.975210154606</v>
      </c>
      <c r="L578" s="4">
        <v>809.56026566831679</v>
      </c>
    </row>
    <row r="579" spans="2:12" x14ac:dyDescent="0.3">
      <c r="B579" s="1">
        <f t="shared" si="8"/>
        <v>43308</v>
      </c>
      <c r="C579" s="2">
        <v>11801.663736193892</v>
      </c>
      <c r="D579">
        <v>82</v>
      </c>
      <c r="E579" cm="1">
        <f t="array" ref="E579">_xlfn.SWITCH(MONTH(Cafe_Fit[[#This Row],[Date]]),1,100,2,100,3,100,4,150,5,150,6,150,7,150,8,200,9,150,10,150,11,150,12,150)</f>
        <v>150</v>
      </c>
      <c r="F579">
        <v>18</v>
      </c>
      <c r="G579">
        <f>IF(OR(WEEKDAY(Cafe_Fit[[#This Row],[Date]])=1, WEEKDAY(Cafe_Fit[[#This Row],[Date]])=7),1,0)</f>
        <v>0</v>
      </c>
      <c r="H579" s="8">
        <f>K$17+(K$18*Cafe_Fit[[#This Row],[Temp]])+(K$19*Cafe_Fit[[#This Row],[ADSpend]])+(K$20*Cafe_Fit[[#This Row],[TapsActive]])+(K$21*Cafe_Fit[[#This Row],[IsWeekend]])</f>
        <v>12701.206656018192</v>
      </c>
      <c r="J579" s="4">
        <v>552</v>
      </c>
      <c r="K579" s="4">
        <v>12776.681269163091</v>
      </c>
      <c r="L579" s="4">
        <v>493.21553665161446</v>
      </c>
    </row>
    <row r="580" spans="2:12" x14ac:dyDescent="0.3">
      <c r="B580" s="1">
        <f t="shared" si="8"/>
        <v>43309</v>
      </c>
      <c r="C580" s="2">
        <v>17024.321605899135</v>
      </c>
      <c r="D580">
        <v>82</v>
      </c>
      <c r="E580" cm="1">
        <f t="array" ref="E580">_xlfn.SWITCH(MONTH(Cafe_Fit[[#This Row],[Date]]),1,100,2,100,3,100,4,150,5,150,6,150,7,150,8,200,9,150,10,150,11,150,12,150)</f>
        <v>150</v>
      </c>
      <c r="F580">
        <v>20</v>
      </c>
      <c r="G580">
        <f>IF(OR(WEEKDAY(Cafe_Fit[[#This Row],[Date]])=1, WEEKDAY(Cafe_Fit[[#This Row],[Date]])=7),1,0)</f>
        <v>1</v>
      </c>
      <c r="H580" s="8">
        <f>K$17+(K$18*Cafe_Fit[[#This Row],[Temp]])+(K$19*Cafe_Fit[[#This Row],[ADSpend]])+(K$20*Cafe_Fit[[#This Row],[TapsActive]])+(K$21*Cafe_Fit[[#This Row],[IsWeekend]])</f>
        <v>15561.938406472051</v>
      </c>
      <c r="J580" s="4">
        <v>553</v>
      </c>
      <c r="K580" s="4">
        <v>15529.656186898264</v>
      </c>
      <c r="L580" s="4">
        <v>536.70756125003936</v>
      </c>
    </row>
    <row r="581" spans="2:12" x14ac:dyDescent="0.3">
      <c r="B581" s="1">
        <f t="shared" si="8"/>
        <v>43310</v>
      </c>
      <c r="C581" s="2">
        <v>16893.480617860852</v>
      </c>
      <c r="D581">
        <v>79</v>
      </c>
      <c r="E581" cm="1">
        <f t="array" ref="E581">_xlfn.SWITCH(MONTH(Cafe_Fit[[#This Row],[Date]]),1,100,2,100,3,100,4,150,5,150,6,150,7,150,8,200,9,150,10,150,11,150,12,150)</f>
        <v>150</v>
      </c>
      <c r="F581">
        <v>14</v>
      </c>
      <c r="G581">
        <f>IF(OR(WEEKDAY(Cafe_Fit[[#This Row],[Date]])=1, WEEKDAY(Cafe_Fit[[#This Row],[Date]])=7),1,0)</f>
        <v>1</v>
      </c>
      <c r="H581" s="8">
        <f>K$17+(K$18*Cafe_Fit[[#This Row],[Temp]])+(K$19*Cafe_Fit[[#This Row],[ADSpend]])+(K$20*Cafe_Fit[[#This Row],[TapsActive]])+(K$21*Cafe_Fit[[#This Row],[IsWeekend]])</f>
        <v>15624.1575371657</v>
      </c>
      <c r="J581" s="4">
        <v>554</v>
      </c>
      <c r="K581" s="4">
        <v>15359.68022348593</v>
      </c>
      <c r="L581" s="4">
        <v>321.10913568632714</v>
      </c>
    </row>
    <row r="582" spans="2:12" x14ac:dyDescent="0.3">
      <c r="B582" s="1">
        <f t="shared" si="8"/>
        <v>43311</v>
      </c>
      <c r="C582" s="2">
        <v>11891.413903816285</v>
      </c>
      <c r="D582">
        <v>79</v>
      </c>
      <c r="E582" cm="1">
        <f t="array" ref="E582">_xlfn.SWITCH(MONTH(Cafe_Fit[[#This Row],[Date]]),1,100,2,100,3,100,4,150,5,150,6,150,7,150,8,200,9,150,10,150,11,150,12,150)</f>
        <v>150</v>
      </c>
      <c r="F582">
        <v>13</v>
      </c>
      <c r="G582">
        <f>IF(OR(WEEKDAY(Cafe_Fit[[#This Row],[Date]])=1, WEEKDAY(Cafe_Fit[[#This Row],[Date]])=7),1,0)</f>
        <v>0</v>
      </c>
      <c r="H582" s="8">
        <f>K$17+(K$18*Cafe_Fit[[#This Row],[Temp]])+(K$19*Cafe_Fit[[#This Row],[ADSpend]])+(K$20*Cafe_Fit[[#This Row],[TapsActive]])+(K$21*Cafe_Fit[[#This Row],[IsWeekend]])</f>
        <v>12729.430594029374</v>
      </c>
      <c r="J582" s="4">
        <v>555</v>
      </c>
      <c r="K582" s="4">
        <v>12593.449823299507</v>
      </c>
      <c r="L582" s="4">
        <v>-97.772625964955296</v>
      </c>
    </row>
    <row r="583" spans="2:12" x14ac:dyDescent="0.3">
      <c r="B583" s="1">
        <f t="shared" si="8"/>
        <v>43312</v>
      </c>
      <c r="C583" s="2">
        <v>12999.506622663313</v>
      </c>
      <c r="D583">
        <v>76</v>
      </c>
      <c r="E583" cm="1">
        <f t="array" ref="E583">_xlfn.SWITCH(MONTH(Cafe_Fit[[#This Row],[Date]]),1,100,2,100,3,100,4,150,5,150,6,150,7,150,8,200,9,150,10,150,11,150,12,150)</f>
        <v>150</v>
      </c>
      <c r="F583">
        <v>17</v>
      </c>
      <c r="G583">
        <f>IF(OR(WEEKDAY(Cafe_Fit[[#This Row],[Date]])=1, WEEKDAY(Cafe_Fit[[#This Row],[Date]])=7),1,0)</f>
        <v>0</v>
      </c>
      <c r="H583" s="8">
        <f>K$17+(K$18*Cafe_Fit[[#This Row],[Temp]])+(K$19*Cafe_Fit[[#This Row],[ADSpend]])+(K$20*Cafe_Fit[[#This Row],[TapsActive]])+(K$21*Cafe_Fit[[#This Row],[IsWeekend]])</f>
        <v>12451.697797898354</v>
      </c>
      <c r="J583" s="4">
        <v>556</v>
      </c>
      <c r="K583" s="4">
        <v>12565.225885288324</v>
      </c>
      <c r="L583" s="4">
        <v>-1054.1462756623496</v>
      </c>
    </row>
    <row r="584" spans="2:12" x14ac:dyDescent="0.3">
      <c r="B584" s="1">
        <f t="shared" si="8"/>
        <v>43313</v>
      </c>
      <c r="C584" s="2">
        <v>13177.256032147643</v>
      </c>
      <c r="D584">
        <v>73</v>
      </c>
      <c r="E584" cm="1">
        <f t="array" ref="E584">_xlfn.SWITCH(MONTH(Cafe_Fit[[#This Row],[Date]]),1,100,2,100,3,100,4,150,5,150,6,150,7,150,8,200,9,150,10,150,11,150,12,150)</f>
        <v>200</v>
      </c>
      <c r="F584">
        <v>14</v>
      </c>
      <c r="G584">
        <f>IF(OR(WEEKDAY(Cafe_Fit[[#This Row],[Date]])=1, WEEKDAY(Cafe_Fit[[#This Row],[Date]])=7),1,0)</f>
        <v>0</v>
      </c>
      <c r="H584" s="8">
        <f>K$17+(K$18*Cafe_Fit[[#This Row],[Temp]])+(K$19*Cafe_Fit[[#This Row],[ADSpend]])+(K$20*Cafe_Fit[[#This Row],[TapsActive]])+(K$21*Cafe_Fit[[#This Row],[IsWeekend]])</f>
        <v>14349.893124176451</v>
      </c>
      <c r="J584" s="4">
        <v>557</v>
      </c>
      <c r="K584" s="4">
        <v>12850.44290919931</v>
      </c>
      <c r="L584" s="4">
        <v>255.43836186318003</v>
      </c>
    </row>
    <row r="585" spans="2:12" x14ac:dyDescent="0.3">
      <c r="B585" s="1">
        <f t="shared" ref="B585:B648" si="9">B584+1</f>
        <v>43314</v>
      </c>
      <c r="C585" s="2">
        <v>14749.749914567683</v>
      </c>
      <c r="D585">
        <v>72</v>
      </c>
      <c r="E585" cm="1">
        <f t="array" ref="E585">_xlfn.SWITCH(MONTH(Cafe_Fit[[#This Row],[Date]]),1,100,2,100,3,100,4,150,5,150,6,150,7,150,8,200,9,150,10,150,11,150,12,150)</f>
        <v>200</v>
      </c>
      <c r="F585">
        <v>17</v>
      </c>
      <c r="G585">
        <f>IF(OR(WEEKDAY(Cafe_Fit[[#This Row],[Date]])=1, WEEKDAY(Cafe_Fit[[#This Row],[Date]])=7),1,0)</f>
        <v>0</v>
      </c>
      <c r="H585" s="8">
        <f>K$17+(K$18*Cafe_Fit[[#This Row],[Temp]])+(K$19*Cafe_Fit[[#This Row],[ADSpend]])+(K$20*Cafe_Fit[[#This Row],[TapsActive]])+(K$21*Cafe_Fit[[#This Row],[IsWeekend]])</f>
        <v>14200.656870995332</v>
      </c>
      <c r="J585" s="4">
        <v>558</v>
      </c>
      <c r="K585" s="4">
        <v>12754.228585823193</v>
      </c>
      <c r="L585" s="4">
        <v>-205.42106570808937</v>
      </c>
    </row>
    <row r="586" spans="2:12" x14ac:dyDescent="0.3">
      <c r="B586" s="1">
        <f t="shared" si="9"/>
        <v>43315</v>
      </c>
      <c r="C586" s="2">
        <v>14242.076853424305</v>
      </c>
      <c r="D586">
        <v>76</v>
      </c>
      <c r="E586" cm="1">
        <f t="array" ref="E586">_xlfn.SWITCH(MONTH(Cafe_Fit[[#This Row],[Date]]),1,100,2,100,3,100,4,150,5,150,6,150,7,150,8,200,9,150,10,150,11,150,12,150)</f>
        <v>200</v>
      </c>
      <c r="F586">
        <v>12</v>
      </c>
      <c r="G586">
        <f>IF(OR(WEEKDAY(Cafe_Fit[[#This Row],[Date]])=1, WEEKDAY(Cafe_Fit[[#This Row],[Date]])=7),1,0)</f>
        <v>0</v>
      </c>
      <c r="H586" s="8">
        <f>K$17+(K$18*Cafe_Fit[[#This Row],[Temp]])+(K$19*Cafe_Fit[[#This Row],[ADSpend]])+(K$20*Cafe_Fit[[#This Row],[TapsActive]])+(K$21*Cafe_Fit[[#This Row],[IsWeekend]])</f>
        <v>14559.635534942538</v>
      </c>
      <c r="J586" s="4">
        <v>559</v>
      </c>
      <c r="K586" s="4">
        <v>12721.946366249407</v>
      </c>
      <c r="L586" s="4">
        <v>930.89692056509921</v>
      </c>
    </row>
    <row r="587" spans="2:12" x14ac:dyDescent="0.3">
      <c r="B587" s="1">
        <f t="shared" si="9"/>
        <v>43316</v>
      </c>
      <c r="C587" s="2">
        <v>16026.226763182352</v>
      </c>
      <c r="D587">
        <v>80</v>
      </c>
      <c r="E587" cm="1">
        <f t="array" ref="E587">_xlfn.SWITCH(MONTH(Cafe_Fit[[#This Row],[Date]]),1,100,2,100,3,100,4,150,5,150,6,150,7,150,8,200,9,150,10,150,11,150,12,150)</f>
        <v>200</v>
      </c>
      <c r="F587">
        <v>19</v>
      </c>
      <c r="G587">
        <f>IF(OR(WEEKDAY(Cafe_Fit[[#This Row],[Date]])=1, WEEKDAY(Cafe_Fit[[#This Row],[Date]])=7),1,0)</f>
        <v>1</v>
      </c>
      <c r="H587" s="8">
        <f>K$17+(K$18*Cafe_Fit[[#This Row],[Temp]])+(K$19*Cafe_Fit[[#This Row],[ADSpend]])+(K$20*Cafe_Fit[[#This Row],[TapsActive]])+(K$21*Cafe_Fit[[#This Row],[IsWeekend]])</f>
        <v>17439.394022518929</v>
      </c>
      <c r="J587" s="4">
        <v>560</v>
      </c>
      <c r="K587" s="4">
        <v>15420.186381070898</v>
      </c>
      <c r="L587" s="4">
        <v>-270.40290899155661</v>
      </c>
    </row>
    <row r="588" spans="2:12" x14ac:dyDescent="0.3">
      <c r="B588" s="1">
        <f t="shared" si="9"/>
        <v>43317</v>
      </c>
      <c r="C588" s="2">
        <v>16704.376409562443</v>
      </c>
      <c r="D588">
        <v>82</v>
      </c>
      <c r="E588" cm="1">
        <f t="array" ref="E588">_xlfn.SWITCH(MONTH(Cafe_Fit[[#This Row],[Date]]),1,100,2,100,3,100,4,150,5,150,6,150,7,150,8,200,9,150,10,150,11,150,12,150)</f>
        <v>200</v>
      </c>
      <c r="F588">
        <v>14</v>
      </c>
      <c r="G588">
        <f>IF(OR(WEEKDAY(Cafe_Fit[[#This Row],[Date]])=1, WEEKDAY(Cafe_Fit[[#This Row],[Date]])=7),1,0)</f>
        <v>1</v>
      </c>
      <c r="H588" s="8">
        <f>K$17+(K$18*Cafe_Fit[[#This Row],[Temp]])+(K$19*Cafe_Fit[[#This Row],[ADSpend]])+(K$20*Cafe_Fit[[#This Row],[TapsActive]])+(K$21*Cafe_Fit[[#This Row],[IsWeekend]])</f>
        <v>17703.871336198699</v>
      </c>
      <c r="J588" s="4">
        <v>561</v>
      </c>
      <c r="K588" s="4">
        <v>15522.171959118299</v>
      </c>
      <c r="L588" s="4">
        <v>617.82733661689599</v>
      </c>
    </row>
    <row r="589" spans="2:12" x14ac:dyDescent="0.3">
      <c r="B589" s="1">
        <f t="shared" si="9"/>
        <v>43318</v>
      </c>
      <c r="C589" s="2">
        <v>15638.191833322589</v>
      </c>
      <c r="D589">
        <v>84</v>
      </c>
      <c r="E589" cm="1">
        <f t="array" ref="E589">_xlfn.SWITCH(MONTH(Cafe_Fit[[#This Row],[Date]]),1,100,2,100,3,100,4,150,5,150,6,150,7,150,8,200,9,150,10,150,11,150,12,150)</f>
        <v>200</v>
      </c>
      <c r="F589">
        <v>20</v>
      </c>
      <c r="G589">
        <f>IF(OR(WEEKDAY(Cafe_Fit[[#This Row],[Date]])=1, WEEKDAY(Cafe_Fit[[#This Row],[Date]])=7),1,0)</f>
        <v>0</v>
      </c>
      <c r="H589" s="8">
        <f>K$17+(K$18*Cafe_Fit[[#This Row],[Temp]])+(K$19*Cafe_Fit[[#This Row],[ADSpend]])+(K$20*Cafe_Fit[[#This Row],[TapsActive]])+(K$21*Cafe_Fit[[#This Row],[IsWeekend]])</f>
        <v>14665.679394552541</v>
      </c>
      <c r="J589" s="4">
        <v>562</v>
      </c>
      <c r="K589" s="4">
        <v>12776.681269163091</v>
      </c>
      <c r="L589" s="4">
        <v>-887.23486366270299</v>
      </c>
    </row>
    <row r="590" spans="2:12" x14ac:dyDescent="0.3">
      <c r="B590" s="1">
        <f t="shared" si="9"/>
        <v>43319</v>
      </c>
      <c r="C590" s="2">
        <v>13476.131112522478</v>
      </c>
      <c r="D590">
        <v>83</v>
      </c>
      <c r="E590" cm="1">
        <f t="array" ref="E590">_xlfn.SWITCH(MONTH(Cafe_Fit[[#This Row],[Date]]),1,100,2,100,3,100,4,150,5,150,6,150,7,150,8,200,9,150,10,150,11,150,12,150)</f>
        <v>200</v>
      </c>
      <c r="F590">
        <v>22</v>
      </c>
      <c r="G590">
        <f>IF(OR(WEEKDAY(Cafe_Fit[[#This Row],[Date]])=1, WEEKDAY(Cafe_Fit[[#This Row],[Date]])=7),1,0)</f>
        <v>0</v>
      </c>
      <c r="H590" s="8">
        <f>K$17+(K$18*Cafe_Fit[[#This Row],[Temp]])+(K$19*Cafe_Fit[[#This Row],[ADSpend]])+(K$20*Cafe_Fit[[#This Row],[TapsActive]])+(K$21*Cafe_Fit[[#This Row],[IsWeekend]])</f>
        <v>14550.43833405389</v>
      </c>
      <c r="J590" s="4">
        <v>563</v>
      </c>
      <c r="K590" s="4">
        <v>12606.705305750756</v>
      </c>
      <c r="L590" s="4">
        <v>259.96368504795646</v>
      </c>
    </row>
    <row r="591" spans="2:12" x14ac:dyDescent="0.3">
      <c r="B591" s="1">
        <f t="shared" si="9"/>
        <v>43320</v>
      </c>
      <c r="C591" s="2">
        <v>13364.340644752236</v>
      </c>
      <c r="D591">
        <v>80</v>
      </c>
      <c r="E591" cm="1">
        <f t="array" ref="E591">_xlfn.SWITCH(MONTH(Cafe_Fit[[#This Row],[Date]]),1,100,2,100,3,100,4,150,5,150,6,150,7,150,8,200,9,150,10,150,11,150,12,150)</f>
        <v>200</v>
      </c>
      <c r="F591">
        <v>20</v>
      </c>
      <c r="G591">
        <f>IF(OR(WEEKDAY(Cafe_Fit[[#This Row],[Date]])=1, WEEKDAY(Cafe_Fit[[#This Row],[Date]])=7),1,0)</f>
        <v>0</v>
      </c>
      <c r="H591" s="8">
        <f>K$17+(K$18*Cafe_Fit[[#This Row],[Temp]])+(K$19*Cafe_Fit[[#This Row],[ADSpend]])+(K$20*Cafe_Fit[[#This Row],[TapsActive]])+(K$21*Cafe_Fit[[#This Row],[IsWeekend]])</f>
        <v>14476.676694017671</v>
      </c>
      <c r="J591" s="4">
        <v>564</v>
      </c>
      <c r="K591" s="4">
        <v>12667.211463335725</v>
      </c>
      <c r="L591" s="4">
        <v>-36.216753202643304</v>
      </c>
    </row>
    <row r="592" spans="2:12" x14ac:dyDescent="0.3">
      <c r="B592" s="1">
        <f t="shared" si="9"/>
        <v>43321</v>
      </c>
      <c r="C592" s="2">
        <v>12851.4045944014</v>
      </c>
      <c r="D592">
        <v>77</v>
      </c>
      <c r="E592" cm="1">
        <f t="array" ref="E592">_xlfn.SWITCH(MONTH(Cafe_Fit[[#This Row],[Date]]),1,100,2,100,3,100,4,150,5,150,6,150,7,150,8,200,9,150,10,150,11,150,12,150)</f>
        <v>200</v>
      </c>
      <c r="F592">
        <v>14</v>
      </c>
      <c r="G592">
        <f>IF(OR(WEEKDAY(Cafe_Fit[[#This Row],[Date]])=1, WEEKDAY(Cafe_Fit[[#This Row],[Date]])=7),1,0)</f>
        <v>0</v>
      </c>
      <c r="H592" s="8">
        <f>K$17+(K$18*Cafe_Fit[[#This Row],[Temp]])+(K$19*Cafe_Fit[[#This Row],[ADSpend]])+(K$20*Cafe_Fit[[#This Row],[TapsActive]])+(K$21*Cafe_Fit[[#This Row],[IsWeekend]])</f>
        <v>14538.895824711321</v>
      </c>
      <c r="J592" s="4">
        <v>565</v>
      </c>
      <c r="K592" s="4">
        <v>12803.192234065593</v>
      </c>
      <c r="L592" s="4">
        <v>-140.69189832546726</v>
      </c>
    </row>
    <row r="593" spans="2:12" x14ac:dyDescent="0.3">
      <c r="B593" s="1">
        <f t="shared" si="9"/>
        <v>43322</v>
      </c>
      <c r="C593" s="2">
        <v>14667.215264783663</v>
      </c>
      <c r="D593">
        <v>77</v>
      </c>
      <c r="E593" cm="1">
        <f t="array" ref="E593">_xlfn.SWITCH(MONTH(Cafe_Fit[[#This Row],[Date]]),1,100,2,100,3,100,4,150,5,150,6,150,7,150,8,200,9,150,10,150,11,150,12,150)</f>
        <v>200</v>
      </c>
      <c r="F593">
        <v>20</v>
      </c>
      <c r="G593">
        <f>IF(OR(WEEKDAY(Cafe_Fit[[#This Row],[Date]])=1, WEEKDAY(Cafe_Fit[[#This Row],[Date]])=7),1,0)</f>
        <v>0</v>
      </c>
      <c r="H593" s="8">
        <f>K$17+(K$18*Cafe_Fit[[#This Row],[Temp]])+(K$19*Cafe_Fit[[#This Row],[ADSpend]])+(K$20*Cafe_Fit[[#This Row],[TapsActive]])+(K$21*Cafe_Fit[[#This Row],[IsWeekend]])</f>
        <v>14334.924668616519</v>
      </c>
      <c r="J593" s="4">
        <v>566</v>
      </c>
      <c r="K593" s="4">
        <v>12444.213570118389</v>
      </c>
      <c r="L593" s="4">
        <v>158.20003875622751</v>
      </c>
    </row>
    <row r="594" spans="2:12" x14ac:dyDescent="0.3">
      <c r="B594" s="1">
        <f t="shared" si="9"/>
        <v>43323</v>
      </c>
      <c r="C594" s="2">
        <v>16116.125830084104</v>
      </c>
      <c r="D594">
        <v>79</v>
      </c>
      <c r="E594" cm="1">
        <f t="array" ref="E594">_xlfn.SWITCH(MONTH(Cafe_Fit[[#This Row],[Date]]),1,100,2,100,3,100,4,150,5,150,6,150,7,150,8,200,9,150,10,150,11,150,12,150)</f>
        <v>200</v>
      </c>
      <c r="F594">
        <v>20</v>
      </c>
      <c r="G594">
        <f>IF(OR(WEEKDAY(Cafe_Fit[[#This Row],[Date]])=1, WEEKDAY(Cafe_Fit[[#This Row],[Date]])=7),1,0)</f>
        <v>1</v>
      </c>
      <c r="H594" s="8">
        <f>K$17+(K$18*Cafe_Fit[[#This Row],[Temp]])+(K$19*Cafe_Fit[[#This Row],[ADSpend]])+(K$20*Cafe_Fit[[#This Row],[TapsActive]])+(K$21*Cafe_Fit[[#This Row],[IsWeekend]])</f>
        <v>17358.148154702747</v>
      </c>
      <c r="J594" s="4">
        <v>567</v>
      </c>
      <c r="K594" s="4">
        <v>15304.945320572248</v>
      </c>
      <c r="L594" s="4">
        <v>-1155.5001301640132</v>
      </c>
    </row>
    <row r="595" spans="2:12" x14ac:dyDescent="0.3">
      <c r="B595" s="1">
        <f t="shared" si="9"/>
        <v>43324</v>
      </c>
      <c r="C595" s="2">
        <v>17493.898205004811</v>
      </c>
      <c r="D595">
        <v>80</v>
      </c>
      <c r="E595" cm="1">
        <f t="array" ref="E595">_xlfn.SWITCH(MONTH(Cafe_Fit[[#This Row],[Date]]),1,100,2,100,3,100,4,150,5,150,6,150,7,150,8,200,9,150,10,150,11,150,12,150)</f>
        <v>200</v>
      </c>
      <c r="F595">
        <v>20</v>
      </c>
      <c r="G595">
        <f>IF(OR(WEEKDAY(Cafe_Fit[[#This Row],[Date]])=1, WEEKDAY(Cafe_Fit[[#This Row],[Date]])=7),1,0)</f>
        <v>1</v>
      </c>
      <c r="H595" s="8">
        <f>K$17+(K$18*Cafe_Fit[[#This Row],[Temp]])+(K$19*Cafe_Fit[[#This Row],[ADSpend]])+(K$20*Cafe_Fit[[#This Row],[TapsActive]])+(K$21*Cafe_Fit[[#This Row],[IsWeekend]])</f>
        <v>17405.398829836464</v>
      </c>
      <c r="J595" s="4">
        <v>568</v>
      </c>
      <c r="K595" s="4">
        <v>15304.945320572248</v>
      </c>
      <c r="L595" s="4">
        <v>1514.0855326689107</v>
      </c>
    </row>
    <row r="596" spans="2:12" x14ac:dyDescent="0.3">
      <c r="B596" s="1">
        <f t="shared" si="9"/>
        <v>43325</v>
      </c>
      <c r="C596" s="2">
        <v>14645.251612099903</v>
      </c>
      <c r="D596">
        <v>81</v>
      </c>
      <c r="E596" cm="1">
        <f t="array" ref="E596">_xlfn.SWITCH(MONTH(Cafe_Fit[[#This Row],[Date]]),1,100,2,100,3,100,4,150,5,150,6,150,7,150,8,200,9,150,10,150,11,150,12,150)</f>
        <v>200</v>
      </c>
      <c r="F596">
        <v>19</v>
      </c>
      <c r="G596">
        <f>IF(OR(WEEKDAY(Cafe_Fit[[#This Row],[Date]])=1, WEEKDAY(Cafe_Fit[[#This Row],[Date]])=7),1,0)</f>
        <v>0</v>
      </c>
      <c r="H596" s="8">
        <f>K$17+(K$18*Cafe_Fit[[#This Row],[Temp]])+(K$19*Cafe_Fit[[#This Row],[ADSpend]])+(K$20*Cafe_Fit[[#This Row],[TapsActive]])+(K$21*Cafe_Fit[[#This Row],[IsWeekend]])</f>
        <v>14557.922561833857</v>
      </c>
      <c r="J596" s="4">
        <v>569</v>
      </c>
      <c r="K596" s="4">
        <v>12438.442315447102</v>
      </c>
      <c r="L596" s="4">
        <v>1339.2799196539527</v>
      </c>
    </row>
    <row r="597" spans="2:12" x14ac:dyDescent="0.3">
      <c r="B597" s="1">
        <f t="shared" si="9"/>
        <v>43326</v>
      </c>
      <c r="C597" s="2">
        <v>14714.54829628806</v>
      </c>
      <c r="D597">
        <v>80</v>
      </c>
      <c r="E597" cm="1">
        <f t="array" ref="E597">_xlfn.SWITCH(MONTH(Cafe_Fit[[#This Row],[Date]]),1,100,2,100,3,100,4,150,5,150,6,150,7,150,8,200,9,150,10,150,11,150,12,150)</f>
        <v>200</v>
      </c>
      <c r="F597">
        <v>17</v>
      </c>
      <c r="G597">
        <f>IF(OR(WEEKDAY(Cafe_Fit[[#This Row],[Date]])=1, WEEKDAY(Cafe_Fit[[#This Row],[Date]])=7),1,0)</f>
        <v>0</v>
      </c>
      <c r="H597" s="8">
        <f>K$17+(K$18*Cafe_Fit[[#This Row],[Temp]])+(K$19*Cafe_Fit[[#This Row],[ADSpend]])+(K$20*Cafe_Fit[[#This Row],[TapsActive]])+(K$21*Cafe_Fit[[#This Row],[IsWeekend]])</f>
        <v>14578.662272065072</v>
      </c>
      <c r="J597" s="4">
        <v>570</v>
      </c>
      <c r="K597" s="4">
        <v>12451.697797898354</v>
      </c>
      <c r="L597" s="4">
        <v>216.0962251637593</v>
      </c>
    </row>
    <row r="598" spans="2:12" x14ac:dyDescent="0.3">
      <c r="B598" s="1">
        <f t="shared" si="9"/>
        <v>43327</v>
      </c>
      <c r="C598" s="2">
        <v>14256.36384127927</v>
      </c>
      <c r="D598">
        <v>81</v>
      </c>
      <c r="E598" cm="1">
        <f t="array" ref="E598">_xlfn.SWITCH(MONTH(Cafe_Fit[[#This Row],[Date]]),1,100,2,100,3,100,4,150,5,150,6,150,7,150,8,200,9,150,10,150,11,150,12,150)</f>
        <v>200</v>
      </c>
      <c r="F598">
        <v>21</v>
      </c>
      <c r="G598">
        <f>IF(OR(WEEKDAY(Cafe_Fit[[#This Row],[Date]])=1, WEEKDAY(Cafe_Fit[[#This Row],[Date]])=7),1,0)</f>
        <v>0</v>
      </c>
      <c r="H598" s="8">
        <f>K$17+(K$18*Cafe_Fit[[#This Row],[Temp]])+(K$19*Cafe_Fit[[#This Row],[ADSpend]])+(K$20*Cafe_Fit[[#This Row],[TapsActive]])+(K$21*Cafe_Fit[[#This Row],[IsWeekend]])</f>
        <v>14489.932176468923</v>
      </c>
      <c r="J598" s="4">
        <v>571</v>
      </c>
      <c r="K598" s="4">
        <v>12470.724535020889</v>
      </c>
      <c r="L598" s="4">
        <v>-1197.8027633854635</v>
      </c>
    </row>
    <row r="599" spans="2:12" x14ac:dyDescent="0.3">
      <c r="B599" s="1">
        <f t="shared" si="9"/>
        <v>43328</v>
      </c>
      <c r="C599" s="2">
        <v>13353.468099499274</v>
      </c>
      <c r="D599">
        <v>82</v>
      </c>
      <c r="E599" cm="1">
        <f t="array" ref="E599">_xlfn.SWITCH(MONTH(Cafe_Fit[[#This Row],[Date]]),1,100,2,100,3,100,4,150,5,150,6,150,7,150,8,200,9,150,10,150,11,150,12,150)</f>
        <v>200</v>
      </c>
      <c r="F599">
        <v>14</v>
      </c>
      <c r="G599">
        <f>IF(OR(WEEKDAY(Cafe_Fit[[#This Row],[Date]])=1, WEEKDAY(Cafe_Fit[[#This Row],[Date]])=7),1,0)</f>
        <v>0</v>
      </c>
      <c r="H599" s="8">
        <f>K$17+(K$18*Cafe_Fit[[#This Row],[Temp]])+(K$19*Cafe_Fit[[#This Row],[ADSpend]])+(K$20*Cafe_Fit[[#This Row],[TapsActive]])+(K$21*Cafe_Fit[[#This Row],[IsWeekend]])</f>
        <v>14775.149200379909</v>
      </c>
      <c r="J599" s="4">
        <v>572</v>
      </c>
      <c r="K599" s="4">
        <v>12755.941558931874</v>
      </c>
      <c r="L599" s="4">
        <v>343.01909261524088</v>
      </c>
    </row>
    <row r="600" spans="2:12" x14ac:dyDescent="0.3">
      <c r="B600" s="1">
        <f t="shared" si="9"/>
        <v>43329</v>
      </c>
      <c r="C600" s="2">
        <v>15677.765369701414</v>
      </c>
      <c r="D600">
        <v>79</v>
      </c>
      <c r="E600" cm="1">
        <f t="array" ref="E600">_xlfn.SWITCH(MONTH(Cafe_Fit[[#This Row],[Date]]),1,100,2,100,3,100,4,150,5,150,6,150,7,150,8,200,9,150,10,150,11,150,12,150)</f>
        <v>200</v>
      </c>
      <c r="F600">
        <v>16</v>
      </c>
      <c r="G600">
        <f>IF(OR(WEEKDAY(Cafe_Fit[[#This Row],[Date]])=1, WEEKDAY(Cafe_Fit[[#This Row],[Date]])=7),1,0)</f>
        <v>0</v>
      </c>
      <c r="H600" s="8">
        <f>K$17+(K$18*Cafe_Fit[[#This Row],[Temp]])+(K$19*Cafe_Fit[[#This Row],[ADSpend]])+(K$20*Cafe_Fit[[#This Row],[TapsActive]])+(K$21*Cafe_Fit[[#This Row],[IsWeekend]])</f>
        <v>14565.406789613822</v>
      </c>
      <c r="J600" s="4">
        <v>573</v>
      </c>
      <c r="K600" s="4">
        <v>12701.206656018192</v>
      </c>
      <c r="L600" s="4">
        <v>-899.54291982430004</v>
      </c>
    </row>
    <row r="601" spans="2:12" x14ac:dyDescent="0.3">
      <c r="B601" s="1">
        <f t="shared" si="9"/>
        <v>43330</v>
      </c>
      <c r="C601" s="2">
        <v>15989.183261694667</v>
      </c>
      <c r="D601">
        <v>78</v>
      </c>
      <c r="E601" cm="1">
        <f t="array" ref="E601">_xlfn.SWITCH(MONTH(Cafe_Fit[[#This Row],[Date]]),1,100,2,100,3,100,4,150,5,150,6,150,7,150,8,200,9,150,10,150,11,150,12,150)</f>
        <v>200</v>
      </c>
      <c r="F601">
        <v>22</v>
      </c>
      <c r="G601">
        <f>IF(OR(WEEKDAY(Cafe_Fit[[#This Row],[Date]])=1, WEEKDAY(Cafe_Fit[[#This Row],[Date]])=7),1,0)</f>
        <v>1</v>
      </c>
      <c r="H601" s="8">
        <f>K$17+(K$18*Cafe_Fit[[#This Row],[Temp]])+(K$19*Cafe_Fit[[#This Row],[ADSpend]])+(K$20*Cafe_Fit[[#This Row],[TapsActive]])+(K$21*Cafe_Fit[[#This Row],[IsWeekend]])</f>
        <v>17242.907094204093</v>
      </c>
      <c r="J601" s="4">
        <v>574</v>
      </c>
      <c r="K601" s="4">
        <v>15561.938406472051</v>
      </c>
      <c r="L601" s="4">
        <v>1462.383199427084</v>
      </c>
    </row>
    <row r="602" spans="2:12" x14ac:dyDescent="0.3">
      <c r="B602" s="1">
        <f t="shared" si="9"/>
        <v>43331</v>
      </c>
      <c r="C602" s="2">
        <v>16744.951746120969</v>
      </c>
      <c r="D602">
        <v>76</v>
      </c>
      <c r="E602" cm="1">
        <f t="array" ref="E602">_xlfn.SWITCH(MONTH(Cafe_Fit[[#This Row],[Date]]),1,100,2,100,3,100,4,150,5,150,6,150,7,150,8,200,9,150,10,150,11,150,12,150)</f>
        <v>200</v>
      </c>
      <c r="F602">
        <v>18</v>
      </c>
      <c r="G602">
        <f>IF(OR(WEEKDAY(Cafe_Fit[[#This Row],[Date]])=1, WEEKDAY(Cafe_Fit[[#This Row],[Date]])=7),1,0)</f>
        <v>1</v>
      </c>
      <c r="H602" s="8">
        <f>K$17+(K$18*Cafe_Fit[[#This Row],[Temp]])+(K$19*Cafe_Fit[[#This Row],[ADSpend]])+(K$20*Cafe_Fit[[#This Row],[TapsActive]])+(K$21*Cafe_Fit[[#This Row],[IsWeekend]])</f>
        <v>17284.386514666527</v>
      </c>
      <c r="J602" s="4">
        <v>575</v>
      </c>
      <c r="K602" s="4">
        <v>15624.1575371657</v>
      </c>
      <c r="L602" s="4">
        <v>1269.3230806951524</v>
      </c>
    </row>
    <row r="603" spans="2:12" x14ac:dyDescent="0.3">
      <c r="B603" s="1">
        <f t="shared" si="9"/>
        <v>43332</v>
      </c>
      <c r="C603" s="2">
        <v>14615.35534390248</v>
      </c>
      <c r="D603">
        <v>77</v>
      </c>
      <c r="E603" cm="1">
        <f t="array" ref="E603">_xlfn.SWITCH(MONTH(Cafe_Fit[[#This Row],[Date]]),1,100,2,100,3,100,4,150,5,150,6,150,7,150,8,200,9,150,10,150,11,150,12,150)</f>
        <v>200</v>
      </c>
      <c r="F603">
        <v>16</v>
      </c>
      <c r="G603">
        <f>IF(OR(WEEKDAY(Cafe_Fit[[#This Row],[Date]])=1, WEEKDAY(Cafe_Fit[[#This Row],[Date]])=7),1,0)</f>
        <v>0</v>
      </c>
      <c r="H603" s="8">
        <f>K$17+(K$18*Cafe_Fit[[#This Row],[Temp]])+(K$19*Cafe_Fit[[#This Row],[ADSpend]])+(K$20*Cafe_Fit[[#This Row],[TapsActive]])+(K$21*Cafe_Fit[[#This Row],[IsWeekend]])</f>
        <v>14470.905439346387</v>
      </c>
      <c r="J603" s="4">
        <v>576</v>
      </c>
      <c r="K603" s="4">
        <v>12729.430594029374</v>
      </c>
      <c r="L603" s="4">
        <v>-838.01669021308953</v>
      </c>
    </row>
    <row r="604" spans="2:12" x14ac:dyDescent="0.3">
      <c r="B604" s="1">
        <f t="shared" si="9"/>
        <v>43333</v>
      </c>
      <c r="C604" s="2">
        <v>13463.388413591674</v>
      </c>
      <c r="D604">
        <v>78</v>
      </c>
      <c r="E604" cm="1">
        <f t="array" ref="E604">_xlfn.SWITCH(MONTH(Cafe_Fit[[#This Row],[Date]]),1,100,2,100,3,100,4,150,5,150,6,150,7,150,8,200,9,150,10,150,11,150,12,150)</f>
        <v>200</v>
      </c>
      <c r="F604">
        <v>16</v>
      </c>
      <c r="G604">
        <f>IF(OR(WEEKDAY(Cafe_Fit[[#This Row],[Date]])=1, WEEKDAY(Cafe_Fit[[#This Row],[Date]])=7),1,0)</f>
        <v>0</v>
      </c>
      <c r="H604" s="8">
        <f>K$17+(K$18*Cafe_Fit[[#This Row],[Temp]])+(K$19*Cafe_Fit[[#This Row],[ADSpend]])+(K$20*Cafe_Fit[[#This Row],[TapsActive]])+(K$21*Cafe_Fit[[#This Row],[IsWeekend]])</f>
        <v>14518.156114480103</v>
      </c>
      <c r="J604" s="4">
        <v>577</v>
      </c>
      <c r="K604" s="4">
        <v>12451.697797898354</v>
      </c>
      <c r="L604" s="4">
        <v>547.80882476495935</v>
      </c>
    </row>
    <row r="605" spans="2:12" x14ac:dyDescent="0.3">
      <c r="B605" s="1">
        <f t="shared" si="9"/>
        <v>43334</v>
      </c>
      <c r="C605" s="2">
        <v>12847.581538606169</v>
      </c>
      <c r="D605">
        <v>78</v>
      </c>
      <c r="E605" cm="1">
        <f t="array" ref="E605">_xlfn.SWITCH(MONTH(Cafe_Fit[[#This Row],[Date]]),1,100,2,100,3,100,4,150,5,150,6,150,7,150,8,200,9,150,10,150,11,150,12,150)</f>
        <v>200</v>
      </c>
      <c r="F605">
        <v>20</v>
      </c>
      <c r="G605">
        <f>IF(OR(WEEKDAY(Cafe_Fit[[#This Row],[Date]])=1, WEEKDAY(Cafe_Fit[[#This Row],[Date]])=7),1,0)</f>
        <v>0</v>
      </c>
      <c r="H605" s="8">
        <f>K$17+(K$18*Cafe_Fit[[#This Row],[Temp]])+(K$19*Cafe_Fit[[#This Row],[ADSpend]])+(K$20*Cafe_Fit[[#This Row],[TapsActive]])+(K$21*Cafe_Fit[[#This Row],[IsWeekend]])</f>
        <v>14382.175343750236</v>
      </c>
      <c r="J605" s="4">
        <v>578</v>
      </c>
      <c r="K605" s="4">
        <v>14349.893124176451</v>
      </c>
      <c r="L605" s="4">
        <v>-1172.6370920288082</v>
      </c>
    </row>
    <row r="606" spans="2:12" x14ac:dyDescent="0.3">
      <c r="B606" s="1">
        <f t="shared" si="9"/>
        <v>43335</v>
      </c>
      <c r="C606" s="2">
        <v>15117.239095106708</v>
      </c>
      <c r="D606">
        <v>76</v>
      </c>
      <c r="E606" cm="1">
        <f t="array" ref="E606">_xlfn.SWITCH(MONTH(Cafe_Fit[[#This Row],[Date]]),1,100,2,100,3,100,4,150,5,150,6,150,7,150,8,200,9,150,10,150,11,150,12,150)</f>
        <v>200</v>
      </c>
      <c r="F606">
        <v>17</v>
      </c>
      <c r="G606">
        <f>IF(OR(WEEKDAY(Cafe_Fit[[#This Row],[Date]])=1, WEEKDAY(Cafe_Fit[[#This Row],[Date]])=7),1,0)</f>
        <v>0</v>
      </c>
      <c r="H606" s="8">
        <f>K$17+(K$18*Cafe_Fit[[#This Row],[Temp]])+(K$19*Cafe_Fit[[#This Row],[ADSpend]])+(K$20*Cafe_Fit[[#This Row],[TapsActive]])+(K$21*Cafe_Fit[[#This Row],[IsWeekend]])</f>
        <v>14389.659571530203</v>
      </c>
      <c r="J606" s="4">
        <v>579</v>
      </c>
      <c r="K606" s="4">
        <v>14200.656870995332</v>
      </c>
      <c r="L606" s="4">
        <v>549.09304357235123</v>
      </c>
    </row>
    <row r="607" spans="2:12" x14ac:dyDescent="0.3">
      <c r="B607" s="1">
        <f t="shared" si="9"/>
        <v>43336</v>
      </c>
      <c r="C607" s="2">
        <v>13043.480778591793</v>
      </c>
      <c r="D607">
        <v>74</v>
      </c>
      <c r="E607" cm="1">
        <f t="array" ref="E607">_xlfn.SWITCH(MONTH(Cafe_Fit[[#This Row],[Date]]),1,100,2,100,3,100,4,150,5,150,6,150,7,150,8,200,9,150,10,150,11,150,12,150)</f>
        <v>200</v>
      </c>
      <c r="F607">
        <v>18</v>
      </c>
      <c r="G607">
        <f>IF(OR(WEEKDAY(Cafe_Fit[[#This Row],[Date]])=1, WEEKDAY(Cafe_Fit[[#This Row],[Date]])=7),1,0)</f>
        <v>0</v>
      </c>
      <c r="H607" s="8">
        <f>K$17+(K$18*Cafe_Fit[[#This Row],[Temp]])+(K$19*Cafe_Fit[[#This Row],[ADSpend]])+(K$20*Cafe_Fit[[#This Row],[TapsActive]])+(K$21*Cafe_Fit[[#This Row],[IsWeekend]])</f>
        <v>14261.1630285803</v>
      </c>
      <c r="J607" s="4">
        <v>580</v>
      </c>
      <c r="K607" s="4">
        <v>14559.635534942538</v>
      </c>
      <c r="L607" s="4">
        <v>-317.55868151823233</v>
      </c>
    </row>
    <row r="608" spans="2:12" x14ac:dyDescent="0.3">
      <c r="B608" s="1">
        <f t="shared" si="9"/>
        <v>43337</v>
      </c>
      <c r="C608" s="2">
        <v>17589.542452858557</v>
      </c>
      <c r="D608">
        <v>75</v>
      </c>
      <c r="E608" cm="1">
        <f t="array" ref="E608">_xlfn.SWITCH(MONTH(Cafe_Fit[[#This Row],[Date]]),1,100,2,100,3,100,4,150,5,150,6,150,7,150,8,200,9,150,10,150,11,150,12,150)</f>
        <v>200</v>
      </c>
      <c r="F608">
        <v>18</v>
      </c>
      <c r="G608">
        <f>IF(OR(WEEKDAY(Cafe_Fit[[#This Row],[Date]])=1, WEEKDAY(Cafe_Fit[[#This Row],[Date]])=7),1,0)</f>
        <v>1</v>
      </c>
      <c r="H608" s="8">
        <f>K$17+(K$18*Cafe_Fit[[#This Row],[Temp]])+(K$19*Cafe_Fit[[#This Row],[ADSpend]])+(K$20*Cafe_Fit[[#This Row],[TapsActive]])+(K$21*Cafe_Fit[[#This Row],[IsWeekend]])</f>
        <v>17237.13583953281</v>
      </c>
      <c r="J608" s="4">
        <v>581</v>
      </c>
      <c r="K608" s="4">
        <v>17439.394022518929</v>
      </c>
      <c r="L608" s="4">
        <v>-1413.1672593365765</v>
      </c>
    </row>
    <row r="609" spans="2:12" x14ac:dyDescent="0.3">
      <c r="B609" s="1">
        <f t="shared" si="9"/>
        <v>43338</v>
      </c>
      <c r="C609" s="2">
        <v>17940.476902320323</v>
      </c>
      <c r="D609">
        <v>79</v>
      </c>
      <c r="E609" cm="1">
        <f t="array" ref="E609">_xlfn.SWITCH(MONTH(Cafe_Fit[[#This Row],[Date]]),1,100,2,100,3,100,4,150,5,150,6,150,7,150,8,200,9,150,10,150,11,150,12,150)</f>
        <v>200</v>
      </c>
      <c r="F609">
        <v>18</v>
      </c>
      <c r="G609">
        <f>IF(OR(WEEKDAY(Cafe_Fit[[#This Row],[Date]])=1, WEEKDAY(Cafe_Fit[[#This Row],[Date]])=7),1,0)</f>
        <v>1</v>
      </c>
      <c r="H609" s="8">
        <f>K$17+(K$18*Cafe_Fit[[#This Row],[Temp]])+(K$19*Cafe_Fit[[#This Row],[ADSpend]])+(K$20*Cafe_Fit[[#This Row],[TapsActive]])+(K$21*Cafe_Fit[[#This Row],[IsWeekend]])</f>
        <v>17426.138540067681</v>
      </c>
      <c r="J609" s="4">
        <v>582</v>
      </c>
      <c r="K609" s="4">
        <v>17703.871336198699</v>
      </c>
      <c r="L609" s="4">
        <v>-999.49492663625642</v>
      </c>
    </row>
    <row r="610" spans="2:12" x14ac:dyDescent="0.3">
      <c r="B610" s="1">
        <f t="shared" si="9"/>
        <v>43339</v>
      </c>
      <c r="C610" s="2">
        <v>13934.397695852522</v>
      </c>
      <c r="D610">
        <v>81</v>
      </c>
      <c r="E610" cm="1">
        <f t="array" ref="E610">_xlfn.SWITCH(MONTH(Cafe_Fit[[#This Row],[Date]]),1,100,2,100,3,100,4,150,5,150,6,150,7,150,8,200,9,150,10,150,11,150,12,150)</f>
        <v>200</v>
      </c>
      <c r="F610">
        <v>17</v>
      </c>
      <c r="G610">
        <f>IF(OR(WEEKDAY(Cafe_Fit[[#This Row],[Date]])=1, WEEKDAY(Cafe_Fit[[#This Row],[Date]])=7),1,0)</f>
        <v>0</v>
      </c>
      <c r="H610" s="8">
        <f>K$17+(K$18*Cafe_Fit[[#This Row],[Temp]])+(K$19*Cafe_Fit[[#This Row],[ADSpend]])+(K$20*Cafe_Fit[[#This Row],[TapsActive]])+(K$21*Cafe_Fit[[#This Row],[IsWeekend]])</f>
        <v>14625.912947198791</v>
      </c>
      <c r="J610" s="4">
        <v>583</v>
      </c>
      <c r="K610" s="4">
        <v>14665.679394552541</v>
      </c>
      <c r="L610" s="4">
        <v>972.5124387700489</v>
      </c>
    </row>
    <row r="611" spans="2:12" x14ac:dyDescent="0.3">
      <c r="B611" s="1">
        <f t="shared" si="9"/>
        <v>43340</v>
      </c>
      <c r="C611" s="2">
        <v>13399.669349434229</v>
      </c>
      <c r="D611">
        <v>82</v>
      </c>
      <c r="E611" cm="1">
        <f t="array" ref="E611">_xlfn.SWITCH(MONTH(Cafe_Fit[[#This Row],[Date]]),1,100,2,100,3,100,4,150,5,150,6,150,7,150,8,200,9,150,10,150,11,150,12,150)</f>
        <v>200</v>
      </c>
      <c r="F611">
        <v>18</v>
      </c>
      <c r="G611">
        <f>IF(OR(WEEKDAY(Cafe_Fit[[#This Row],[Date]])=1, WEEKDAY(Cafe_Fit[[#This Row],[Date]])=7),1,0)</f>
        <v>0</v>
      </c>
      <c r="H611" s="8">
        <f>K$17+(K$18*Cafe_Fit[[#This Row],[Temp]])+(K$19*Cafe_Fit[[#This Row],[ADSpend]])+(K$20*Cafe_Fit[[#This Row],[TapsActive]])+(K$21*Cafe_Fit[[#This Row],[IsWeekend]])</f>
        <v>14639.168429650041</v>
      </c>
      <c r="J611" s="4">
        <v>584</v>
      </c>
      <c r="K611" s="4">
        <v>14550.43833405389</v>
      </c>
      <c r="L611" s="4">
        <v>-1074.3072215314114</v>
      </c>
    </row>
    <row r="612" spans="2:12" x14ac:dyDescent="0.3">
      <c r="B612" s="1">
        <f t="shared" si="9"/>
        <v>43341</v>
      </c>
      <c r="C612" s="2">
        <v>14834.63994724031</v>
      </c>
      <c r="D612">
        <v>81</v>
      </c>
      <c r="E612" cm="1">
        <f t="array" ref="E612">_xlfn.SWITCH(MONTH(Cafe_Fit[[#This Row],[Date]]),1,100,2,100,3,100,4,150,5,150,6,150,7,150,8,200,9,150,10,150,11,150,12,150)</f>
        <v>200</v>
      </c>
      <c r="F612">
        <v>21</v>
      </c>
      <c r="G612">
        <f>IF(OR(WEEKDAY(Cafe_Fit[[#This Row],[Date]])=1, WEEKDAY(Cafe_Fit[[#This Row],[Date]])=7),1,0)</f>
        <v>0</v>
      </c>
      <c r="H612" s="8">
        <f>K$17+(K$18*Cafe_Fit[[#This Row],[Temp]])+(K$19*Cafe_Fit[[#This Row],[ADSpend]])+(K$20*Cafe_Fit[[#This Row],[TapsActive]])+(K$21*Cafe_Fit[[#This Row],[IsWeekend]])</f>
        <v>14489.932176468923</v>
      </c>
      <c r="J612" s="4">
        <v>585</v>
      </c>
      <c r="K612" s="4">
        <v>14476.676694017671</v>
      </c>
      <c r="L612" s="4">
        <v>-1112.3360492654356</v>
      </c>
    </row>
    <row r="613" spans="2:12" x14ac:dyDescent="0.3">
      <c r="B613" s="1">
        <f t="shared" si="9"/>
        <v>43342</v>
      </c>
      <c r="C613" s="2">
        <v>14018.147287045482</v>
      </c>
      <c r="D613">
        <v>78</v>
      </c>
      <c r="E613" cm="1">
        <f t="array" ref="E613">_xlfn.SWITCH(MONTH(Cafe_Fit[[#This Row],[Date]]),1,100,2,100,3,100,4,150,5,150,6,150,7,150,8,200,9,150,10,150,11,150,12,150)</f>
        <v>200</v>
      </c>
      <c r="F613">
        <v>22</v>
      </c>
      <c r="G613">
        <f>IF(OR(WEEKDAY(Cafe_Fit[[#This Row],[Date]])=1, WEEKDAY(Cafe_Fit[[#This Row],[Date]])=7),1,0)</f>
        <v>0</v>
      </c>
      <c r="H613" s="8">
        <f>K$17+(K$18*Cafe_Fit[[#This Row],[Temp]])+(K$19*Cafe_Fit[[#This Row],[ADSpend]])+(K$20*Cafe_Fit[[#This Row],[TapsActive]])+(K$21*Cafe_Fit[[#This Row],[IsWeekend]])</f>
        <v>14314.184958385302</v>
      </c>
      <c r="J613" s="4">
        <v>586</v>
      </c>
      <c r="K613" s="4">
        <v>14538.895824711321</v>
      </c>
      <c r="L613" s="4">
        <v>-1687.4912303099209</v>
      </c>
    </row>
    <row r="614" spans="2:12" x14ac:dyDescent="0.3">
      <c r="B614" s="1">
        <f t="shared" si="9"/>
        <v>43343</v>
      </c>
      <c r="C614" s="2">
        <v>14002.882307571428</v>
      </c>
      <c r="D614">
        <v>79</v>
      </c>
      <c r="E614" cm="1">
        <f t="array" ref="E614">_xlfn.SWITCH(MONTH(Cafe_Fit[[#This Row],[Date]]),1,100,2,100,3,100,4,150,5,150,6,150,7,150,8,200,9,150,10,150,11,150,12,150)</f>
        <v>200</v>
      </c>
      <c r="F614">
        <v>20</v>
      </c>
      <c r="G614">
        <f>IF(OR(WEEKDAY(Cafe_Fit[[#This Row],[Date]])=1, WEEKDAY(Cafe_Fit[[#This Row],[Date]])=7),1,0)</f>
        <v>0</v>
      </c>
      <c r="H614" s="8">
        <f>K$17+(K$18*Cafe_Fit[[#This Row],[Temp]])+(K$19*Cafe_Fit[[#This Row],[ADSpend]])+(K$20*Cafe_Fit[[#This Row],[TapsActive]])+(K$21*Cafe_Fit[[#This Row],[IsWeekend]])</f>
        <v>14429.426018883954</v>
      </c>
      <c r="J614" s="4">
        <v>587</v>
      </c>
      <c r="K614" s="4">
        <v>14334.924668616519</v>
      </c>
      <c r="L614" s="4">
        <v>332.29059616714403</v>
      </c>
    </row>
    <row r="615" spans="2:12" x14ac:dyDescent="0.3">
      <c r="B615" s="1">
        <f t="shared" si="9"/>
        <v>43344</v>
      </c>
      <c r="C615" s="2">
        <v>16748.380140718458</v>
      </c>
      <c r="D615">
        <v>81</v>
      </c>
      <c r="E615" cm="1">
        <f t="array" ref="E615">_xlfn.SWITCH(MONTH(Cafe_Fit[[#This Row],[Date]]),1,100,2,100,3,100,4,150,5,150,6,150,7,150,8,200,9,150,10,150,11,150,12,150)</f>
        <v>150</v>
      </c>
      <c r="F615">
        <v>14</v>
      </c>
      <c r="G615">
        <f>IF(OR(WEEKDAY(Cafe_Fit[[#This Row],[Date]])=1, WEEKDAY(Cafe_Fit[[#This Row],[Date]])=7),1,0)</f>
        <v>1</v>
      </c>
      <c r="H615" s="8">
        <f>K$17+(K$18*Cafe_Fit[[#This Row],[Temp]])+(K$19*Cafe_Fit[[#This Row],[ADSpend]])+(K$20*Cafe_Fit[[#This Row],[TapsActive]])+(K$21*Cafe_Fit[[#This Row],[IsWeekend]])</f>
        <v>15718.658887433134</v>
      </c>
      <c r="J615" s="4">
        <v>588</v>
      </c>
      <c r="K615" s="4">
        <v>17358.148154702747</v>
      </c>
      <c r="L615" s="4">
        <v>-1242.0223246186433</v>
      </c>
    </row>
    <row r="616" spans="2:12" x14ac:dyDescent="0.3">
      <c r="B616" s="1">
        <f t="shared" si="9"/>
        <v>43345</v>
      </c>
      <c r="C616" s="2">
        <v>16875.501638347563</v>
      </c>
      <c r="D616">
        <v>81</v>
      </c>
      <c r="E616" cm="1">
        <f t="array" ref="E616">_xlfn.SWITCH(MONTH(Cafe_Fit[[#This Row],[Date]]),1,100,2,100,3,100,4,150,5,150,6,150,7,150,8,200,9,150,10,150,11,150,12,150)</f>
        <v>150</v>
      </c>
      <c r="F616">
        <v>14</v>
      </c>
      <c r="G616">
        <f>IF(OR(WEEKDAY(Cafe_Fit[[#This Row],[Date]])=1, WEEKDAY(Cafe_Fit[[#This Row],[Date]])=7),1,0)</f>
        <v>1</v>
      </c>
      <c r="H616" s="8">
        <f>K$17+(K$18*Cafe_Fit[[#This Row],[Temp]])+(K$19*Cafe_Fit[[#This Row],[ADSpend]])+(K$20*Cafe_Fit[[#This Row],[TapsActive]])+(K$21*Cafe_Fit[[#This Row],[IsWeekend]])</f>
        <v>15718.658887433134</v>
      </c>
      <c r="J616" s="4">
        <v>589</v>
      </c>
      <c r="K616" s="4">
        <v>17405.398829836464</v>
      </c>
      <c r="L616" s="4">
        <v>88.499375168346887</v>
      </c>
    </row>
    <row r="617" spans="2:12" x14ac:dyDescent="0.3">
      <c r="B617" s="1">
        <f t="shared" si="9"/>
        <v>43346</v>
      </c>
      <c r="C617" s="2">
        <v>13494.948430459708</v>
      </c>
      <c r="D617">
        <v>80</v>
      </c>
      <c r="E617" cm="1">
        <f t="array" ref="E617">_xlfn.SWITCH(MONTH(Cafe_Fit[[#This Row],[Date]]),1,100,2,100,3,100,4,150,5,150,6,150,7,150,8,200,9,150,10,150,11,150,12,150)</f>
        <v>150</v>
      </c>
      <c r="F617">
        <v>21</v>
      </c>
      <c r="G617">
        <f>IF(OR(WEEKDAY(Cafe_Fit[[#This Row],[Date]])=1, WEEKDAY(Cafe_Fit[[#This Row],[Date]])=7),1,0)</f>
        <v>0</v>
      </c>
      <c r="H617" s="8">
        <f>K$17+(K$18*Cafe_Fit[[#This Row],[Temp]])+(K$19*Cafe_Fit[[#This Row],[ADSpend]])+(K$20*Cafe_Fit[[#This Row],[TapsActive]])+(K$21*Cafe_Fit[[#This Row],[IsWeekend]])</f>
        <v>12504.719727703356</v>
      </c>
      <c r="J617" s="4">
        <v>590</v>
      </c>
      <c r="K617" s="4">
        <v>14557.922561833857</v>
      </c>
      <c r="L617" s="4">
        <v>87.32905026604567</v>
      </c>
    </row>
    <row r="618" spans="2:12" x14ac:dyDescent="0.3">
      <c r="B618" s="1">
        <f t="shared" si="9"/>
        <v>43347</v>
      </c>
      <c r="C618" s="2">
        <v>13450.523742711868</v>
      </c>
      <c r="D618">
        <v>80</v>
      </c>
      <c r="E618" cm="1">
        <f t="array" ref="E618">_xlfn.SWITCH(MONTH(Cafe_Fit[[#This Row],[Date]]),1,100,2,100,3,100,4,150,5,150,6,150,7,150,8,200,9,150,10,150,11,150,12,150)</f>
        <v>150</v>
      </c>
      <c r="F618">
        <v>21</v>
      </c>
      <c r="G618">
        <f>IF(OR(WEEKDAY(Cafe_Fit[[#This Row],[Date]])=1, WEEKDAY(Cafe_Fit[[#This Row],[Date]])=7),1,0)</f>
        <v>0</v>
      </c>
      <c r="H618" s="8">
        <f>K$17+(K$18*Cafe_Fit[[#This Row],[Temp]])+(K$19*Cafe_Fit[[#This Row],[ADSpend]])+(K$20*Cafe_Fit[[#This Row],[TapsActive]])+(K$21*Cafe_Fit[[#This Row],[IsWeekend]])</f>
        <v>12504.719727703356</v>
      </c>
      <c r="J618" s="4">
        <v>591</v>
      </c>
      <c r="K618" s="4">
        <v>14578.662272065072</v>
      </c>
      <c r="L618" s="4">
        <v>135.88602422298754</v>
      </c>
    </row>
    <row r="619" spans="2:12" x14ac:dyDescent="0.3">
      <c r="B619" s="1">
        <f t="shared" si="9"/>
        <v>43348</v>
      </c>
      <c r="C619" s="2">
        <v>11749.567972551507</v>
      </c>
      <c r="D619">
        <v>80</v>
      </c>
      <c r="E619" cm="1">
        <f t="array" ref="E619">_xlfn.SWITCH(MONTH(Cafe_Fit[[#This Row],[Date]]),1,100,2,100,3,100,4,150,5,150,6,150,7,150,8,200,9,150,10,150,11,150,12,150)</f>
        <v>150</v>
      </c>
      <c r="F619">
        <v>19</v>
      </c>
      <c r="G619">
        <f>IF(OR(WEEKDAY(Cafe_Fit[[#This Row],[Date]])=1, WEEKDAY(Cafe_Fit[[#This Row],[Date]])=7),1,0)</f>
        <v>0</v>
      </c>
      <c r="H619" s="8">
        <f>K$17+(K$18*Cafe_Fit[[#This Row],[Temp]])+(K$19*Cafe_Fit[[#This Row],[ADSpend]])+(K$20*Cafe_Fit[[#This Row],[TapsActive]])+(K$21*Cafe_Fit[[#This Row],[IsWeekend]])</f>
        <v>12572.71011306829</v>
      </c>
      <c r="J619" s="4">
        <v>592</v>
      </c>
      <c r="K619" s="4">
        <v>14489.932176468923</v>
      </c>
      <c r="L619" s="4">
        <v>-233.56833518965323</v>
      </c>
    </row>
    <row r="620" spans="2:12" x14ac:dyDescent="0.3">
      <c r="B620" s="1">
        <f t="shared" si="9"/>
        <v>43349</v>
      </c>
      <c r="C620" s="2">
        <v>12837.259957840863</v>
      </c>
      <c r="D620">
        <v>81</v>
      </c>
      <c r="E620" cm="1">
        <f t="array" ref="E620">_xlfn.SWITCH(MONTH(Cafe_Fit[[#This Row],[Date]]),1,100,2,100,3,100,4,150,5,150,6,150,7,150,8,200,9,150,10,150,11,150,12,150)</f>
        <v>150</v>
      </c>
      <c r="F620">
        <v>17</v>
      </c>
      <c r="G620">
        <f>IF(OR(WEEKDAY(Cafe_Fit[[#This Row],[Date]])=1, WEEKDAY(Cafe_Fit[[#This Row],[Date]])=7),1,0)</f>
        <v>0</v>
      </c>
      <c r="H620" s="8">
        <f>K$17+(K$18*Cafe_Fit[[#This Row],[Temp]])+(K$19*Cafe_Fit[[#This Row],[ADSpend]])+(K$20*Cafe_Fit[[#This Row],[TapsActive]])+(K$21*Cafe_Fit[[#This Row],[IsWeekend]])</f>
        <v>12687.95117356694</v>
      </c>
      <c r="J620" s="4">
        <v>593</v>
      </c>
      <c r="K620" s="4">
        <v>14775.149200379909</v>
      </c>
      <c r="L620" s="4">
        <v>-1421.6811008806344</v>
      </c>
    </row>
    <row r="621" spans="2:12" x14ac:dyDescent="0.3">
      <c r="B621" s="1">
        <f t="shared" si="9"/>
        <v>43350</v>
      </c>
      <c r="C621" s="2">
        <v>12322.099090911661</v>
      </c>
      <c r="D621">
        <v>81</v>
      </c>
      <c r="E621" cm="1">
        <f t="array" ref="E621">_xlfn.SWITCH(MONTH(Cafe_Fit[[#This Row],[Date]]),1,100,2,100,3,100,4,150,5,150,6,150,7,150,8,200,9,150,10,150,11,150,12,150)</f>
        <v>150</v>
      </c>
      <c r="F621">
        <v>13</v>
      </c>
      <c r="G621">
        <f>IF(OR(WEEKDAY(Cafe_Fit[[#This Row],[Date]])=1, WEEKDAY(Cafe_Fit[[#This Row],[Date]])=7),1,0)</f>
        <v>0</v>
      </c>
      <c r="H621" s="8">
        <f>K$17+(K$18*Cafe_Fit[[#This Row],[Temp]])+(K$19*Cafe_Fit[[#This Row],[ADSpend]])+(K$20*Cafe_Fit[[#This Row],[TapsActive]])+(K$21*Cafe_Fit[[#This Row],[IsWeekend]])</f>
        <v>12823.931944296808</v>
      </c>
      <c r="J621" s="4">
        <v>594</v>
      </c>
      <c r="K621" s="4">
        <v>14565.406789613822</v>
      </c>
      <c r="L621" s="4">
        <v>1112.3585800875917</v>
      </c>
    </row>
    <row r="622" spans="2:12" x14ac:dyDescent="0.3">
      <c r="B622" s="1">
        <f t="shared" si="9"/>
        <v>43351</v>
      </c>
      <c r="C622" s="2">
        <v>16668.542017732248</v>
      </c>
      <c r="D622">
        <v>81</v>
      </c>
      <c r="E622" cm="1">
        <f t="array" ref="E622">_xlfn.SWITCH(MONTH(Cafe_Fit[[#This Row],[Date]]),1,100,2,100,3,100,4,150,5,150,6,150,7,150,8,200,9,150,10,150,11,150,12,150)</f>
        <v>150</v>
      </c>
      <c r="F622">
        <v>20</v>
      </c>
      <c r="G622">
        <f>IF(OR(WEEKDAY(Cafe_Fit[[#This Row],[Date]])=1, WEEKDAY(Cafe_Fit[[#This Row],[Date]])=7),1,0)</f>
        <v>1</v>
      </c>
      <c r="H622" s="8">
        <f>K$17+(K$18*Cafe_Fit[[#This Row],[Temp]])+(K$19*Cafe_Fit[[#This Row],[ADSpend]])+(K$20*Cafe_Fit[[#This Row],[TapsActive]])+(K$21*Cafe_Fit[[#This Row],[IsWeekend]])</f>
        <v>15514.687731338332</v>
      </c>
      <c r="J622" s="4">
        <v>595</v>
      </c>
      <c r="K622" s="4">
        <v>17242.907094204093</v>
      </c>
      <c r="L622" s="4">
        <v>-1253.7238325094258</v>
      </c>
    </row>
    <row r="623" spans="2:12" x14ac:dyDescent="0.3">
      <c r="B623" s="1">
        <f t="shared" si="9"/>
        <v>43352</v>
      </c>
      <c r="C623" s="2">
        <v>16384.452952799125</v>
      </c>
      <c r="D623">
        <v>79</v>
      </c>
      <c r="E623" cm="1">
        <f t="array" ref="E623">_xlfn.SWITCH(MONTH(Cafe_Fit[[#This Row],[Date]]),1,100,2,100,3,100,4,150,5,150,6,150,7,150,8,200,9,150,10,150,11,150,12,150)</f>
        <v>150</v>
      </c>
      <c r="F623">
        <v>15</v>
      </c>
      <c r="G623">
        <f>IF(OR(WEEKDAY(Cafe_Fit[[#This Row],[Date]])=1, WEEKDAY(Cafe_Fit[[#This Row],[Date]])=7),1,0)</f>
        <v>1</v>
      </c>
      <c r="H623" s="8">
        <f>K$17+(K$18*Cafe_Fit[[#This Row],[Temp]])+(K$19*Cafe_Fit[[#This Row],[ADSpend]])+(K$20*Cafe_Fit[[#This Row],[TapsActive]])+(K$21*Cafe_Fit[[#This Row],[IsWeekend]])</f>
        <v>15590.162344483233</v>
      </c>
      <c r="J623" s="4">
        <v>596</v>
      </c>
      <c r="K623" s="4">
        <v>17284.386514666527</v>
      </c>
      <c r="L623" s="4">
        <v>-539.43476854555774</v>
      </c>
    </row>
    <row r="624" spans="2:12" x14ac:dyDescent="0.3">
      <c r="B624" s="1">
        <f t="shared" si="9"/>
        <v>43353</v>
      </c>
      <c r="C624" s="2">
        <v>12738.470493083412</v>
      </c>
      <c r="D624">
        <v>80</v>
      </c>
      <c r="E624" cm="1">
        <f t="array" ref="E624">_xlfn.SWITCH(MONTH(Cafe_Fit[[#This Row],[Date]]),1,100,2,100,3,100,4,150,5,150,6,150,7,150,8,200,9,150,10,150,11,150,12,150)</f>
        <v>150</v>
      </c>
      <c r="F624">
        <v>15</v>
      </c>
      <c r="G624">
        <f>IF(OR(WEEKDAY(Cafe_Fit[[#This Row],[Date]])=1, WEEKDAY(Cafe_Fit[[#This Row],[Date]])=7),1,0)</f>
        <v>0</v>
      </c>
      <c r="H624" s="8">
        <f>K$17+(K$18*Cafe_Fit[[#This Row],[Temp]])+(K$19*Cafe_Fit[[#This Row],[ADSpend]])+(K$20*Cafe_Fit[[#This Row],[TapsActive]])+(K$21*Cafe_Fit[[#This Row],[IsWeekend]])</f>
        <v>12708.690883798157</v>
      </c>
      <c r="J624" s="4">
        <v>597</v>
      </c>
      <c r="K624" s="4">
        <v>14470.905439346387</v>
      </c>
      <c r="L624" s="4">
        <v>144.44990455609332</v>
      </c>
    </row>
    <row r="625" spans="2:12" x14ac:dyDescent="0.3">
      <c r="B625" s="1">
        <f t="shared" si="9"/>
        <v>43354</v>
      </c>
      <c r="C625" s="2">
        <v>13785.091844957233</v>
      </c>
      <c r="D625">
        <v>79</v>
      </c>
      <c r="E625" cm="1">
        <f t="array" ref="E625">_xlfn.SWITCH(MONTH(Cafe_Fit[[#This Row],[Date]]),1,100,2,100,3,100,4,150,5,150,6,150,7,150,8,200,9,150,10,150,11,150,12,150)</f>
        <v>150</v>
      </c>
      <c r="F625">
        <v>14</v>
      </c>
      <c r="G625">
        <f>IF(OR(WEEKDAY(Cafe_Fit[[#This Row],[Date]])=1, WEEKDAY(Cafe_Fit[[#This Row],[Date]])=7),1,0)</f>
        <v>0</v>
      </c>
      <c r="H625" s="8">
        <f>K$17+(K$18*Cafe_Fit[[#This Row],[Temp]])+(K$19*Cafe_Fit[[#This Row],[ADSpend]])+(K$20*Cafe_Fit[[#This Row],[TapsActive]])+(K$21*Cafe_Fit[[#This Row],[IsWeekend]])</f>
        <v>12695.435401346907</v>
      </c>
      <c r="J625" s="4">
        <v>598</v>
      </c>
      <c r="K625" s="4">
        <v>14518.156114480103</v>
      </c>
      <c r="L625" s="4">
        <v>-1054.7677008884293</v>
      </c>
    </row>
    <row r="626" spans="2:12" x14ac:dyDescent="0.3">
      <c r="B626" s="1">
        <f t="shared" si="9"/>
        <v>43355</v>
      </c>
      <c r="C626" s="2">
        <v>13941.751208629785</v>
      </c>
      <c r="D626">
        <v>79</v>
      </c>
      <c r="E626" cm="1">
        <f t="array" ref="E626">_xlfn.SWITCH(MONTH(Cafe_Fit[[#This Row],[Date]]),1,100,2,100,3,100,4,150,5,150,6,150,7,150,8,200,9,150,10,150,11,150,12,150)</f>
        <v>150</v>
      </c>
      <c r="F626">
        <v>18</v>
      </c>
      <c r="G626">
        <f>IF(OR(WEEKDAY(Cafe_Fit[[#This Row],[Date]])=1, WEEKDAY(Cafe_Fit[[#This Row],[Date]])=7),1,0)</f>
        <v>0</v>
      </c>
      <c r="H626" s="8">
        <f>K$17+(K$18*Cafe_Fit[[#This Row],[Temp]])+(K$19*Cafe_Fit[[#This Row],[ADSpend]])+(K$20*Cafe_Fit[[#This Row],[TapsActive]])+(K$21*Cafe_Fit[[#This Row],[IsWeekend]])</f>
        <v>12559.45463061704</v>
      </c>
      <c r="J626" s="4">
        <v>599</v>
      </c>
      <c r="K626" s="4">
        <v>14382.175343750236</v>
      </c>
      <c r="L626" s="4">
        <v>-1534.5938051440662</v>
      </c>
    </row>
    <row r="627" spans="2:12" x14ac:dyDescent="0.3">
      <c r="B627" s="1">
        <f t="shared" si="9"/>
        <v>43356</v>
      </c>
      <c r="C627" s="2">
        <v>13968.126191955162</v>
      </c>
      <c r="D627">
        <v>81</v>
      </c>
      <c r="E627" cm="1">
        <f t="array" ref="E627">_xlfn.SWITCH(MONTH(Cafe_Fit[[#This Row],[Date]]),1,100,2,100,3,100,4,150,5,150,6,150,7,150,8,200,9,150,10,150,11,150,12,150)</f>
        <v>150</v>
      </c>
      <c r="F627">
        <v>21</v>
      </c>
      <c r="G627">
        <f>IF(OR(WEEKDAY(Cafe_Fit[[#This Row],[Date]])=1, WEEKDAY(Cafe_Fit[[#This Row],[Date]])=7),1,0)</f>
        <v>0</v>
      </c>
      <c r="H627" s="8">
        <f>K$17+(K$18*Cafe_Fit[[#This Row],[Temp]])+(K$19*Cafe_Fit[[#This Row],[ADSpend]])+(K$20*Cafe_Fit[[#This Row],[TapsActive]])+(K$21*Cafe_Fit[[#This Row],[IsWeekend]])</f>
        <v>12551.970402837072</v>
      </c>
      <c r="J627" s="4">
        <v>600</v>
      </c>
      <c r="K627" s="4">
        <v>14389.659571530203</v>
      </c>
      <c r="L627" s="4">
        <v>727.57952357650538</v>
      </c>
    </row>
    <row r="628" spans="2:12" x14ac:dyDescent="0.3">
      <c r="B628" s="1">
        <f t="shared" si="9"/>
        <v>43357</v>
      </c>
      <c r="C628" s="2">
        <v>12016.901975138058</v>
      </c>
      <c r="D628">
        <v>83</v>
      </c>
      <c r="E628" cm="1">
        <f t="array" ref="E628">_xlfn.SWITCH(MONTH(Cafe_Fit[[#This Row],[Date]]),1,100,2,100,3,100,4,150,5,150,6,150,7,150,8,200,9,150,10,150,11,150,12,150)</f>
        <v>150</v>
      </c>
      <c r="F628">
        <v>18</v>
      </c>
      <c r="G628">
        <f>IF(OR(WEEKDAY(Cafe_Fit[[#This Row],[Date]])=1, WEEKDAY(Cafe_Fit[[#This Row],[Date]])=7),1,0)</f>
        <v>0</v>
      </c>
      <c r="H628" s="8">
        <f>K$17+(K$18*Cafe_Fit[[#This Row],[Temp]])+(K$19*Cafe_Fit[[#This Row],[ADSpend]])+(K$20*Cafe_Fit[[#This Row],[TapsActive]])+(K$21*Cafe_Fit[[#This Row],[IsWeekend]])</f>
        <v>12748.457331151909</v>
      </c>
      <c r="J628" s="4">
        <v>601</v>
      </c>
      <c r="K628" s="4">
        <v>14261.1630285803</v>
      </c>
      <c r="L628" s="4">
        <v>-1217.6822499885075</v>
      </c>
    </row>
    <row r="629" spans="2:12" x14ac:dyDescent="0.3">
      <c r="B629" s="1">
        <f t="shared" si="9"/>
        <v>43358</v>
      </c>
      <c r="C629" s="2">
        <v>17276.572252590609</v>
      </c>
      <c r="D629">
        <v>83</v>
      </c>
      <c r="E629" cm="1">
        <f t="array" ref="E629">_xlfn.SWITCH(MONTH(Cafe_Fit[[#This Row],[Date]]),1,100,2,100,3,100,4,150,5,150,6,150,7,150,8,200,9,150,10,150,11,150,12,150)</f>
        <v>150</v>
      </c>
      <c r="F629">
        <v>17</v>
      </c>
      <c r="G629">
        <f>IF(OR(WEEKDAY(Cafe_Fit[[#This Row],[Date]])=1, WEEKDAY(Cafe_Fit[[#This Row],[Date]])=7),1,0)</f>
        <v>1</v>
      </c>
      <c r="H629" s="8">
        <f>K$17+(K$18*Cafe_Fit[[#This Row],[Temp]])+(K$19*Cafe_Fit[[#This Row],[ADSpend]])+(K$20*Cafe_Fit[[#This Row],[TapsActive]])+(K$21*Cafe_Fit[[#This Row],[IsWeekend]])</f>
        <v>15711.174659653168</v>
      </c>
      <c r="J629" s="4">
        <v>602</v>
      </c>
      <c r="K629" s="4">
        <v>17237.13583953281</v>
      </c>
      <c r="L629" s="4">
        <v>352.40661332574746</v>
      </c>
    </row>
    <row r="630" spans="2:12" x14ac:dyDescent="0.3">
      <c r="B630" s="1">
        <f t="shared" si="9"/>
        <v>43359</v>
      </c>
      <c r="C630" s="2">
        <v>16379.762117312825</v>
      </c>
      <c r="D630">
        <v>78</v>
      </c>
      <c r="E630" cm="1">
        <f t="array" ref="E630">_xlfn.SWITCH(MONTH(Cafe_Fit[[#This Row],[Date]]),1,100,2,100,3,100,4,150,5,150,6,150,7,150,8,200,9,150,10,150,11,150,12,150)</f>
        <v>150</v>
      </c>
      <c r="F630">
        <v>17</v>
      </c>
      <c r="G630">
        <f>IF(OR(WEEKDAY(Cafe_Fit[[#This Row],[Date]])=1, WEEKDAY(Cafe_Fit[[#This Row],[Date]])=7),1,0)</f>
        <v>1</v>
      </c>
      <c r="H630" s="8">
        <f>K$17+(K$18*Cafe_Fit[[#This Row],[Temp]])+(K$19*Cafe_Fit[[#This Row],[ADSpend]])+(K$20*Cafe_Fit[[#This Row],[TapsActive]])+(K$21*Cafe_Fit[[#This Row],[IsWeekend]])</f>
        <v>15474.921283984582</v>
      </c>
      <c r="J630" s="4">
        <v>603</v>
      </c>
      <c r="K630" s="4">
        <v>17426.138540067681</v>
      </c>
      <c r="L630" s="4">
        <v>514.33836225264167</v>
      </c>
    </row>
    <row r="631" spans="2:12" x14ac:dyDescent="0.3">
      <c r="B631" s="1">
        <f t="shared" si="9"/>
        <v>43360</v>
      </c>
      <c r="C631" s="2">
        <v>11953.099625503566</v>
      </c>
      <c r="D631">
        <v>79</v>
      </c>
      <c r="E631" cm="1">
        <f t="array" ref="E631">_xlfn.SWITCH(MONTH(Cafe_Fit[[#This Row],[Date]]),1,100,2,100,3,100,4,150,5,150,6,150,7,150,8,200,9,150,10,150,11,150,12,150)</f>
        <v>150</v>
      </c>
      <c r="F631">
        <v>19</v>
      </c>
      <c r="G631">
        <f>IF(OR(WEEKDAY(Cafe_Fit[[#This Row],[Date]])=1, WEEKDAY(Cafe_Fit[[#This Row],[Date]])=7),1,0)</f>
        <v>0</v>
      </c>
      <c r="H631" s="8">
        <f>K$17+(K$18*Cafe_Fit[[#This Row],[Temp]])+(K$19*Cafe_Fit[[#This Row],[ADSpend]])+(K$20*Cafe_Fit[[#This Row],[TapsActive]])+(K$21*Cafe_Fit[[#This Row],[IsWeekend]])</f>
        <v>12525.459437934573</v>
      </c>
      <c r="J631" s="4">
        <v>604</v>
      </c>
      <c r="K631" s="4">
        <v>14625.912947198791</v>
      </c>
      <c r="L631" s="4">
        <v>-691.515251346269</v>
      </c>
    </row>
    <row r="632" spans="2:12" x14ac:dyDescent="0.3">
      <c r="B632" s="1">
        <f t="shared" si="9"/>
        <v>43361</v>
      </c>
      <c r="C632" s="2">
        <v>13171.791299058135</v>
      </c>
      <c r="D632">
        <v>81</v>
      </c>
      <c r="E632" cm="1">
        <f t="array" ref="E632">_xlfn.SWITCH(MONTH(Cafe_Fit[[#This Row],[Date]]),1,100,2,100,3,100,4,150,5,150,6,150,7,150,8,200,9,150,10,150,11,150,12,150)</f>
        <v>150</v>
      </c>
      <c r="F632">
        <v>18</v>
      </c>
      <c r="G632">
        <f>IF(OR(WEEKDAY(Cafe_Fit[[#This Row],[Date]])=1, WEEKDAY(Cafe_Fit[[#This Row],[Date]])=7),1,0)</f>
        <v>0</v>
      </c>
      <c r="H632" s="8">
        <f>K$17+(K$18*Cafe_Fit[[#This Row],[Temp]])+(K$19*Cafe_Fit[[#This Row],[ADSpend]])+(K$20*Cafe_Fit[[#This Row],[TapsActive]])+(K$21*Cafe_Fit[[#This Row],[IsWeekend]])</f>
        <v>12653.955980884473</v>
      </c>
      <c r="J632" s="4">
        <v>605</v>
      </c>
      <c r="K632" s="4">
        <v>14639.168429650041</v>
      </c>
      <c r="L632" s="4">
        <v>-1239.4990802158118</v>
      </c>
    </row>
    <row r="633" spans="2:12" x14ac:dyDescent="0.3">
      <c r="B633" s="1">
        <f t="shared" si="9"/>
        <v>43362</v>
      </c>
      <c r="C633" s="2">
        <v>12494.100836402167</v>
      </c>
      <c r="D633">
        <v>83</v>
      </c>
      <c r="E633" cm="1">
        <f t="array" ref="E633">_xlfn.SWITCH(MONTH(Cafe_Fit[[#This Row],[Date]]),1,100,2,100,3,100,4,150,5,150,6,150,7,150,8,200,9,150,10,150,11,150,12,150)</f>
        <v>150</v>
      </c>
      <c r="F633">
        <v>20</v>
      </c>
      <c r="G633">
        <f>IF(OR(WEEKDAY(Cafe_Fit[[#This Row],[Date]])=1, WEEKDAY(Cafe_Fit[[#This Row],[Date]])=7),1,0)</f>
        <v>0</v>
      </c>
      <c r="H633" s="8">
        <f>K$17+(K$18*Cafe_Fit[[#This Row],[Temp]])+(K$19*Cafe_Fit[[#This Row],[ADSpend]])+(K$20*Cafe_Fit[[#This Row],[TapsActive]])+(K$21*Cafe_Fit[[#This Row],[IsWeekend]])</f>
        <v>12680.466945786975</v>
      </c>
      <c r="J633" s="4">
        <v>606</v>
      </c>
      <c r="K633" s="4">
        <v>14489.932176468923</v>
      </c>
      <c r="L633" s="4">
        <v>344.707770771387</v>
      </c>
    </row>
    <row r="634" spans="2:12" x14ac:dyDescent="0.3">
      <c r="B634" s="1">
        <f t="shared" si="9"/>
        <v>43363</v>
      </c>
      <c r="C634" s="2">
        <v>12390.135364895097</v>
      </c>
      <c r="D634">
        <v>84</v>
      </c>
      <c r="E634" cm="1">
        <f t="array" ref="E634">_xlfn.SWITCH(MONTH(Cafe_Fit[[#This Row],[Date]]),1,100,2,100,3,100,4,150,5,150,6,150,7,150,8,200,9,150,10,150,11,150,12,150)</f>
        <v>150</v>
      </c>
      <c r="F634">
        <v>13</v>
      </c>
      <c r="G634">
        <f>IF(OR(WEEKDAY(Cafe_Fit[[#This Row],[Date]])=1, WEEKDAY(Cafe_Fit[[#This Row],[Date]])=7),1,0)</f>
        <v>0</v>
      </c>
      <c r="H634" s="8">
        <f>K$17+(K$18*Cafe_Fit[[#This Row],[Temp]])+(K$19*Cafe_Fit[[#This Row],[ADSpend]])+(K$20*Cafe_Fit[[#This Row],[TapsActive]])+(K$21*Cafe_Fit[[#This Row],[IsWeekend]])</f>
        <v>12965.683969697962</v>
      </c>
      <c r="J634" s="4">
        <v>607</v>
      </c>
      <c r="K634" s="4">
        <v>14314.184958385302</v>
      </c>
      <c r="L634" s="4">
        <v>-296.03767133982001</v>
      </c>
    </row>
    <row r="635" spans="2:12" x14ac:dyDescent="0.3">
      <c r="B635" s="1">
        <f t="shared" si="9"/>
        <v>43364</v>
      </c>
      <c r="C635" s="2">
        <v>12262.073083429494</v>
      </c>
      <c r="D635">
        <v>80</v>
      </c>
      <c r="E635" cm="1">
        <f t="array" ref="E635">_xlfn.SWITCH(MONTH(Cafe_Fit[[#This Row],[Date]]),1,100,2,100,3,100,4,150,5,150,6,150,7,150,8,200,9,150,10,150,11,150,12,150)</f>
        <v>150</v>
      </c>
      <c r="F635">
        <v>22</v>
      </c>
      <c r="G635">
        <f>IF(OR(WEEKDAY(Cafe_Fit[[#This Row],[Date]])=1, WEEKDAY(Cafe_Fit[[#This Row],[Date]])=7),1,0)</f>
        <v>0</v>
      </c>
      <c r="H635" s="8">
        <f>K$17+(K$18*Cafe_Fit[[#This Row],[Temp]])+(K$19*Cafe_Fit[[#This Row],[ADSpend]])+(K$20*Cafe_Fit[[#This Row],[TapsActive]])+(K$21*Cafe_Fit[[#This Row],[IsWeekend]])</f>
        <v>12470.724535020889</v>
      </c>
      <c r="J635" s="4">
        <v>608</v>
      </c>
      <c r="K635" s="4">
        <v>14429.426018883954</v>
      </c>
      <c r="L635" s="4">
        <v>-426.54371131252628</v>
      </c>
    </row>
    <row r="636" spans="2:12" x14ac:dyDescent="0.3">
      <c r="B636" s="1">
        <f t="shared" si="9"/>
        <v>43365</v>
      </c>
      <c r="C636" s="2">
        <v>15990.118066589968</v>
      </c>
      <c r="D636">
        <v>80</v>
      </c>
      <c r="E636" cm="1">
        <f t="array" ref="E636">_xlfn.SWITCH(MONTH(Cafe_Fit[[#This Row],[Date]]),1,100,2,100,3,100,4,150,5,150,6,150,7,150,8,200,9,150,10,150,11,150,12,150)</f>
        <v>150</v>
      </c>
      <c r="F636">
        <v>13</v>
      </c>
      <c r="G636">
        <f>IF(OR(WEEKDAY(Cafe_Fit[[#This Row],[Date]])=1, WEEKDAY(Cafe_Fit[[#This Row],[Date]])=7),1,0)</f>
        <v>1</v>
      </c>
      <c r="H636" s="8">
        <f>K$17+(K$18*Cafe_Fit[[#This Row],[Temp]])+(K$19*Cafe_Fit[[#This Row],[ADSpend]])+(K$20*Cafe_Fit[[#This Row],[TapsActive]])+(K$21*Cafe_Fit[[#This Row],[IsWeekend]])</f>
        <v>15705.403404981884</v>
      </c>
      <c r="J636" s="4">
        <v>609</v>
      </c>
      <c r="K636" s="4">
        <v>15718.658887433134</v>
      </c>
      <c r="L636" s="4">
        <v>1029.7212532853246</v>
      </c>
    </row>
    <row r="637" spans="2:12" x14ac:dyDescent="0.3">
      <c r="B637" s="1">
        <f t="shared" si="9"/>
        <v>43366</v>
      </c>
      <c r="C637" s="2">
        <v>15433.18447435358</v>
      </c>
      <c r="D637">
        <v>79</v>
      </c>
      <c r="E637" cm="1">
        <f t="array" ref="E637">_xlfn.SWITCH(MONTH(Cafe_Fit[[#This Row],[Date]]),1,100,2,100,3,100,4,150,5,150,6,150,7,150,8,200,9,150,10,150,11,150,12,150)</f>
        <v>150</v>
      </c>
      <c r="F637">
        <v>15</v>
      </c>
      <c r="G637">
        <f>IF(OR(WEEKDAY(Cafe_Fit[[#This Row],[Date]])=1, WEEKDAY(Cafe_Fit[[#This Row],[Date]])=7),1,0)</f>
        <v>1</v>
      </c>
      <c r="H637" s="8">
        <f>K$17+(K$18*Cafe_Fit[[#This Row],[Temp]])+(K$19*Cafe_Fit[[#This Row],[ADSpend]])+(K$20*Cafe_Fit[[#This Row],[TapsActive]])+(K$21*Cafe_Fit[[#This Row],[IsWeekend]])</f>
        <v>15590.162344483233</v>
      </c>
      <c r="J637" s="4">
        <v>610</v>
      </c>
      <c r="K637" s="4">
        <v>15718.658887433134</v>
      </c>
      <c r="L637" s="4">
        <v>1156.8427509144294</v>
      </c>
    </row>
    <row r="638" spans="2:12" x14ac:dyDescent="0.3">
      <c r="B638" s="1">
        <f t="shared" si="9"/>
        <v>43367</v>
      </c>
      <c r="C638" s="2">
        <v>13321.155880927501</v>
      </c>
      <c r="D638">
        <v>78</v>
      </c>
      <c r="E638" cm="1">
        <f t="array" ref="E638">_xlfn.SWITCH(MONTH(Cafe_Fit[[#This Row],[Date]]),1,100,2,100,3,100,4,150,5,150,6,150,7,150,8,200,9,150,10,150,11,150,12,150)</f>
        <v>150</v>
      </c>
      <c r="F638">
        <v>17</v>
      </c>
      <c r="G638">
        <f>IF(OR(WEEKDAY(Cafe_Fit[[#This Row],[Date]])=1, WEEKDAY(Cafe_Fit[[#This Row],[Date]])=7),1,0)</f>
        <v>0</v>
      </c>
      <c r="H638" s="8">
        <f>K$17+(K$18*Cafe_Fit[[#This Row],[Temp]])+(K$19*Cafe_Fit[[#This Row],[ADSpend]])+(K$20*Cafe_Fit[[#This Row],[TapsActive]])+(K$21*Cafe_Fit[[#This Row],[IsWeekend]])</f>
        <v>12546.19914816579</v>
      </c>
      <c r="J638" s="4">
        <v>611</v>
      </c>
      <c r="K638" s="4">
        <v>12504.719727703356</v>
      </c>
      <c r="L638" s="4">
        <v>990.2287027563525</v>
      </c>
    </row>
    <row r="639" spans="2:12" x14ac:dyDescent="0.3">
      <c r="B639" s="1">
        <f t="shared" si="9"/>
        <v>43368</v>
      </c>
      <c r="C639" s="2">
        <v>14039.114607463654</v>
      </c>
      <c r="D639">
        <v>79</v>
      </c>
      <c r="E639" cm="1">
        <f t="array" ref="E639">_xlfn.SWITCH(MONTH(Cafe_Fit[[#This Row],[Date]]),1,100,2,100,3,100,4,150,5,150,6,150,7,150,8,200,9,150,10,150,11,150,12,150)</f>
        <v>150</v>
      </c>
      <c r="F639">
        <v>16</v>
      </c>
      <c r="G639">
        <f>IF(OR(WEEKDAY(Cafe_Fit[[#This Row],[Date]])=1, WEEKDAY(Cafe_Fit[[#This Row],[Date]])=7),1,0)</f>
        <v>0</v>
      </c>
      <c r="H639" s="8">
        <f>K$17+(K$18*Cafe_Fit[[#This Row],[Temp]])+(K$19*Cafe_Fit[[#This Row],[ADSpend]])+(K$20*Cafe_Fit[[#This Row],[TapsActive]])+(K$21*Cafe_Fit[[#This Row],[IsWeekend]])</f>
        <v>12627.445015981973</v>
      </c>
      <c r="J639" s="4">
        <v>612</v>
      </c>
      <c r="K639" s="4">
        <v>12504.719727703356</v>
      </c>
      <c r="L639" s="4">
        <v>945.80401500851258</v>
      </c>
    </row>
    <row r="640" spans="2:12" x14ac:dyDescent="0.3">
      <c r="B640" s="1">
        <f t="shared" si="9"/>
        <v>43369</v>
      </c>
      <c r="C640" s="2">
        <v>11463.513956852141</v>
      </c>
      <c r="D640">
        <v>77</v>
      </c>
      <c r="E640" cm="1">
        <f t="array" ref="E640">_xlfn.SWITCH(MONTH(Cafe_Fit[[#This Row],[Date]]),1,100,2,100,3,100,4,150,5,150,6,150,7,150,8,200,9,150,10,150,11,150,12,150)</f>
        <v>150</v>
      </c>
      <c r="F640">
        <v>18</v>
      </c>
      <c r="G640">
        <f>IF(OR(WEEKDAY(Cafe_Fit[[#This Row],[Date]])=1, WEEKDAY(Cafe_Fit[[#This Row],[Date]])=7),1,0)</f>
        <v>0</v>
      </c>
      <c r="H640" s="8">
        <f>K$17+(K$18*Cafe_Fit[[#This Row],[Temp]])+(K$19*Cafe_Fit[[#This Row],[ADSpend]])+(K$20*Cafe_Fit[[#This Row],[TapsActive]])+(K$21*Cafe_Fit[[#This Row],[IsWeekend]])</f>
        <v>12464.953280349604</v>
      </c>
      <c r="J640" s="4">
        <v>613</v>
      </c>
      <c r="K640" s="4">
        <v>12572.71011306829</v>
      </c>
      <c r="L640" s="4">
        <v>-823.14214051678209</v>
      </c>
    </row>
    <row r="641" spans="2:12" x14ac:dyDescent="0.3">
      <c r="B641" s="1">
        <f t="shared" si="9"/>
        <v>43370</v>
      </c>
      <c r="C641" s="2">
        <v>11446.583548704486</v>
      </c>
      <c r="D641">
        <v>74</v>
      </c>
      <c r="E641" cm="1">
        <f t="array" ref="E641">_xlfn.SWITCH(MONTH(Cafe_Fit[[#This Row],[Date]]),1,100,2,100,3,100,4,150,5,150,6,150,7,150,8,200,9,150,10,150,11,150,12,150)</f>
        <v>150</v>
      </c>
      <c r="F641">
        <v>13</v>
      </c>
      <c r="G641">
        <f>IF(OR(WEEKDAY(Cafe_Fit[[#This Row],[Date]])=1, WEEKDAY(Cafe_Fit[[#This Row],[Date]])=7),1,0)</f>
        <v>0</v>
      </c>
      <c r="H641" s="8">
        <f>K$17+(K$18*Cafe_Fit[[#This Row],[Temp]])+(K$19*Cafe_Fit[[#This Row],[ADSpend]])+(K$20*Cafe_Fit[[#This Row],[TapsActive]])+(K$21*Cafe_Fit[[#This Row],[IsWeekend]])</f>
        <v>12493.177218360786</v>
      </c>
      <c r="J641" s="4">
        <v>614</v>
      </c>
      <c r="K641" s="4">
        <v>12687.95117356694</v>
      </c>
      <c r="L641" s="4">
        <v>149.30878427392236</v>
      </c>
    </row>
    <row r="642" spans="2:12" x14ac:dyDescent="0.3">
      <c r="B642" s="1">
        <f t="shared" si="9"/>
        <v>43371</v>
      </c>
      <c r="C642" s="2">
        <v>11428.752044905867</v>
      </c>
      <c r="D642">
        <v>75</v>
      </c>
      <c r="E642" cm="1">
        <f t="array" ref="E642">_xlfn.SWITCH(MONTH(Cafe_Fit[[#This Row],[Date]]),1,100,2,100,3,100,4,150,5,150,6,150,7,150,8,200,9,150,10,150,11,150,12,150)</f>
        <v>150</v>
      </c>
      <c r="F642">
        <v>14</v>
      </c>
      <c r="G642">
        <f>IF(OR(WEEKDAY(Cafe_Fit[[#This Row],[Date]])=1, WEEKDAY(Cafe_Fit[[#This Row],[Date]])=7),1,0)</f>
        <v>0</v>
      </c>
      <c r="H642" s="8">
        <f>K$17+(K$18*Cafe_Fit[[#This Row],[Temp]])+(K$19*Cafe_Fit[[#This Row],[ADSpend]])+(K$20*Cafe_Fit[[#This Row],[TapsActive]])+(K$21*Cafe_Fit[[#This Row],[IsWeekend]])</f>
        <v>12506.432700812036</v>
      </c>
      <c r="J642" s="4">
        <v>615</v>
      </c>
      <c r="K642" s="4">
        <v>12823.931944296808</v>
      </c>
      <c r="L642" s="4">
        <v>-501.83285338514725</v>
      </c>
    </row>
    <row r="643" spans="2:12" x14ac:dyDescent="0.3">
      <c r="B643" s="1">
        <f t="shared" si="9"/>
        <v>43372</v>
      </c>
      <c r="C643" s="2">
        <v>14827.684487254432</v>
      </c>
      <c r="D643">
        <v>77</v>
      </c>
      <c r="E643" cm="1">
        <f t="array" ref="E643">_xlfn.SWITCH(MONTH(Cafe_Fit[[#This Row],[Date]]),1,100,2,100,3,100,4,150,5,150,6,150,7,150,8,200,9,150,10,150,11,150,12,150)</f>
        <v>150</v>
      </c>
      <c r="F643">
        <v>18</v>
      </c>
      <c r="G643">
        <f>IF(OR(WEEKDAY(Cafe_Fit[[#This Row],[Date]])=1, WEEKDAY(Cafe_Fit[[#This Row],[Date]])=7),1,0)</f>
        <v>1</v>
      </c>
      <c r="H643" s="8">
        <f>K$17+(K$18*Cafe_Fit[[#This Row],[Temp]])+(K$19*Cafe_Fit[[#This Row],[ADSpend]])+(K$20*Cafe_Fit[[#This Row],[TapsActive]])+(K$21*Cafe_Fit[[#This Row],[IsWeekend]])</f>
        <v>15393.675416168397</v>
      </c>
      <c r="J643" s="4">
        <v>616</v>
      </c>
      <c r="K643" s="4">
        <v>15514.687731338332</v>
      </c>
      <c r="L643" s="4">
        <v>1153.8542863939165</v>
      </c>
    </row>
    <row r="644" spans="2:12" x14ac:dyDescent="0.3">
      <c r="B644" s="1">
        <f t="shared" si="9"/>
        <v>43373</v>
      </c>
      <c r="C644" s="2">
        <v>15078.080421836601</v>
      </c>
      <c r="D644">
        <v>76</v>
      </c>
      <c r="E644" cm="1">
        <f t="array" ref="E644">_xlfn.SWITCH(MONTH(Cafe_Fit[[#This Row],[Date]]),1,100,2,100,3,100,4,150,5,150,6,150,7,150,8,200,9,150,10,150,11,150,12,150)</f>
        <v>150</v>
      </c>
      <c r="F644">
        <v>14</v>
      </c>
      <c r="G644">
        <f>IF(OR(WEEKDAY(Cafe_Fit[[#This Row],[Date]])=1, WEEKDAY(Cafe_Fit[[#This Row],[Date]])=7),1,0)</f>
        <v>1</v>
      </c>
      <c r="H644" s="8">
        <f>K$17+(K$18*Cafe_Fit[[#This Row],[Temp]])+(K$19*Cafe_Fit[[#This Row],[ADSpend]])+(K$20*Cafe_Fit[[#This Row],[TapsActive]])+(K$21*Cafe_Fit[[#This Row],[IsWeekend]])</f>
        <v>15482.405511764548</v>
      </c>
      <c r="J644" s="4">
        <v>617</v>
      </c>
      <c r="K644" s="4">
        <v>15590.162344483233</v>
      </c>
      <c r="L644" s="4">
        <v>794.29060831589231</v>
      </c>
    </row>
    <row r="645" spans="2:12" x14ac:dyDescent="0.3">
      <c r="B645" s="1">
        <f t="shared" si="9"/>
        <v>43374</v>
      </c>
      <c r="C645" s="2">
        <v>13501.746937300832</v>
      </c>
      <c r="D645">
        <v>77</v>
      </c>
      <c r="E645" cm="1">
        <f t="array" ref="E645">_xlfn.SWITCH(MONTH(Cafe_Fit[[#This Row],[Date]]),1,100,2,100,3,100,4,150,5,150,6,150,7,150,8,200,9,150,10,150,11,150,12,150)</f>
        <v>150</v>
      </c>
      <c r="F645">
        <v>18</v>
      </c>
      <c r="G645">
        <f>IF(OR(WEEKDAY(Cafe_Fit[[#This Row],[Date]])=1, WEEKDAY(Cafe_Fit[[#This Row],[Date]])=7),1,0)</f>
        <v>0</v>
      </c>
      <c r="H645" s="8">
        <f>K$17+(K$18*Cafe_Fit[[#This Row],[Temp]])+(K$19*Cafe_Fit[[#This Row],[ADSpend]])+(K$20*Cafe_Fit[[#This Row],[TapsActive]])+(K$21*Cafe_Fit[[#This Row],[IsWeekend]])</f>
        <v>12464.953280349604</v>
      </c>
      <c r="J645" s="4">
        <v>618</v>
      </c>
      <c r="K645" s="4">
        <v>12708.690883798157</v>
      </c>
      <c r="L645" s="4">
        <v>29.779609285254992</v>
      </c>
    </row>
    <row r="646" spans="2:12" x14ac:dyDescent="0.3">
      <c r="B646" s="1">
        <f t="shared" si="9"/>
        <v>43375</v>
      </c>
      <c r="C646" s="2">
        <v>13882.561677231281</v>
      </c>
      <c r="D646">
        <v>76</v>
      </c>
      <c r="E646" cm="1">
        <f t="array" ref="E646">_xlfn.SWITCH(MONTH(Cafe_Fit[[#This Row],[Date]]),1,100,2,100,3,100,4,150,5,150,6,150,7,150,8,200,9,150,10,150,11,150,12,150)</f>
        <v>150</v>
      </c>
      <c r="F646">
        <v>18</v>
      </c>
      <c r="G646">
        <f>IF(OR(WEEKDAY(Cafe_Fit[[#This Row],[Date]])=1, WEEKDAY(Cafe_Fit[[#This Row],[Date]])=7),1,0)</f>
        <v>0</v>
      </c>
      <c r="H646" s="8">
        <f>K$17+(K$18*Cafe_Fit[[#This Row],[Temp]])+(K$19*Cafe_Fit[[#This Row],[ADSpend]])+(K$20*Cafe_Fit[[#This Row],[TapsActive]])+(K$21*Cafe_Fit[[#This Row],[IsWeekend]])</f>
        <v>12417.702605215887</v>
      </c>
      <c r="J646" s="4">
        <v>619</v>
      </c>
      <c r="K646" s="4">
        <v>12695.435401346907</v>
      </c>
      <c r="L646" s="4">
        <v>1089.6564436103254</v>
      </c>
    </row>
    <row r="647" spans="2:12" x14ac:dyDescent="0.3">
      <c r="B647" s="1">
        <f t="shared" si="9"/>
        <v>43376</v>
      </c>
      <c r="C647" s="2">
        <v>12305.642960039997</v>
      </c>
      <c r="D647">
        <v>78</v>
      </c>
      <c r="E647" cm="1">
        <f t="array" ref="E647">_xlfn.SWITCH(MONTH(Cafe_Fit[[#This Row],[Date]]),1,100,2,100,3,100,4,150,5,150,6,150,7,150,8,200,9,150,10,150,11,150,12,150)</f>
        <v>150</v>
      </c>
      <c r="F647">
        <v>16</v>
      </c>
      <c r="G647">
        <f>IF(OR(WEEKDAY(Cafe_Fit[[#This Row],[Date]])=1, WEEKDAY(Cafe_Fit[[#This Row],[Date]])=7),1,0)</f>
        <v>0</v>
      </c>
      <c r="H647" s="8">
        <f>K$17+(K$18*Cafe_Fit[[#This Row],[Temp]])+(K$19*Cafe_Fit[[#This Row],[ADSpend]])+(K$20*Cafe_Fit[[#This Row],[TapsActive]])+(K$21*Cafe_Fit[[#This Row],[IsWeekend]])</f>
        <v>12580.194340848257</v>
      </c>
      <c r="J647" s="4">
        <v>620</v>
      </c>
      <c r="K647" s="4">
        <v>12559.45463061704</v>
      </c>
      <c r="L647" s="4">
        <v>1382.2965780127452</v>
      </c>
    </row>
    <row r="648" spans="2:12" x14ac:dyDescent="0.3">
      <c r="B648" s="1">
        <f t="shared" si="9"/>
        <v>43377</v>
      </c>
      <c r="C648" s="2">
        <v>12035.650736423308</v>
      </c>
      <c r="D648">
        <v>79</v>
      </c>
      <c r="E648" cm="1">
        <f t="array" ref="E648">_xlfn.SWITCH(MONTH(Cafe_Fit[[#This Row],[Date]]),1,100,2,100,3,100,4,150,5,150,6,150,7,150,8,200,9,150,10,150,11,150,12,150)</f>
        <v>150</v>
      </c>
      <c r="F648">
        <v>21</v>
      </c>
      <c r="G648">
        <f>IF(OR(WEEKDAY(Cafe_Fit[[#This Row],[Date]])=1, WEEKDAY(Cafe_Fit[[#This Row],[Date]])=7),1,0)</f>
        <v>0</v>
      </c>
      <c r="H648" s="8">
        <f>K$17+(K$18*Cafe_Fit[[#This Row],[Temp]])+(K$19*Cafe_Fit[[#This Row],[ADSpend]])+(K$20*Cafe_Fit[[#This Row],[TapsActive]])+(K$21*Cafe_Fit[[#This Row],[IsWeekend]])</f>
        <v>12457.469052569639</v>
      </c>
      <c r="J648" s="4">
        <v>621</v>
      </c>
      <c r="K648" s="4">
        <v>12551.970402837072</v>
      </c>
      <c r="L648" s="4">
        <v>1416.1557891180892</v>
      </c>
    </row>
    <row r="649" spans="2:12" x14ac:dyDescent="0.3">
      <c r="B649" s="1">
        <f t="shared" ref="B649:B712" si="10">B648+1</f>
        <v>43378</v>
      </c>
      <c r="C649" s="2">
        <v>13912.947495811299</v>
      </c>
      <c r="D649">
        <v>80</v>
      </c>
      <c r="E649" cm="1">
        <f t="array" ref="E649">_xlfn.SWITCH(MONTH(Cafe_Fit[[#This Row],[Date]]),1,100,2,100,3,100,4,150,5,150,6,150,7,150,8,200,9,150,10,150,11,150,12,150)</f>
        <v>150</v>
      </c>
      <c r="F649">
        <v>19</v>
      </c>
      <c r="G649">
        <f>IF(OR(WEEKDAY(Cafe_Fit[[#This Row],[Date]])=1, WEEKDAY(Cafe_Fit[[#This Row],[Date]])=7),1,0)</f>
        <v>0</v>
      </c>
      <c r="H649" s="8">
        <f>K$17+(K$18*Cafe_Fit[[#This Row],[Temp]])+(K$19*Cafe_Fit[[#This Row],[ADSpend]])+(K$20*Cafe_Fit[[#This Row],[TapsActive]])+(K$21*Cafe_Fit[[#This Row],[IsWeekend]])</f>
        <v>12572.71011306829</v>
      </c>
      <c r="J649" s="4">
        <v>622</v>
      </c>
      <c r="K649" s="4">
        <v>12748.457331151909</v>
      </c>
      <c r="L649" s="4">
        <v>-731.55535601385054</v>
      </c>
    </row>
    <row r="650" spans="2:12" x14ac:dyDescent="0.3">
      <c r="B650" s="1">
        <f t="shared" si="10"/>
        <v>43379</v>
      </c>
      <c r="C650" s="2">
        <v>15458.941955747221</v>
      </c>
      <c r="D650">
        <v>81</v>
      </c>
      <c r="E650" cm="1">
        <f t="array" ref="E650">_xlfn.SWITCH(MONTH(Cafe_Fit[[#This Row],[Date]]),1,100,2,100,3,100,4,150,5,150,6,150,7,150,8,200,9,150,10,150,11,150,12,150)</f>
        <v>150</v>
      </c>
      <c r="F650">
        <v>20</v>
      </c>
      <c r="G650">
        <f>IF(OR(WEEKDAY(Cafe_Fit[[#This Row],[Date]])=1, WEEKDAY(Cafe_Fit[[#This Row],[Date]])=7),1,0)</f>
        <v>1</v>
      </c>
      <c r="H650" s="8">
        <f>K$17+(K$18*Cafe_Fit[[#This Row],[Temp]])+(K$19*Cafe_Fit[[#This Row],[ADSpend]])+(K$20*Cafe_Fit[[#This Row],[TapsActive]])+(K$21*Cafe_Fit[[#This Row],[IsWeekend]])</f>
        <v>15514.687731338332</v>
      </c>
      <c r="J650" s="4">
        <v>623</v>
      </c>
      <c r="K650" s="4">
        <v>15711.174659653168</v>
      </c>
      <c r="L650" s="4">
        <v>1565.397592937441</v>
      </c>
    </row>
    <row r="651" spans="2:12" x14ac:dyDescent="0.3">
      <c r="B651" s="1">
        <f t="shared" si="10"/>
        <v>43380</v>
      </c>
      <c r="C651" s="2">
        <v>14568.4224478041</v>
      </c>
      <c r="D651">
        <v>80</v>
      </c>
      <c r="E651" cm="1">
        <f t="array" ref="E651">_xlfn.SWITCH(MONTH(Cafe_Fit[[#This Row],[Date]]),1,100,2,100,3,100,4,150,5,150,6,150,7,150,8,200,9,150,10,150,11,150,12,150)</f>
        <v>150</v>
      </c>
      <c r="F651">
        <v>18</v>
      </c>
      <c r="G651">
        <f>IF(OR(WEEKDAY(Cafe_Fit[[#This Row],[Date]])=1, WEEKDAY(Cafe_Fit[[#This Row],[Date]])=7),1,0)</f>
        <v>1</v>
      </c>
      <c r="H651" s="8">
        <f>K$17+(K$18*Cafe_Fit[[#This Row],[Temp]])+(K$19*Cafe_Fit[[#This Row],[ADSpend]])+(K$20*Cafe_Fit[[#This Row],[TapsActive]])+(K$21*Cafe_Fit[[#This Row],[IsWeekend]])</f>
        <v>15535.427441569549</v>
      </c>
      <c r="J651" s="4">
        <v>624</v>
      </c>
      <c r="K651" s="4">
        <v>15474.921283984582</v>
      </c>
      <c r="L651" s="4">
        <v>904.8408333282423</v>
      </c>
    </row>
    <row r="652" spans="2:12" x14ac:dyDescent="0.3">
      <c r="B652" s="1">
        <f t="shared" si="10"/>
        <v>43381</v>
      </c>
      <c r="C652" s="2">
        <v>12863.359478930852</v>
      </c>
      <c r="D652">
        <v>78</v>
      </c>
      <c r="E652" cm="1">
        <f t="array" ref="E652">_xlfn.SWITCH(MONTH(Cafe_Fit[[#This Row],[Date]]),1,100,2,100,3,100,4,150,5,150,6,150,7,150,8,200,9,150,10,150,11,150,12,150)</f>
        <v>150</v>
      </c>
      <c r="F652">
        <v>19</v>
      </c>
      <c r="G652">
        <f>IF(OR(WEEKDAY(Cafe_Fit[[#This Row],[Date]])=1, WEEKDAY(Cafe_Fit[[#This Row],[Date]])=7),1,0)</f>
        <v>0</v>
      </c>
      <c r="H652" s="8">
        <f>K$17+(K$18*Cafe_Fit[[#This Row],[Temp]])+(K$19*Cafe_Fit[[#This Row],[ADSpend]])+(K$20*Cafe_Fit[[#This Row],[TapsActive]])+(K$21*Cafe_Fit[[#This Row],[IsWeekend]])</f>
        <v>12478.208762800856</v>
      </c>
      <c r="J652" s="4">
        <v>625</v>
      </c>
      <c r="K652" s="4">
        <v>12525.459437934573</v>
      </c>
      <c r="L652" s="4">
        <v>-572.3598124310065</v>
      </c>
    </row>
    <row r="653" spans="2:12" x14ac:dyDescent="0.3">
      <c r="B653" s="1">
        <f t="shared" si="10"/>
        <v>43382</v>
      </c>
      <c r="C653" s="2">
        <v>13193.548488320099</v>
      </c>
      <c r="D653">
        <v>75</v>
      </c>
      <c r="E653" cm="1">
        <f t="array" ref="E653">_xlfn.SWITCH(MONTH(Cafe_Fit[[#This Row],[Date]]),1,100,2,100,3,100,4,150,5,150,6,150,7,150,8,200,9,150,10,150,11,150,12,150)</f>
        <v>150</v>
      </c>
      <c r="F653">
        <v>15</v>
      </c>
      <c r="G653">
        <f>IF(OR(WEEKDAY(Cafe_Fit[[#This Row],[Date]])=1, WEEKDAY(Cafe_Fit[[#This Row],[Date]])=7),1,0)</f>
        <v>0</v>
      </c>
      <c r="H653" s="8">
        <f>K$17+(K$18*Cafe_Fit[[#This Row],[Temp]])+(K$19*Cafe_Fit[[#This Row],[ADSpend]])+(K$20*Cafe_Fit[[#This Row],[TapsActive]])+(K$21*Cafe_Fit[[#This Row],[IsWeekend]])</f>
        <v>12472.437508129569</v>
      </c>
      <c r="J653" s="4">
        <v>626</v>
      </c>
      <c r="K653" s="4">
        <v>12653.955980884473</v>
      </c>
      <c r="L653" s="4">
        <v>517.83531817366202</v>
      </c>
    </row>
    <row r="654" spans="2:12" x14ac:dyDescent="0.3">
      <c r="B654" s="1">
        <f t="shared" si="10"/>
        <v>43383</v>
      </c>
      <c r="C654" s="2">
        <v>12979.059896574388</v>
      </c>
      <c r="D654">
        <v>75</v>
      </c>
      <c r="E654" cm="1">
        <f t="array" ref="E654">_xlfn.SWITCH(MONTH(Cafe_Fit[[#This Row],[Date]]),1,100,2,100,3,100,4,150,5,150,6,150,7,150,8,200,9,150,10,150,11,150,12,150)</f>
        <v>150</v>
      </c>
      <c r="F654">
        <v>20</v>
      </c>
      <c r="G654">
        <f>IF(OR(WEEKDAY(Cafe_Fit[[#This Row],[Date]])=1, WEEKDAY(Cafe_Fit[[#This Row],[Date]])=7),1,0)</f>
        <v>0</v>
      </c>
      <c r="H654" s="8">
        <f>K$17+(K$18*Cafe_Fit[[#This Row],[Temp]])+(K$19*Cafe_Fit[[#This Row],[ADSpend]])+(K$20*Cafe_Fit[[#This Row],[TapsActive]])+(K$21*Cafe_Fit[[#This Row],[IsWeekend]])</f>
        <v>12302.461544717235</v>
      </c>
      <c r="J654" s="4">
        <v>627</v>
      </c>
      <c r="K654" s="4">
        <v>12680.466945786975</v>
      </c>
      <c r="L654" s="4">
        <v>-186.36610938480771</v>
      </c>
    </row>
    <row r="655" spans="2:12" x14ac:dyDescent="0.3">
      <c r="B655" s="1">
        <f t="shared" si="10"/>
        <v>43384</v>
      </c>
      <c r="C655" s="2">
        <v>13353.632933310448</v>
      </c>
      <c r="D655">
        <v>75</v>
      </c>
      <c r="E655" cm="1">
        <f t="array" ref="E655">_xlfn.SWITCH(MONTH(Cafe_Fit[[#This Row],[Date]]),1,100,2,100,3,100,4,150,5,150,6,150,7,150,8,200,9,150,10,150,11,150,12,150)</f>
        <v>150</v>
      </c>
      <c r="F655">
        <v>12</v>
      </c>
      <c r="G655">
        <f>IF(OR(WEEKDAY(Cafe_Fit[[#This Row],[Date]])=1, WEEKDAY(Cafe_Fit[[#This Row],[Date]])=7),1,0)</f>
        <v>0</v>
      </c>
      <c r="H655" s="8">
        <f>K$17+(K$18*Cafe_Fit[[#This Row],[Temp]])+(K$19*Cafe_Fit[[#This Row],[ADSpend]])+(K$20*Cafe_Fit[[#This Row],[TapsActive]])+(K$21*Cafe_Fit[[#This Row],[IsWeekend]])</f>
        <v>12574.42308617697</v>
      </c>
      <c r="J655" s="4">
        <v>628</v>
      </c>
      <c r="K655" s="4">
        <v>12965.683969697962</v>
      </c>
      <c r="L655" s="4">
        <v>-575.54860480286516</v>
      </c>
    </row>
    <row r="656" spans="2:12" x14ac:dyDescent="0.3">
      <c r="B656" s="1">
        <f t="shared" si="10"/>
        <v>43385</v>
      </c>
      <c r="C656" s="2">
        <v>13246.007886834612</v>
      </c>
      <c r="D656">
        <v>62</v>
      </c>
      <c r="E656" cm="1">
        <f t="array" ref="E656">_xlfn.SWITCH(MONTH(Cafe_Fit[[#This Row],[Date]]),1,100,2,100,3,100,4,150,5,150,6,150,7,150,8,200,9,150,10,150,11,150,12,150)</f>
        <v>150</v>
      </c>
      <c r="F656">
        <v>22</v>
      </c>
      <c r="G656">
        <f>IF(OR(WEEKDAY(Cafe_Fit[[#This Row],[Date]])=1, WEEKDAY(Cafe_Fit[[#This Row],[Date]])=7),1,0)</f>
        <v>0</v>
      </c>
      <c r="H656" s="8">
        <f>K$17+(K$18*Cafe_Fit[[#This Row],[Temp]])+(K$19*Cafe_Fit[[#This Row],[ADSpend]])+(K$20*Cafe_Fit[[#This Row],[TapsActive]])+(K$21*Cafe_Fit[[#This Row],[IsWeekend]])</f>
        <v>11620.212382613974</v>
      </c>
      <c r="J656" s="4">
        <v>629</v>
      </c>
      <c r="K656" s="4">
        <v>12470.724535020889</v>
      </c>
      <c r="L656" s="4">
        <v>-208.65145159139502</v>
      </c>
    </row>
    <row r="657" spans="2:12" x14ac:dyDescent="0.3">
      <c r="B657" s="1">
        <f t="shared" si="10"/>
        <v>43386</v>
      </c>
      <c r="C657" s="2">
        <v>15223.762260975671</v>
      </c>
      <c r="D657">
        <v>62</v>
      </c>
      <c r="E657" cm="1">
        <f t="array" ref="E657">_xlfn.SWITCH(MONTH(Cafe_Fit[[#This Row],[Date]]),1,100,2,100,3,100,4,150,5,150,6,150,7,150,8,200,9,150,10,150,11,150,12,150)</f>
        <v>150</v>
      </c>
      <c r="F657">
        <v>13</v>
      </c>
      <c r="G657">
        <f>IF(OR(WEEKDAY(Cafe_Fit[[#This Row],[Date]])=1, WEEKDAY(Cafe_Fit[[#This Row],[Date]])=7),1,0)</f>
        <v>1</v>
      </c>
      <c r="H657" s="8">
        <f>K$17+(K$18*Cafe_Fit[[#This Row],[Temp]])+(K$19*Cafe_Fit[[#This Row],[ADSpend]])+(K$20*Cafe_Fit[[#This Row],[TapsActive]])+(K$21*Cafe_Fit[[#This Row],[IsWeekend]])</f>
        <v>14854.891252574969</v>
      </c>
      <c r="J657" s="4">
        <v>630</v>
      </c>
      <c r="K657" s="4">
        <v>15705.403404981884</v>
      </c>
      <c r="L657" s="4">
        <v>284.7146616080845</v>
      </c>
    </row>
    <row r="658" spans="2:12" x14ac:dyDescent="0.3">
      <c r="B658" s="1">
        <f t="shared" si="10"/>
        <v>43387</v>
      </c>
      <c r="C658" s="2">
        <v>15651.836453614826</v>
      </c>
      <c r="D658">
        <v>67</v>
      </c>
      <c r="E658" cm="1">
        <f t="array" ref="E658">_xlfn.SWITCH(MONTH(Cafe_Fit[[#This Row],[Date]]),1,100,2,100,3,100,4,150,5,150,6,150,7,150,8,200,9,150,10,150,11,150,12,150)</f>
        <v>150</v>
      </c>
      <c r="F658">
        <v>16</v>
      </c>
      <c r="G658">
        <f>IF(OR(WEEKDAY(Cafe_Fit[[#This Row],[Date]])=1, WEEKDAY(Cafe_Fit[[#This Row],[Date]])=7),1,0)</f>
        <v>1</v>
      </c>
      <c r="H658" s="8">
        <f>K$17+(K$18*Cafe_Fit[[#This Row],[Temp]])+(K$19*Cafe_Fit[[#This Row],[ADSpend]])+(K$20*Cafe_Fit[[#This Row],[TapsActive]])+(K$21*Cafe_Fit[[#This Row],[IsWeekend]])</f>
        <v>14989.159050196156</v>
      </c>
      <c r="J658" s="4">
        <v>631</v>
      </c>
      <c r="K658" s="4">
        <v>15590.162344483233</v>
      </c>
      <c r="L658" s="4">
        <v>-156.97787012965273</v>
      </c>
    </row>
    <row r="659" spans="2:12" x14ac:dyDescent="0.3">
      <c r="B659" s="1">
        <f t="shared" si="10"/>
        <v>43388</v>
      </c>
      <c r="C659" s="2">
        <v>12116.234500577839</v>
      </c>
      <c r="D659">
        <v>71</v>
      </c>
      <c r="E659" cm="1">
        <f t="array" ref="E659">_xlfn.SWITCH(MONTH(Cafe_Fit[[#This Row],[Date]]),1,100,2,100,3,100,4,150,5,150,6,150,7,150,8,200,9,150,10,150,11,150,12,150)</f>
        <v>150</v>
      </c>
      <c r="F659">
        <v>16</v>
      </c>
      <c r="G659">
        <f>IF(OR(WEEKDAY(Cafe_Fit[[#This Row],[Date]])=1, WEEKDAY(Cafe_Fit[[#This Row],[Date]])=7),1,0)</f>
        <v>0</v>
      </c>
      <c r="H659" s="8">
        <f>K$17+(K$18*Cafe_Fit[[#This Row],[Temp]])+(K$19*Cafe_Fit[[#This Row],[ADSpend]])+(K$20*Cafe_Fit[[#This Row],[TapsActive]])+(K$21*Cafe_Fit[[#This Row],[IsWeekend]])</f>
        <v>12249.439614912233</v>
      </c>
      <c r="J659" s="4">
        <v>632</v>
      </c>
      <c r="K659" s="4">
        <v>12546.19914816579</v>
      </c>
      <c r="L659" s="4">
        <v>774.95673276171146</v>
      </c>
    </row>
    <row r="660" spans="2:12" x14ac:dyDescent="0.3">
      <c r="B660" s="1">
        <f t="shared" si="10"/>
        <v>43389</v>
      </c>
      <c r="C660" s="2">
        <v>11558.467991876038</v>
      </c>
      <c r="D660">
        <v>74</v>
      </c>
      <c r="E660" cm="1">
        <f t="array" ref="E660">_xlfn.SWITCH(MONTH(Cafe_Fit[[#This Row],[Date]]),1,100,2,100,3,100,4,150,5,150,6,150,7,150,8,200,9,150,10,150,11,150,12,150)</f>
        <v>150</v>
      </c>
      <c r="F660">
        <v>14</v>
      </c>
      <c r="G660">
        <f>IF(OR(WEEKDAY(Cafe_Fit[[#This Row],[Date]])=1, WEEKDAY(Cafe_Fit[[#This Row],[Date]])=7),1,0)</f>
        <v>0</v>
      </c>
      <c r="H660" s="8">
        <f>K$17+(K$18*Cafe_Fit[[#This Row],[Temp]])+(K$19*Cafe_Fit[[#This Row],[ADSpend]])+(K$20*Cafe_Fit[[#This Row],[TapsActive]])+(K$21*Cafe_Fit[[#This Row],[IsWeekend]])</f>
        <v>12459.182025678319</v>
      </c>
      <c r="J660" s="4">
        <v>633</v>
      </c>
      <c r="K660" s="4">
        <v>12627.445015981973</v>
      </c>
      <c r="L660" s="4">
        <v>1411.669591481681</v>
      </c>
    </row>
    <row r="661" spans="2:12" x14ac:dyDescent="0.3">
      <c r="B661" s="1">
        <f t="shared" si="10"/>
        <v>43390</v>
      </c>
      <c r="C661" s="2">
        <v>13054.475878092475</v>
      </c>
      <c r="D661">
        <v>68</v>
      </c>
      <c r="E661" cm="1">
        <f t="array" ref="E661">_xlfn.SWITCH(MONTH(Cafe_Fit[[#This Row],[Date]]),1,100,2,100,3,100,4,150,5,150,6,150,7,150,8,200,9,150,10,150,11,150,12,150)</f>
        <v>150</v>
      </c>
      <c r="F661">
        <v>14</v>
      </c>
      <c r="G661">
        <f>IF(OR(WEEKDAY(Cafe_Fit[[#This Row],[Date]])=1, WEEKDAY(Cafe_Fit[[#This Row],[Date]])=7),1,0)</f>
        <v>0</v>
      </c>
      <c r="H661" s="8">
        <f>K$17+(K$18*Cafe_Fit[[#This Row],[Temp]])+(K$19*Cafe_Fit[[#This Row],[ADSpend]])+(K$20*Cafe_Fit[[#This Row],[TapsActive]])+(K$21*Cafe_Fit[[#This Row],[IsWeekend]])</f>
        <v>12175.677974876015</v>
      </c>
      <c r="J661" s="4">
        <v>634</v>
      </c>
      <c r="K661" s="4">
        <v>12464.953280349604</v>
      </c>
      <c r="L661" s="4">
        <v>-1001.4393234974632</v>
      </c>
    </row>
    <row r="662" spans="2:12" x14ac:dyDescent="0.3">
      <c r="B662" s="1">
        <f t="shared" si="10"/>
        <v>43391</v>
      </c>
      <c r="C662" s="2">
        <v>10891.616844757893</v>
      </c>
      <c r="D662">
        <v>63</v>
      </c>
      <c r="E662" cm="1">
        <f t="array" ref="E662">_xlfn.SWITCH(MONTH(Cafe_Fit[[#This Row],[Date]]),1,100,2,100,3,100,4,150,5,150,6,150,7,150,8,200,9,150,10,150,11,150,12,150)</f>
        <v>150</v>
      </c>
      <c r="F662">
        <v>22</v>
      </c>
      <c r="G662">
        <f>IF(OR(WEEKDAY(Cafe_Fit[[#This Row],[Date]])=1, WEEKDAY(Cafe_Fit[[#This Row],[Date]])=7),1,0)</f>
        <v>0</v>
      </c>
      <c r="H662" s="8">
        <f>K$17+(K$18*Cafe_Fit[[#This Row],[Temp]])+(K$19*Cafe_Fit[[#This Row],[ADSpend]])+(K$20*Cafe_Fit[[#This Row],[TapsActive]])+(K$21*Cafe_Fit[[#This Row],[IsWeekend]])</f>
        <v>11667.463057747691</v>
      </c>
      <c r="J662" s="4">
        <v>635</v>
      </c>
      <c r="K662" s="4">
        <v>12493.177218360786</v>
      </c>
      <c r="L662" s="4">
        <v>-1046.5936696563003</v>
      </c>
    </row>
    <row r="663" spans="2:12" x14ac:dyDescent="0.3">
      <c r="B663" s="1">
        <f t="shared" si="10"/>
        <v>43392</v>
      </c>
      <c r="C663" s="2">
        <v>12036.688399846242</v>
      </c>
      <c r="D663">
        <v>60</v>
      </c>
      <c r="E663" cm="1">
        <f t="array" ref="E663">_xlfn.SWITCH(MONTH(Cafe_Fit[[#This Row],[Date]]),1,100,2,100,3,100,4,150,5,150,6,150,7,150,8,200,9,150,10,150,11,150,12,150)</f>
        <v>150</v>
      </c>
      <c r="F663">
        <v>17</v>
      </c>
      <c r="G663">
        <f>IF(OR(WEEKDAY(Cafe_Fit[[#This Row],[Date]])=1, WEEKDAY(Cafe_Fit[[#This Row],[Date]])=7),1,0)</f>
        <v>0</v>
      </c>
      <c r="H663" s="8">
        <f>K$17+(K$18*Cafe_Fit[[#This Row],[Temp]])+(K$19*Cafe_Fit[[#This Row],[ADSpend]])+(K$20*Cafe_Fit[[#This Row],[TapsActive]])+(K$21*Cafe_Fit[[#This Row],[IsWeekend]])</f>
        <v>11695.686995758875</v>
      </c>
      <c r="J663" s="4">
        <v>636</v>
      </c>
      <c r="K663" s="4">
        <v>12506.432700812036</v>
      </c>
      <c r="L663" s="4">
        <v>-1077.6806559061697</v>
      </c>
    </row>
    <row r="664" spans="2:12" x14ac:dyDescent="0.3">
      <c r="B664" s="1">
        <f t="shared" si="10"/>
        <v>43393</v>
      </c>
      <c r="C664" s="2">
        <v>14361.173875259547</v>
      </c>
      <c r="D664">
        <v>64</v>
      </c>
      <c r="E664" cm="1">
        <f t="array" ref="E664">_xlfn.SWITCH(MONTH(Cafe_Fit[[#This Row],[Date]]),1,100,2,100,3,100,4,150,5,150,6,150,7,150,8,200,9,150,10,150,11,150,12,150)</f>
        <v>150</v>
      </c>
      <c r="F664">
        <v>22</v>
      </c>
      <c r="G664">
        <f>IF(OR(WEEKDAY(Cafe_Fit[[#This Row],[Date]])=1, WEEKDAY(Cafe_Fit[[#This Row],[Date]])=7),1,0)</f>
        <v>1</v>
      </c>
      <c r="H664" s="8">
        <f>K$17+(K$18*Cafe_Fit[[#This Row],[Temp]])+(K$19*Cafe_Fit[[#This Row],[ADSpend]])+(K$20*Cafe_Fit[[#This Row],[TapsActive]])+(K$21*Cafe_Fit[[#This Row],[IsWeekend]])</f>
        <v>14643.435868700202</v>
      </c>
      <c r="J664" s="4">
        <v>637</v>
      </c>
      <c r="K664" s="4">
        <v>15393.675416168397</v>
      </c>
      <c r="L664" s="4">
        <v>-565.99092891396504</v>
      </c>
    </row>
    <row r="665" spans="2:12" x14ac:dyDescent="0.3">
      <c r="B665" s="1">
        <f t="shared" si="10"/>
        <v>43394</v>
      </c>
      <c r="C665" s="2">
        <v>15563.134448602548</v>
      </c>
      <c r="D665">
        <v>55</v>
      </c>
      <c r="E665" cm="1">
        <f t="array" ref="E665">_xlfn.SWITCH(MONTH(Cafe_Fit[[#This Row],[Date]]),1,100,2,100,3,100,4,150,5,150,6,150,7,150,8,200,9,150,10,150,11,150,12,150)</f>
        <v>150</v>
      </c>
      <c r="F665">
        <v>14</v>
      </c>
      <c r="G665">
        <f>IF(OR(WEEKDAY(Cafe_Fit[[#This Row],[Date]])=1, WEEKDAY(Cafe_Fit[[#This Row],[Date]])=7),1,0)</f>
        <v>1</v>
      </c>
      <c r="H665" s="8">
        <f>K$17+(K$18*Cafe_Fit[[#This Row],[Temp]])+(K$19*Cafe_Fit[[#This Row],[ADSpend]])+(K$20*Cafe_Fit[[#This Row],[TapsActive]])+(K$21*Cafe_Fit[[#This Row],[IsWeekend]])</f>
        <v>14490.141333956481</v>
      </c>
      <c r="J665" s="4">
        <v>638</v>
      </c>
      <c r="K665" s="4">
        <v>15482.405511764548</v>
      </c>
      <c r="L665" s="4">
        <v>-404.32508992794646</v>
      </c>
    </row>
    <row r="666" spans="2:12" x14ac:dyDescent="0.3">
      <c r="B666" s="1">
        <f t="shared" si="10"/>
        <v>43395</v>
      </c>
      <c r="C666" s="2">
        <v>12537.621083968972</v>
      </c>
      <c r="D666">
        <v>54</v>
      </c>
      <c r="E666" cm="1">
        <f t="array" ref="E666">_xlfn.SWITCH(MONTH(Cafe_Fit[[#This Row],[Date]]),1,100,2,100,3,100,4,150,5,150,6,150,7,150,8,200,9,150,10,150,11,150,12,150)</f>
        <v>150</v>
      </c>
      <c r="F666">
        <v>15</v>
      </c>
      <c r="G666">
        <f>IF(OR(WEEKDAY(Cafe_Fit[[#This Row],[Date]])=1, WEEKDAY(Cafe_Fit[[#This Row],[Date]])=7),1,0)</f>
        <v>0</v>
      </c>
      <c r="H666" s="8">
        <f>K$17+(K$18*Cafe_Fit[[#This Row],[Temp]])+(K$19*Cafe_Fit[[#This Row],[ADSpend]])+(K$20*Cafe_Fit[[#This Row],[TapsActive]])+(K$21*Cafe_Fit[[#This Row],[IsWeekend]])</f>
        <v>11480.173330321502</v>
      </c>
      <c r="J666" s="4">
        <v>639</v>
      </c>
      <c r="K666" s="4">
        <v>12464.953280349604</v>
      </c>
      <c r="L666" s="4">
        <v>1036.7936569512276</v>
      </c>
    </row>
    <row r="667" spans="2:12" x14ac:dyDescent="0.3">
      <c r="B667" s="1">
        <f t="shared" si="10"/>
        <v>43396</v>
      </c>
      <c r="C667" s="2">
        <v>11019.107181263318</v>
      </c>
      <c r="D667">
        <v>60</v>
      </c>
      <c r="E667" cm="1">
        <f t="array" ref="E667">_xlfn.SWITCH(MONTH(Cafe_Fit[[#This Row],[Date]]),1,100,2,100,3,100,4,150,5,150,6,150,7,150,8,200,9,150,10,150,11,150,12,150)</f>
        <v>150</v>
      </c>
      <c r="F667">
        <v>22</v>
      </c>
      <c r="G667">
        <f>IF(OR(WEEKDAY(Cafe_Fit[[#This Row],[Date]])=1, WEEKDAY(Cafe_Fit[[#This Row],[Date]])=7),1,0)</f>
        <v>0</v>
      </c>
      <c r="H667" s="8">
        <f>K$17+(K$18*Cafe_Fit[[#This Row],[Temp]])+(K$19*Cafe_Fit[[#This Row],[ADSpend]])+(K$20*Cafe_Fit[[#This Row],[TapsActive]])+(K$21*Cafe_Fit[[#This Row],[IsWeekend]])</f>
        <v>11525.71103234654</v>
      </c>
      <c r="J667" s="4">
        <v>640</v>
      </c>
      <c r="K667" s="4">
        <v>12417.702605215887</v>
      </c>
      <c r="L667" s="4">
        <v>1464.8590720153934</v>
      </c>
    </row>
    <row r="668" spans="2:12" x14ac:dyDescent="0.3">
      <c r="B668" s="1">
        <f t="shared" si="10"/>
        <v>43397</v>
      </c>
      <c r="C668" s="2">
        <v>12588.033931213386</v>
      </c>
      <c r="D668">
        <v>59</v>
      </c>
      <c r="E668" cm="1">
        <f t="array" ref="E668">_xlfn.SWITCH(MONTH(Cafe_Fit[[#This Row],[Date]]),1,100,2,100,3,100,4,150,5,150,6,150,7,150,8,200,9,150,10,150,11,150,12,150)</f>
        <v>150</v>
      </c>
      <c r="F668">
        <v>18</v>
      </c>
      <c r="G668">
        <f>IF(OR(WEEKDAY(Cafe_Fit[[#This Row],[Date]])=1, WEEKDAY(Cafe_Fit[[#This Row],[Date]])=7),1,0)</f>
        <v>0</v>
      </c>
      <c r="H668" s="8">
        <f>K$17+(K$18*Cafe_Fit[[#This Row],[Temp]])+(K$19*Cafe_Fit[[#This Row],[ADSpend]])+(K$20*Cafe_Fit[[#This Row],[TapsActive]])+(K$21*Cafe_Fit[[#This Row],[IsWeekend]])</f>
        <v>11614.441127942689</v>
      </c>
      <c r="J668" s="4">
        <v>641</v>
      </c>
      <c r="K668" s="4">
        <v>12580.194340848257</v>
      </c>
      <c r="L668" s="4">
        <v>-274.55138080825964</v>
      </c>
    </row>
    <row r="669" spans="2:12" x14ac:dyDescent="0.3">
      <c r="B669" s="1">
        <f t="shared" si="10"/>
        <v>43398</v>
      </c>
      <c r="C669" s="2">
        <v>13062.161673326244</v>
      </c>
      <c r="D669">
        <v>56</v>
      </c>
      <c r="E669" cm="1">
        <f t="array" ref="E669">_xlfn.SWITCH(MONTH(Cafe_Fit[[#This Row],[Date]]),1,100,2,100,3,100,4,150,5,150,6,150,7,150,8,200,9,150,10,150,11,150,12,150)</f>
        <v>150</v>
      </c>
      <c r="F669">
        <v>13</v>
      </c>
      <c r="G669">
        <f>IF(OR(WEEKDAY(Cafe_Fit[[#This Row],[Date]])=1, WEEKDAY(Cafe_Fit[[#This Row],[Date]])=7),1,0)</f>
        <v>0</v>
      </c>
      <c r="H669" s="8">
        <f>K$17+(K$18*Cafe_Fit[[#This Row],[Temp]])+(K$19*Cafe_Fit[[#This Row],[ADSpend]])+(K$20*Cafe_Fit[[#This Row],[TapsActive]])+(K$21*Cafe_Fit[[#This Row],[IsWeekend]])</f>
        <v>11642.665065953872</v>
      </c>
      <c r="J669" s="4">
        <v>642</v>
      </c>
      <c r="K669" s="4">
        <v>12457.469052569639</v>
      </c>
      <c r="L669" s="4">
        <v>-421.8183161463312</v>
      </c>
    </row>
    <row r="670" spans="2:12" x14ac:dyDescent="0.3">
      <c r="B670" s="1">
        <f t="shared" si="10"/>
        <v>43399</v>
      </c>
      <c r="C670" s="2">
        <v>12497.464883230317</v>
      </c>
      <c r="D670">
        <v>50</v>
      </c>
      <c r="E670" cm="1">
        <f t="array" ref="E670">_xlfn.SWITCH(MONTH(Cafe_Fit[[#This Row],[Date]]),1,100,2,100,3,100,4,150,5,150,6,150,7,150,8,200,9,150,10,150,11,150,12,150)</f>
        <v>150</v>
      </c>
      <c r="F670">
        <v>13</v>
      </c>
      <c r="G670">
        <f>IF(OR(WEEKDAY(Cafe_Fit[[#This Row],[Date]])=1, WEEKDAY(Cafe_Fit[[#This Row],[Date]])=7),1,0)</f>
        <v>0</v>
      </c>
      <c r="H670" s="8">
        <f>K$17+(K$18*Cafe_Fit[[#This Row],[Temp]])+(K$19*Cafe_Fit[[#This Row],[ADSpend]])+(K$20*Cafe_Fit[[#This Row],[TapsActive]])+(K$21*Cafe_Fit[[#This Row],[IsWeekend]])</f>
        <v>11359.161015151567</v>
      </c>
      <c r="J670" s="4">
        <v>643</v>
      </c>
      <c r="K670" s="4">
        <v>12572.71011306829</v>
      </c>
      <c r="L670" s="4">
        <v>1340.2373827430092</v>
      </c>
    </row>
    <row r="671" spans="2:12" x14ac:dyDescent="0.3">
      <c r="B671" s="1">
        <f t="shared" si="10"/>
        <v>43400</v>
      </c>
      <c r="C671" s="2">
        <v>14120.919993700025</v>
      </c>
      <c r="D671">
        <v>54</v>
      </c>
      <c r="E671" cm="1">
        <f t="array" ref="E671">_xlfn.SWITCH(MONTH(Cafe_Fit[[#This Row],[Date]]),1,100,2,100,3,100,4,150,5,150,6,150,7,150,8,200,9,150,10,150,11,150,12,150)</f>
        <v>150</v>
      </c>
      <c r="F671">
        <v>20</v>
      </c>
      <c r="G671">
        <f>IF(OR(WEEKDAY(Cafe_Fit[[#This Row],[Date]])=1, WEEKDAY(Cafe_Fit[[#This Row],[Date]])=7),1,0)</f>
        <v>1</v>
      </c>
      <c r="H671" s="8">
        <f>K$17+(K$18*Cafe_Fit[[#This Row],[Temp]])+(K$19*Cafe_Fit[[#This Row],[ADSpend]])+(K$20*Cafe_Fit[[#This Row],[TapsActive]])+(K$21*Cafe_Fit[[#This Row],[IsWeekend]])</f>
        <v>14238.91950272796</v>
      </c>
      <c r="J671" s="4">
        <v>644</v>
      </c>
      <c r="K671" s="4">
        <v>15514.687731338332</v>
      </c>
      <c r="L671" s="4">
        <v>-55.745775591110942</v>
      </c>
    </row>
    <row r="672" spans="2:12" x14ac:dyDescent="0.3">
      <c r="B672" s="1">
        <f t="shared" si="10"/>
        <v>43401</v>
      </c>
      <c r="C672" s="2">
        <v>14308.784635424003</v>
      </c>
      <c r="D672">
        <v>57</v>
      </c>
      <c r="E672" cm="1">
        <f t="array" ref="E672">_xlfn.SWITCH(MONTH(Cafe_Fit[[#This Row],[Date]]),1,100,2,100,3,100,4,150,5,150,6,150,7,150,8,200,9,150,10,150,11,150,12,150)</f>
        <v>150</v>
      </c>
      <c r="F672">
        <v>16</v>
      </c>
      <c r="G672">
        <f>IF(OR(WEEKDAY(Cafe_Fit[[#This Row],[Date]])=1, WEEKDAY(Cafe_Fit[[#This Row],[Date]])=7),1,0)</f>
        <v>1</v>
      </c>
      <c r="H672" s="8">
        <f>K$17+(K$18*Cafe_Fit[[#This Row],[Temp]])+(K$19*Cafe_Fit[[#This Row],[ADSpend]])+(K$20*Cafe_Fit[[#This Row],[TapsActive]])+(K$21*Cafe_Fit[[#This Row],[IsWeekend]])</f>
        <v>14516.65229885898</v>
      </c>
      <c r="J672" s="4">
        <v>645</v>
      </c>
      <c r="K672" s="4">
        <v>15535.427441569549</v>
      </c>
      <c r="L672" s="4">
        <v>-967.0049937654494</v>
      </c>
    </row>
    <row r="673" spans="2:12" x14ac:dyDescent="0.3">
      <c r="B673" s="1">
        <f t="shared" si="10"/>
        <v>43402</v>
      </c>
      <c r="C673" s="2">
        <v>11768.081366415829</v>
      </c>
      <c r="D673">
        <v>62</v>
      </c>
      <c r="E673" cm="1">
        <f t="array" ref="E673">_xlfn.SWITCH(MONTH(Cafe_Fit[[#This Row],[Date]]),1,100,2,100,3,100,4,150,5,150,6,150,7,150,8,200,9,150,10,150,11,150,12,150)</f>
        <v>150</v>
      </c>
      <c r="F673">
        <v>18</v>
      </c>
      <c r="G673">
        <f>IF(OR(WEEKDAY(Cafe_Fit[[#This Row],[Date]])=1, WEEKDAY(Cafe_Fit[[#This Row],[Date]])=7),1,0)</f>
        <v>0</v>
      </c>
      <c r="H673" s="8">
        <f>K$17+(K$18*Cafe_Fit[[#This Row],[Temp]])+(K$19*Cafe_Fit[[#This Row],[ADSpend]])+(K$20*Cafe_Fit[[#This Row],[TapsActive]])+(K$21*Cafe_Fit[[#This Row],[IsWeekend]])</f>
        <v>11756.193153343842</v>
      </c>
      <c r="J673" s="4">
        <v>646</v>
      </c>
      <c r="K673" s="4">
        <v>12478.208762800856</v>
      </c>
      <c r="L673" s="4">
        <v>385.150716129996</v>
      </c>
    </row>
    <row r="674" spans="2:12" x14ac:dyDescent="0.3">
      <c r="B674" s="1">
        <f t="shared" si="10"/>
        <v>43403</v>
      </c>
      <c r="C674" s="2">
        <v>10671.040795913126</v>
      </c>
      <c r="D674">
        <v>58</v>
      </c>
      <c r="E674" cm="1">
        <f t="array" ref="E674">_xlfn.SWITCH(MONTH(Cafe_Fit[[#This Row],[Date]]),1,100,2,100,3,100,4,150,5,150,6,150,7,150,8,200,9,150,10,150,11,150,12,150)</f>
        <v>150</v>
      </c>
      <c r="F674">
        <v>21</v>
      </c>
      <c r="G674">
        <f>IF(OR(WEEKDAY(Cafe_Fit[[#This Row],[Date]])=1, WEEKDAY(Cafe_Fit[[#This Row],[Date]])=7),1,0)</f>
        <v>0</v>
      </c>
      <c r="H674" s="8">
        <f>K$17+(K$18*Cafe_Fit[[#This Row],[Temp]])+(K$19*Cafe_Fit[[#This Row],[ADSpend]])+(K$20*Cafe_Fit[[#This Row],[TapsActive]])+(K$21*Cafe_Fit[[#This Row],[IsWeekend]])</f>
        <v>11465.204874761572</v>
      </c>
      <c r="J674" s="4">
        <v>647</v>
      </c>
      <c r="K674" s="4">
        <v>12472.437508129569</v>
      </c>
      <c r="L674" s="4">
        <v>721.11098019052952</v>
      </c>
    </row>
    <row r="675" spans="2:12" x14ac:dyDescent="0.3">
      <c r="B675" s="1">
        <f t="shared" si="10"/>
        <v>43404</v>
      </c>
      <c r="C675" s="2">
        <v>11860.860350286981</v>
      </c>
      <c r="D675">
        <v>62</v>
      </c>
      <c r="E675" cm="1">
        <f t="array" ref="E675">_xlfn.SWITCH(MONTH(Cafe_Fit[[#This Row],[Date]]),1,100,2,100,3,100,4,150,5,150,6,150,7,150,8,200,9,150,10,150,11,150,12,150)</f>
        <v>150</v>
      </c>
      <c r="F675">
        <v>17</v>
      </c>
      <c r="G675">
        <f>IF(OR(WEEKDAY(Cafe_Fit[[#This Row],[Date]])=1, WEEKDAY(Cafe_Fit[[#This Row],[Date]])=7),1,0)</f>
        <v>0</v>
      </c>
      <c r="H675" s="8">
        <f>K$17+(K$18*Cafe_Fit[[#This Row],[Temp]])+(K$19*Cafe_Fit[[#This Row],[ADSpend]])+(K$20*Cafe_Fit[[#This Row],[TapsActive]])+(K$21*Cafe_Fit[[#This Row],[IsWeekend]])</f>
        <v>11790.188346026309</v>
      </c>
      <c r="J675" s="4">
        <v>648</v>
      </c>
      <c r="K675" s="4">
        <v>12302.461544717235</v>
      </c>
      <c r="L675" s="4">
        <v>676.59835185715383</v>
      </c>
    </row>
    <row r="676" spans="2:12" x14ac:dyDescent="0.3">
      <c r="B676" s="1">
        <f t="shared" si="10"/>
        <v>43405</v>
      </c>
      <c r="C676" s="2">
        <v>13427.127633636055</v>
      </c>
      <c r="D676">
        <v>65</v>
      </c>
      <c r="E676" cm="1">
        <f t="array" ref="E676">_xlfn.SWITCH(MONTH(Cafe_Fit[[#This Row],[Date]]),1,100,2,100,3,100,4,150,5,150,6,150,7,150,8,200,9,150,10,150,11,150,12,150)</f>
        <v>150</v>
      </c>
      <c r="F676">
        <v>21</v>
      </c>
      <c r="G676">
        <f>IF(OR(WEEKDAY(Cafe_Fit[[#This Row],[Date]])=1, WEEKDAY(Cafe_Fit[[#This Row],[Date]])=7),1,0)</f>
        <v>0</v>
      </c>
      <c r="H676" s="8">
        <f>K$17+(K$18*Cafe_Fit[[#This Row],[Temp]])+(K$19*Cafe_Fit[[#This Row],[ADSpend]])+(K$20*Cafe_Fit[[#This Row],[TapsActive]])+(K$21*Cafe_Fit[[#This Row],[IsWeekend]])</f>
        <v>11795.959600697593</v>
      </c>
      <c r="J676" s="4">
        <v>649</v>
      </c>
      <c r="K676" s="4">
        <v>12574.42308617697</v>
      </c>
      <c r="L676" s="4">
        <v>779.20984713347752</v>
      </c>
    </row>
    <row r="677" spans="2:12" x14ac:dyDescent="0.3">
      <c r="B677" s="1">
        <f t="shared" si="10"/>
        <v>43406</v>
      </c>
      <c r="C677" s="2">
        <v>11058.843450500794</v>
      </c>
      <c r="D677">
        <v>60</v>
      </c>
      <c r="E677" cm="1">
        <f t="array" ref="E677">_xlfn.SWITCH(MONTH(Cafe_Fit[[#This Row],[Date]]),1,100,2,100,3,100,4,150,5,150,6,150,7,150,8,200,9,150,10,150,11,150,12,150)</f>
        <v>150</v>
      </c>
      <c r="F677">
        <v>12</v>
      </c>
      <c r="G677">
        <f>IF(OR(WEEKDAY(Cafe_Fit[[#This Row],[Date]])=1, WEEKDAY(Cafe_Fit[[#This Row],[Date]])=7),1,0)</f>
        <v>0</v>
      </c>
      <c r="H677" s="8">
        <f>K$17+(K$18*Cafe_Fit[[#This Row],[Temp]])+(K$19*Cafe_Fit[[#This Row],[ADSpend]])+(K$20*Cafe_Fit[[#This Row],[TapsActive]])+(K$21*Cafe_Fit[[#This Row],[IsWeekend]])</f>
        <v>11865.66295917121</v>
      </c>
      <c r="J677" s="4">
        <v>650</v>
      </c>
      <c r="K677" s="4">
        <v>11620.212382613974</v>
      </c>
      <c r="L677" s="4">
        <v>1625.7955042206377</v>
      </c>
    </row>
    <row r="678" spans="2:12" x14ac:dyDescent="0.3">
      <c r="B678" s="1">
        <f t="shared" si="10"/>
        <v>43407</v>
      </c>
      <c r="C678" s="2">
        <v>12955.090718281132</v>
      </c>
      <c r="D678">
        <v>50</v>
      </c>
      <c r="E678" cm="1">
        <f t="array" ref="E678">_xlfn.SWITCH(MONTH(Cafe_Fit[[#This Row],[Date]]),1,100,2,100,3,100,4,150,5,150,6,150,7,150,8,200,9,150,10,150,11,150,12,150)</f>
        <v>150</v>
      </c>
      <c r="F678">
        <v>18</v>
      </c>
      <c r="G678">
        <f>IF(OR(WEEKDAY(Cafe_Fit[[#This Row],[Date]])=1, WEEKDAY(Cafe_Fit[[#This Row],[Date]])=7),1,0)</f>
        <v>1</v>
      </c>
      <c r="H678" s="8">
        <f>K$17+(K$18*Cafe_Fit[[#This Row],[Temp]])+(K$19*Cafe_Fit[[#This Row],[ADSpend]])+(K$20*Cafe_Fit[[#This Row],[TapsActive]])+(K$21*Cafe_Fit[[#This Row],[IsWeekend]])</f>
        <v>14117.907187558025</v>
      </c>
      <c r="J678" s="4">
        <v>651</v>
      </c>
      <c r="K678" s="4">
        <v>14854.891252574969</v>
      </c>
      <c r="L678" s="4">
        <v>368.87100840070161</v>
      </c>
    </row>
    <row r="679" spans="2:12" x14ac:dyDescent="0.3">
      <c r="B679" s="1">
        <f t="shared" si="10"/>
        <v>43408</v>
      </c>
      <c r="C679" s="2">
        <v>13198.845412837227</v>
      </c>
      <c r="D679">
        <v>54</v>
      </c>
      <c r="E679" cm="1">
        <f t="array" ref="E679">_xlfn.SWITCH(MONTH(Cafe_Fit[[#This Row],[Date]]),1,100,2,100,3,100,4,150,5,150,6,150,7,150,8,200,9,150,10,150,11,150,12,150)</f>
        <v>150</v>
      </c>
      <c r="F679">
        <v>16</v>
      </c>
      <c r="G679">
        <f>IF(OR(WEEKDAY(Cafe_Fit[[#This Row],[Date]])=1, WEEKDAY(Cafe_Fit[[#This Row],[Date]])=7),1,0)</f>
        <v>1</v>
      </c>
      <c r="H679" s="8">
        <f>K$17+(K$18*Cafe_Fit[[#This Row],[Temp]])+(K$19*Cafe_Fit[[#This Row],[ADSpend]])+(K$20*Cafe_Fit[[#This Row],[TapsActive]])+(K$21*Cafe_Fit[[#This Row],[IsWeekend]])</f>
        <v>14374.900273457828</v>
      </c>
      <c r="J679" s="4">
        <v>652</v>
      </c>
      <c r="K679" s="4">
        <v>14989.159050196156</v>
      </c>
      <c r="L679" s="4">
        <v>662.6774034186692</v>
      </c>
    </row>
    <row r="680" spans="2:12" x14ac:dyDescent="0.3">
      <c r="B680" s="1">
        <f t="shared" si="10"/>
        <v>43409</v>
      </c>
      <c r="C680" s="2">
        <v>11533.957430784611</v>
      </c>
      <c r="D680">
        <v>60</v>
      </c>
      <c r="E680" cm="1">
        <f t="array" ref="E680">_xlfn.SWITCH(MONTH(Cafe_Fit[[#This Row],[Date]]),1,100,2,100,3,100,4,150,5,150,6,150,7,150,8,200,9,150,10,150,11,150,12,150)</f>
        <v>150</v>
      </c>
      <c r="F680">
        <v>16</v>
      </c>
      <c r="G680">
        <f>IF(OR(WEEKDAY(Cafe_Fit[[#This Row],[Date]])=1, WEEKDAY(Cafe_Fit[[#This Row],[Date]])=7),1,0)</f>
        <v>0</v>
      </c>
      <c r="H680" s="8">
        <f>K$17+(K$18*Cafe_Fit[[#This Row],[Temp]])+(K$19*Cafe_Fit[[#This Row],[ADSpend]])+(K$20*Cafe_Fit[[#This Row],[TapsActive]])+(K$21*Cafe_Fit[[#This Row],[IsWeekend]])</f>
        <v>11729.682188441342</v>
      </c>
      <c r="J680" s="4">
        <v>653</v>
      </c>
      <c r="K680" s="4">
        <v>12249.439614912233</v>
      </c>
      <c r="L680" s="4">
        <v>-133.20511433439424</v>
      </c>
    </row>
    <row r="681" spans="2:12" x14ac:dyDescent="0.3">
      <c r="B681" s="1">
        <f t="shared" si="10"/>
        <v>43410</v>
      </c>
      <c r="C681" s="2">
        <v>11724.651603494665</v>
      </c>
      <c r="D681">
        <v>67</v>
      </c>
      <c r="E681" cm="1">
        <f t="array" ref="E681">_xlfn.SWITCH(MONTH(Cafe_Fit[[#This Row],[Date]]),1,100,2,100,3,100,4,150,5,150,6,150,7,150,8,200,9,150,10,150,11,150,12,150)</f>
        <v>150</v>
      </c>
      <c r="F681">
        <v>13</v>
      </c>
      <c r="G681">
        <f>IF(OR(WEEKDAY(Cafe_Fit[[#This Row],[Date]])=1, WEEKDAY(Cafe_Fit[[#This Row],[Date]])=7),1,0)</f>
        <v>0</v>
      </c>
      <c r="H681" s="8">
        <f>K$17+(K$18*Cafe_Fit[[#This Row],[Temp]])+(K$19*Cafe_Fit[[#This Row],[ADSpend]])+(K$20*Cafe_Fit[[#This Row],[TapsActive]])+(K$21*Cafe_Fit[[#This Row],[IsWeekend]])</f>
        <v>12162.422492424765</v>
      </c>
      <c r="J681" s="4">
        <v>654</v>
      </c>
      <c r="K681" s="4">
        <v>12459.182025678319</v>
      </c>
      <c r="L681" s="4">
        <v>-900.71403380228185</v>
      </c>
    </row>
    <row r="682" spans="2:12" x14ac:dyDescent="0.3">
      <c r="B682" s="1">
        <f t="shared" si="10"/>
        <v>43411</v>
      </c>
      <c r="C682" s="2">
        <v>12983.844494332045</v>
      </c>
      <c r="D682">
        <v>61</v>
      </c>
      <c r="E682" cm="1">
        <f t="array" ref="E682">_xlfn.SWITCH(MONTH(Cafe_Fit[[#This Row],[Date]]),1,100,2,100,3,100,4,150,5,150,6,150,7,150,8,200,9,150,10,150,11,150,12,150)</f>
        <v>150</v>
      </c>
      <c r="F682">
        <v>16</v>
      </c>
      <c r="G682">
        <f>IF(OR(WEEKDAY(Cafe_Fit[[#This Row],[Date]])=1, WEEKDAY(Cafe_Fit[[#This Row],[Date]])=7),1,0)</f>
        <v>0</v>
      </c>
      <c r="H682" s="8">
        <f>K$17+(K$18*Cafe_Fit[[#This Row],[Temp]])+(K$19*Cafe_Fit[[#This Row],[ADSpend]])+(K$20*Cafe_Fit[[#This Row],[TapsActive]])+(K$21*Cafe_Fit[[#This Row],[IsWeekend]])</f>
        <v>11776.932863575059</v>
      </c>
      <c r="J682" s="4">
        <v>655</v>
      </c>
      <c r="K682" s="4">
        <v>12175.677974876015</v>
      </c>
      <c r="L682" s="4">
        <v>878.79790321646033</v>
      </c>
    </row>
    <row r="683" spans="2:12" x14ac:dyDescent="0.3">
      <c r="B683" s="1">
        <f t="shared" si="10"/>
        <v>43412</v>
      </c>
      <c r="C683" s="2">
        <v>13300.433180037631</v>
      </c>
      <c r="D683">
        <v>60</v>
      </c>
      <c r="E683" cm="1">
        <f t="array" ref="E683">_xlfn.SWITCH(MONTH(Cafe_Fit[[#This Row],[Date]]),1,100,2,100,3,100,4,150,5,150,6,150,7,150,8,200,9,150,10,150,11,150,12,150)</f>
        <v>150</v>
      </c>
      <c r="F683">
        <v>20</v>
      </c>
      <c r="G683">
        <f>IF(OR(WEEKDAY(Cafe_Fit[[#This Row],[Date]])=1, WEEKDAY(Cafe_Fit[[#This Row],[Date]])=7),1,0)</f>
        <v>0</v>
      </c>
      <c r="H683" s="8">
        <f>K$17+(K$18*Cafe_Fit[[#This Row],[Temp]])+(K$19*Cafe_Fit[[#This Row],[ADSpend]])+(K$20*Cafe_Fit[[#This Row],[TapsActive]])+(K$21*Cafe_Fit[[#This Row],[IsWeekend]])</f>
        <v>11593.701417711474</v>
      </c>
      <c r="J683" s="4">
        <v>656</v>
      </c>
      <c r="K683" s="4">
        <v>11667.463057747691</v>
      </c>
      <c r="L683" s="4">
        <v>-775.846212989798</v>
      </c>
    </row>
    <row r="684" spans="2:12" x14ac:dyDescent="0.3">
      <c r="B684" s="1">
        <f t="shared" si="10"/>
        <v>43413</v>
      </c>
      <c r="C684" s="2">
        <v>12786.359810409374</v>
      </c>
      <c r="D684">
        <v>57</v>
      </c>
      <c r="E684" cm="1">
        <f t="array" ref="E684">_xlfn.SWITCH(MONTH(Cafe_Fit[[#This Row],[Date]]),1,100,2,100,3,100,4,150,5,150,6,150,7,150,8,200,9,150,10,150,11,150,12,150)</f>
        <v>150</v>
      </c>
      <c r="F684">
        <v>15</v>
      </c>
      <c r="G684">
        <f>IF(OR(WEEKDAY(Cafe_Fit[[#This Row],[Date]])=1, WEEKDAY(Cafe_Fit[[#This Row],[Date]])=7),1,0)</f>
        <v>0</v>
      </c>
      <c r="H684" s="8">
        <f>K$17+(K$18*Cafe_Fit[[#This Row],[Temp]])+(K$19*Cafe_Fit[[#This Row],[ADSpend]])+(K$20*Cafe_Fit[[#This Row],[TapsActive]])+(K$21*Cafe_Fit[[#This Row],[IsWeekend]])</f>
        <v>11621.925355722655</v>
      </c>
      <c r="J684" s="4">
        <v>657</v>
      </c>
      <c r="K684" s="4">
        <v>11695.686995758875</v>
      </c>
      <c r="L684" s="4">
        <v>341.00140408736661</v>
      </c>
    </row>
    <row r="685" spans="2:12" x14ac:dyDescent="0.3">
      <c r="B685" s="1">
        <f t="shared" si="10"/>
        <v>43414</v>
      </c>
      <c r="C685" s="2">
        <v>15540.090597178196</v>
      </c>
      <c r="D685">
        <v>44</v>
      </c>
      <c r="E685" cm="1">
        <f t="array" ref="E685">_xlfn.SWITCH(MONTH(Cafe_Fit[[#This Row],[Date]]),1,100,2,100,3,100,4,150,5,150,6,150,7,150,8,200,9,150,10,150,11,150,12,150)</f>
        <v>150</v>
      </c>
      <c r="F685">
        <v>14</v>
      </c>
      <c r="G685">
        <f>IF(OR(WEEKDAY(Cafe_Fit[[#This Row],[Date]])=1, WEEKDAY(Cafe_Fit[[#This Row],[Date]])=7),1,0)</f>
        <v>1</v>
      </c>
      <c r="H685" s="8">
        <f>K$17+(K$18*Cafe_Fit[[#This Row],[Temp]])+(K$19*Cafe_Fit[[#This Row],[ADSpend]])+(K$20*Cafe_Fit[[#This Row],[TapsActive]])+(K$21*Cafe_Fit[[#This Row],[IsWeekend]])</f>
        <v>13970.383907485588</v>
      </c>
      <c r="J685" s="4">
        <v>658</v>
      </c>
      <c r="K685" s="4">
        <v>14643.435868700202</v>
      </c>
      <c r="L685" s="4">
        <v>-282.26199344065571</v>
      </c>
    </row>
    <row r="686" spans="2:12" x14ac:dyDescent="0.3">
      <c r="B686" s="1">
        <f t="shared" si="10"/>
        <v>43415</v>
      </c>
      <c r="C686" s="2">
        <v>15532.191583591204</v>
      </c>
      <c r="D686">
        <v>44</v>
      </c>
      <c r="E686" cm="1">
        <f t="array" ref="E686">_xlfn.SWITCH(MONTH(Cafe_Fit[[#This Row],[Date]]),1,100,2,100,3,100,4,150,5,150,6,150,7,150,8,200,9,150,10,150,11,150,12,150)</f>
        <v>150</v>
      </c>
      <c r="F686">
        <v>21</v>
      </c>
      <c r="G686">
        <f>IF(OR(WEEKDAY(Cafe_Fit[[#This Row],[Date]])=1, WEEKDAY(Cafe_Fit[[#This Row],[Date]])=7),1,0)</f>
        <v>1</v>
      </c>
      <c r="H686" s="8">
        <f>K$17+(K$18*Cafe_Fit[[#This Row],[Temp]])+(K$19*Cafe_Fit[[#This Row],[ADSpend]])+(K$20*Cafe_Fit[[#This Row],[TapsActive]])+(K$21*Cafe_Fit[[#This Row],[IsWeekend]])</f>
        <v>13732.417558708319</v>
      </c>
      <c r="J686" s="4">
        <v>659</v>
      </c>
      <c r="K686" s="4">
        <v>14490.141333956481</v>
      </c>
      <c r="L686" s="4">
        <v>1072.9931146460676</v>
      </c>
    </row>
    <row r="687" spans="2:12" x14ac:dyDescent="0.3">
      <c r="B687" s="1">
        <f t="shared" si="10"/>
        <v>43416</v>
      </c>
      <c r="C687" s="2">
        <v>11265.120928991082</v>
      </c>
      <c r="D687">
        <v>45</v>
      </c>
      <c r="E687" cm="1">
        <f t="array" ref="E687">_xlfn.SWITCH(MONTH(Cafe_Fit[[#This Row],[Date]]),1,100,2,100,3,100,4,150,5,150,6,150,7,150,8,200,9,150,10,150,11,150,12,150)</f>
        <v>150</v>
      </c>
      <c r="F687">
        <v>14</v>
      </c>
      <c r="G687">
        <f>IF(OR(WEEKDAY(Cafe_Fit[[#This Row],[Date]])=1, WEEKDAY(Cafe_Fit[[#This Row],[Date]])=7),1,0)</f>
        <v>0</v>
      </c>
      <c r="H687" s="8">
        <f>K$17+(K$18*Cafe_Fit[[#This Row],[Temp]])+(K$19*Cafe_Fit[[#This Row],[ADSpend]])+(K$20*Cafe_Fit[[#This Row],[TapsActive]])+(K$21*Cafe_Fit[[#This Row],[IsWeekend]])</f>
        <v>11088.912446800512</v>
      </c>
      <c r="J687" s="4">
        <v>660</v>
      </c>
      <c r="K687" s="4">
        <v>11480.173330321502</v>
      </c>
      <c r="L687" s="4">
        <v>1057.4477536474697</v>
      </c>
    </row>
    <row r="688" spans="2:12" x14ac:dyDescent="0.3">
      <c r="B688" s="1">
        <f t="shared" si="10"/>
        <v>43417</v>
      </c>
      <c r="C688" s="2">
        <v>10789.72661369048</v>
      </c>
      <c r="D688">
        <v>47</v>
      </c>
      <c r="E688" cm="1">
        <f t="array" ref="E688">_xlfn.SWITCH(MONTH(Cafe_Fit[[#This Row],[Date]]),1,100,2,100,3,100,4,150,5,150,6,150,7,150,8,200,9,150,10,150,11,150,12,150)</f>
        <v>150</v>
      </c>
      <c r="F688">
        <v>18</v>
      </c>
      <c r="G688">
        <f>IF(OR(WEEKDAY(Cafe_Fit[[#This Row],[Date]])=1, WEEKDAY(Cafe_Fit[[#This Row],[Date]])=7),1,0)</f>
        <v>0</v>
      </c>
      <c r="H688" s="8">
        <f>K$17+(K$18*Cafe_Fit[[#This Row],[Temp]])+(K$19*Cafe_Fit[[#This Row],[ADSpend]])+(K$20*Cafe_Fit[[#This Row],[TapsActive]])+(K$21*Cafe_Fit[[#This Row],[IsWeekend]])</f>
        <v>11047.43302633808</v>
      </c>
      <c r="J688" s="4">
        <v>661</v>
      </c>
      <c r="K688" s="4">
        <v>11525.71103234654</v>
      </c>
      <c r="L688" s="4">
        <v>-506.60385108322225</v>
      </c>
    </row>
    <row r="689" spans="2:12" x14ac:dyDescent="0.3">
      <c r="B689" s="1">
        <f t="shared" si="10"/>
        <v>43418</v>
      </c>
      <c r="C689" s="2">
        <v>10193.303440732743</v>
      </c>
      <c r="D689">
        <v>46</v>
      </c>
      <c r="E689" cm="1">
        <f t="array" ref="E689">_xlfn.SWITCH(MONTH(Cafe_Fit[[#This Row],[Date]]),1,100,2,100,3,100,4,150,5,150,6,150,7,150,8,200,9,150,10,150,11,150,12,150)</f>
        <v>150</v>
      </c>
      <c r="F689">
        <v>20</v>
      </c>
      <c r="G689">
        <f>IF(OR(WEEKDAY(Cafe_Fit[[#This Row],[Date]])=1, WEEKDAY(Cafe_Fit[[#This Row],[Date]])=7),1,0)</f>
        <v>0</v>
      </c>
      <c r="H689" s="8">
        <f>K$17+(K$18*Cafe_Fit[[#This Row],[Temp]])+(K$19*Cafe_Fit[[#This Row],[ADSpend]])+(K$20*Cafe_Fit[[#This Row],[TapsActive]])+(K$21*Cafe_Fit[[#This Row],[IsWeekend]])</f>
        <v>10932.191965839429</v>
      </c>
      <c r="J689" s="4">
        <v>662</v>
      </c>
      <c r="K689" s="4">
        <v>11614.441127942689</v>
      </c>
      <c r="L689" s="4">
        <v>973.59280327069609</v>
      </c>
    </row>
    <row r="690" spans="2:12" x14ac:dyDescent="0.3">
      <c r="B690" s="1">
        <f t="shared" si="10"/>
        <v>43419</v>
      </c>
      <c r="C690" s="2">
        <v>9861.3479018379658</v>
      </c>
      <c r="D690">
        <v>43</v>
      </c>
      <c r="E690" cm="1">
        <f t="array" ref="E690">_xlfn.SWITCH(MONTH(Cafe_Fit[[#This Row],[Date]]),1,100,2,100,3,100,4,150,5,150,6,150,7,150,8,200,9,150,10,150,11,150,12,150)</f>
        <v>150</v>
      </c>
      <c r="F690">
        <v>18</v>
      </c>
      <c r="G690">
        <f>IF(OR(WEEKDAY(Cafe_Fit[[#This Row],[Date]])=1, WEEKDAY(Cafe_Fit[[#This Row],[Date]])=7),1,0)</f>
        <v>0</v>
      </c>
      <c r="H690" s="8">
        <f>K$17+(K$18*Cafe_Fit[[#This Row],[Temp]])+(K$19*Cafe_Fit[[#This Row],[ADSpend]])+(K$20*Cafe_Fit[[#This Row],[TapsActive]])+(K$21*Cafe_Fit[[#This Row],[IsWeekend]])</f>
        <v>10858.430325803211</v>
      </c>
      <c r="J690" s="4">
        <v>663</v>
      </c>
      <c r="K690" s="4">
        <v>11642.665065953872</v>
      </c>
      <c r="L690" s="4">
        <v>1419.4966073723717</v>
      </c>
    </row>
    <row r="691" spans="2:12" x14ac:dyDescent="0.3">
      <c r="B691" s="1">
        <f t="shared" si="10"/>
        <v>43420</v>
      </c>
      <c r="C691" s="2">
        <v>11714.681663839827</v>
      </c>
      <c r="D691">
        <v>40</v>
      </c>
      <c r="E691" cm="1">
        <f t="array" ref="E691">_xlfn.SWITCH(MONTH(Cafe_Fit[[#This Row],[Date]]),1,100,2,100,3,100,4,150,5,150,6,150,7,150,8,200,9,150,10,150,11,150,12,150)</f>
        <v>150</v>
      </c>
      <c r="F691">
        <v>13</v>
      </c>
      <c r="G691">
        <f>IF(OR(WEEKDAY(Cafe_Fit[[#This Row],[Date]])=1, WEEKDAY(Cafe_Fit[[#This Row],[Date]])=7),1,0)</f>
        <v>0</v>
      </c>
      <c r="H691" s="8">
        <f>K$17+(K$18*Cafe_Fit[[#This Row],[Temp]])+(K$19*Cafe_Fit[[#This Row],[ADSpend]])+(K$20*Cafe_Fit[[#This Row],[TapsActive]])+(K$21*Cafe_Fit[[#This Row],[IsWeekend]])</f>
        <v>10886.654263814391</v>
      </c>
      <c r="J691" s="4">
        <v>664</v>
      </c>
      <c r="K691" s="4">
        <v>11359.161015151567</v>
      </c>
      <c r="L691" s="4">
        <v>1138.3038680787504</v>
      </c>
    </row>
    <row r="692" spans="2:12" x14ac:dyDescent="0.3">
      <c r="B692" s="1">
        <f t="shared" si="10"/>
        <v>43421</v>
      </c>
      <c r="C692" s="2">
        <v>13770.958082825198</v>
      </c>
      <c r="D692">
        <v>49</v>
      </c>
      <c r="E692" cm="1">
        <f t="array" ref="E692">_xlfn.SWITCH(MONTH(Cafe_Fit[[#This Row],[Date]]),1,100,2,100,3,100,4,150,5,150,6,150,7,150,8,200,9,150,10,150,11,150,12,150)</f>
        <v>150</v>
      </c>
      <c r="F692">
        <v>20</v>
      </c>
      <c r="G692">
        <f>IF(OR(WEEKDAY(Cafe_Fit[[#This Row],[Date]])=1, WEEKDAY(Cafe_Fit[[#This Row],[Date]])=7),1,0)</f>
        <v>1</v>
      </c>
      <c r="H692" s="8">
        <f>K$17+(K$18*Cafe_Fit[[#This Row],[Temp]])+(K$19*Cafe_Fit[[#This Row],[ADSpend]])+(K$20*Cafe_Fit[[#This Row],[TapsActive]])+(K$21*Cafe_Fit[[#This Row],[IsWeekend]])</f>
        <v>14002.666127059374</v>
      </c>
      <c r="J692" s="4">
        <v>665</v>
      </c>
      <c r="K692" s="4">
        <v>14238.91950272796</v>
      </c>
      <c r="L692" s="4">
        <v>-117.99950902793535</v>
      </c>
    </row>
    <row r="693" spans="2:12" x14ac:dyDescent="0.3">
      <c r="B693" s="1">
        <f t="shared" si="10"/>
        <v>43422</v>
      </c>
      <c r="C693" s="2">
        <v>15067.91621216561</v>
      </c>
      <c r="D693">
        <v>53</v>
      </c>
      <c r="E693" cm="1">
        <f t="array" ref="E693">_xlfn.SWITCH(MONTH(Cafe_Fit[[#This Row],[Date]]),1,100,2,100,3,100,4,150,5,150,6,150,7,150,8,200,9,150,10,150,11,150,12,150)</f>
        <v>150</v>
      </c>
      <c r="F693">
        <v>21</v>
      </c>
      <c r="G693">
        <f>IF(OR(WEEKDAY(Cafe_Fit[[#This Row],[Date]])=1, WEEKDAY(Cafe_Fit[[#This Row],[Date]])=7),1,0)</f>
        <v>1</v>
      </c>
      <c r="H693" s="8">
        <f>K$17+(K$18*Cafe_Fit[[#This Row],[Temp]])+(K$19*Cafe_Fit[[#This Row],[ADSpend]])+(K$20*Cafe_Fit[[#This Row],[TapsActive]])+(K$21*Cafe_Fit[[#This Row],[IsWeekend]])</f>
        <v>14157.673634911776</v>
      </c>
      <c r="J693" s="4">
        <v>666</v>
      </c>
      <c r="K693" s="4">
        <v>14516.65229885898</v>
      </c>
      <c r="L693" s="4">
        <v>-207.86766343497766</v>
      </c>
    </row>
    <row r="694" spans="2:12" x14ac:dyDescent="0.3">
      <c r="B694" s="1">
        <f t="shared" si="10"/>
        <v>43423</v>
      </c>
      <c r="C694" s="2">
        <v>11276.051069182466</v>
      </c>
      <c r="D694">
        <v>54</v>
      </c>
      <c r="E694" cm="1">
        <f t="array" ref="E694">_xlfn.SWITCH(MONTH(Cafe_Fit[[#This Row],[Date]]),1,100,2,100,3,100,4,150,5,150,6,150,7,150,8,200,9,150,10,150,11,150,12,150)</f>
        <v>150</v>
      </c>
      <c r="F694">
        <v>20</v>
      </c>
      <c r="G694">
        <f>IF(OR(WEEKDAY(Cafe_Fit[[#This Row],[Date]])=1, WEEKDAY(Cafe_Fit[[#This Row],[Date]])=7),1,0)</f>
        <v>0</v>
      </c>
      <c r="H694" s="8">
        <f>K$17+(K$18*Cafe_Fit[[#This Row],[Temp]])+(K$19*Cafe_Fit[[#This Row],[ADSpend]])+(K$20*Cafe_Fit[[#This Row],[TapsActive]])+(K$21*Cafe_Fit[[#This Row],[IsWeekend]])</f>
        <v>11310.197366909168</v>
      </c>
      <c r="J694" s="4">
        <v>667</v>
      </c>
      <c r="K694" s="4">
        <v>11756.193153343842</v>
      </c>
      <c r="L694" s="4">
        <v>11.888213071986684</v>
      </c>
    </row>
    <row r="695" spans="2:12" x14ac:dyDescent="0.3">
      <c r="B695" s="1">
        <f t="shared" si="10"/>
        <v>43424</v>
      </c>
      <c r="C695" s="2">
        <v>10863.86122417872</v>
      </c>
      <c r="D695">
        <v>55</v>
      </c>
      <c r="E695" cm="1">
        <f t="array" ref="E695">_xlfn.SWITCH(MONTH(Cafe_Fit[[#This Row],[Date]]),1,100,2,100,3,100,4,150,5,150,6,150,7,150,8,200,9,150,10,150,11,150,12,150)</f>
        <v>150</v>
      </c>
      <c r="F695">
        <v>22</v>
      </c>
      <c r="G695">
        <f>IF(OR(WEEKDAY(Cafe_Fit[[#This Row],[Date]])=1, WEEKDAY(Cafe_Fit[[#This Row],[Date]])=7),1,0)</f>
        <v>0</v>
      </c>
      <c r="H695" s="8">
        <f>K$17+(K$18*Cafe_Fit[[#This Row],[Temp]])+(K$19*Cafe_Fit[[#This Row],[ADSpend]])+(K$20*Cafe_Fit[[#This Row],[TapsActive]])+(K$21*Cafe_Fit[[#This Row],[IsWeekend]])</f>
        <v>11289.457656677952</v>
      </c>
      <c r="J695" s="4">
        <v>668</v>
      </c>
      <c r="K695" s="4">
        <v>11465.204874761572</v>
      </c>
      <c r="L695" s="4">
        <v>-794.16407884844557</v>
      </c>
    </row>
    <row r="696" spans="2:12" x14ac:dyDescent="0.3">
      <c r="B696" s="1">
        <f t="shared" si="10"/>
        <v>43425</v>
      </c>
      <c r="C696" s="2">
        <v>10563.863323254756</v>
      </c>
      <c r="D696">
        <v>45</v>
      </c>
      <c r="E696" cm="1">
        <f t="array" ref="E696">_xlfn.SWITCH(MONTH(Cafe_Fit[[#This Row],[Date]]),1,100,2,100,3,100,4,150,5,150,6,150,7,150,8,200,9,150,10,150,11,150,12,150)</f>
        <v>150</v>
      </c>
      <c r="F696">
        <v>17</v>
      </c>
      <c r="G696">
        <f>IF(OR(WEEKDAY(Cafe_Fit[[#This Row],[Date]])=1, WEEKDAY(Cafe_Fit[[#This Row],[Date]])=7),1,0)</f>
        <v>0</v>
      </c>
      <c r="H696" s="8">
        <f>K$17+(K$18*Cafe_Fit[[#This Row],[Temp]])+(K$19*Cafe_Fit[[#This Row],[ADSpend]])+(K$20*Cafe_Fit[[#This Row],[TapsActive]])+(K$21*Cafe_Fit[[#This Row],[IsWeekend]])</f>
        <v>10986.926868753111</v>
      </c>
      <c r="J696" s="4">
        <v>669</v>
      </c>
      <c r="K696" s="4">
        <v>11790.188346026309</v>
      </c>
      <c r="L696" s="4">
        <v>70.672004260672111</v>
      </c>
    </row>
    <row r="697" spans="2:12" x14ac:dyDescent="0.3">
      <c r="B697" s="1">
        <f t="shared" si="10"/>
        <v>43426</v>
      </c>
      <c r="C697" s="2">
        <v>11863.191298768463</v>
      </c>
      <c r="D697">
        <v>47</v>
      </c>
      <c r="E697" cm="1">
        <f t="array" ref="E697">_xlfn.SWITCH(MONTH(Cafe_Fit[[#This Row],[Date]]),1,100,2,100,3,100,4,150,5,150,6,150,7,150,8,200,9,150,10,150,11,150,12,150)</f>
        <v>150</v>
      </c>
      <c r="F697">
        <v>18</v>
      </c>
      <c r="G697">
        <f>IF(OR(WEEKDAY(Cafe_Fit[[#This Row],[Date]])=1, WEEKDAY(Cafe_Fit[[#This Row],[Date]])=7),1,0)</f>
        <v>0</v>
      </c>
      <c r="H697" s="8">
        <f>K$17+(K$18*Cafe_Fit[[#This Row],[Temp]])+(K$19*Cafe_Fit[[#This Row],[ADSpend]])+(K$20*Cafe_Fit[[#This Row],[TapsActive]])+(K$21*Cafe_Fit[[#This Row],[IsWeekend]])</f>
        <v>11047.43302633808</v>
      </c>
      <c r="J697" s="4">
        <v>670</v>
      </c>
      <c r="K697" s="4">
        <v>11795.959600697593</v>
      </c>
      <c r="L697" s="4">
        <v>1631.1680329384617</v>
      </c>
    </row>
    <row r="698" spans="2:12" x14ac:dyDescent="0.3">
      <c r="B698" s="1">
        <f t="shared" si="10"/>
        <v>43427</v>
      </c>
      <c r="C698" s="2">
        <v>10645.264188978406</v>
      </c>
      <c r="D698">
        <v>44</v>
      </c>
      <c r="E698" cm="1">
        <f t="array" ref="E698">_xlfn.SWITCH(MONTH(Cafe_Fit[[#This Row],[Date]]),1,100,2,100,3,100,4,150,5,150,6,150,7,150,8,200,9,150,10,150,11,150,12,150)</f>
        <v>150</v>
      </c>
      <c r="F698">
        <v>17</v>
      </c>
      <c r="G698">
        <f>IF(OR(WEEKDAY(Cafe_Fit[[#This Row],[Date]])=1, WEEKDAY(Cafe_Fit[[#This Row],[Date]])=7),1,0)</f>
        <v>0</v>
      </c>
      <c r="H698" s="8">
        <f>K$17+(K$18*Cafe_Fit[[#This Row],[Temp]])+(K$19*Cafe_Fit[[#This Row],[ADSpend]])+(K$20*Cafe_Fit[[#This Row],[TapsActive]])+(K$21*Cafe_Fit[[#This Row],[IsWeekend]])</f>
        <v>10939.676193619394</v>
      </c>
      <c r="J698" s="4">
        <v>671</v>
      </c>
      <c r="K698" s="4">
        <v>11865.66295917121</v>
      </c>
      <c r="L698" s="4">
        <v>-806.81950867041633</v>
      </c>
    </row>
    <row r="699" spans="2:12" x14ac:dyDescent="0.3">
      <c r="B699" s="1">
        <f t="shared" si="10"/>
        <v>43428</v>
      </c>
      <c r="C699" s="2">
        <v>15355.285868355873</v>
      </c>
      <c r="D699">
        <v>42</v>
      </c>
      <c r="E699" cm="1">
        <f t="array" ref="E699">_xlfn.SWITCH(MONTH(Cafe_Fit[[#This Row],[Date]]),1,100,2,100,3,100,4,150,5,150,6,150,7,150,8,200,9,150,10,150,11,150,12,150)</f>
        <v>150</v>
      </c>
      <c r="F699">
        <v>14</v>
      </c>
      <c r="G699">
        <f>IF(OR(WEEKDAY(Cafe_Fit[[#This Row],[Date]])=1, WEEKDAY(Cafe_Fit[[#This Row],[Date]])=7),1,0)</f>
        <v>1</v>
      </c>
      <c r="H699" s="8">
        <f>K$17+(K$18*Cafe_Fit[[#This Row],[Temp]])+(K$19*Cafe_Fit[[#This Row],[ADSpend]])+(K$20*Cafe_Fit[[#This Row],[TapsActive]])+(K$21*Cafe_Fit[[#This Row],[IsWeekend]])</f>
        <v>13875.882557218152</v>
      </c>
      <c r="J699" s="4">
        <v>672</v>
      </c>
      <c r="K699" s="4">
        <v>14117.907187558025</v>
      </c>
      <c r="L699" s="4">
        <v>-1162.8164692768933</v>
      </c>
    </row>
    <row r="700" spans="2:12" x14ac:dyDescent="0.3">
      <c r="B700" s="1">
        <f t="shared" si="10"/>
        <v>43429</v>
      </c>
      <c r="C700" s="2">
        <v>14229.804548259099</v>
      </c>
      <c r="D700">
        <v>49</v>
      </c>
      <c r="E700" cm="1">
        <f t="array" ref="E700">_xlfn.SWITCH(MONTH(Cafe_Fit[[#This Row],[Date]]),1,100,2,100,3,100,4,150,5,150,6,150,7,150,8,200,9,150,10,150,11,150,12,150)</f>
        <v>150</v>
      </c>
      <c r="F700">
        <v>19</v>
      </c>
      <c r="G700">
        <f>IF(OR(WEEKDAY(Cafe_Fit[[#This Row],[Date]])=1, WEEKDAY(Cafe_Fit[[#This Row],[Date]])=7),1,0)</f>
        <v>1</v>
      </c>
      <c r="H700" s="8">
        <f>K$17+(K$18*Cafe_Fit[[#This Row],[Temp]])+(K$19*Cafe_Fit[[#This Row],[ADSpend]])+(K$20*Cafe_Fit[[#This Row],[TapsActive]])+(K$21*Cafe_Fit[[#This Row],[IsWeekend]])</f>
        <v>14036.661319741841</v>
      </c>
      <c r="J700" s="4">
        <v>673</v>
      </c>
      <c r="K700" s="4">
        <v>14374.900273457828</v>
      </c>
      <c r="L700" s="4">
        <v>-1176.0548606206012</v>
      </c>
    </row>
    <row r="701" spans="2:12" x14ac:dyDescent="0.3">
      <c r="B701" s="1">
        <f t="shared" si="10"/>
        <v>43430</v>
      </c>
      <c r="C701" s="2">
        <v>12821.397083013286</v>
      </c>
      <c r="D701">
        <v>48</v>
      </c>
      <c r="E701" cm="1">
        <f t="array" ref="E701">_xlfn.SWITCH(MONTH(Cafe_Fit[[#This Row],[Date]]),1,100,2,100,3,100,4,150,5,150,6,150,7,150,8,200,9,150,10,150,11,150,12,150)</f>
        <v>150</v>
      </c>
      <c r="F701">
        <v>18</v>
      </c>
      <c r="G701">
        <f>IF(OR(WEEKDAY(Cafe_Fit[[#This Row],[Date]])=1, WEEKDAY(Cafe_Fit[[#This Row],[Date]])=7),1,0)</f>
        <v>0</v>
      </c>
      <c r="H701" s="8">
        <f>K$17+(K$18*Cafe_Fit[[#This Row],[Temp]])+(K$19*Cafe_Fit[[#This Row],[ADSpend]])+(K$20*Cafe_Fit[[#This Row],[TapsActive]])+(K$21*Cafe_Fit[[#This Row],[IsWeekend]])</f>
        <v>11094.683701471797</v>
      </c>
      <c r="J701" s="4">
        <v>674</v>
      </c>
      <c r="K701" s="4">
        <v>11729.682188441342</v>
      </c>
      <c r="L701" s="4">
        <v>-195.72475765673153</v>
      </c>
    </row>
    <row r="702" spans="2:12" x14ac:dyDescent="0.3">
      <c r="B702" s="1">
        <f t="shared" si="10"/>
        <v>43431</v>
      </c>
      <c r="C702" s="2">
        <v>10731.567862146157</v>
      </c>
      <c r="D702">
        <v>37</v>
      </c>
      <c r="E702" cm="1">
        <f t="array" ref="E702">_xlfn.SWITCH(MONTH(Cafe_Fit[[#This Row],[Date]]),1,100,2,100,3,100,4,150,5,150,6,150,7,150,8,200,9,150,10,150,11,150,12,150)</f>
        <v>150</v>
      </c>
      <c r="F702">
        <v>12</v>
      </c>
      <c r="G702">
        <f>IF(OR(WEEKDAY(Cafe_Fit[[#This Row],[Date]])=1, WEEKDAY(Cafe_Fit[[#This Row],[Date]])=7),1,0)</f>
        <v>0</v>
      </c>
      <c r="H702" s="8">
        <f>K$17+(K$18*Cafe_Fit[[#This Row],[Temp]])+(K$19*Cafe_Fit[[#This Row],[ADSpend]])+(K$20*Cafe_Fit[[#This Row],[TapsActive]])+(K$21*Cafe_Fit[[#This Row],[IsWeekend]])</f>
        <v>10778.897431095707</v>
      </c>
      <c r="J702" s="4">
        <v>675</v>
      </c>
      <c r="K702" s="4">
        <v>12162.422492424765</v>
      </c>
      <c r="L702" s="4">
        <v>-437.77088893009932</v>
      </c>
    </row>
    <row r="703" spans="2:12" x14ac:dyDescent="0.3">
      <c r="B703" s="1">
        <f t="shared" si="10"/>
        <v>43432</v>
      </c>
      <c r="C703" s="2">
        <v>9307.7644286990417</v>
      </c>
      <c r="D703">
        <v>34</v>
      </c>
      <c r="E703" cm="1">
        <f t="array" ref="E703">_xlfn.SWITCH(MONTH(Cafe_Fit[[#This Row],[Date]]),1,100,2,100,3,100,4,150,5,150,6,150,7,150,8,200,9,150,10,150,11,150,12,150)</f>
        <v>150</v>
      </c>
      <c r="F703">
        <v>17</v>
      </c>
      <c r="G703">
        <f>IF(OR(WEEKDAY(Cafe_Fit[[#This Row],[Date]])=1, WEEKDAY(Cafe_Fit[[#This Row],[Date]])=7),1,0)</f>
        <v>0</v>
      </c>
      <c r="H703" s="8">
        <f>K$17+(K$18*Cafe_Fit[[#This Row],[Temp]])+(K$19*Cafe_Fit[[#This Row],[ADSpend]])+(K$20*Cafe_Fit[[#This Row],[TapsActive]])+(K$21*Cafe_Fit[[#This Row],[IsWeekend]])</f>
        <v>10467.169442282218</v>
      </c>
      <c r="J703" s="4">
        <v>676</v>
      </c>
      <c r="K703" s="4">
        <v>11776.932863575059</v>
      </c>
      <c r="L703" s="4">
        <v>1206.9116307569857</v>
      </c>
    </row>
    <row r="704" spans="2:12" x14ac:dyDescent="0.3">
      <c r="B704" s="1">
        <f t="shared" si="10"/>
        <v>43433</v>
      </c>
      <c r="C704" s="2">
        <v>9778.6395670369056</v>
      </c>
      <c r="D704">
        <v>43</v>
      </c>
      <c r="E704" cm="1">
        <f t="array" ref="E704">_xlfn.SWITCH(MONTH(Cafe_Fit[[#This Row],[Date]]),1,100,2,100,3,100,4,150,5,150,6,150,7,150,8,200,9,150,10,150,11,150,12,150)</f>
        <v>150</v>
      </c>
      <c r="F704">
        <v>20</v>
      </c>
      <c r="G704">
        <f>IF(OR(WEEKDAY(Cafe_Fit[[#This Row],[Date]])=1, WEEKDAY(Cafe_Fit[[#This Row],[Date]])=7),1,0)</f>
        <v>0</v>
      </c>
      <c r="H704" s="8">
        <f>K$17+(K$18*Cafe_Fit[[#This Row],[Temp]])+(K$19*Cafe_Fit[[#This Row],[ADSpend]])+(K$20*Cafe_Fit[[#This Row],[TapsActive]])+(K$21*Cafe_Fit[[#This Row],[IsWeekend]])</f>
        <v>10790.439940438277</v>
      </c>
      <c r="J704" s="4">
        <v>677</v>
      </c>
      <c r="K704" s="4">
        <v>11593.701417711474</v>
      </c>
      <c r="L704" s="4">
        <v>1706.731762326157</v>
      </c>
    </row>
    <row r="705" spans="2:12" x14ac:dyDescent="0.3">
      <c r="B705" s="1">
        <f t="shared" si="10"/>
        <v>43434</v>
      </c>
      <c r="C705" s="2">
        <v>10783.295079085488</v>
      </c>
      <c r="D705">
        <v>59</v>
      </c>
      <c r="E705" cm="1">
        <f t="array" ref="E705">_xlfn.SWITCH(MONTH(Cafe_Fit[[#This Row],[Date]]),1,100,2,100,3,100,4,150,5,150,6,150,7,150,8,200,9,150,10,150,11,150,12,150)</f>
        <v>150</v>
      </c>
      <c r="F705">
        <v>17</v>
      </c>
      <c r="G705">
        <f>IF(OR(WEEKDAY(Cafe_Fit[[#This Row],[Date]])=1, WEEKDAY(Cafe_Fit[[#This Row],[Date]])=7),1,0)</f>
        <v>0</v>
      </c>
      <c r="H705" s="8">
        <f>K$17+(K$18*Cafe_Fit[[#This Row],[Temp]])+(K$19*Cafe_Fit[[#This Row],[ADSpend]])+(K$20*Cafe_Fit[[#This Row],[TapsActive]])+(K$21*Cafe_Fit[[#This Row],[IsWeekend]])</f>
        <v>11648.436320625156</v>
      </c>
      <c r="J705" s="4">
        <v>678</v>
      </c>
      <c r="K705" s="4">
        <v>11621.925355722655</v>
      </c>
      <c r="L705" s="4">
        <v>1164.4344546867196</v>
      </c>
    </row>
    <row r="706" spans="2:12" x14ac:dyDescent="0.3">
      <c r="B706" s="1">
        <f t="shared" si="10"/>
        <v>43435</v>
      </c>
      <c r="C706" s="2">
        <v>14976.772406438413</v>
      </c>
      <c r="D706">
        <v>57</v>
      </c>
      <c r="E706" cm="1">
        <f t="array" ref="E706">_xlfn.SWITCH(MONTH(Cafe_Fit[[#This Row],[Date]]),1,100,2,100,3,100,4,150,5,150,6,150,7,150,8,200,9,150,10,150,11,150,12,150)</f>
        <v>150</v>
      </c>
      <c r="F706">
        <v>22</v>
      </c>
      <c r="G706">
        <f>IF(OR(WEEKDAY(Cafe_Fit[[#This Row],[Date]])=1, WEEKDAY(Cafe_Fit[[#This Row],[Date]])=7),1,0)</f>
        <v>1</v>
      </c>
      <c r="H706" s="8">
        <f>K$17+(K$18*Cafe_Fit[[#This Row],[Temp]])+(K$19*Cafe_Fit[[#This Row],[ADSpend]])+(K$20*Cafe_Fit[[#This Row],[TapsActive]])+(K$21*Cafe_Fit[[#This Row],[IsWeekend]])</f>
        <v>14312.681142764179</v>
      </c>
      <c r="J706" s="4">
        <v>679</v>
      </c>
      <c r="K706" s="4">
        <v>13970.383907485588</v>
      </c>
      <c r="L706" s="4">
        <v>1569.7066896926081</v>
      </c>
    </row>
    <row r="707" spans="2:12" x14ac:dyDescent="0.3">
      <c r="B707" s="1">
        <f t="shared" si="10"/>
        <v>43436</v>
      </c>
      <c r="C707" s="2">
        <v>15326.341522368581</v>
      </c>
      <c r="D707">
        <v>66</v>
      </c>
      <c r="E707" cm="1">
        <f t="array" ref="E707">_xlfn.SWITCH(MONTH(Cafe_Fit[[#This Row],[Date]]),1,100,2,100,3,100,4,150,5,150,6,150,7,150,8,200,9,150,10,150,11,150,12,150)</f>
        <v>150</v>
      </c>
      <c r="F707">
        <v>14</v>
      </c>
      <c r="G707">
        <f>IF(OR(WEEKDAY(Cafe_Fit[[#This Row],[Date]])=1, WEEKDAY(Cafe_Fit[[#This Row],[Date]])=7),1,0)</f>
        <v>1</v>
      </c>
      <c r="H707" s="8">
        <f>K$17+(K$18*Cafe_Fit[[#This Row],[Temp]])+(K$19*Cafe_Fit[[#This Row],[ADSpend]])+(K$20*Cafe_Fit[[#This Row],[TapsActive]])+(K$21*Cafe_Fit[[#This Row],[IsWeekend]])</f>
        <v>15009.898760427373</v>
      </c>
      <c r="J707" s="4">
        <v>680</v>
      </c>
      <c r="K707" s="4">
        <v>13732.417558708319</v>
      </c>
      <c r="L707" s="4">
        <v>1799.774024882885</v>
      </c>
    </row>
    <row r="708" spans="2:12" x14ac:dyDescent="0.3">
      <c r="B708" s="1">
        <f t="shared" si="10"/>
        <v>43437</v>
      </c>
      <c r="C708" s="2">
        <v>10546.39313402096</v>
      </c>
      <c r="D708">
        <v>57</v>
      </c>
      <c r="E708" cm="1">
        <f t="array" ref="E708">_xlfn.SWITCH(MONTH(Cafe_Fit[[#This Row],[Date]]),1,100,2,100,3,100,4,150,5,150,6,150,7,150,8,200,9,150,10,150,11,150,12,150)</f>
        <v>150</v>
      </c>
      <c r="F708">
        <v>17</v>
      </c>
      <c r="G708">
        <f>IF(OR(WEEKDAY(Cafe_Fit[[#This Row],[Date]])=1, WEEKDAY(Cafe_Fit[[#This Row],[Date]])=7),1,0)</f>
        <v>0</v>
      </c>
      <c r="H708" s="8">
        <f>K$17+(K$18*Cafe_Fit[[#This Row],[Temp]])+(K$19*Cafe_Fit[[#This Row],[ADSpend]])+(K$20*Cafe_Fit[[#This Row],[TapsActive]])+(K$21*Cafe_Fit[[#This Row],[IsWeekend]])</f>
        <v>11553.934970357721</v>
      </c>
      <c r="J708" s="4">
        <v>681</v>
      </c>
      <c r="K708" s="4">
        <v>11088.912446800512</v>
      </c>
      <c r="L708" s="4">
        <v>176.20848219057007</v>
      </c>
    </row>
    <row r="709" spans="2:12" x14ac:dyDescent="0.3">
      <c r="B709" s="1">
        <f t="shared" si="10"/>
        <v>43438</v>
      </c>
      <c r="C709" s="2">
        <v>12754.07985331776</v>
      </c>
      <c r="D709">
        <v>45</v>
      </c>
      <c r="E709" cm="1">
        <f t="array" ref="E709">_xlfn.SWITCH(MONTH(Cafe_Fit[[#This Row],[Date]]),1,100,2,100,3,100,4,150,5,150,6,150,7,150,8,200,9,150,10,150,11,150,12,150)</f>
        <v>150</v>
      </c>
      <c r="F709">
        <v>13</v>
      </c>
      <c r="G709">
        <f>IF(OR(WEEKDAY(Cafe_Fit[[#This Row],[Date]])=1, WEEKDAY(Cafe_Fit[[#This Row],[Date]])=7),1,0)</f>
        <v>0</v>
      </c>
      <c r="H709" s="8">
        <f>K$17+(K$18*Cafe_Fit[[#This Row],[Temp]])+(K$19*Cafe_Fit[[#This Row],[ADSpend]])+(K$20*Cafe_Fit[[#This Row],[TapsActive]])+(K$21*Cafe_Fit[[#This Row],[IsWeekend]])</f>
        <v>11122.907639482979</v>
      </c>
      <c r="J709" s="4">
        <v>682</v>
      </c>
      <c r="K709" s="4">
        <v>11047.43302633808</v>
      </c>
      <c r="L709" s="4">
        <v>-257.70641264759979</v>
      </c>
    </row>
    <row r="710" spans="2:12" x14ac:dyDescent="0.3">
      <c r="B710" s="1">
        <f t="shared" si="10"/>
        <v>43439</v>
      </c>
      <c r="C710" s="2">
        <v>11459.725718866259</v>
      </c>
      <c r="D710">
        <v>37</v>
      </c>
      <c r="E710" cm="1">
        <f t="array" ref="E710">_xlfn.SWITCH(MONTH(Cafe_Fit[[#This Row],[Date]]),1,100,2,100,3,100,4,150,5,150,6,150,7,150,8,200,9,150,10,150,11,150,12,150)</f>
        <v>150</v>
      </c>
      <c r="F710">
        <v>18</v>
      </c>
      <c r="G710">
        <f>IF(OR(WEEKDAY(Cafe_Fit[[#This Row],[Date]])=1, WEEKDAY(Cafe_Fit[[#This Row],[Date]])=7),1,0)</f>
        <v>0</v>
      </c>
      <c r="H710" s="8">
        <f>K$17+(K$18*Cafe_Fit[[#This Row],[Temp]])+(K$19*Cafe_Fit[[#This Row],[ADSpend]])+(K$20*Cafe_Fit[[#This Row],[TapsActive]])+(K$21*Cafe_Fit[[#This Row],[IsWeekend]])</f>
        <v>10574.926275000906</v>
      </c>
      <c r="J710" s="4">
        <v>683</v>
      </c>
      <c r="K710" s="4">
        <v>10932.191965839429</v>
      </c>
      <c r="L710" s="4">
        <v>-738.88852510668585</v>
      </c>
    </row>
    <row r="711" spans="2:12" x14ac:dyDescent="0.3">
      <c r="B711" s="1">
        <f t="shared" si="10"/>
        <v>43440</v>
      </c>
      <c r="C711" s="2">
        <v>9954.7464863316272</v>
      </c>
      <c r="D711">
        <v>36</v>
      </c>
      <c r="E711" cm="1">
        <f t="array" ref="E711">_xlfn.SWITCH(MONTH(Cafe_Fit[[#This Row],[Date]]),1,100,2,100,3,100,4,150,5,150,6,150,7,150,8,200,9,150,10,150,11,150,12,150)</f>
        <v>150</v>
      </c>
      <c r="F711">
        <v>12</v>
      </c>
      <c r="G711">
        <f>IF(OR(WEEKDAY(Cafe_Fit[[#This Row],[Date]])=1, WEEKDAY(Cafe_Fit[[#This Row],[Date]])=7),1,0)</f>
        <v>0</v>
      </c>
      <c r="H711" s="8">
        <f>K$17+(K$18*Cafe_Fit[[#This Row],[Temp]])+(K$19*Cafe_Fit[[#This Row],[ADSpend]])+(K$20*Cafe_Fit[[#This Row],[TapsActive]])+(K$21*Cafe_Fit[[#This Row],[IsWeekend]])</f>
        <v>10731.646755961989</v>
      </c>
      <c r="J711" s="4">
        <v>684</v>
      </c>
      <c r="K711" s="4">
        <v>10858.430325803211</v>
      </c>
      <c r="L711" s="4">
        <v>-997.08242396524474</v>
      </c>
    </row>
    <row r="712" spans="2:12" x14ac:dyDescent="0.3">
      <c r="B712" s="1">
        <f t="shared" si="10"/>
        <v>43441</v>
      </c>
      <c r="C712" s="2">
        <v>10242.034226949665</v>
      </c>
      <c r="D712">
        <v>42</v>
      </c>
      <c r="E712" cm="1">
        <f t="array" ref="E712">_xlfn.SWITCH(MONTH(Cafe_Fit[[#This Row],[Date]]),1,100,2,100,3,100,4,150,5,150,6,150,7,150,8,200,9,150,10,150,11,150,12,150)</f>
        <v>150</v>
      </c>
      <c r="F712">
        <v>13</v>
      </c>
      <c r="G712">
        <f>IF(OR(WEEKDAY(Cafe_Fit[[#This Row],[Date]])=1, WEEKDAY(Cafe_Fit[[#This Row],[Date]])=7),1,0)</f>
        <v>0</v>
      </c>
      <c r="H712" s="8">
        <f>K$17+(K$18*Cafe_Fit[[#This Row],[Temp]])+(K$19*Cafe_Fit[[#This Row],[ADSpend]])+(K$20*Cafe_Fit[[#This Row],[TapsActive]])+(K$21*Cafe_Fit[[#This Row],[IsWeekend]])</f>
        <v>10981.155614081827</v>
      </c>
      <c r="J712" s="4">
        <v>685</v>
      </c>
      <c r="K712" s="4">
        <v>10886.654263814391</v>
      </c>
      <c r="L712" s="4">
        <v>828.02740002543578</v>
      </c>
    </row>
    <row r="713" spans="2:12" x14ac:dyDescent="0.3">
      <c r="B713" s="1">
        <f t="shared" ref="B713:B776" si="11">B712+1</f>
        <v>43442</v>
      </c>
      <c r="C713" s="2">
        <v>13420.935899617049</v>
      </c>
      <c r="D713">
        <v>43</v>
      </c>
      <c r="E713" cm="1">
        <f t="array" ref="E713">_xlfn.SWITCH(MONTH(Cafe_Fit[[#This Row],[Date]]),1,100,2,100,3,100,4,150,5,150,6,150,7,150,8,200,9,150,10,150,11,150,12,150)</f>
        <v>150</v>
      </c>
      <c r="F713">
        <v>22</v>
      </c>
      <c r="G713">
        <f>IF(OR(WEEKDAY(Cafe_Fit[[#This Row],[Date]])=1, WEEKDAY(Cafe_Fit[[#This Row],[Date]])=7),1,0)</f>
        <v>1</v>
      </c>
      <c r="H713" s="8">
        <f>K$17+(K$18*Cafe_Fit[[#This Row],[Temp]])+(K$19*Cafe_Fit[[#This Row],[ADSpend]])+(K$20*Cafe_Fit[[#This Row],[TapsActive]])+(K$21*Cafe_Fit[[#This Row],[IsWeekend]])</f>
        <v>13651.171690892135</v>
      </c>
      <c r="J713" s="4">
        <v>686</v>
      </c>
      <c r="K713" s="4">
        <v>14002.666127059374</v>
      </c>
      <c r="L713" s="4">
        <v>-231.70804423417576</v>
      </c>
    </row>
    <row r="714" spans="2:12" x14ac:dyDescent="0.3">
      <c r="B714" s="1">
        <f t="shared" si="11"/>
        <v>43443</v>
      </c>
      <c r="C714" s="2">
        <v>13301.090090100141</v>
      </c>
      <c r="D714">
        <v>38</v>
      </c>
      <c r="E714" cm="1">
        <f t="array" ref="E714">_xlfn.SWITCH(MONTH(Cafe_Fit[[#This Row],[Date]]),1,100,2,100,3,100,4,150,5,150,6,150,7,150,8,200,9,150,10,150,11,150,12,150)</f>
        <v>150</v>
      </c>
      <c r="F714">
        <v>17</v>
      </c>
      <c r="G714">
        <f>IF(OR(WEEKDAY(Cafe_Fit[[#This Row],[Date]])=1, WEEKDAY(Cafe_Fit[[#This Row],[Date]])=7),1,0)</f>
        <v>1</v>
      </c>
      <c r="H714" s="8">
        <f>K$17+(K$18*Cafe_Fit[[#This Row],[Temp]])+(K$19*Cafe_Fit[[#This Row],[ADSpend]])+(K$20*Cafe_Fit[[#This Row],[TapsActive]])+(K$21*Cafe_Fit[[#This Row],[IsWeekend]])</f>
        <v>13584.894278635882</v>
      </c>
      <c r="J714" s="4">
        <v>687</v>
      </c>
      <c r="K714" s="4">
        <v>14157.673634911776</v>
      </c>
      <c r="L714" s="4">
        <v>910.24257725383359</v>
      </c>
    </row>
    <row r="715" spans="2:12" x14ac:dyDescent="0.3">
      <c r="B715" s="1">
        <f t="shared" si="11"/>
        <v>43444</v>
      </c>
      <c r="C715" s="2">
        <v>11773.298153577818</v>
      </c>
      <c r="D715">
        <v>40</v>
      </c>
      <c r="E715" cm="1">
        <f t="array" ref="E715">_xlfn.SWITCH(MONTH(Cafe_Fit[[#This Row],[Date]]),1,100,2,100,3,100,4,150,5,150,6,150,7,150,8,200,9,150,10,150,11,150,12,150)</f>
        <v>150</v>
      </c>
      <c r="F715">
        <v>16</v>
      </c>
      <c r="G715">
        <f>IF(OR(WEEKDAY(Cafe_Fit[[#This Row],[Date]])=1, WEEKDAY(Cafe_Fit[[#This Row],[Date]])=7),1,0)</f>
        <v>0</v>
      </c>
      <c r="H715" s="8">
        <f>K$17+(K$18*Cafe_Fit[[#This Row],[Temp]])+(K$19*Cafe_Fit[[#This Row],[ADSpend]])+(K$20*Cafe_Fit[[#This Row],[TapsActive]])+(K$21*Cafe_Fit[[#This Row],[IsWeekend]])</f>
        <v>10784.66868576699</v>
      </c>
      <c r="J715" s="4">
        <v>688</v>
      </c>
      <c r="K715" s="4">
        <v>11310.197366909168</v>
      </c>
      <c r="L715" s="4">
        <v>-34.14629772670196</v>
      </c>
    </row>
    <row r="716" spans="2:12" x14ac:dyDescent="0.3">
      <c r="B716" s="1">
        <f t="shared" si="11"/>
        <v>43445</v>
      </c>
      <c r="C716" s="2">
        <v>11187.127539171854</v>
      </c>
      <c r="D716">
        <v>42</v>
      </c>
      <c r="E716" cm="1">
        <f t="array" ref="E716">_xlfn.SWITCH(MONTH(Cafe_Fit[[#This Row],[Date]]),1,100,2,100,3,100,4,150,5,150,6,150,7,150,8,200,9,150,10,150,11,150,12,150)</f>
        <v>150</v>
      </c>
      <c r="F716">
        <v>21</v>
      </c>
      <c r="G716">
        <f>IF(OR(WEEKDAY(Cafe_Fit[[#This Row],[Date]])=1, WEEKDAY(Cafe_Fit[[#This Row],[Date]])=7),1,0)</f>
        <v>0</v>
      </c>
      <c r="H716" s="8">
        <f>K$17+(K$18*Cafe_Fit[[#This Row],[Temp]])+(K$19*Cafe_Fit[[#This Row],[ADSpend]])+(K$20*Cafe_Fit[[#This Row],[TapsActive]])+(K$21*Cafe_Fit[[#This Row],[IsWeekend]])</f>
        <v>10709.194072622091</v>
      </c>
      <c r="J716" s="4">
        <v>689</v>
      </c>
      <c r="K716" s="4">
        <v>11289.457656677952</v>
      </c>
      <c r="L716" s="4">
        <v>-425.59643249923283</v>
      </c>
    </row>
    <row r="717" spans="2:12" x14ac:dyDescent="0.3">
      <c r="B717" s="1">
        <f t="shared" si="11"/>
        <v>43446</v>
      </c>
      <c r="C717" s="2">
        <v>12262.97002843679</v>
      </c>
      <c r="D717">
        <v>40</v>
      </c>
      <c r="E717" cm="1">
        <f t="array" ref="E717">_xlfn.SWITCH(MONTH(Cafe_Fit[[#This Row],[Date]]),1,100,2,100,3,100,4,150,5,150,6,150,7,150,8,200,9,150,10,150,11,150,12,150)</f>
        <v>150</v>
      </c>
      <c r="F717">
        <v>12</v>
      </c>
      <c r="G717">
        <f>IF(OR(WEEKDAY(Cafe_Fit[[#This Row],[Date]])=1, WEEKDAY(Cafe_Fit[[#This Row],[Date]])=7),1,0)</f>
        <v>0</v>
      </c>
      <c r="H717" s="8">
        <f>K$17+(K$18*Cafe_Fit[[#This Row],[Temp]])+(K$19*Cafe_Fit[[#This Row],[ADSpend]])+(K$20*Cafe_Fit[[#This Row],[TapsActive]])+(K$21*Cafe_Fit[[#This Row],[IsWeekend]])</f>
        <v>10920.649456496858</v>
      </c>
      <c r="J717" s="4">
        <v>690</v>
      </c>
      <c r="K717" s="4">
        <v>10986.926868753111</v>
      </c>
      <c r="L717" s="4">
        <v>-423.06354549835487</v>
      </c>
    </row>
    <row r="718" spans="2:12" x14ac:dyDescent="0.3">
      <c r="B718" s="1">
        <f t="shared" si="11"/>
        <v>43447</v>
      </c>
      <c r="C718" s="2">
        <v>10675.027974010181</v>
      </c>
      <c r="D718">
        <v>44</v>
      </c>
      <c r="E718" cm="1">
        <f t="array" ref="E718">_xlfn.SWITCH(MONTH(Cafe_Fit[[#This Row],[Date]]),1,100,2,100,3,100,4,150,5,150,6,150,7,150,8,200,9,150,10,150,11,150,12,150)</f>
        <v>150</v>
      </c>
      <c r="F718">
        <v>21</v>
      </c>
      <c r="G718">
        <f>IF(OR(WEEKDAY(Cafe_Fit[[#This Row],[Date]])=1, WEEKDAY(Cafe_Fit[[#This Row],[Date]])=7),1,0)</f>
        <v>0</v>
      </c>
      <c r="H718" s="8">
        <f>K$17+(K$18*Cafe_Fit[[#This Row],[Temp]])+(K$19*Cafe_Fit[[#This Row],[ADSpend]])+(K$20*Cafe_Fit[[#This Row],[TapsActive]])+(K$21*Cafe_Fit[[#This Row],[IsWeekend]])</f>
        <v>10803.695422889527</v>
      </c>
      <c r="J718" s="4">
        <v>691</v>
      </c>
      <c r="K718" s="4">
        <v>11047.43302633808</v>
      </c>
      <c r="L718" s="4">
        <v>815.75827243038293</v>
      </c>
    </row>
    <row r="719" spans="2:12" x14ac:dyDescent="0.3">
      <c r="B719" s="1">
        <f t="shared" si="11"/>
        <v>43448</v>
      </c>
      <c r="C719" s="2">
        <v>11889.025375398211</v>
      </c>
      <c r="D719">
        <v>48</v>
      </c>
      <c r="E719" cm="1">
        <f t="array" ref="E719">_xlfn.SWITCH(MONTH(Cafe_Fit[[#This Row],[Date]]),1,100,2,100,3,100,4,150,5,150,6,150,7,150,8,200,9,150,10,150,11,150,12,150)</f>
        <v>150</v>
      </c>
      <c r="F719">
        <v>18</v>
      </c>
      <c r="G719">
        <f>IF(OR(WEEKDAY(Cafe_Fit[[#This Row],[Date]])=1, WEEKDAY(Cafe_Fit[[#This Row],[Date]])=7),1,0)</f>
        <v>0</v>
      </c>
      <c r="H719" s="8">
        <f>K$17+(K$18*Cafe_Fit[[#This Row],[Temp]])+(K$19*Cafe_Fit[[#This Row],[ADSpend]])+(K$20*Cafe_Fit[[#This Row],[TapsActive]])+(K$21*Cafe_Fit[[#This Row],[IsWeekend]])</f>
        <v>11094.683701471797</v>
      </c>
      <c r="J719" s="4">
        <v>692</v>
      </c>
      <c r="K719" s="4">
        <v>10939.676193619394</v>
      </c>
      <c r="L719" s="4">
        <v>-294.41200464098802</v>
      </c>
    </row>
    <row r="720" spans="2:12" x14ac:dyDescent="0.3">
      <c r="B720" s="1">
        <f t="shared" si="11"/>
        <v>43449</v>
      </c>
      <c r="C720" s="2">
        <v>15830.063060695622</v>
      </c>
      <c r="D720">
        <v>51</v>
      </c>
      <c r="E720" cm="1">
        <f t="array" ref="E720">_xlfn.SWITCH(MONTH(Cafe_Fit[[#This Row],[Date]]),1,100,2,100,3,100,4,150,5,150,6,150,7,150,8,200,9,150,10,150,11,150,12,150)</f>
        <v>150</v>
      </c>
      <c r="F720">
        <v>14</v>
      </c>
      <c r="G720">
        <f>IF(OR(WEEKDAY(Cafe_Fit[[#This Row],[Date]])=1, WEEKDAY(Cafe_Fit[[#This Row],[Date]])=7),1,0)</f>
        <v>1</v>
      </c>
      <c r="H720" s="8">
        <f>K$17+(K$18*Cafe_Fit[[#This Row],[Temp]])+(K$19*Cafe_Fit[[#This Row],[ADSpend]])+(K$20*Cafe_Fit[[#This Row],[TapsActive]])+(K$21*Cafe_Fit[[#This Row],[IsWeekend]])</f>
        <v>14301.138633421609</v>
      </c>
      <c r="J720" s="4">
        <v>693</v>
      </c>
      <c r="K720" s="4">
        <v>13875.882557218152</v>
      </c>
      <c r="L720" s="4">
        <v>1479.4033111377212</v>
      </c>
    </row>
    <row r="721" spans="2:12" x14ac:dyDescent="0.3">
      <c r="B721" s="1">
        <f t="shared" si="11"/>
        <v>43450</v>
      </c>
      <c r="C721" s="2">
        <v>15936.79604306156</v>
      </c>
      <c r="D721">
        <v>49</v>
      </c>
      <c r="E721" cm="1">
        <f t="array" ref="E721">_xlfn.SWITCH(MONTH(Cafe_Fit[[#This Row],[Date]]),1,100,2,100,3,100,4,150,5,150,6,150,7,150,8,200,9,150,10,150,11,150,12,150)</f>
        <v>150</v>
      </c>
      <c r="F721">
        <v>16</v>
      </c>
      <c r="G721">
        <f>IF(OR(WEEKDAY(Cafe_Fit[[#This Row],[Date]])=1, WEEKDAY(Cafe_Fit[[#This Row],[Date]])=7),1,0)</f>
        <v>1</v>
      </c>
      <c r="H721" s="8">
        <f>K$17+(K$18*Cafe_Fit[[#This Row],[Temp]])+(K$19*Cafe_Fit[[#This Row],[ADSpend]])+(K$20*Cafe_Fit[[#This Row],[TapsActive]])+(K$21*Cafe_Fit[[#This Row],[IsWeekend]])</f>
        <v>14138.646897789242</v>
      </c>
      <c r="J721" s="4">
        <v>694</v>
      </c>
      <c r="K721" s="4">
        <v>14036.661319741841</v>
      </c>
      <c r="L721" s="4">
        <v>193.14322851725774</v>
      </c>
    </row>
    <row r="722" spans="2:12" x14ac:dyDescent="0.3">
      <c r="B722" s="1">
        <f t="shared" si="11"/>
        <v>43451</v>
      </c>
      <c r="C722" s="2">
        <v>11328.728549550207</v>
      </c>
      <c r="D722">
        <v>52</v>
      </c>
      <c r="E722" cm="1">
        <f t="array" ref="E722">_xlfn.SWITCH(MONTH(Cafe_Fit[[#This Row],[Date]]),1,100,2,100,3,100,4,150,5,150,6,150,7,150,8,200,9,150,10,150,11,150,12,150)</f>
        <v>150</v>
      </c>
      <c r="F722">
        <v>17</v>
      </c>
      <c r="G722">
        <f>IF(OR(WEEKDAY(Cafe_Fit[[#This Row],[Date]])=1, WEEKDAY(Cafe_Fit[[#This Row],[Date]])=7),1,0)</f>
        <v>0</v>
      </c>
      <c r="H722" s="8">
        <f>K$17+(K$18*Cafe_Fit[[#This Row],[Temp]])+(K$19*Cafe_Fit[[#This Row],[ADSpend]])+(K$20*Cafe_Fit[[#This Row],[TapsActive]])+(K$21*Cafe_Fit[[#This Row],[IsWeekend]])</f>
        <v>11317.681594689135</v>
      </c>
      <c r="J722" s="4">
        <v>695</v>
      </c>
      <c r="K722" s="4">
        <v>11094.683701471797</v>
      </c>
      <c r="L722" s="4">
        <v>1726.7133815414891</v>
      </c>
    </row>
    <row r="723" spans="2:12" x14ac:dyDescent="0.3">
      <c r="B723" s="1">
        <f t="shared" si="11"/>
        <v>43452</v>
      </c>
      <c r="C723" s="2">
        <v>13078.425915067965</v>
      </c>
      <c r="D723">
        <v>50</v>
      </c>
      <c r="E723" cm="1">
        <f t="array" ref="E723">_xlfn.SWITCH(MONTH(Cafe_Fit[[#This Row],[Date]]),1,100,2,100,3,100,4,150,5,150,6,150,7,150,8,200,9,150,10,150,11,150,12,150)</f>
        <v>150</v>
      </c>
      <c r="F723">
        <v>18</v>
      </c>
      <c r="G723">
        <f>IF(OR(WEEKDAY(Cafe_Fit[[#This Row],[Date]])=1, WEEKDAY(Cafe_Fit[[#This Row],[Date]])=7),1,0)</f>
        <v>0</v>
      </c>
      <c r="H723" s="8">
        <f>K$17+(K$18*Cafe_Fit[[#This Row],[Temp]])+(K$19*Cafe_Fit[[#This Row],[ADSpend]])+(K$20*Cafe_Fit[[#This Row],[TapsActive]])+(K$21*Cafe_Fit[[#This Row],[IsWeekend]])</f>
        <v>11189.185051739232</v>
      </c>
      <c r="J723" s="4">
        <v>696</v>
      </c>
      <c r="K723" s="4">
        <v>10778.897431095707</v>
      </c>
      <c r="L723" s="4">
        <v>-47.329568949549866</v>
      </c>
    </row>
    <row r="724" spans="2:12" x14ac:dyDescent="0.3">
      <c r="B724" s="1">
        <f t="shared" si="11"/>
        <v>43453</v>
      </c>
      <c r="C724" s="2">
        <v>12217.262498854081</v>
      </c>
      <c r="D724">
        <v>50</v>
      </c>
      <c r="E724" cm="1">
        <f t="array" ref="E724">_xlfn.SWITCH(MONTH(Cafe_Fit[[#This Row],[Date]]),1,100,2,100,3,100,4,150,5,150,6,150,7,150,8,200,9,150,10,150,11,150,12,150)</f>
        <v>150</v>
      </c>
      <c r="F724">
        <v>15</v>
      </c>
      <c r="G724">
        <f>IF(OR(WEEKDAY(Cafe_Fit[[#This Row],[Date]])=1, WEEKDAY(Cafe_Fit[[#This Row],[Date]])=7),1,0)</f>
        <v>0</v>
      </c>
      <c r="H724" s="8">
        <f>K$17+(K$18*Cafe_Fit[[#This Row],[Temp]])+(K$19*Cafe_Fit[[#This Row],[ADSpend]])+(K$20*Cafe_Fit[[#This Row],[TapsActive]])+(K$21*Cafe_Fit[[#This Row],[IsWeekend]])</f>
        <v>11291.170629786633</v>
      </c>
      <c r="J724" s="4">
        <v>697</v>
      </c>
      <c r="K724" s="4">
        <v>10467.169442282218</v>
      </c>
      <c r="L724" s="4">
        <v>-1159.4050135831767</v>
      </c>
    </row>
    <row r="725" spans="2:12" x14ac:dyDescent="0.3">
      <c r="B725" s="1">
        <f t="shared" si="11"/>
        <v>43454</v>
      </c>
      <c r="C725" s="2">
        <v>10358.516472519925</v>
      </c>
      <c r="D725">
        <v>50</v>
      </c>
      <c r="E725" cm="1">
        <f t="array" ref="E725">_xlfn.SWITCH(MONTH(Cafe_Fit[[#This Row],[Date]]),1,100,2,100,3,100,4,150,5,150,6,150,7,150,8,200,9,150,10,150,11,150,12,150)</f>
        <v>150</v>
      </c>
      <c r="F725">
        <v>22</v>
      </c>
      <c r="G725">
        <f>IF(OR(WEEKDAY(Cafe_Fit[[#This Row],[Date]])=1, WEEKDAY(Cafe_Fit[[#This Row],[Date]])=7),1,0)</f>
        <v>0</v>
      </c>
      <c r="H725" s="8">
        <f>K$17+(K$18*Cafe_Fit[[#This Row],[Temp]])+(K$19*Cafe_Fit[[#This Row],[ADSpend]])+(K$20*Cafe_Fit[[#This Row],[TapsActive]])+(K$21*Cafe_Fit[[#This Row],[IsWeekend]])</f>
        <v>11053.204281009364</v>
      </c>
      <c r="J725" s="4">
        <v>698</v>
      </c>
      <c r="K725" s="4">
        <v>10790.439940438277</v>
      </c>
      <c r="L725" s="4">
        <v>-1011.800373401371</v>
      </c>
    </row>
    <row r="726" spans="2:12" x14ac:dyDescent="0.3">
      <c r="B726" s="1">
        <f t="shared" si="11"/>
        <v>43455</v>
      </c>
      <c r="C726" s="2">
        <v>12999.175892406227</v>
      </c>
      <c r="D726">
        <v>48</v>
      </c>
      <c r="E726" cm="1">
        <f t="array" ref="E726">_xlfn.SWITCH(MONTH(Cafe_Fit[[#This Row],[Date]]),1,100,2,100,3,100,4,150,5,150,6,150,7,150,8,200,9,150,10,150,11,150,12,150)</f>
        <v>150</v>
      </c>
      <c r="F726">
        <v>15</v>
      </c>
      <c r="G726">
        <f>IF(OR(WEEKDAY(Cafe_Fit[[#This Row],[Date]])=1, WEEKDAY(Cafe_Fit[[#This Row],[Date]])=7),1,0)</f>
        <v>0</v>
      </c>
      <c r="H726" s="8">
        <f>K$17+(K$18*Cafe_Fit[[#This Row],[Temp]])+(K$19*Cafe_Fit[[#This Row],[ADSpend]])+(K$20*Cafe_Fit[[#This Row],[TapsActive]])+(K$21*Cafe_Fit[[#This Row],[IsWeekend]])</f>
        <v>11196.669279519198</v>
      </c>
      <c r="J726" s="4">
        <v>699</v>
      </c>
      <c r="K726" s="4">
        <v>11648.436320625156</v>
      </c>
      <c r="L726" s="4">
        <v>-865.14124153966804</v>
      </c>
    </row>
    <row r="727" spans="2:12" x14ac:dyDescent="0.3">
      <c r="B727" s="1">
        <f t="shared" si="11"/>
        <v>43456</v>
      </c>
      <c r="C727" s="2">
        <v>14305.595623523317</v>
      </c>
      <c r="D727">
        <v>43</v>
      </c>
      <c r="E727" cm="1">
        <f t="array" ref="E727">_xlfn.SWITCH(MONTH(Cafe_Fit[[#This Row],[Date]]),1,100,2,100,3,100,4,150,5,150,6,150,7,150,8,200,9,150,10,150,11,150,12,150)</f>
        <v>150</v>
      </c>
      <c r="F727">
        <v>17</v>
      </c>
      <c r="G727">
        <f>IF(OR(WEEKDAY(Cafe_Fit[[#This Row],[Date]])=1, WEEKDAY(Cafe_Fit[[#This Row],[Date]])=7),1,0)</f>
        <v>1</v>
      </c>
      <c r="H727" s="8">
        <f>K$17+(K$18*Cafe_Fit[[#This Row],[Temp]])+(K$19*Cafe_Fit[[#This Row],[ADSpend]])+(K$20*Cafe_Fit[[#This Row],[TapsActive]])+(K$21*Cafe_Fit[[#This Row],[IsWeekend]])</f>
        <v>13821.14765430447</v>
      </c>
      <c r="J727" s="4">
        <v>700</v>
      </c>
      <c r="K727" s="4">
        <v>14312.681142764179</v>
      </c>
      <c r="L727" s="4">
        <v>664.09126367423414</v>
      </c>
    </row>
    <row r="728" spans="2:12" x14ac:dyDescent="0.3">
      <c r="B728" s="1">
        <f t="shared" si="11"/>
        <v>43457</v>
      </c>
      <c r="C728" s="2">
        <v>14591.573193335811</v>
      </c>
      <c r="D728">
        <v>46</v>
      </c>
      <c r="E728" cm="1">
        <f t="array" ref="E728">_xlfn.SWITCH(MONTH(Cafe_Fit[[#This Row],[Date]]),1,100,2,100,3,100,4,150,5,150,6,150,7,150,8,200,9,150,10,150,11,150,12,150)</f>
        <v>150</v>
      </c>
      <c r="F728">
        <v>16</v>
      </c>
      <c r="G728">
        <f>IF(OR(WEEKDAY(Cafe_Fit[[#This Row],[Date]])=1, WEEKDAY(Cafe_Fit[[#This Row],[Date]])=7),1,0)</f>
        <v>1</v>
      </c>
      <c r="H728" s="8">
        <f>K$17+(K$18*Cafe_Fit[[#This Row],[Temp]])+(K$19*Cafe_Fit[[#This Row],[ADSpend]])+(K$20*Cafe_Fit[[#This Row],[TapsActive]])+(K$21*Cafe_Fit[[#This Row],[IsWeekend]])</f>
        <v>13996.894872388089</v>
      </c>
      <c r="J728" s="4">
        <v>701</v>
      </c>
      <c r="K728" s="4">
        <v>15009.898760427373</v>
      </c>
      <c r="L728" s="4">
        <v>316.44276194120721</v>
      </c>
    </row>
    <row r="729" spans="2:12" x14ac:dyDescent="0.3">
      <c r="B729" s="1">
        <f t="shared" si="11"/>
        <v>43458</v>
      </c>
      <c r="C729" s="2">
        <v>10310.047698287854</v>
      </c>
      <c r="D729">
        <v>46</v>
      </c>
      <c r="E729" cm="1">
        <f t="array" ref="E729">_xlfn.SWITCH(MONTH(Cafe_Fit[[#This Row],[Date]]),1,100,2,100,3,100,4,150,5,150,6,150,7,150,8,200,9,150,10,150,11,150,12,150)</f>
        <v>150</v>
      </c>
      <c r="F729">
        <v>15</v>
      </c>
      <c r="G729">
        <f>IF(OR(WEEKDAY(Cafe_Fit[[#This Row],[Date]])=1, WEEKDAY(Cafe_Fit[[#This Row],[Date]])=7),1,0)</f>
        <v>0</v>
      </c>
      <c r="H729" s="8">
        <f>K$17+(K$18*Cafe_Fit[[#This Row],[Temp]])+(K$19*Cafe_Fit[[#This Row],[ADSpend]])+(K$20*Cafe_Fit[[#This Row],[TapsActive]])+(K$21*Cafe_Fit[[#This Row],[IsWeekend]])</f>
        <v>11102.167929251764</v>
      </c>
      <c r="J729" s="4">
        <v>702</v>
      </c>
      <c r="K729" s="4">
        <v>11553.934970357721</v>
      </c>
      <c r="L729" s="4">
        <v>-1007.5418363367608</v>
      </c>
    </row>
    <row r="730" spans="2:12" x14ac:dyDescent="0.3">
      <c r="B730" s="1">
        <f t="shared" si="11"/>
        <v>43459</v>
      </c>
      <c r="C730" s="2">
        <v>10254.431122117412</v>
      </c>
      <c r="D730">
        <v>44</v>
      </c>
      <c r="E730" cm="1">
        <f t="array" ref="E730">_xlfn.SWITCH(MONTH(Cafe_Fit[[#This Row],[Date]]),1,100,2,100,3,100,4,150,5,150,6,150,7,150,8,200,9,150,10,150,11,150,12,150)</f>
        <v>150</v>
      </c>
      <c r="F730">
        <v>14</v>
      </c>
      <c r="G730">
        <f>IF(OR(WEEKDAY(Cafe_Fit[[#This Row],[Date]])=1, WEEKDAY(Cafe_Fit[[#This Row],[Date]])=7),1,0)</f>
        <v>0</v>
      </c>
      <c r="H730" s="8">
        <f>K$17+(K$18*Cafe_Fit[[#This Row],[Temp]])+(K$19*Cafe_Fit[[#This Row],[ADSpend]])+(K$20*Cafe_Fit[[#This Row],[TapsActive]])+(K$21*Cafe_Fit[[#This Row],[IsWeekend]])</f>
        <v>11041.661771666795</v>
      </c>
      <c r="J730" s="4">
        <v>703</v>
      </c>
      <c r="K730" s="4">
        <v>11122.907639482979</v>
      </c>
      <c r="L730" s="4">
        <v>1631.1722138347814</v>
      </c>
    </row>
    <row r="731" spans="2:12" x14ac:dyDescent="0.3">
      <c r="B731" s="1">
        <f t="shared" si="11"/>
        <v>43460</v>
      </c>
      <c r="C731" s="2">
        <v>10333.740501778047</v>
      </c>
      <c r="D731">
        <v>50</v>
      </c>
      <c r="E731" cm="1">
        <f t="array" ref="E731">_xlfn.SWITCH(MONTH(Cafe_Fit[[#This Row],[Date]]),1,100,2,100,3,100,4,150,5,150,6,150,7,150,8,200,9,150,10,150,11,150,12,150)</f>
        <v>150</v>
      </c>
      <c r="F731">
        <v>18</v>
      </c>
      <c r="G731">
        <f>IF(OR(WEEKDAY(Cafe_Fit[[#This Row],[Date]])=1, WEEKDAY(Cafe_Fit[[#This Row],[Date]])=7),1,0)</f>
        <v>0</v>
      </c>
      <c r="H731" s="8">
        <f>K$17+(K$18*Cafe_Fit[[#This Row],[Temp]])+(K$19*Cafe_Fit[[#This Row],[ADSpend]])+(K$20*Cafe_Fit[[#This Row],[TapsActive]])+(K$21*Cafe_Fit[[#This Row],[IsWeekend]])</f>
        <v>11189.185051739232</v>
      </c>
      <c r="J731" s="4">
        <v>704</v>
      </c>
      <c r="K731" s="4">
        <v>10574.926275000906</v>
      </c>
      <c r="L731" s="4">
        <v>884.79944386535317</v>
      </c>
    </row>
    <row r="732" spans="2:12" x14ac:dyDescent="0.3">
      <c r="B732" s="1">
        <f t="shared" si="11"/>
        <v>43461</v>
      </c>
      <c r="C732" s="2">
        <v>12849.049066462687</v>
      </c>
      <c r="D732">
        <v>50</v>
      </c>
      <c r="E732" cm="1">
        <f t="array" ref="E732">_xlfn.SWITCH(MONTH(Cafe_Fit[[#This Row],[Date]]),1,100,2,100,3,100,4,150,5,150,6,150,7,150,8,200,9,150,10,150,11,150,12,150)</f>
        <v>150</v>
      </c>
      <c r="F732">
        <v>13</v>
      </c>
      <c r="G732">
        <f>IF(OR(WEEKDAY(Cafe_Fit[[#This Row],[Date]])=1, WEEKDAY(Cafe_Fit[[#This Row],[Date]])=7),1,0)</f>
        <v>0</v>
      </c>
      <c r="H732" s="8">
        <f>K$17+(K$18*Cafe_Fit[[#This Row],[Temp]])+(K$19*Cafe_Fit[[#This Row],[ADSpend]])+(K$20*Cafe_Fit[[#This Row],[TapsActive]])+(K$21*Cafe_Fit[[#This Row],[IsWeekend]])</f>
        <v>11359.161015151567</v>
      </c>
      <c r="J732" s="4">
        <v>705</v>
      </c>
      <c r="K732" s="4">
        <v>10731.646755961989</v>
      </c>
      <c r="L732" s="4">
        <v>-776.90026963036144</v>
      </c>
    </row>
    <row r="733" spans="2:12" x14ac:dyDescent="0.3">
      <c r="B733" s="1">
        <f t="shared" si="11"/>
        <v>43462</v>
      </c>
      <c r="C733" s="2">
        <v>10525.505204488134</v>
      </c>
      <c r="D733">
        <v>56</v>
      </c>
      <c r="E733" cm="1">
        <f t="array" ref="E733">_xlfn.SWITCH(MONTH(Cafe_Fit[[#This Row],[Date]]),1,100,2,100,3,100,4,150,5,150,6,150,7,150,8,200,9,150,10,150,11,150,12,150)</f>
        <v>150</v>
      </c>
      <c r="F733">
        <v>17</v>
      </c>
      <c r="G733">
        <f>IF(OR(WEEKDAY(Cafe_Fit[[#This Row],[Date]])=1, WEEKDAY(Cafe_Fit[[#This Row],[Date]])=7),1,0)</f>
        <v>0</v>
      </c>
      <c r="H733" s="8">
        <f>K$17+(K$18*Cafe_Fit[[#This Row],[Temp]])+(K$19*Cafe_Fit[[#This Row],[ADSpend]])+(K$20*Cafe_Fit[[#This Row],[TapsActive]])+(K$21*Cafe_Fit[[#This Row],[IsWeekend]])</f>
        <v>11506.684295224004</v>
      </c>
      <c r="J733" s="4">
        <v>706</v>
      </c>
      <c r="K733" s="4">
        <v>10981.155614081827</v>
      </c>
      <c r="L733" s="4">
        <v>-739.12138713216154</v>
      </c>
    </row>
    <row r="734" spans="2:12" x14ac:dyDescent="0.3">
      <c r="B734" s="1">
        <f t="shared" si="11"/>
        <v>43463</v>
      </c>
      <c r="C734" s="2">
        <v>15387.434693365858</v>
      </c>
      <c r="D734">
        <v>55</v>
      </c>
      <c r="E734" cm="1">
        <f t="array" ref="E734">_xlfn.SWITCH(MONTH(Cafe_Fit[[#This Row],[Date]]),1,100,2,100,3,100,4,150,5,150,6,150,7,150,8,200,9,150,10,150,11,150,12,150)</f>
        <v>150</v>
      </c>
      <c r="F734">
        <v>20</v>
      </c>
      <c r="G734">
        <f>IF(OR(WEEKDAY(Cafe_Fit[[#This Row],[Date]])=1, WEEKDAY(Cafe_Fit[[#This Row],[Date]])=7),1,0)</f>
        <v>1</v>
      </c>
      <c r="H734" s="8">
        <f>K$17+(K$18*Cafe_Fit[[#This Row],[Temp]])+(K$19*Cafe_Fit[[#This Row],[ADSpend]])+(K$20*Cafe_Fit[[#This Row],[TapsActive]])+(K$21*Cafe_Fit[[#This Row],[IsWeekend]])</f>
        <v>14286.170177861679</v>
      </c>
      <c r="J734" s="4">
        <v>707</v>
      </c>
      <c r="K734" s="4">
        <v>13651.171690892135</v>
      </c>
      <c r="L734" s="4">
        <v>-230.23579127508674</v>
      </c>
    </row>
    <row r="735" spans="2:12" x14ac:dyDescent="0.3">
      <c r="B735" s="1">
        <f t="shared" si="11"/>
        <v>43464</v>
      </c>
      <c r="C735" s="2">
        <v>14705.335972678369</v>
      </c>
      <c r="D735">
        <v>53</v>
      </c>
      <c r="E735" cm="1">
        <f t="array" ref="E735">_xlfn.SWITCH(MONTH(Cafe_Fit[[#This Row],[Date]]),1,100,2,100,3,100,4,150,5,150,6,150,7,150,8,200,9,150,10,150,11,150,12,150)</f>
        <v>150</v>
      </c>
      <c r="F735">
        <v>21</v>
      </c>
      <c r="G735">
        <f>IF(OR(WEEKDAY(Cafe_Fit[[#This Row],[Date]])=1, WEEKDAY(Cafe_Fit[[#This Row],[Date]])=7),1,0)</f>
        <v>1</v>
      </c>
      <c r="H735" s="8">
        <f>K$17+(K$18*Cafe_Fit[[#This Row],[Temp]])+(K$19*Cafe_Fit[[#This Row],[ADSpend]])+(K$20*Cafe_Fit[[#This Row],[TapsActive]])+(K$21*Cafe_Fit[[#This Row],[IsWeekend]])</f>
        <v>14157.673634911776</v>
      </c>
      <c r="J735" s="4">
        <v>708</v>
      </c>
      <c r="K735" s="4">
        <v>13584.894278635882</v>
      </c>
      <c r="L735" s="4">
        <v>-283.80418853574156</v>
      </c>
    </row>
    <row r="736" spans="2:12" x14ac:dyDescent="0.3">
      <c r="B736" s="1">
        <f t="shared" si="11"/>
        <v>43465</v>
      </c>
      <c r="C736" s="2">
        <v>12489.198824061627</v>
      </c>
      <c r="D736">
        <v>60</v>
      </c>
      <c r="E736" cm="1">
        <f t="array" ref="E736">_xlfn.SWITCH(MONTH(Cafe_Fit[[#This Row],[Date]]),1,100,2,100,3,100,4,150,5,150,6,150,7,150,8,200,9,150,10,150,11,150,12,150)</f>
        <v>150</v>
      </c>
      <c r="F736">
        <v>18</v>
      </c>
      <c r="G736">
        <f>IF(OR(WEEKDAY(Cafe_Fit[[#This Row],[Date]])=1, WEEKDAY(Cafe_Fit[[#This Row],[Date]])=7),1,0)</f>
        <v>0</v>
      </c>
      <c r="H736" s="8">
        <f>K$17+(K$18*Cafe_Fit[[#This Row],[Temp]])+(K$19*Cafe_Fit[[#This Row],[ADSpend]])+(K$20*Cafe_Fit[[#This Row],[TapsActive]])+(K$21*Cafe_Fit[[#This Row],[IsWeekend]])</f>
        <v>11661.691803076408</v>
      </c>
      <c r="J736" s="4">
        <v>709</v>
      </c>
      <c r="K736" s="4">
        <v>10784.66868576699</v>
      </c>
      <c r="L736" s="4">
        <v>988.62946781082792</v>
      </c>
    </row>
    <row r="737" spans="2:12" x14ac:dyDescent="0.3">
      <c r="B737" s="1">
        <f t="shared" si="11"/>
        <v>43466</v>
      </c>
      <c r="C737" s="2">
        <v>12139.047335231973</v>
      </c>
      <c r="D737">
        <v>64</v>
      </c>
      <c r="E737" cm="1">
        <f t="array" ref="E737">_xlfn.SWITCH(MONTH(Cafe_Fit[[#This Row],[Date]]),1,100,2,100,3,100,4,150,5,150,6,150,7,150,8,200,9,150,10,150,11,150,12,150)</f>
        <v>100</v>
      </c>
      <c r="F737">
        <v>16</v>
      </c>
      <c r="G737">
        <f>IF(OR(WEEKDAY(Cafe_Fit[[#This Row],[Date]])=1, WEEKDAY(Cafe_Fit[[#This Row],[Date]])=7),1,0)</f>
        <v>0</v>
      </c>
      <c r="H737" s="8">
        <f>K$17+(K$18*Cafe_Fit[[#This Row],[Temp]])+(K$19*Cafe_Fit[[#This Row],[ADSpend]])+(K$20*Cafe_Fit[[#This Row],[TapsActive]])+(K$21*Cafe_Fit[[#This Row],[IsWeekend]])</f>
        <v>9980.7231153443627</v>
      </c>
      <c r="J737" s="4">
        <v>710</v>
      </c>
      <c r="K737" s="4">
        <v>10709.194072622091</v>
      </c>
      <c r="L737" s="4">
        <v>477.93346654976267</v>
      </c>
    </row>
    <row r="738" spans="2:12" x14ac:dyDescent="0.3">
      <c r="B738" s="1">
        <f t="shared" si="11"/>
        <v>43467</v>
      </c>
      <c r="C738" s="2">
        <v>11164.372239722326</v>
      </c>
      <c r="D738">
        <v>56</v>
      </c>
      <c r="E738" cm="1">
        <f t="array" ref="E738">_xlfn.SWITCH(MONTH(Cafe_Fit[[#This Row],[Date]]),1,100,2,100,3,100,4,150,5,150,6,150,7,150,8,200,9,150,10,150,11,150,12,150)</f>
        <v>100</v>
      </c>
      <c r="F738">
        <v>15</v>
      </c>
      <c r="G738">
        <f>IF(OR(WEEKDAY(Cafe_Fit[[#This Row],[Date]])=1, WEEKDAY(Cafe_Fit[[#This Row],[Date]])=7),1,0)</f>
        <v>0</v>
      </c>
      <c r="H738" s="8">
        <f>K$17+(K$18*Cafe_Fit[[#This Row],[Temp]])+(K$19*Cafe_Fit[[#This Row],[ADSpend]])+(K$20*Cafe_Fit[[#This Row],[TapsActive]])+(K$21*Cafe_Fit[[#This Row],[IsWeekend]])</f>
        <v>9636.7129069570892</v>
      </c>
      <c r="J738" s="4">
        <v>711</v>
      </c>
      <c r="K738" s="4">
        <v>10920.649456496858</v>
      </c>
      <c r="L738" s="4">
        <v>1342.3205719399321</v>
      </c>
    </row>
    <row r="739" spans="2:12" x14ac:dyDescent="0.3">
      <c r="B739" s="1">
        <f t="shared" si="11"/>
        <v>43468</v>
      </c>
      <c r="C739" s="2">
        <v>9724.6718670069713</v>
      </c>
      <c r="D739">
        <v>52</v>
      </c>
      <c r="E739" cm="1">
        <f t="array" ref="E739">_xlfn.SWITCH(MONTH(Cafe_Fit[[#This Row],[Date]]),1,100,2,100,3,100,4,150,5,150,6,150,7,150,8,200,9,150,10,150,11,150,12,150)</f>
        <v>100</v>
      </c>
      <c r="F739">
        <v>17</v>
      </c>
      <c r="G739">
        <f>IF(OR(WEEKDAY(Cafe_Fit[[#This Row],[Date]])=1, WEEKDAY(Cafe_Fit[[#This Row],[Date]])=7),1,0)</f>
        <v>0</v>
      </c>
      <c r="H739" s="8">
        <f>K$17+(K$18*Cafe_Fit[[#This Row],[Temp]])+(K$19*Cafe_Fit[[#This Row],[ADSpend]])+(K$20*Cafe_Fit[[#This Row],[TapsActive]])+(K$21*Cafe_Fit[[#This Row],[IsWeekend]])</f>
        <v>9379.719821057286</v>
      </c>
      <c r="J739" s="4">
        <v>712</v>
      </c>
      <c r="K739" s="4">
        <v>10803.695422889527</v>
      </c>
      <c r="L739" s="4">
        <v>-128.6674488793451</v>
      </c>
    </row>
    <row r="740" spans="2:12" x14ac:dyDescent="0.3">
      <c r="B740" s="1">
        <f t="shared" si="11"/>
        <v>43469</v>
      </c>
      <c r="C740" s="2">
        <v>8902.2555487930003</v>
      </c>
      <c r="D740">
        <v>56</v>
      </c>
      <c r="E740" cm="1">
        <f t="array" ref="E740">_xlfn.SWITCH(MONTH(Cafe_Fit[[#This Row],[Date]]),1,100,2,100,3,100,4,150,5,150,6,150,7,150,8,200,9,150,10,150,11,150,12,150)</f>
        <v>100</v>
      </c>
      <c r="F740">
        <v>18</v>
      </c>
      <c r="G740">
        <f>IF(OR(WEEKDAY(Cafe_Fit[[#This Row],[Date]])=1, WEEKDAY(Cafe_Fit[[#This Row],[Date]])=7),1,0)</f>
        <v>0</v>
      </c>
      <c r="H740" s="8">
        <f>K$17+(K$18*Cafe_Fit[[#This Row],[Temp]])+(K$19*Cafe_Fit[[#This Row],[ADSpend]])+(K$20*Cafe_Fit[[#This Row],[TapsActive]])+(K$21*Cafe_Fit[[#This Row],[IsWeekend]])</f>
        <v>9534.7273289096884</v>
      </c>
      <c r="J740" s="4">
        <v>713</v>
      </c>
      <c r="K740" s="4">
        <v>11094.683701471797</v>
      </c>
      <c r="L740" s="4">
        <v>794.34167392641393</v>
      </c>
    </row>
    <row r="741" spans="2:12" x14ac:dyDescent="0.3">
      <c r="B741" s="1">
        <f t="shared" si="11"/>
        <v>43470</v>
      </c>
      <c r="C741" s="2">
        <v>11919.323184782726</v>
      </c>
      <c r="D741">
        <v>49</v>
      </c>
      <c r="E741" cm="1">
        <f t="array" ref="E741">_xlfn.SWITCH(MONTH(Cafe_Fit[[#This Row],[Date]]),1,100,2,100,3,100,4,150,5,150,6,150,7,150,8,200,9,150,10,150,11,150,12,150)</f>
        <v>100</v>
      </c>
      <c r="F741">
        <v>14</v>
      </c>
      <c r="G741">
        <f>IF(OR(WEEKDAY(Cafe_Fit[[#This Row],[Date]])=1, WEEKDAY(Cafe_Fit[[#This Row],[Date]])=7),1,0)</f>
        <v>1</v>
      </c>
      <c r="H741" s="8">
        <f>K$17+(K$18*Cafe_Fit[[#This Row],[Temp]])+(K$19*Cafe_Fit[[#This Row],[ADSpend]])+(K$20*Cafe_Fit[[#This Row],[TapsActive]])+(K$21*Cafe_Fit[[#This Row],[IsWeekend]])</f>
        <v>12268.675509522327</v>
      </c>
      <c r="J741" s="4">
        <v>714</v>
      </c>
      <c r="K741" s="4">
        <v>14301.138633421609</v>
      </c>
      <c r="L741" s="4">
        <v>1528.9244272740125</v>
      </c>
    </row>
    <row r="742" spans="2:12" x14ac:dyDescent="0.3">
      <c r="B742" s="1">
        <f t="shared" si="11"/>
        <v>43471</v>
      </c>
      <c r="C742" s="2">
        <v>12628.932194097215</v>
      </c>
      <c r="D742">
        <v>53</v>
      </c>
      <c r="E742" cm="1">
        <f t="array" ref="E742">_xlfn.SWITCH(MONTH(Cafe_Fit[[#This Row],[Date]]),1,100,2,100,3,100,4,150,5,150,6,150,7,150,8,200,9,150,10,150,11,150,12,150)</f>
        <v>100</v>
      </c>
      <c r="F742">
        <v>17</v>
      </c>
      <c r="G742">
        <f>IF(OR(WEEKDAY(Cafe_Fit[[#This Row],[Date]])=1, WEEKDAY(Cafe_Fit[[#This Row],[Date]])=7),1,0)</f>
        <v>1</v>
      </c>
      <c r="H742" s="8">
        <f>K$17+(K$18*Cafe_Fit[[#This Row],[Temp]])+(K$19*Cafe_Fit[[#This Row],[ADSpend]])+(K$20*Cafe_Fit[[#This Row],[TapsActive]])+(K$21*Cafe_Fit[[#This Row],[IsWeekend]])</f>
        <v>12355.692632009795</v>
      </c>
      <c r="J742" s="4">
        <v>715</v>
      </c>
      <c r="K742" s="4">
        <v>14138.646897789242</v>
      </c>
      <c r="L742" s="4">
        <v>1798.1491452723185</v>
      </c>
    </row>
    <row r="743" spans="2:12" x14ac:dyDescent="0.3">
      <c r="B743" s="1">
        <f t="shared" si="11"/>
        <v>43472</v>
      </c>
      <c r="C743" s="2">
        <v>9667.576413725732</v>
      </c>
      <c r="D743">
        <v>55</v>
      </c>
      <c r="E743" cm="1">
        <f t="array" ref="E743">_xlfn.SWITCH(MONTH(Cafe_Fit[[#This Row],[Date]]),1,100,2,100,3,100,4,150,5,150,6,150,7,150,8,200,9,150,10,150,11,150,12,150)</f>
        <v>100</v>
      </c>
      <c r="F743">
        <v>13</v>
      </c>
      <c r="G743">
        <f>IF(OR(WEEKDAY(Cafe_Fit[[#This Row],[Date]])=1, WEEKDAY(Cafe_Fit[[#This Row],[Date]])=7),1,0)</f>
        <v>0</v>
      </c>
      <c r="H743" s="8">
        <f>K$17+(K$18*Cafe_Fit[[#This Row],[Temp]])+(K$19*Cafe_Fit[[#This Row],[ADSpend]])+(K$20*Cafe_Fit[[#This Row],[TapsActive]])+(K$21*Cafe_Fit[[#This Row],[IsWeekend]])</f>
        <v>9657.4526171883062</v>
      </c>
      <c r="J743" s="4">
        <v>716</v>
      </c>
      <c r="K743" s="4">
        <v>11317.681594689135</v>
      </c>
      <c r="L743" s="4">
        <v>11.046954861072663</v>
      </c>
    </row>
    <row r="744" spans="2:12" x14ac:dyDescent="0.3">
      <c r="B744" s="1">
        <f t="shared" si="11"/>
        <v>43473</v>
      </c>
      <c r="C744" s="2">
        <v>11304.399314633811</v>
      </c>
      <c r="D744">
        <v>57</v>
      </c>
      <c r="E744" cm="1">
        <f t="array" ref="E744">_xlfn.SWITCH(MONTH(Cafe_Fit[[#This Row],[Date]]),1,100,2,100,3,100,4,150,5,150,6,150,7,150,8,200,9,150,10,150,11,150,12,150)</f>
        <v>100</v>
      </c>
      <c r="F744">
        <v>16</v>
      </c>
      <c r="G744">
        <f>IF(OR(WEEKDAY(Cafe_Fit[[#This Row],[Date]])=1, WEEKDAY(Cafe_Fit[[#This Row],[Date]])=7),1,0)</f>
        <v>0</v>
      </c>
      <c r="H744" s="8">
        <f>K$17+(K$18*Cafe_Fit[[#This Row],[Temp]])+(K$19*Cafe_Fit[[#This Row],[ADSpend]])+(K$20*Cafe_Fit[[#This Row],[TapsActive]])+(K$21*Cafe_Fit[[#This Row],[IsWeekend]])</f>
        <v>9649.9683894083391</v>
      </c>
      <c r="J744" s="4">
        <v>717</v>
      </c>
      <c r="K744" s="4">
        <v>11189.185051739232</v>
      </c>
      <c r="L744" s="4">
        <v>1889.2408633287323</v>
      </c>
    </row>
    <row r="745" spans="2:12" x14ac:dyDescent="0.3">
      <c r="B745" s="1">
        <f t="shared" si="11"/>
        <v>43474</v>
      </c>
      <c r="C745" s="2">
        <v>10794.473897301345</v>
      </c>
      <c r="D745">
        <v>50</v>
      </c>
      <c r="E745" cm="1">
        <f t="array" ref="E745">_xlfn.SWITCH(MONTH(Cafe_Fit[[#This Row],[Date]]),1,100,2,100,3,100,4,150,5,150,6,150,7,150,8,200,9,150,10,150,11,150,12,150)</f>
        <v>100</v>
      </c>
      <c r="F745">
        <v>21</v>
      </c>
      <c r="G745">
        <f>IF(OR(WEEKDAY(Cafe_Fit[[#This Row],[Date]])=1, WEEKDAY(Cafe_Fit[[#This Row],[Date]])=7),1,0)</f>
        <v>0</v>
      </c>
      <c r="H745" s="8">
        <f>K$17+(K$18*Cafe_Fit[[#This Row],[Temp]])+(K$19*Cafe_Fit[[#This Row],[ADSpend]])+(K$20*Cafe_Fit[[#This Row],[TapsActive]])+(K$21*Cafe_Fit[[#This Row],[IsWeekend]])</f>
        <v>9149.2377000599827</v>
      </c>
      <c r="J745" s="4">
        <v>718</v>
      </c>
      <c r="K745" s="4">
        <v>11291.170629786633</v>
      </c>
      <c r="L745" s="4">
        <v>926.09186906744799</v>
      </c>
    </row>
    <row r="746" spans="2:12" x14ac:dyDescent="0.3">
      <c r="B746" s="1">
        <f t="shared" si="11"/>
        <v>43475</v>
      </c>
      <c r="C746" s="2">
        <v>9737.6102763781309</v>
      </c>
      <c r="D746">
        <v>38</v>
      </c>
      <c r="E746" cm="1">
        <f t="array" ref="E746">_xlfn.SWITCH(MONTH(Cafe_Fit[[#This Row],[Date]]),1,100,2,100,3,100,4,150,5,150,6,150,7,150,8,200,9,150,10,150,11,150,12,150)</f>
        <v>100</v>
      </c>
      <c r="F746">
        <v>21</v>
      </c>
      <c r="G746">
        <f>IF(OR(WEEKDAY(Cafe_Fit[[#This Row],[Date]])=1, WEEKDAY(Cafe_Fit[[#This Row],[Date]])=7),1,0)</f>
        <v>0</v>
      </c>
      <c r="H746" s="8">
        <f>K$17+(K$18*Cafe_Fit[[#This Row],[Temp]])+(K$19*Cafe_Fit[[#This Row],[ADSpend]])+(K$20*Cafe_Fit[[#This Row],[TapsActive]])+(K$21*Cafe_Fit[[#This Row],[IsWeekend]])</f>
        <v>8582.229598455373</v>
      </c>
      <c r="J746" s="4">
        <v>719</v>
      </c>
      <c r="K746" s="4">
        <v>11053.204281009364</v>
      </c>
      <c r="L746" s="4">
        <v>-694.6878084894397</v>
      </c>
    </row>
    <row r="747" spans="2:12" x14ac:dyDescent="0.3">
      <c r="B747" s="1">
        <f t="shared" si="11"/>
        <v>43476</v>
      </c>
      <c r="C747" s="2">
        <v>9426.3555271237892</v>
      </c>
      <c r="D747">
        <v>40</v>
      </c>
      <c r="E747" cm="1">
        <f t="array" ref="E747">_xlfn.SWITCH(MONTH(Cafe_Fit[[#This Row],[Date]]),1,100,2,100,3,100,4,150,5,150,6,150,7,150,8,200,9,150,10,150,11,150,12,150)</f>
        <v>100</v>
      </c>
      <c r="F747">
        <v>21</v>
      </c>
      <c r="G747">
        <f>IF(OR(WEEKDAY(Cafe_Fit[[#This Row],[Date]])=1, WEEKDAY(Cafe_Fit[[#This Row],[Date]])=7),1,0)</f>
        <v>0</v>
      </c>
      <c r="H747" s="8">
        <f>K$17+(K$18*Cafe_Fit[[#This Row],[Temp]])+(K$19*Cafe_Fit[[#This Row],[ADSpend]])+(K$20*Cafe_Fit[[#This Row],[TapsActive]])+(K$21*Cafe_Fit[[#This Row],[IsWeekend]])</f>
        <v>8676.7309487228085</v>
      </c>
      <c r="J747" s="4">
        <v>720</v>
      </c>
      <c r="K747" s="4">
        <v>11196.669279519198</v>
      </c>
      <c r="L747" s="4">
        <v>1802.5066128870294</v>
      </c>
    </row>
    <row r="748" spans="2:12" x14ac:dyDescent="0.3">
      <c r="B748" s="1">
        <f t="shared" si="11"/>
        <v>43477</v>
      </c>
      <c r="C748" s="2">
        <v>13062.448170075388</v>
      </c>
      <c r="D748">
        <v>43</v>
      </c>
      <c r="E748" cm="1">
        <f t="array" ref="E748">_xlfn.SWITCH(MONTH(Cafe_Fit[[#This Row],[Date]]),1,100,2,100,3,100,4,150,5,150,6,150,7,150,8,200,9,150,10,150,11,150,12,150)</f>
        <v>100</v>
      </c>
      <c r="F748">
        <v>18</v>
      </c>
      <c r="G748">
        <f>IF(OR(WEEKDAY(Cafe_Fit[[#This Row],[Date]])=1, WEEKDAY(Cafe_Fit[[#This Row],[Date]])=7),1,0)</f>
        <v>1</v>
      </c>
      <c r="H748" s="8">
        <f>K$17+(K$18*Cafe_Fit[[#This Row],[Temp]])+(K$19*Cafe_Fit[[#This Row],[ADSpend]])+(K$20*Cafe_Fit[[#This Row],[TapsActive]])+(K$21*Cafe_Fit[[#This Row],[IsWeekend]])</f>
        <v>11849.190687990153</v>
      </c>
      <c r="J748" s="4">
        <v>721</v>
      </c>
      <c r="K748" s="4">
        <v>13821.14765430447</v>
      </c>
      <c r="L748" s="4">
        <v>484.44796921884699</v>
      </c>
    </row>
    <row r="749" spans="2:12" x14ac:dyDescent="0.3">
      <c r="B749" s="1">
        <f t="shared" si="11"/>
        <v>43478</v>
      </c>
      <c r="C749" s="2">
        <v>11684.595714163033</v>
      </c>
      <c r="D749">
        <v>39</v>
      </c>
      <c r="E749" cm="1">
        <f t="array" ref="E749">_xlfn.SWITCH(MONTH(Cafe_Fit[[#This Row],[Date]]),1,100,2,100,3,100,4,150,5,150,6,150,7,150,8,200,9,150,10,150,11,150,12,150)</f>
        <v>100</v>
      </c>
      <c r="F749">
        <v>17</v>
      </c>
      <c r="G749">
        <f>IF(OR(WEEKDAY(Cafe_Fit[[#This Row],[Date]])=1, WEEKDAY(Cafe_Fit[[#This Row],[Date]])=7),1,0)</f>
        <v>1</v>
      </c>
      <c r="H749" s="8">
        <f>K$17+(K$18*Cafe_Fit[[#This Row],[Temp]])+(K$19*Cafe_Fit[[#This Row],[ADSpend]])+(K$20*Cafe_Fit[[#This Row],[TapsActive]])+(K$21*Cafe_Fit[[#This Row],[IsWeekend]])</f>
        <v>11694.18318013775</v>
      </c>
      <c r="J749" s="4">
        <v>722</v>
      </c>
      <c r="K749" s="4">
        <v>13996.894872388089</v>
      </c>
      <c r="L749" s="4">
        <v>594.67832094772166</v>
      </c>
    </row>
    <row r="750" spans="2:12" x14ac:dyDescent="0.3">
      <c r="B750" s="1">
        <f t="shared" si="11"/>
        <v>43479</v>
      </c>
      <c r="C750" s="2">
        <v>8835.4609661185332</v>
      </c>
      <c r="D750">
        <v>45</v>
      </c>
      <c r="E750" cm="1">
        <f t="array" ref="E750">_xlfn.SWITCH(MONTH(Cafe_Fit[[#This Row],[Date]]),1,100,2,100,3,100,4,150,5,150,6,150,7,150,8,200,9,150,10,150,11,150,12,150)</f>
        <v>100</v>
      </c>
      <c r="F750">
        <v>13</v>
      </c>
      <c r="G750">
        <f>IF(OR(WEEKDAY(Cafe_Fit[[#This Row],[Date]])=1, WEEKDAY(Cafe_Fit[[#This Row],[Date]])=7),1,0)</f>
        <v>0</v>
      </c>
      <c r="H750" s="8">
        <f>K$17+(K$18*Cafe_Fit[[#This Row],[Temp]])+(K$19*Cafe_Fit[[#This Row],[ADSpend]])+(K$20*Cafe_Fit[[#This Row],[TapsActive]])+(K$21*Cafe_Fit[[#This Row],[IsWeekend]])</f>
        <v>9184.9458658511303</v>
      </c>
      <c r="J750" s="4">
        <v>723</v>
      </c>
      <c r="K750" s="4">
        <v>11102.167929251764</v>
      </c>
      <c r="L750" s="4">
        <v>-792.12023096391022</v>
      </c>
    </row>
    <row r="751" spans="2:12" x14ac:dyDescent="0.3">
      <c r="B751" s="1">
        <f t="shared" si="11"/>
        <v>43480</v>
      </c>
      <c r="C751" s="2">
        <v>8677.5001663890162</v>
      </c>
      <c r="D751">
        <v>40</v>
      </c>
      <c r="E751" cm="1">
        <f t="array" ref="E751">_xlfn.SWITCH(MONTH(Cafe_Fit[[#This Row],[Date]]),1,100,2,100,3,100,4,150,5,150,6,150,7,150,8,200,9,150,10,150,11,150,12,150)</f>
        <v>100</v>
      </c>
      <c r="F751">
        <v>16</v>
      </c>
      <c r="G751">
        <f>IF(OR(WEEKDAY(Cafe_Fit[[#This Row],[Date]])=1, WEEKDAY(Cafe_Fit[[#This Row],[Date]])=7),1,0)</f>
        <v>0</v>
      </c>
      <c r="H751" s="8">
        <f>K$17+(K$18*Cafe_Fit[[#This Row],[Temp]])+(K$19*Cafe_Fit[[#This Row],[ADSpend]])+(K$20*Cafe_Fit[[#This Row],[TapsActive]])+(K$21*Cafe_Fit[[#This Row],[IsWeekend]])</f>
        <v>8846.7069121351433</v>
      </c>
      <c r="J751" s="4">
        <v>724</v>
      </c>
      <c r="K751" s="4">
        <v>11041.661771666795</v>
      </c>
      <c r="L751" s="4">
        <v>-787.23064954938309</v>
      </c>
    </row>
    <row r="752" spans="2:12" x14ac:dyDescent="0.3">
      <c r="B752" s="1">
        <f t="shared" si="11"/>
        <v>43481</v>
      </c>
      <c r="C752" s="2">
        <v>10557.561120718094</v>
      </c>
      <c r="D752">
        <v>38</v>
      </c>
      <c r="E752" cm="1">
        <f t="array" ref="E752">_xlfn.SWITCH(MONTH(Cafe_Fit[[#This Row],[Date]]),1,100,2,100,3,100,4,150,5,150,6,150,7,150,8,200,9,150,10,150,11,150,12,150)</f>
        <v>100</v>
      </c>
      <c r="F752">
        <v>12</v>
      </c>
      <c r="G752">
        <f>IF(OR(WEEKDAY(Cafe_Fit[[#This Row],[Date]])=1, WEEKDAY(Cafe_Fit[[#This Row],[Date]])=7),1,0)</f>
        <v>0</v>
      </c>
      <c r="H752" s="8">
        <f>K$17+(K$18*Cafe_Fit[[#This Row],[Temp]])+(K$19*Cafe_Fit[[#This Row],[ADSpend]])+(K$20*Cafe_Fit[[#This Row],[TapsActive]])+(K$21*Cafe_Fit[[#This Row],[IsWeekend]])</f>
        <v>8888.1863325975755</v>
      </c>
      <c r="J752" s="4">
        <v>725</v>
      </c>
      <c r="K752" s="4">
        <v>11189.185051739232</v>
      </c>
      <c r="L752" s="4">
        <v>-855.44454996118475</v>
      </c>
    </row>
    <row r="753" spans="2:12" x14ac:dyDescent="0.3">
      <c r="B753" s="1">
        <f t="shared" si="11"/>
        <v>43482</v>
      </c>
      <c r="C753" s="2">
        <v>8926.7292276516509</v>
      </c>
      <c r="D753">
        <v>42</v>
      </c>
      <c r="E753" cm="1">
        <f t="array" ref="E753">_xlfn.SWITCH(MONTH(Cafe_Fit[[#This Row],[Date]]),1,100,2,100,3,100,4,150,5,150,6,150,7,150,8,200,9,150,10,150,11,150,12,150)</f>
        <v>100</v>
      </c>
      <c r="F753">
        <v>16</v>
      </c>
      <c r="G753">
        <f>IF(OR(WEEKDAY(Cafe_Fit[[#This Row],[Date]])=1, WEEKDAY(Cafe_Fit[[#This Row],[Date]])=7),1,0)</f>
        <v>0</v>
      </c>
      <c r="H753" s="8">
        <f>K$17+(K$18*Cafe_Fit[[#This Row],[Temp]])+(K$19*Cafe_Fit[[#This Row],[ADSpend]])+(K$20*Cafe_Fit[[#This Row],[TapsActive]])+(K$21*Cafe_Fit[[#This Row],[IsWeekend]])</f>
        <v>8941.208262402577</v>
      </c>
      <c r="J753" s="4">
        <v>726</v>
      </c>
      <c r="K753" s="4">
        <v>11359.161015151567</v>
      </c>
      <c r="L753" s="4">
        <v>1489.8880513111199</v>
      </c>
    </row>
    <row r="754" spans="2:12" x14ac:dyDescent="0.3">
      <c r="B754" s="1">
        <f t="shared" si="11"/>
        <v>43483</v>
      </c>
      <c r="C754" s="2">
        <v>10154.105962631602</v>
      </c>
      <c r="D754">
        <v>50</v>
      </c>
      <c r="E754" cm="1">
        <f t="array" ref="E754">_xlfn.SWITCH(MONTH(Cafe_Fit[[#This Row],[Date]]),1,100,2,100,3,100,4,150,5,150,6,150,7,150,8,200,9,150,10,150,11,150,12,150)</f>
        <v>100</v>
      </c>
      <c r="F754">
        <v>13</v>
      </c>
      <c r="G754">
        <f>IF(OR(WEEKDAY(Cafe_Fit[[#This Row],[Date]])=1, WEEKDAY(Cafe_Fit[[#This Row],[Date]])=7),1,0)</f>
        <v>0</v>
      </c>
      <c r="H754" s="8">
        <f>K$17+(K$18*Cafe_Fit[[#This Row],[Temp]])+(K$19*Cafe_Fit[[#This Row],[ADSpend]])+(K$20*Cafe_Fit[[#This Row],[TapsActive]])+(K$21*Cafe_Fit[[#This Row],[IsWeekend]])</f>
        <v>9421.1992415197183</v>
      </c>
      <c r="J754" s="4">
        <v>727</v>
      </c>
      <c r="K754" s="4">
        <v>11506.684295224004</v>
      </c>
      <c r="L754" s="4">
        <v>-981.17909073586998</v>
      </c>
    </row>
    <row r="755" spans="2:12" x14ac:dyDescent="0.3">
      <c r="B755" s="1">
        <f t="shared" si="11"/>
        <v>43484</v>
      </c>
      <c r="C755" s="2">
        <v>12256.086850438849</v>
      </c>
      <c r="D755">
        <v>55</v>
      </c>
      <c r="E755" cm="1">
        <f t="array" ref="E755">_xlfn.SWITCH(MONTH(Cafe_Fit[[#This Row],[Date]]),1,100,2,100,3,100,4,150,5,150,6,150,7,150,8,200,9,150,10,150,11,150,12,150)</f>
        <v>100</v>
      </c>
      <c r="F755">
        <v>17</v>
      </c>
      <c r="G755">
        <f>IF(OR(WEEKDAY(Cafe_Fit[[#This Row],[Date]])=1, WEEKDAY(Cafe_Fit[[#This Row],[Date]])=7),1,0)</f>
        <v>1</v>
      </c>
      <c r="H755" s="8">
        <f>K$17+(K$18*Cafe_Fit[[#This Row],[Temp]])+(K$19*Cafe_Fit[[#This Row],[ADSpend]])+(K$20*Cafe_Fit[[#This Row],[TapsActive]])+(K$21*Cafe_Fit[[#This Row],[IsWeekend]])</f>
        <v>12450.193982277231</v>
      </c>
      <c r="J755" s="4">
        <v>728</v>
      </c>
      <c r="K755" s="4">
        <v>14286.170177861679</v>
      </c>
      <c r="L755" s="4">
        <v>1101.2645155041791</v>
      </c>
    </row>
    <row r="756" spans="2:12" x14ac:dyDescent="0.3">
      <c r="B756" s="1">
        <f t="shared" si="11"/>
        <v>43485</v>
      </c>
      <c r="C756" s="2">
        <v>13071.957712111705</v>
      </c>
      <c r="D756">
        <v>42</v>
      </c>
      <c r="E756" cm="1">
        <f t="array" ref="E756">_xlfn.SWITCH(MONTH(Cafe_Fit[[#This Row],[Date]]),1,100,2,100,3,100,4,150,5,150,6,150,7,150,8,200,9,150,10,150,11,150,12,150)</f>
        <v>100</v>
      </c>
      <c r="F756">
        <v>14</v>
      </c>
      <c r="G756">
        <f>IF(OR(WEEKDAY(Cafe_Fit[[#This Row],[Date]])=1, WEEKDAY(Cafe_Fit[[#This Row],[Date]])=7),1,0)</f>
        <v>1</v>
      </c>
      <c r="H756" s="8">
        <f>K$17+(K$18*Cafe_Fit[[#This Row],[Temp]])+(K$19*Cafe_Fit[[#This Row],[ADSpend]])+(K$20*Cafe_Fit[[#This Row],[TapsActive]])+(K$21*Cafe_Fit[[#This Row],[IsWeekend]])</f>
        <v>11937.920783586304</v>
      </c>
      <c r="J756" s="4">
        <v>729</v>
      </c>
      <c r="K756" s="4">
        <v>14157.673634911776</v>
      </c>
      <c r="L756" s="4">
        <v>547.66233776659283</v>
      </c>
    </row>
    <row r="757" spans="2:12" x14ac:dyDescent="0.3">
      <c r="B757" s="1">
        <f t="shared" si="11"/>
        <v>43486</v>
      </c>
      <c r="C757" s="2">
        <v>9047.3399631530538</v>
      </c>
      <c r="D757">
        <v>31</v>
      </c>
      <c r="E757" cm="1">
        <f t="array" ref="E757">_xlfn.SWITCH(MONTH(Cafe_Fit[[#This Row],[Date]]),1,100,2,100,3,100,4,150,5,150,6,150,7,150,8,200,9,150,10,150,11,150,12,150)</f>
        <v>100</v>
      </c>
      <c r="F757">
        <v>19</v>
      </c>
      <c r="G757">
        <f>IF(OR(WEEKDAY(Cafe_Fit[[#This Row],[Date]])=1, WEEKDAY(Cafe_Fit[[#This Row],[Date]])=7),1,0)</f>
        <v>0</v>
      </c>
      <c r="H757" s="8">
        <f>K$17+(K$18*Cafe_Fit[[#This Row],[Temp]])+(K$19*Cafe_Fit[[#This Row],[ADSpend]])+(K$20*Cafe_Fit[[#This Row],[TapsActive]])+(K$21*Cafe_Fit[[#This Row],[IsWeekend]])</f>
        <v>8319.4652578842833</v>
      </c>
      <c r="J757" s="4">
        <v>730</v>
      </c>
      <c r="K757" s="4">
        <v>11661.691803076408</v>
      </c>
      <c r="L757" s="4">
        <v>827.50702098521833</v>
      </c>
    </row>
    <row r="758" spans="2:12" x14ac:dyDescent="0.3">
      <c r="B758" s="1">
        <f t="shared" si="11"/>
        <v>43487</v>
      </c>
      <c r="C758" s="2">
        <v>8002.7325161001991</v>
      </c>
      <c r="D758">
        <v>37</v>
      </c>
      <c r="E758" cm="1">
        <f t="array" ref="E758">_xlfn.SWITCH(MONTH(Cafe_Fit[[#This Row],[Date]]),1,100,2,100,3,100,4,150,5,150,6,150,7,150,8,200,9,150,10,150,11,150,12,150)</f>
        <v>100</v>
      </c>
      <c r="F758">
        <v>14</v>
      </c>
      <c r="G758">
        <f>IF(OR(WEEKDAY(Cafe_Fit[[#This Row],[Date]])=1, WEEKDAY(Cafe_Fit[[#This Row],[Date]])=7),1,0)</f>
        <v>0</v>
      </c>
      <c r="H758" s="8">
        <f>K$17+(K$18*Cafe_Fit[[#This Row],[Temp]])+(K$19*Cafe_Fit[[#This Row],[ADSpend]])+(K$20*Cafe_Fit[[#This Row],[TapsActive]])+(K$21*Cafe_Fit[[#This Row],[IsWeekend]])</f>
        <v>8772.9452720989229</v>
      </c>
      <c r="J758" s="4">
        <v>731</v>
      </c>
      <c r="K758" s="4">
        <v>9980.7231153443627</v>
      </c>
      <c r="L758" s="4">
        <v>2158.3242198876105</v>
      </c>
    </row>
    <row r="759" spans="2:12" x14ac:dyDescent="0.3">
      <c r="B759" s="1">
        <f t="shared" si="11"/>
        <v>43488</v>
      </c>
      <c r="C759" s="2">
        <v>9111.0490524023135</v>
      </c>
      <c r="D759">
        <v>50</v>
      </c>
      <c r="E759" cm="1">
        <f t="array" ref="E759">_xlfn.SWITCH(MONTH(Cafe_Fit[[#This Row],[Date]]),1,100,2,100,3,100,4,150,5,150,6,150,7,150,8,200,9,150,10,150,11,150,12,150)</f>
        <v>100</v>
      </c>
      <c r="F759">
        <v>16</v>
      </c>
      <c r="G759">
        <f>IF(OR(WEEKDAY(Cafe_Fit[[#This Row],[Date]])=1, WEEKDAY(Cafe_Fit[[#This Row],[Date]])=7),1,0)</f>
        <v>0</v>
      </c>
      <c r="H759" s="8">
        <f>K$17+(K$18*Cafe_Fit[[#This Row],[Temp]])+(K$19*Cafe_Fit[[#This Row],[ADSpend]])+(K$20*Cafe_Fit[[#This Row],[TapsActive]])+(K$21*Cafe_Fit[[#This Row],[IsWeekend]])</f>
        <v>9319.2136634723174</v>
      </c>
      <c r="J759" s="4">
        <v>732</v>
      </c>
      <c r="K759" s="4">
        <v>9636.7129069570892</v>
      </c>
      <c r="L759" s="4">
        <v>1527.6593327652372</v>
      </c>
    </row>
    <row r="760" spans="2:12" x14ac:dyDescent="0.3">
      <c r="B760" s="1">
        <f t="shared" si="11"/>
        <v>43489</v>
      </c>
      <c r="C760" s="2">
        <v>10031.474593661271</v>
      </c>
      <c r="D760">
        <v>48</v>
      </c>
      <c r="E760" cm="1">
        <f t="array" ref="E760">_xlfn.SWITCH(MONTH(Cafe_Fit[[#This Row],[Date]]),1,100,2,100,3,100,4,150,5,150,6,150,7,150,8,200,9,150,10,150,11,150,12,150)</f>
        <v>100</v>
      </c>
      <c r="F760">
        <v>13</v>
      </c>
      <c r="G760">
        <f>IF(OR(WEEKDAY(Cafe_Fit[[#This Row],[Date]])=1, WEEKDAY(Cafe_Fit[[#This Row],[Date]])=7),1,0)</f>
        <v>0</v>
      </c>
      <c r="H760" s="8">
        <f>K$17+(K$18*Cafe_Fit[[#This Row],[Temp]])+(K$19*Cafe_Fit[[#This Row],[ADSpend]])+(K$20*Cafe_Fit[[#This Row],[TapsActive]])+(K$21*Cafe_Fit[[#This Row],[IsWeekend]])</f>
        <v>9326.6978912522827</v>
      </c>
      <c r="J760" s="4">
        <v>733</v>
      </c>
      <c r="K760" s="4">
        <v>9379.719821057286</v>
      </c>
      <c r="L760" s="4">
        <v>344.95204594968527</v>
      </c>
    </row>
    <row r="761" spans="2:12" x14ac:dyDescent="0.3">
      <c r="B761" s="1">
        <f t="shared" si="11"/>
        <v>43490</v>
      </c>
      <c r="C761" s="2">
        <v>8678.7587689818647</v>
      </c>
      <c r="D761">
        <v>38</v>
      </c>
      <c r="E761" cm="1">
        <f t="array" ref="E761">_xlfn.SWITCH(MONTH(Cafe_Fit[[#This Row],[Date]]),1,100,2,100,3,100,4,150,5,150,6,150,7,150,8,200,9,150,10,150,11,150,12,150)</f>
        <v>100</v>
      </c>
      <c r="F761">
        <v>13</v>
      </c>
      <c r="G761">
        <f>IF(OR(WEEKDAY(Cafe_Fit[[#This Row],[Date]])=1, WEEKDAY(Cafe_Fit[[#This Row],[Date]])=7),1,0)</f>
        <v>0</v>
      </c>
      <c r="H761" s="8">
        <f>K$17+(K$18*Cafe_Fit[[#This Row],[Temp]])+(K$19*Cafe_Fit[[#This Row],[ADSpend]])+(K$20*Cafe_Fit[[#This Row],[TapsActive]])+(K$21*Cafe_Fit[[#This Row],[IsWeekend]])</f>
        <v>8854.1911399151086</v>
      </c>
      <c r="J761" s="4">
        <v>734</v>
      </c>
      <c r="K761" s="4">
        <v>9534.7273289096884</v>
      </c>
      <c r="L761" s="4">
        <v>-632.47178011668802</v>
      </c>
    </row>
    <row r="762" spans="2:12" x14ac:dyDescent="0.3">
      <c r="B762" s="1">
        <f t="shared" si="11"/>
        <v>43491</v>
      </c>
      <c r="C762" s="2">
        <v>11789.01379773008</v>
      </c>
      <c r="D762">
        <v>38</v>
      </c>
      <c r="E762" cm="1">
        <f t="array" ref="E762">_xlfn.SWITCH(MONTH(Cafe_Fit[[#This Row],[Date]]),1,100,2,100,3,100,4,150,5,150,6,150,7,150,8,200,9,150,10,150,11,150,12,150)</f>
        <v>100</v>
      </c>
      <c r="F762">
        <v>18</v>
      </c>
      <c r="G762">
        <f>IF(OR(WEEKDAY(Cafe_Fit[[#This Row],[Date]])=1, WEEKDAY(Cafe_Fit[[#This Row],[Date]])=7),1,0)</f>
        <v>1</v>
      </c>
      <c r="H762" s="8">
        <f>K$17+(K$18*Cafe_Fit[[#This Row],[Temp]])+(K$19*Cafe_Fit[[#This Row],[ADSpend]])+(K$20*Cafe_Fit[[#This Row],[TapsActive]])+(K$21*Cafe_Fit[[#This Row],[IsWeekend]])</f>
        <v>11612.937312321566</v>
      </c>
      <c r="J762" s="4">
        <v>735</v>
      </c>
      <c r="K762" s="4">
        <v>12268.675509522327</v>
      </c>
      <c r="L762" s="4">
        <v>-349.35232473960059</v>
      </c>
    </row>
    <row r="763" spans="2:12" x14ac:dyDescent="0.3">
      <c r="B763" s="1">
        <f t="shared" si="11"/>
        <v>43492</v>
      </c>
      <c r="C763" s="2">
        <v>12897.759041427016</v>
      </c>
      <c r="D763">
        <v>42</v>
      </c>
      <c r="E763" cm="1">
        <f t="array" ref="E763">_xlfn.SWITCH(MONTH(Cafe_Fit[[#This Row],[Date]]),1,100,2,100,3,100,4,150,5,150,6,150,7,150,8,200,9,150,10,150,11,150,12,150)</f>
        <v>100</v>
      </c>
      <c r="F763">
        <v>13</v>
      </c>
      <c r="G763">
        <f>IF(OR(WEEKDAY(Cafe_Fit[[#This Row],[Date]])=1, WEEKDAY(Cafe_Fit[[#This Row],[Date]])=7),1,0)</f>
        <v>1</v>
      </c>
      <c r="H763" s="8">
        <f>K$17+(K$18*Cafe_Fit[[#This Row],[Temp]])+(K$19*Cafe_Fit[[#This Row],[ADSpend]])+(K$20*Cafe_Fit[[#This Row],[TapsActive]])+(K$21*Cafe_Fit[[#This Row],[IsWeekend]])</f>
        <v>11971.91597626877</v>
      </c>
      <c r="J763" s="4">
        <v>736</v>
      </c>
      <c r="K763" s="4">
        <v>12355.692632009795</v>
      </c>
      <c r="L763" s="4">
        <v>273.23956208741947</v>
      </c>
    </row>
    <row r="764" spans="2:12" x14ac:dyDescent="0.3">
      <c r="B764" s="1">
        <f t="shared" si="11"/>
        <v>43493</v>
      </c>
      <c r="C764" s="2">
        <v>10435.235936481458</v>
      </c>
      <c r="D764">
        <v>45</v>
      </c>
      <c r="E764" cm="1">
        <f t="array" ref="E764">_xlfn.SWITCH(MONTH(Cafe_Fit[[#This Row],[Date]]),1,100,2,100,3,100,4,150,5,150,6,150,7,150,8,200,9,150,10,150,11,150,12,150)</f>
        <v>100</v>
      </c>
      <c r="F764">
        <v>14</v>
      </c>
      <c r="G764">
        <f>IF(OR(WEEKDAY(Cafe_Fit[[#This Row],[Date]])=1, WEEKDAY(Cafe_Fit[[#This Row],[Date]])=7),1,0)</f>
        <v>0</v>
      </c>
      <c r="H764" s="8">
        <f>K$17+(K$18*Cafe_Fit[[#This Row],[Temp]])+(K$19*Cafe_Fit[[#This Row],[ADSpend]])+(K$20*Cafe_Fit[[#This Row],[TapsActive]])+(K$21*Cafe_Fit[[#This Row],[IsWeekend]])</f>
        <v>9150.9506731686633</v>
      </c>
      <c r="J764" s="4">
        <v>737</v>
      </c>
      <c r="K764" s="4">
        <v>9657.4526171883062</v>
      </c>
      <c r="L764" s="4">
        <v>10.123796537425733</v>
      </c>
    </row>
    <row r="765" spans="2:12" x14ac:dyDescent="0.3">
      <c r="B765" s="1">
        <f t="shared" si="11"/>
        <v>43494</v>
      </c>
      <c r="C765" s="2">
        <v>8943.6437186029234</v>
      </c>
      <c r="D765">
        <v>45</v>
      </c>
      <c r="E765" cm="1">
        <f t="array" ref="E765">_xlfn.SWITCH(MONTH(Cafe_Fit[[#This Row],[Date]]),1,100,2,100,3,100,4,150,5,150,6,150,7,150,8,200,9,150,10,150,11,150,12,150)</f>
        <v>100</v>
      </c>
      <c r="F765">
        <v>12</v>
      </c>
      <c r="G765">
        <f>IF(OR(WEEKDAY(Cafe_Fit[[#This Row],[Date]])=1, WEEKDAY(Cafe_Fit[[#This Row],[Date]])=7),1,0)</f>
        <v>0</v>
      </c>
      <c r="H765" s="8">
        <f>K$17+(K$18*Cafe_Fit[[#This Row],[Temp]])+(K$19*Cafe_Fit[[#This Row],[ADSpend]])+(K$20*Cafe_Fit[[#This Row],[TapsActive]])+(K$21*Cafe_Fit[[#This Row],[IsWeekend]])</f>
        <v>9218.9410585335972</v>
      </c>
      <c r="J765" s="4">
        <v>738</v>
      </c>
      <c r="K765" s="4">
        <v>9649.9683894083391</v>
      </c>
      <c r="L765" s="4">
        <v>1654.4309252254716</v>
      </c>
    </row>
    <row r="766" spans="2:12" x14ac:dyDescent="0.3">
      <c r="B766" s="1">
        <f t="shared" si="11"/>
        <v>43495</v>
      </c>
      <c r="C766" s="2">
        <v>9979.7883545963869</v>
      </c>
      <c r="D766">
        <v>32</v>
      </c>
      <c r="E766" cm="1">
        <f t="array" ref="E766">_xlfn.SWITCH(MONTH(Cafe_Fit[[#This Row],[Date]]),1,100,2,100,3,100,4,150,5,150,6,150,7,150,8,200,9,150,10,150,11,150,12,150)</f>
        <v>100</v>
      </c>
      <c r="F766">
        <v>16</v>
      </c>
      <c r="G766">
        <f>IF(OR(WEEKDAY(Cafe_Fit[[#This Row],[Date]])=1, WEEKDAY(Cafe_Fit[[#This Row],[Date]])=7),1,0)</f>
        <v>0</v>
      </c>
      <c r="H766" s="8">
        <f>K$17+(K$18*Cafe_Fit[[#This Row],[Temp]])+(K$19*Cafe_Fit[[#This Row],[ADSpend]])+(K$20*Cafe_Fit[[#This Row],[TapsActive]])+(K$21*Cafe_Fit[[#This Row],[IsWeekend]])</f>
        <v>8468.7015110654029</v>
      </c>
      <c r="J766" s="4">
        <v>739</v>
      </c>
      <c r="K766" s="4">
        <v>9149.2377000599827</v>
      </c>
      <c r="L766" s="4">
        <v>1645.2361972413619</v>
      </c>
    </row>
    <row r="767" spans="2:12" x14ac:dyDescent="0.3">
      <c r="B767" s="1">
        <f t="shared" si="11"/>
        <v>43496</v>
      </c>
      <c r="C767" s="2">
        <v>8422.6657531253823</v>
      </c>
      <c r="D767">
        <v>37</v>
      </c>
      <c r="E767" cm="1">
        <f t="array" ref="E767">_xlfn.SWITCH(MONTH(Cafe_Fit[[#This Row],[Date]]),1,100,2,100,3,100,4,150,5,150,6,150,7,150,8,200,9,150,10,150,11,150,12,150)</f>
        <v>100</v>
      </c>
      <c r="F767">
        <v>17</v>
      </c>
      <c r="G767">
        <f>IF(OR(WEEKDAY(Cafe_Fit[[#This Row],[Date]])=1, WEEKDAY(Cafe_Fit[[#This Row],[Date]])=7),1,0)</f>
        <v>0</v>
      </c>
      <c r="H767" s="8">
        <f>K$17+(K$18*Cafe_Fit[[#This Row],[Temp]])+(K$19*Cafe_Fit[[#This Row],[ADSpend]])+(K$20*Cafe_Fit[[#This Row],[TapsActive]])+(K$21*Cafe_Fit[[#This Row],[IsWeekend]])</f>
        <v>8670.9596940515221</v>
      </c>
      <c r="J767" s="4">
        <v>740</v>
      </c>
      <c r="K767" s="4">
        <v>8582.229598455373</v>
      </c>
      <c r="L767" s="4">
        <v>1155.380677922758</v>
      </c>
    </row>
    <row r="768" spans="2:12" x14ac:dyDescent="0.3">
      <c r="B768" s="1">
        <f t="shared" si="11"/>
        <v>43497</v>
      </c>
      <c r="C768" s="2">
        <v>10391.47181418712</v>
      </c>
      <c r="D768">
        <v>46</v>
      </c>
      <c r="E768" cm="1">
        <f t="array" ref="E768">_xlfn.SWITCH(MONTH(Cafe_Fit[[#This Row],[Date]]),1,100,2,100,3,100,4,150,5,150,6,150,7,150,8,200,9,150,10,150,11,150,12,150)</f>
        <v>100</v>
      </c>
      <c r="F768">
        <v>16</v>
      </c>
      <c r="G768">
        <f>IF(OR(WEEKDAY(Cafe_Fit[[#This Row],[Date]])=1, WEEKDAY(Cafe_Fit[[#This Row],[Date]])=7),1,0)</f>
        <v>0</v>
      </c>
      <c r="H768" s="8">
        <f>K$17+(K$18*Cafe_Fit[[#This Row],[Temp]])+(K$19*Cafe_Fit[[#This Row],[ADSpend]])+(K$20*Cafe_Fit[[#This Row],[TapsActive]])+(K$21*Cafe_Fit[[#This Row],[IsWeekend]])</f>
        <v>9130.2109629374481</v>
      </c>
      <c r="J768" s="4">
        <v>741</v>
      </c>
      <c r="K768" s="4">
        <v>8676.7309487228085</v>
      </c>
      <c r="L768" s="4">
        <v>749.62457840098068</v>
      </c>
    </row>
    <row r="769" spans="2:12" x14ac:dyDescent="0.3">
      <c r="B769" s="1">
        <f t="shared" si="11"/>
        <v>43498</v>
      </c>
      <c r="C769" s="2">
        <v>14591.224341429868</v>
      </c>
      <c r="D769">
        <v>52</v>
      </c>
      <c r="E769" cm="1">
        <f t="array" ref="E769">_xlfn.SWITCH(MONTH(Cafe_Fit[[#This Row],[Date]]),1,100,2,100,3,100,4,150,5,150,6,150,7,150,8,200,9,150,10,150,11,150,12,150)</f>
        <v>100</v>
      </c>
      <c r="F769">
        <v>16</v>
      </c>
      <c r="G769">
        <f>IF(OR(WEEKDAY(Cafe_Fit[[#This Row],[Date]])=1, WEEKDAY(Cafe_Fit[[#This Row],[Date]])=7),1,0)</f>
        <v>1</v>
      </c>
      <c r="H769" s="8">
        <f>K$17+(K$18*Cafe_Fit[[#This Row],[Temp]])+(K$19*Cafe_Fit[[#This Row],[ADSpend]])+(K$20*Cafe_Fit[[#This Row],[TapsActive]])+(K$21*Cafe_Fit[[#This Row],[IsWeekend]])</f>
        <v>12342.437149558546</v>
      </c>
      <c r="J769" s="4">
        <v>742</v>
      </c>
      <c r="K769" s="4">
        <v>11849.190687990153</v>
      </c>
      <c r="L769" s="4">
        <v>1213.2574820852351</v>
      </c>
    </row>
    <row r="770" spans="2:12" x14ac:dyDescent="0.3">
      <c r="B770" s="1">
        <f t="shared" si="11"/>
        <v>43499</v>
      </c>
      <c r="C770" s="2">
        <v>13115.855494175845</v>
      </c>
      <c r="D770">
        <v>58</v>
      </c>
      <c r="E770" cm="1">
        <f t="array" ref="E770">_xlfn.SWITCH(MONTH(Cafe_Fit[[#This Row],[Date]]),1,100,2,100,3,100,4,150,5,150,6,150,7,150,8,200,9,150,10,150,11,150,12,150)</f>
        <v>100</v>
      </c>
      <c r="F770">
        <v>19</v>
      </c>
      <c r="G770">
        <f>IF(OR(WEEKDAY(Cafe_Fit[[#This Row],[Date]])=1, WEEKDAY(Cafe_Fit[[#This Row],[Date]])=7),1,0)</f>
        <v>1</v>
      </c>
      <c r="H770" s="8">
        <f>K$17+(K$18*Cafe_Fit[[#This Row],[Temp]])+(K$19*Cafe_Fit[[#This Row],[ADSpend]])+(K$20*Cafe_Fit[[#This Row],[TapsActive]])+(K$21*Cafe_Fit[[#This Row],[IsWeekend]])</f>
        <v>12523.95562231345</v>
      </c>
      <c r="J770" s="4">
        <v>743</v>
      </c>
      <c r="K770" s="4">
        <v>11694.18318013775</v>
      </c>
      <c r="L770" s="4">
        <v>-9.5874659747169062</v>
      </c>
    </row>
    <row r="771" spans="2:12" x14ac:dyDescent="0.3">
      <c r="B771" s="1">
        <f t="shared" si="11"/>
        <v>43500</v>
      </c>
      <c r="C771" s="2">
        <v>10751.242771307861</v>
      </c>
      <c r="D771">
        <v>55</v>
      </c>
      <c r="E771" cm="1">
        <f t="array" ref="E771">_xlfn.SWITCH(MONTH(Cafe_Fit[[#This Row],[Date]]),1,100,2,100,3,100,4,150,5,150,6,150,7,150,8,200,9,150,10,150,11,150,12,150)</f>
        <v>100</v>
      </c>
      <c r="F771">
        <v>15</v>
      </c>
      <c r="G771">
        <f>IF(OR(WEEKDAY(Cafe_Fit[[#This Row],[Date]])=1, WEEKDAY(Cafe_Fit[[#This Row],[Date]])=7),1,0)</f>
        <v>0</v>
      </c>
      <c r="H771" s="8">
        <f>K$17+(K$18*Cafe_Fit[[#This Row],[Temp]])+(K$19*Cafe_Fit[[#This Row],[ADSpend]])+(K$20*Cafe_Fit[[#This Row],[TapsActive]])+(K$21*Cafe_Fit[[#This Row],[IsWeekend]])</f>
        <v>9589.4622318233723</v>
      </c>
      <c r="J771" s="4">
        <v>744</v>
      </c>
      <c r="K771" s="4">
        <v>9184.9458658511303</v>
      </c>
      <c r="L771" s="4">
        <v>-349.48489973259711</v>
      </c>
    </row>
    <row r="772" spans="2:12" x14ac:dyDescent="0.3">
      <c r="B772" s="1">
        <f t="shared" si="11"/>
        <v>43501</v>
      </c>
      <c r="C772" s="2">
        <v>12113.397022153418</v>
      </c>
      <c r="D772">
        <v>62</v>
      </c>
      <c r="E772" cm="1">
        <f t="array" ref="E772">_xlfn.SWITCH(MONTH(Cafe_Fit[[#This Row],[Date]]),1,100,2,100,3,100,4,150,5,150,6,150,7,150,8,200,9,150,10,150,11,150,12,150)</f>
        <v>100</v>
      </c>
      <c r="F772">
        <v>21</v>
      </c>
      <c r="G772">
        <f>IF(OR(WEEKDAY(Cafe_Fit[[#This Row],[Date]])=1, WEEKDAY(Cafe_Fit[[#This Row],[Date]])=7),1,0)</f>
        <v>0</v>
      </c>
      <c r="H772" s="8">
        <f>K$17+(K$18*Cafe_Fit[[#This Row],[Temp]])+(K$19*Cafe_Fit[[#This Row],[ADSpend]])+(K$20*Cafe_Fit[[#This Row],[TapsActive]])+(K$21*Cafe_Fit[[#This Row],[IsWeekend]])</f>
        <v>9716.2458016645924</v>
      </c>
      <c r="J772" s="4">
        <v>745</v>
      </c>
      <c r="K772" s="4">
        <v>8846.7069121351433</v>
      </c>
      <c r="L772" s="4">
        <v>-169.20674574612713</v>
      </c>
    </row>
    <row r="773" spans="2:12" x14ac:dyDescent="0.3">
      <c r="B773" s="1">
        <f t="shared" si="11"/>
        <v>43502</v>
      </c>
      <c r="C773" s="2">
        <v>12193.864884720544</v>
      </c>
      <c r="D773">
        <v>64</v>
      </c>
      <c r="E773" cm="1">
        <f t="array" ref="E773">_xlfn.SWITCH(MONTH(Cafe_Fit[[#This Row],[Date]]),1,100,2,100,3,100,4,150,5,150,6,150,7,150,8,200,9,150,10,150,11,150,12,150)</f>
        <v>100</v>
      </c>
      <c r="F773">
        <v>16</v>
      </c>
      <c r="G773">
        <f>IF(OR(WEEKDAY(Cafe_Fit[[#This Row],[Date]])=1, WEEKDAY(Cafe_Fit[[#This Row],[Date]])=7),1,0)</f>
        <v>0</v>
      </c>
      <c r="H773" s="8">
        <f>K$17+(K$18*Cafe_Fit[[#This Row],[Temp]])+(K$19*Cafe_Fit[[#This Row],[ADSpend]])+(K$20*Cafe_Fit[[#This Row],[TapsActive]])+(K$21*Cafe_Fit[[#This Row],[IsWeekend]])</f>
        <v>9980.7231153443627</v>
      </c>
      <c r="J773" s="4">
        <v>746</v>
      </c>
      <c r="K773" s="4">
        <v>8888.1863325975755</v>
      </c>
      <c r="L773" s="4">
        <v>1669.3747881205181</v>
      </c>
    </row>
    <row r="774" spans="2:12" x14ac:dyDescent="0.3">
      <c r="B774" s="1">
        <f t="shared" si="11"/>
        <v>43503</v>
      </c>
      <c r="C774" s="2">
        <v>11301.279176784012</v>
      </c>
      <c r="D774">
        <v>69</v>
      </c>
      <c r="E774" cm="1">
        <f t="array" ref="E774">_xlfn.SWITCH(MONTH(Cafe_Fit[[#This Row],[Date]]),1,100,2,100,3,100,4,150,5,150,6,150,7,150,8,200,9,150,10,150,11,150,12,150)</f>
        <v>100</v>
      </c>
      <c r="F774">
        <v>14</v>
      </c>
      <c r="G774">
        <f>IF(OR(WEEKDAY(Cafe_Fit[[#This Row],[Date]])=1, WEEKDAY(Cafe_Fit[[#This Row],[Date]])=7),1,0)</f>
        <v>0</v>
      </c>
      <c r="H774" s="8">
        <f>K$17+(K$18*Cafe_Fit[[#This Row],[Temp]])+(K$19*Cafe_Fit[[#This Row],[ADSpend]])+(K$20*Cafe_Fit[[#This Row],[TapsActive]])+(K$21*Cafe_Fit[[#This Row],[IsWeekend]])</f>
        <v>10284.966876377885</v>
      </c>
      <c r="J774" s="4">
        <v>747</v>
      </c>
      <c r="K774" s="4">
        <v>8941.208262402577</v>
      </c>
      <c r="L774" s="4">
        <v>-14.479034750926076</v>
      </c>
    </row>
    <row r="775" spans="2:12" x14ac:dyDescent="0.3">
      <c r="B775" s="1">
        <f t="shared" si="11"/>
        <v>43504</v>
      </c>
      <c r="C775" s="2">
        <v>9164.6879680620168</v>
      </c>
      <c r="D775">
        <v>59</v>
      </c>
      <c r="E775" cm="1">
        <f t="array" ref="E775">_xlfn.SWITCH(MONTH(Cafe_Fit[[#This Row],[Date]]),1,100,2,100,3,100,4,150,5,150,6,150,7,150,8,200,9,150,10,150,11,150,12,150)</f>
        <v>100</v>
      </c>
      <c r="F775">
        <v>15</v>
      </c>
      <c r="G775">
        <f>IF(OR(WEEKDAY(Cafe_Fit[[#This Row],[Date]])=1, WEEKDAY(Cafe_Fit[[#This Row],[Date]])=7),1,0)</f>
        <v>0</v>
      </c>
      <c r="H775" s="8">
        <f>K$17+(K$18*Cafe_Fit[[#This Row],[Temp]])+(K$19*Cafe_Fit[[#This Row],[ADSpend]])+(K$20*Cafe_Fit[[#This Row],[TapsActive]])+(K$21*Cafe_Fit[[#This Row],[IsWeekend]])</f>
        <v>9778.4649323582416</v>
      </c>
      <c r="J775" s="4">
        <v>748</v>
      </c>
      <c r="K775" s="4">
        <v>9421.1992415197183</v>
      </c>
      <c r="L775" s="4">
        <v>732.9067211118836</v>
      </c>
    </row>
    <row r="776" spans="2:12" x14ac:dyDescent="0.3">
      <c r="B776" s="1">
        <f t="shared" si="11"/>
        <v>43505</v>
      </c>
      <c r="C776" s="2">
        <v>12975.921188625558</v>
      </c>
      <c r="D776">
        <v>44</v>
      </c>
      <c r="E776" cm="1">
        <f t="array" ref="E776">_xlfn.SWITCH(MONTH(Cafe_Fit[[#This Row],[Date]]),1,100,2,100,3,100,4,150,5,150,6,150,7,150,8,200,9,150,10,150,11,150,12,150)</f>
        <v>100</v>
      </c>
      <c r="F776">
        <v>19</v>
      </c>
      <c r="G776">
        <f>IF(OR(WEEKDAY(Cafe_Fit[[#This Row],[Date]])=1, WEEKDAY(Cafe_Fit[[#This Row],[Date]])=7),1,0)</f>
        <v>1</v>
      </c>
      <c r="H776" s="8">
        <f>K$17+(K$18*Cafe_Fit[[#This Row],[Temp]])+(K$19*Cafe_Fit[[#This Row],[ADSpend]])+(K$20*Cafe_Fit[[#This Row],[TapsActive]])+(K$21*Cafe_Fit[[#This Row],[IsWeekend]])</f>
        <v>11862.446170441404</v>
      </c>
      <c r="J776" s="4">
        <v>749</v>
      </c>
      <c r="K776" s="4">
        <v>12450.193982277231</v>
      </c>
      <c r="L776" s="4">
        <v>-194.10713183838197</v>
      </c>
    </row>
    <row r="777" spans="2:12" x14ac:dyDescent="0.3">
      <c r="B777" s="1">
        <f t="shared" ref="B777:B840" si="12">B776+1</f>
        <v>43506</v>
      </c>
      <c r="C777" s="2">
        <v>11415.036182978685</v>
      </c>
      <c r="D777">
        <v>42</v>
      </c>
      <c r="E777" cm="1">
        <f t="array" ref="E777">_xlfn.SWITCH(MONTH(Cafe_Fit[[#This Row],[Date]]),1,100,2,100,3,100,4,150,5,150,6,150,7,150,8,200,9,150,10,150,11,150,12,150)</f>
        <v>100</v>
      </c>
      <c r="F777">
        <v>13</v>
      </c>
      <c r="G777">
        <f>IF(OR(WEEKDAY(Cafe_Fit[[#This Row],[Date]])=1, WEEKDAY(Cafe_Fit[[#This Row],[Date]])=7),1,0)</f>
        <v>1</v>
      </c>
      <c r="H777" s="8">
        <f>K$17+(K$18*Cafe_Fit[[#This Row],[Temp]])+(K$19*Cafe_Fit[[#This Row],[ADSpend]])+(K$20*Cafe_Fit[[#This Row],[TapsActive]])+(K$21*Cafe_Fit[[#This Row],[IsWeekend]])</f>
        <v>11971.91597626877</v>
      </c>
      <c r="J777" s="4">
        <v>750</v>
      </c>
      <c r="K777" s="4">
        <v>11937.920783586304</v>
      </c>
      <c r="L777" s="4">
        <v>1134.0369285254019</v>
      </c>
    </row>
    <row r="778" spans="2:12" x14ac:dyDescent="0.3">
      <c r="B778" s="1">
        <f t="shared" si="12"/>
        <v>43507</v>
      </c>
      <c r="C778" s="2">
        <v>8441.2023658886792</v>
      </c>
      <c r="D778">
        <v>42</v>
      </c>
      <c r="E778" cm="1">
        <f t="array" ref="E778">_xlfn.SWITCH(MONTH(Cafe_Fit[[#This Row],[Date]]),1,100,2,100,3,100,4,150,5,150,6,150,7,150,8,200,9,150,10,150,11,150,12,150)</f>
        <v>100</v>
      </c>
      <c r="F778">
        <v>13</v>
      </c>
      <c r="G778">
        <f>IF(OR(WEEKDAY(Cafe_Fit[[#This Row],[Date]])=1, WEEKDAY(Cafe_Fit[[#This Row],[Date]])=7),1,0)</f>
        <v>0</v>
      </c>
      <c r="H778" s="8">
        <f>K$17+(K$18*Cafe_Fit[[#This Row],[Temp]])+(K$19*Cafe_Fit[[#This Row],[ADSpend]])+(K$20*Cafe_Fit[[#This Row],[TapsActive]])+(K$21*Cafe_Fit[[#This Row],[IsWeekend]])</f>
        <v>9043.1938404499779</v>
      </c>
      <c r="J778" s="4">
        <v>751</v>
      </c>
      <c r="K778" s="4">
        <v>8319.4652578842833</v>
      </c>
      <c r="L778" s="4">
        <v>727.87470526877041</v>
      </c>
    </row>
    <row r="779" spans="2:12" x14ac:dyDescent="0.3">
      <c r="B779" s="1">
        <f t="shared" si="12"/>
        <v>43508</v>
      </c>
      <c r="C779" s="2">
        <v>11390.931715363748</v>
      </c>
      <c r="D779">
        <v>58</v>
      </c>
      <c r="E779" cm="1">
        <f t="array" ref="E779">_xlfn.SWITCH(MONTH(Cafe_Fit[[#This Row],[Date]]),1,100,2,100,3,100,4,150,5,150,6,150,7,150,8,200,9,150,10,150,11,150,12,150)</f>
        <v>100</v>
      </c>
      <c r="F779">
        <v>16</v>
      </c>
      <c r="G779">
        <f>IF(OR(WEEKDAY(Cafe_Fit[[#This Row],[Date]])=1, WEEKDAY(Cafe_Fit[[#This Row],[Date]])=7),1,0)</f>
        <v>0</v>
      </c>
      <c r="H779" s="8">
        <f>K$17+(K$18*Cafe_Fit[[#This Row],[Temp]])+(K$19*Cafe_Fit[[#This Row],[ADSpend]])+(K$20*Cafe_Fit[[#This Row],[TapsActive]])+(K$21*Cafe_Fit[[#This Row],[IsWeekend]])</f>
        <v>9697.2190645420578</v>
      </c>
      <c r="J779" s="4">
        <v>752</v>
      </c>
      <c r="K779" s="4">
        <v>8772.9452720989229</v>
      </c>
      <c r="L779" s="4">
        <v>-770.21275599872388</v>
      </c>
    </row>
    <row r="780" spans="2:12" x14ac:dyDescent="0.3">
      <c r="B780" s="1">
        <f t="shared" si="12"/>
        <v>43509</v>
      </c>
      <c r="C780" s="2">
        <v>10248.813741038737</v>
      </c>
      <c r="D780">
        <v>47</v>
      </c>
      <c r="E780" cm="1">
        <f t="array" ref="E780">_xlfn.SWITCH(MONTH(Cafe_Fit[[#This Row],[Date]]),1,100,2,100,3,100,4,150,5,150,6,150,7,150,8,200,9,150,10,150,11,150,12,150)</f>
        <v>100</v>
      </c>
      <c r="F780">
        <v>16</v>
      </c>
      <c r="G780">
        <f>IF(OR(WEEKDAY(Cafe_Fit[[#This Row],[Date]])=1, WEEKDAY(Cafe_Fit[[#This Row],[Date]])=7),1,0)</f>
        <v>0</v>
      </c>
      <c r="H780" s="8">
        <f>K$17+(K$18*Cafe_Fit[[#This Row],[Temp]])+(K$19*Cafe_Fit[[#This Row],[ADSpend]])+(K$20*Cafe_Fit[[#This Row],[TapsActive]])+(K$21*Cafe_Fit[[#This Row],[IsWeekend]])</f>
        <v>9177.461638071165</v>
      </c>
      <c r="J780" s="4">
        <v>753</v>
      </c>
      <c r="K780" s="4">
        <v>9319.2136634723174</v>
      </c>
      <c r="L780" s="4">
        <v>-208.16461107000396</v>
      </c>
    </row>
    <row r="781" spans="2:12" x14ac:dyDescent="0.3">
      <c r="B781" s="1">
        <f t="shared" si="12"/>
        <v>43510</v>
      </c>
      <c r="C781" s="2">
        <v>10581.99894395129</v>
      </c>
      <c r="D781">
        <v>48</v>
      </c>
      <c r="E781" cm="1">
        <f t="array" ref="E781">_xlfn.SWITCH(MONTH(Cafe_Fit[[#This Row],[Date]]),1,100,2,100,3,100,4,150,5,150,6,150,7,150,8,200,9,150,10,150,11,150,12,150)</f>
        <v>100</v>
      </c>
      <c r="F781">
        <v>17</v>
      </c>
      <c r="G781">
        <f>IF(OR(WEEKDAY(Cafe_Fit[[#This Row],[Date]])=1, WEEKDAY(Cafe_Fit[[#This Row],[Date]])=7),1,0)</f>
        <v>0</v>
      </c>
      <c r="H781" s="8">
        <f>K$17+(K$18*Cafe_Fit[[#This Row],[Temp]])+(K$19*Cafe_Fit[[#This Row],[ADSpend]])+(K$20*Cafe_Fit[[#This Row],[TapsActive]])+(K$21*Cafe_Fit[[#This Row],[IsWeekend]])</f>
        <v>9190.7171205224149</v>
      </c>
      <c r="J781" s="4">
        <v>754</v>
      </c>
      <c r="K781" s="4">
        <v>9326.6978912522827</v>
      </c>
      <c r="L781" s="4">
        <v>704.77670240898806</v>
      </c>
    </row>
    <row r="782" spans="2:12" x14ac:dyDescent="0.3">
      <c r="B782" s="1">
        <f t="shared" si="12"/>
        <v>43511</v>
      </c>
      <c r="C782" s="2">
        <v>9598.0489825125987</v>
      </c>
      <c r="D782">
        <v>55</v>
      </c>
      <c r="E782" cm="1">
        <f t="array" ref="E782">_xlfn.SWITCH(MONTH(Cafe_Fit[[#This Row],[Date]]),1,100,2,100,3,100,4,150,5,150,6,150,7,150,8,200,9,150,10,150,11,150,12,150)</f>
        <v>100</v>
      </c>
      <c r="F782">
        <v>14</v>
      </c>
      <c r="G782">
        <f>IF(OR(WEEKDAY(Cafe_Fit[[#This Row],[Date]])=1, WEEKDAY(Cafe_Fit[[#This Row],[Date]])=7),1,0)</f>
        <v>0</v>
      </c>
      <c r="H782" s="8">
        <f>K$17+(K$18*Cafe_Fit[[#This Row],[Temp]])+(K$19*Cafe_Fit[[#This Row],[ADSpend]])+(K$20*Cafe_Fit[[#This Row],[TapsActive]])+(K$21*Cafe_Fit[[#This Row],[IsWeekend]])</f>
        <v>9623.4574245058393</v>
      </c>
      <c r="J782" s="4">
        <v>755</v>
      </c>
      <c r="K782" s="4">
        <v>8854.1911399151086</v>
      </c>
      <c r="L782" s="4">
        <v>-175.43237093324387</v>
      </c>
    </row>
    <row r="783" spans="2:12" x14ac:dyDescent="0.3">
      <c r="B783" s="1">
        <f t="shared" si="12"/>
        <v>43512</v>
      </c>
      <c r="C783" s="2">
        <v>14470.250318121742</v>
      </c>
      <c r="D783">
        <v>59</v>
      </c>
      <c r="E783" cm="1">
        <f t="array" ref="E783">_xlfn.SWITCH(MONTH(Cafe_Fit[[#This Row],[Date]]),1,100,2,100,3,100,4,150,5,150,6,150,7,150,8,200,9,150,10,150,11,150,12,150)</f>
        <v>100</v>
      </c>
      <c r="F783">
        <v>18</v>
      </c>
      <c r="G783">
        <f>IF(OR(WEEKDAY(Cafe_Fit[[#This Row],[Date]])=1, WEEKDAY(Cafe_Fit[[#This Row],[Date]])=7),1,0)</f>
        <v>1</v>
      </c>
      <c r="H783" s="8">
        <f>K$17+(K$18*Cafe_Fit[[#This Row],[Temp]])+(K$19*Cafe_Fit[[#This Row],[ADSpend]])+(K$20*Cafe_Fit[[#This Row],[TapsActive]])+(K$21*Cafe_Fit[[#This Row],[IsWeekend]])</f>
        <v>12605.201490129633</v>
      </c>
      <c r="J783" s="4">
        <v>756</v>
      </c>
      <c r="K783" s="4">
        <v>11612.937312321566</v>
      </c>
      <c r="L783" s="4">
        <v>176.07648540851369</v>
      </c>
    </row>
    <row r="784" spans="2:12" x14ac:dyDescent="0.3">
      <c r="B784" s="1">
        <f t="shared" si="12"/>
        <v>43513</v>
      </c>
      <c r="C784" s="2">
        <v>12634.174401380396</v>
      </c>
      <c r="D784">
        <v>50</v>
      </c>
      <c r="E784" cm="1">
        <f t="array" ref="E784">_xlfn.SWITCH(MONTH(Cafe_Fit[[#This Row],[Date]]),1,100,2,100,3,100,4,150,5,150,6,150,7,150,8,200,9,150,10,150,11,150,12,150)</f>
        <v>100</v>
      </c>
      <c r="F784">
        <v>20</v>
      </c>
      <c r="G784">
        <f>IF(OR(WEEKDAY(Cafe_Fit[[#This Row],[Date]])=1, WEEKDAY(Cafe_Fit[[#This Row],[Date]])=7),1,0)</f>
        <v>1</v>
      </c>
      <c r="H784" s="8">
        <f>K$17+(K$18*Cafe_Fit[[#This Row],[Temp]])+(K$19*Cafe_Fit[[#This Row],[ADSpend]])+(K$20*Cafe_Fit[[#This Row],[TapsActive]])+(K$21*Cafe_Fit[[#This Row],[IsWeekend]])</f>
        <v>12111.955028561242</v>
      </c>
      <c r="J784" s="4">
        <v>757</v>
      </c>
      <c r="K784" s="4">
        <v>11971.91597626877</v>
      </c>
      <c r="L784" s="4">
        <v>925.84306515824574</v>
      </c>
    </row>
    <row r="785" spans="2:12" x14ac:dyDescent="0.3">
      <c r="B785" s="1">
        <f t="shared" si="12"/>
        <v>43514</v>
      </c>
      <c r="C785" s="2">
        <v>8799.7960230933204</v>
      </c>
      <c r="D785">
        <v>51</v>
      </c>
      <c r="E785" cm="1">
        <f t="array" ref="E785">_xlfn.SWITCH(MONTH(Cafe_Fit[[#This Row],[Date]]),1,100,2,100,3,100,4,150,5,150,6,150,7,150,8,200,9,150,10,150,11,150,12,150)</f>
        <v>100</v>
      </c>
      <c r="F785">
        <v>16</v>
      </c>
      <c r="G785">
        <f>IF(OR(WEEKDAY(Cafe_Fit[[#This Row],[Date]])=1, WEEKDAY(Cafe_Fit[[#This Row],[Date]])=7),1,0)</f>
        <v>0</v>
      </c>
      <c r="H785" s="8">
        <f>K$17+(K$18*Cafe_Fit[[#This Row],[Temp]])+(K$19*Cafe_Fit[[#This Row],[ADSpend]])+(K$20*Cafe_Fit[[#This Row],[TapsActive]])+(K$21*Cafe_Fit[[#This Row],[IsWeekend]])</f>
        <v>9366.4643386060343</v>
      </c>
      <c r="J785" s="4">
        <v>758</v>
      </c>
      <c r="K785" s="4">
        <v>9150.9506731686633</v>
      </c>
      <c r="L785" s="4">
        <v>1284.285263312795</v>
      </c>
    </row>
    <row r="786" spans="2:12" x14ac:dyDescent="0.3">
      <c r="B786" s="1">
        <f t="shared" si="12"/>
        <v>43515</v>
      </c>
      <c r="C786" s="2">
        <v>8541.9693418701063</v>
      </c>
      <c r="D786">
        <v>46</v>
      </c>
      <c r="E786" cm="1">
        <f t="array" ref="E786">_xlfn.SWITCH(MONTH(Cafe_Fit[[#This Row],[Date]]),1,100,2,100,3,100,4,150,5,150,6,150,7,150,8,200,9,150,10,150,11,150,12,150)</f>
        <v>100</v>
      </c>
      <c r="F786">
        <v>20</v>
      </c>
      <c r="G786">
        <f>IF(OR(WEEKDAY(Cafe_Fit[[#This Row],[Date]])=1, WEEKDAY(Cafe_Fit[[#This Row],[Date]])=7),1,0)</f>
        <v>0</v>
      </c>
      <c r="H786" s="8">
        <f>K$17+(K$18*Cafe_Fit[[#This Row],[Temp]])+(K$19*Cafe_Fit[[#This Row],[ADSpend]])+(K$20*Cafe_Fit[[#This Row],[TapsActive]])+(K$21*Cafe_Fit[[#This Row],[IsWeekend]])</f>
        <v>8994.2301922075803</v>
      </c>
      <c r="J786" s="4">
        <v>759</v>
      </c>
      <c r="K786" s="4">
        <v>9218.9410585335972</v>
      </c>
      <c r="L786" s="4">
        <v>-275.29733993067384</v>
      </c>
    </row>
    <row r="787" spans="2:12" x14ac:dyDescent="0.3">
      <c r="B787" s="1">
        <f t="shared" si="12"/>
        <v>43516</v>
      </c>
      <c r="C787" s="2">
        <v>8726.3690690646763</v>
      </c>
      <c r="D787">
        <v>41</v>
      </c>
      <c r="E787" cm="1">
        <f t="array" ref="E787">_xlfn.SWITCH(MONTH(Cafe_Fit[[#This Row],[Date]]),1,100,2,100,3,100,4,150,5,150,6,150,7,150,8,200,9,150,10,150,11,150,12,150)</f>
        <v>100</v>
      </c>
      <c r="F787">
        <v>13</v>
      </c>
      <c r="G787">
        <f>IF(OR(WEEKDAY(Cafe_Fit[[#This Row],[Date]])=1, WEEKDAY(Cafe_Fit[[#This Row],[Date]])=7),1,0)</f>
        <v>0</v>
      </c>
      <c r="H787" s="8">
        <f>K$17+(K$18*Cafe_Fit[[#This Row],[Temp]])+(K$19*Cafe_Fit[[#This Row],[ADSpend]])+(K$20*Cafe_Fit[[#This Row],[TapsActive]])+(K$21*Cafe_Fit[[#This Row],[IsWeekend]])</f>
        <v>8995.943165316261</v>
      </c>
      <c r="J787" s="4">
        <v>760</v>
      </c>
      <c r="K787" s="4">
        <v>8468.7015110654029</v>
      </c>
      <c r="L787" s="4">
        <v>1511.086843530984</v>
      </c>
    </row>
    <row r="788" spans="2:12" x14ac:dyDescent="0.3">
      <c r="B788" s="1">
        <f t="shared" si="12"/>
        <v>43517</v>
      </c>
      <c r="C788" s="2">
        <v>10626.660151838099</v>
      </c>
      <c r="D788">
        <v>49</v>
      </c>
      <c r="E788" cm="1">
        <f t="array" ref="E788">_xlfn.SWITCH(MONTH(Cafe_Fit[[#This Row],[Date]]),1,100,2,100,3,100,4,150,5,150,6,150,7,150,8,200,9,150,10,150,11,150,12,150)</f>
        <v>100</v>
      </c>
      <c r="F788">
        <v>16</v>
      </c>
      <c r="G788">
        <f>IF(OR(WEEKDAY(Cafe_Fit[[#This Row],[Date]])=1, WEEKDAY(Cafe_Fit[[#This Row],[Date]])=7),1,0)</f>
        <v>0</v>
      </c>
      <c r="H788" s="8">
        <f>K$17+(K$18*Cafe_Fit[[#This Row],[Temp]])+(K$19*Cafe_Fit[[#This Row],[ADSpend]])+(K$20*Cafe_Fit[[#This Row],[TapsActive]])+(K$21*Cafe_Fit[[#This Row],[IsWeekend]])</f>
        <v>9271.9629883386006</v>
      </c>
      <c r="J788" s="4">
        <v>761</v>
      </c>
      <c r="K788" s="4">
        <v>8670.9596940515221</v>
      </c>
      <c r="L788" s="4">
        <v>-248.29394092613984</v>
      </c>
    </row>
    <row r="789" spans="2:12" x14ac:dyDescent="0.3">
      <c r="B789" s="1">
        <f t="shared" si="12"/>
        <v>43518</v>
      </c>
      <c r="C789" s="2">
        <v>9604.0084956345909</v>
      </c>
      <c r="D789">
        <v>58</v>
      </c>
      <c r="E789" cm="1">
        <f t="array" ref="E789">_xlfn.SWITCH(MONTH(Cafe_Fit[[#This Row],[Date]]),1,100,2,100,3,100,4,150,5,150,6,150,7,150,8,200,9,150,10,150,11,150,12,150)</f>
        <v>100</v>
      </c>
      <c r="F789">
        <v>14</v>
      </c>
      <c r="G789">
        <f>IF(OR(WEEKDAY(Cafe_Fit[[#This Row],[Date]])=1, WEEKDAY(Cafe_Fit[[#This Row],[Date]])=7),1,0)</f>
        <v>0</v>
      </c>
      <c r="H789" s="8">
        <f>K$17+(K$18*Cafe_Fit[[#This Row],[Temp]])+(K$19*Cafe_Fit[[#This Row],[ADSpend]])+(K$20*Cafe_Fit[[#This Row],[TapsActive]])+(K$21*Cafe_Fit[[#This Row],[IsWeekend]])</f>
        <v>9765.2094499069917</v>
      </c>
      <c r="J789" s="4">
        <v>762</v>
      </c>
      <c r="K789" s="4">
        <v>9130.2109629374481</v>
      </c>
      <c r="L789" s="4">
        <v>1261.2608512496718</v>
      </c>
    </row>
    <row r="790" spans="2:12" x14ac:dyDescent="0.3">
      <c r="B790" s="1">
        <f t="shared" si="12"/>
        <v>43519</v>
      </c>
      <c r="C790" s="2">
        <v>13953.263657294845</v>
      </c>
      <c r="D790">
        <v>50</v>
      </c>
      <c r="E790" cm="1">
        <f t="array" ref="E790">_xlfn.SWITCH(MONTH(Cafe_Fit[[#This Row],[Date]]),1,100,2,100,3,100,4,150,5,150,6,150,7,150,8,200,9,150,10,150,11,150,12,150)</f>
        <v>100</v>
      </c>
      <c r="F790">
        <v>21</v>
      </c>
      <c r="G790">
        <f>IF(OR(WEEKDAY(Cafe_Fit[[#This Row],[Date]])=1, WEEKDAY(Cafe_Fit[[#This Row],[Date]])=7),1,0)</f>
        <v>1</v>
      </c>
      <c r="H790" s="8">
        <f>K$17+(K$18*Cafe_Fit[[#This Row],[Temp]])+(K$19*Cafe_Fit[[#This Row],[ADSpend]])+(K$20*Cafe_Fit[[#This Row],[TapsActive]])+(K$21*Cafe_Fit[[#This Row],[IsWeekend]])</f>
        <v>12077.959835878775</v>
      </c>
      <c r="J790" s="4">
        <v>763</v>
      </c>
      <c r="K790" s="4">
        <v>12342.437149558546</v>
      </c>
      <c r="L790" s="4">
        <v>2248.7871918713226</v>
      </c>
    </row>
    <row r="791" spans="2:12" x14ac:dyDescent="0.3">
      <c r="B791" s="1">
        <f t="shared" si="12"/>
        <v>43520</v>
      </c>
      <c r="C791" s="2">
        <v>12796.384809819267</v>
      </c>
      <c r="D791">
        <v>55</v>
      </c>
      <c r="E791" cm="1">
        <f t="array" ref="E791">_xlfn.SWITCH(MONTH(Cafe_Fit[[#This Row],[Date]]),1,100,2,100,3,100,4,150,5,150,6,150,7,150,8,200,9,150,10,150,11,150,12,150)</f>
        <v>100</v>
      </c>
      <c r="F791">
        <v>17</v>
      </c>
      <c r="G791">
        <f>IF(OR(WEEKDAY(Cafe_Fit[[#This Row],[Date]])=1, WEEKDAY(Cafe_Fit[[#This Row],[Date]])=7),1,0)</f>
        <v>1</v>
      </c>
      <c r="H791" s="8">
        <f>K$17+(K$18*Cafe_Fit[[#This Row],[Temp]])+(K$19*Cafe_Fit[[#This Row],[ADSpend]])+(K$20*Cafe_Fit[[#This Row],[TapsActive]])+(K$21*Cafe_Fit[[#This Row],[IsWeekend]])</f>
        <v>12450.193982277231</v>
      </c>
      <c r="J791" s="4">
        <v>764</v>
      </c>
      <c r="K791" s="4">
        <v>12523.95562231345</v>
      </c>
      <c r="L791" s="4">
        <v>591.89987186239523</v>
      </c>
    </row>
    <row r="792" spans="2:12" x14ac:dyDescent="0.3">
      <c r="B792" s="1">
        <f t="shared" si="12"/>
        <v>43521</v>
      </c>
      <c r="C792" s="2">
        <v>8720.6950025644364</v>
      </c>
      <c r="D792">
        <v>50</v>
      </c>
      <c r="E792" cm="1">
        <f t="array" ref="E792">_xlfn.SWITCH(MONTH(Cafe_Fit[[#This Row],[Date]]),1,100,2,100,3,100,4,150,5,150,6,150,7,150,8,200,9,150,10,150,11,150,12,150)</f>
        <v>100</v>
      </c>
      <c r="F792">
        <v>19</v>
      </c>
      <c r="G792">
        <f>IF(OR(WEEKDAY(Cafe_Fit[[#This Row],[Date]])=1, WEEKDAY(Cafe_Fit[[#This Row],[Date]])=7),1,0)</f>
        <v>0</v>
      </c>
      <c r="H792" s="8">
        <f>K$17+(K$18*Cafe_Fit[[#This Row],[Temp]])+(K$19*Cafe_Fit[[#This Row],[ADSpend]])+(K$20*Cafe_Fit[[#This Row],[TapsActive]])+(K$21*Cafe_Fit[[#This Row],[IsWeekend]])</f>
        <v>9217.2280854249166</v>
      </c>
      <c r="J792" s="4">
        <v>765</v>
      </c>
      <c r="K792" s="4">
        <v>9589.4622318233723</v>
      </c>
      <c r="L792" s="4">
        <v>1161.7805394844891</v>
      </c>
    </row>
    <row r="793" spans="2:12" x14ac:dyDescent="0.3">
      <c r="B793" s="1">
        <f t="shared" si="12"/>
        <v>43522</v>
      </c>
      <c r="C793" s="2">
        <v>10638.577995725158</v>
      </c>
      <c r="D793">
        <v>55</v>
      </c>
      <c r="E793" cm="1">
        <f t="array" ref="E793">_xlfn.SWITCH(MONTH(Cafe_Fit[[#This Row],[Date]]),1,100,2,100,3,100,4,150,5,150,6,150,7,150,8,200,9,150,10,150,11,150,12,150)</f>
        <v>100</v>
      </c>
      <c r="F793">
        <v>18</v>
      </c>
      <c r="G793">
        <f>IF(OR(WEEKDAY(Cafe_Fit[[#This Row],[Date]])=1, WEEKDAY(Cafe_Fit[[#This Row],[Date]])=7),1,0)</f>
        <v>0</v>
      </c>
      <c r="H793" s="8">
        <f>K$17+(K$18*Cafe_Fit[[#This Row],[Temp]])+(K$19*Cafe_Fit[[#This Row],[ADSpend]])+(K$20*Cafe_Fit[[#This Row],[TapsActive]])+(K$21*Cafe_Fit[[#This Row],[IsWeekend]])</f>
        <v>9487.4766537759715</v>
      </c>
      <c r="J793" s="4">
        <v>766</v>
      </c>
      <c r="K793" s="4">
        <v>9716.2458016645924</v>
      </c>
      <c r="L793" s="4">
        <v>2397.1512204888259</v>
      </c>
    </row>
    <row r="794" spans="2:12" x14ac:dyDescent="0.3">
      <c r="B794" s="1">
        <f t="shared" si="12"/>
        <v>43523</v>
      </c>
      <c r="C794" s="2">
        <v>10205.630213334869</v>
      </c>
      <c r="D794">
        <v>60</v>
      </c>
      <c r="E794" cm="1">
        <f t="array" ref="E794">_xlfn.SWITCH(MONTH(Cafe_Fit[[#This Row],[Date]]),1,100,2,100,3,100,4,150,5,150,6,150,7,150,8,200,9,150,10,150,11,150,12,150)</f>
        <v>100</v>
      </c>
      <c r="F794">
        <v>18</v>
      </c>
      <c r="G794">
        <f>IF(OR(WEEKDAY(Cafe_Fit[[#This Row],[Date]])=1, WEEKDAY(Cafe_Fit[[#This Row],[Date]])=7),1,0)</f>
        <v>0</v>
      </c>
      <c r="H794" s="8">
        <f>K$17+(K$18*Cafe_Fit[[#This Row],[Temp]])+(K$19*Cafe_Fit[[#This Row],[ADSpend]])+(K$20*Cafe_Fit[[#This Row],[TapsActive]])+(K$21*Cafe_Fit[[#This Row],[IsWeekend]])</f>
        <v>9723.7300294445577</v>
      </c>
      <c r="J794" s="4">
        <v>767</v>
      </c>
      <c r="K794" s="4">
        <v>9980.7231153443627</v>
      </c>
      <c r="L794" s="4">
        <v>2213.1417693761814</v>
      </c>
    </row>
    <row r="795" spans="2:12" x14ac:dyDescent="0.3">
      <c r="B795" s="1">
        <f t="shared" si="12"/>
        <v>43524</v>
      </c>
      <c r="C795" s="2">
        <v>11010.733273138523</v>
      </c>
      <c r="D795">
        <v>60</v>
      </c>
      <c r="E795" cm="1">
        <f t="array" ref="E795">_xlfn.SWITCH(MONTH(Cafe_Fit[[#This Row],[Date]]),1,100,2,100,3,100,4,150,5,150,6,150,7,150,8,200,9,150,10,150,11,150,12,150)</f>
        <v>100</v>
      </c>
      <c r="F795">
        <v>15</v>
      </c>
      <c r="G795">
        <f>IF(OR(WEEKDAY(Cafe_Fit[[#This Row],[Date]])=1, WEEKDAY(Cafe_Fit[[#This Row],[Date]])=7),1,0)</f>
        <v>0</v>
      </c>
      <c r="H795" s="8">
        <f>K$17+(K$18*Cafe_Fit[[#This Row],[Temp]])+(K$19*Cafe_Fit[[#This Row],[ADSpend]])+(K$20*Cafe_Fit[[#This Row],[TapsActive]])+(K$21*Cafe_Fit[[#This Row],[IsWeekend]])</f>
        <v>9825.7156074919585</v>
      </c>
      <c r="J795" s="4">
        <v>768</v>
      </c>
      <c r="K795" s="4">
        <v>10284.966876377885</v>
      </c>
      <c r="L795" s="4">
        <v>1016.3123004061272</v>
      </c>
    </row>
    <row r="796" spans="2:12" x14ac:dyDescent="0.3">
      <c r="B796" s="1">
        <f t="shared" si="12"/>
        <v>43525</v>
      </c>
      <c r="C796" s="2">
        <v>9912.0505251139566</v>
      </c>
      <c r="D796">
        <v>62</v>
      </c>
      <c r="E796" cm="1">
        <f t="array" ref="E796">_xlfn.SWITCH(MONTH(Cafe_Fit[[#This Row],[Date]]),1,100,2,100,3,100,4,150,5,150,6,150,7,150,8,200,9,150,10,150,11,150,12,150)</f>
        <v>100</v>
      </c>
      <c r="F796">
        <v>14</v>
      </c>
      <c r="G796">
        <f>IF(OR(WEEKDAY(Cafe_Fit[[#This Row],[Date]])=1, WEEKDAY(Cafe_Fit[[#This Row],[Date]])=7),1,0)</f>
        <v>0</v>
      </c>
      <c r="H796" s="8">
        <f>K$17+(K$18*Cafe_Fit[[#This Row],[Temp]])+(K$19*Cafe_Fit[[#This Row],[ADSpend]])+(K$20*Cafe_Fit[[#This Row],[TapsActive]])+(K$21*Cafe_Fit[[#This Row],[IsWeekend]])</f>
        <v>9954.212150441861</v>
      </c>
      <c r="J796" s="4">
        <v>769</v>
      </c>
      <c r="K796" s="4">
        <v>9778.4649323582416</v>
      </c>
      <c r="L796" s="4">
        <v>-613.77696429622483</v>
      </c>
    </row>
    <row r="797" spans="2:12" x14ac:dyDescent="0.3">
      <c r="B797" s="1">
        <f t="shared" si="12"/>
        <v>43526</v>
      </c>
      <c r="C797" s="2">
        <v>14297.104327752366</v>
      </c>
      <c r="D797">
        <v>59</v>
      </c>
      <c r="E797" cm="1">
        <f t="array" ref="E797">_xlfn.SWITCH(MONTH(Cafe_Fit[[#This Row],[Date]]),1,100,2,100,3,100,4,150,5,150,6,150,7,150,8,200,9,150,10,150,11,150,12,150)</f>
        <v>100</v>
      </c>
      <c r="F797">
        <v>18</v>
      </c>
      <c r="G797">
        <f>IF(OR(WEEKDAY(Cafe_Fit[[#This Row],[Date]])=1, WEEKDAY(Cafe_Fit[[#This Row],[Date]])=7),1,0)</f>
        <v>1</v>
      </c>
      <c r="H797" s="8">
        <f>K$17+(K$18*Cafe_Fit[[#This Row],[Temp]])+(K$19*Cafe_Fit[[#This Row],[ADSpend]])+(K$20*Cafe_Fit[[#This Row],[TapsActive]])+(K$21*Cafe_Fit[[#This Row],[IsWeekend]])</f>
        <v>12605.201490129633</v>
      </c>
      <c r="J797" s="4">
        <v>770</v>
      </c>
      <c r="K797" s="4">
        <v>11862.446170441404</v>
      </c>
      <c r="L797" s="4">
        <v>1113.4750181841537</v>
      </c>
    </row>
    <row r="798" spans="2:12" x14ac:dyDescent="0.3">
      <c r="B798" s="1">
        <f t="shared" si="12"/>
        <v>43527</v>
      </c>
      <c r="C798" s="2">
        <v>12408.749338923664</v>
      </c>
      <c r="D798">
        <v>58</v>
      </c>
      <c r="E798" cm="1">
        <f t="array" ref="E798">_xlfn.SWITCH(MONTH(Cafe_Fit[[#This Row],[Date]]),1,100,2,100,3,100,4,150,5,150,6,150,7,150,8,200,9,150,10,150,11,150,12,150)</f>
        <v>100</v>
      </c>
      <c r="F798">
        <v>14</v>
      </c>
      <c r="G798">
        <f>IF(OR(WEEKDAY(Cafe_Fit[[#This Row],[Date]])=1, WEEKDAY(Cafe_Fit[[#This Row],[Date]])=7),1,0)</f>
        <v>1</v>
      </c>
      <c r="H798" s="8">
        <f>K$17+(K$18*Cafe_Fit[[#This Row],[Temp]])+(K$19*Cafe_Fit[[#This Row],[ADSpend]])+(K$20*Cafe_Fit[[#This Row],[TapsActive]])+(K$21*Cafe_Fit[[#This Row],[IsWeekend]])</f>
        <v>12693.931585725784</v>
      </c>
      <c r="J798" s="4">
        <v>771</v>
      </c>
      <c r="K798" s="4">
        <v>11971.91597626877</v>
      </c>
      <c r="L798" s="4">
        <v>-556.87979329008522</v>
      </c>
    </row>
    <row r="799" spans="2:12" x14ac:dyDescent="0.3">
      <c r="B799" s="1">
        <f t="shared" si="12"/>
        <v>43528</v>
      </c>
      <c r="C799" s="2">
        <v>11050.511979510075</v>
      </c>
      <c r="D799">
        <v>42</v>
      </c>
      <c r="E799" cm="1">
        <f t="array" ref="E799">_xlfn.SWITCH(MONTH(Cafe_Fit[[#This Row],[Date]]),1,100,2,100,3,100,4,150,5,150,6,150,7,150,8,200,9,150,10,150,11,150,12,150)</f>
        <v>100</v>
      </c>
      <c r="F799">
        <v>16</v>
      </c>
      <c r="G799">
        <f>IF(OR(WEEKDAY(Cafe_Fit[[#This Row],[Date]])=1, WEEKDAY(Cafe_Fit[[#This Row],[Date]])=7),1,0)</f>
        <v>0</v>
      </c>
      <c r="H799" s="8">
        <f>K$17+(K$18*Cafe_Fit[[#This Row],[Temp]])+(K$19*Cafe_Fit[[#This Row],[ADSpend]])+(K$20*Cafe_Fit[[#This Row],[TapsActive]])+(K$21*Cafe_Fit[[#This Row],[IsWeekend]])</f>
        <v>8941.208262402577</v>
      </c>
      <c r="J799" s="4">
        <v>772</v>
      </c>
      <c r="K799" s="4">
        <v>9043.1938404499779</v>
      </c>
      <c r="L799" s="4">
        <v>-601.99147456129867</v>
      </c>
    </row>
    <row r="800" spans="2:12" x14ac:dyDescent="0.3">
      <c r="B800" s="1">
        <f t="shared" si="12"/>
        <v>43529</v>
      </c>
      <c r="C800" s="2">
        <v>9888.5455316412736</v>
      </c>
      <c r="D800">
        <v>35</v>
      </c>
      <c r="E800" cm="1">
        <f t="array" ref="E800">_xlfn.SWITCH(MONTH(Cafe_Fit[[#This Row],[Date]]),1,100,2,100,3,100,4,150,5,150,6,150,7,150,8,200,9,150,10,150,11,150,12,150)</f>
        <v>100</v>
      </c>
      <c r="F800">
        <v>19</v>
      </c>
      <c r="G800">
        <f>IF(OR(WEEKDAY(Cafe_Fit[[#This Row],[Date]])=1, WEEKDAY(Cafe_Fit[[#This Row],[Date]])=7),1,0)</f>
        <v>0</v>
      </c>
      <c r="H800" s="8">
        <f>K$17+(K$18*Cafe_Fit[[#This Row],[Temp]])+(K$19*Cafe_Fit[[#This Row],[ADSpend]])+(K$20*Cafe_Fit[[#This Row],[TapsActive]])+(K$21*Cafe_Fit[[#This Row],[IsWeekend]])</f>
        <v>8508.4679584191545</v>
      </c>
      <c r="J800" s="4">
        <v>773</v>
      </c>
      <c r="K800" s="4">
        <v>9697.2190645420578</v>
      </c>
      <c r="L800" s="4">
        <v>1693.7126508216897</v>
      </c>
    </row>
    <row r="801" spans="2:12" x14ac:dyDescent="0.3">
      <c r="B801" s="1">
        <f t="shared" si="12"/>
        <v>43530</v>
      </c>
      <c r="C801" s="2">
        <v>10246.648458241831</v>
      </c>
      <c r="D801">
        <v>35</v>
      </c>
      <c r="E801" cm="1">
        <f t="array" ref="E801">_xlfn.SWITCH(MONTH(Cafe_Fit[[#This Row],[Date]]),1,100,2,100,3,100,4,150,5,150,6,150,7,150,8,200,9,150,10,150,11,150,12,150)</f>
        <v>100</v>
      </c>
      <c r="F801">
        <v>18</v>
      </c>
      <c r="G801">
        <f>IF(OR(WEEKDAY(Cafe_Fit[[#This Row],[Date]])=1, WEEKDAY(Cafe_Fit[[#This Row],[Date]])=7),1,0)</f>
        <v>0</v>
      </c>
      <c r="H801" s="8">
        <f>K$17+(K$18*Cafe_Fit[[#This Row],[Temp]])+(K$19*Cafe_Fit[[#This Row],[ADSpend]])+(K$20*Cafe_Fit[[#This Row],[TapsActive]])+(K$21*Cafe_Fit[[#This Row],[IsWeekend]])</f>
        <v>8542.4631511016214</v>
      </c>
      <c r="J801" s="4">
        <v>774</v>
      </c>
      <c r="K801" s="4">
        <v>9177.461638071165</v>
      </c>
      <c r="L801" s="4">
        <v>1071.3521029675721</v>
      </c>
    </row>
    <row r="802" spans="2:12" x14ac:dyDescent="0.3">
      <c r="B802" s="1">
        <f t="shared" si="12"/>
        <v>43531</v>
      </c>
      <c r="C802" s="2">
        <v>9750.7491929298176</v>
      </c>
      <c r="D802">
        <v>42</v>
      </c>
      <c r="E802" cm="1">
        <f t="array" ref="E802">_xlfn.SWITCH(MONTH(Cafe_Fit[[#This Row],[Date]]),1,100,2,100,3,100,4,150,5,150,6,150,7,150,8,200,9,150,10,150,11,150,12,150)</f>
        <v>100</v>
      </c>
      <c r="F802">
        <v>17</v>
      </c>
      <c r="G802">
        <f>IF(OR(WEEKDAY(Cafe_Fit[[#This Row],[Date]])=1, WEEKDAY(Cafe_Fit[[#This Row],[Date]])=7),1,0)</f>
        <v>0</v>
      </c>
      <c r="H802" s="8">
        <f>K$17+(K$18*Cafe_Fit[[#This Row],[Temp]])+(K$19*Cafe_Fit[[#This Row],[ADSpend]])+(K$20*Cafe_Fit[[#This Row],[TapsActive]])+(K$21*Cafe_Fit[[#This Row],[IsWeekend]])</f>
        <v>8907.2130697201101</v>
      </c>
      <c r="J802" s="4">
        <v>775</v>
      </c>
      <c r="K802" s="4">
        <v>9190.7171205224149</v>
      </c>
      <c r="L802" s="4">
        <v>1391.2818234288752</v>
      </c>
    </row>
    <row r="803" spans="2:12" x14ac:dyDescent="0.3">
      <c r="B803" s="1">
        <f t="shared" si="12"/>
        <v>43532</v>
      </c>
      <c r="C803" s="2">
        <v>10997.852509288467</v>
      </c>
      <c r="D803">
        <v>56</v>
      </c>
      <c r="E803" cm="1">
        <f t="array" ref="E803">_xlfn.SWITCH(MONTH(Cafe_Fit[[#This Row],[Date]]),1,100,2,100,3,100,4,150,5,150,6,150,7,150,8,200,9,150,10,150,11,150,12,150)</f>
        <v>100</v>
      </c>
      <c r="F803">
        <v>13</v>
      </c>
      <c r="G803">
        <f>IF(OR(WEEKDAY(Cafe_Fit[[#This Row],[Date]])=1, WEEKDAY(Cafe_Fit[[#This Row],[Date]])=7),1,0)</f>
        <v>0</v>
      </c>
      <c r="H803" s="8">
        <f>K$17+(K$18*Cafe_Fit[[#This Row],[Temp]])+(K$19*Cafe_Fit[[#This Row],[ADSpend]])+(K$20*Cafe_Fit[[#This Row],[TapsActive]])+(K$21*Cafe_Fit[[#This Row],[IsWeekend]])</f>
        <v>9704.7032923220231</v>
      </c>
      <c r="J803" s="4">
        <v>776</v>
      </c>
      <c r="K803" s="4">
        <v>9623.4574245058393</v>
      </c>
      <c r="L803" s="4">
        <v>-25.408441993240558</v>
      </c>
    </row>
    <row r="804" spans="2:12" x14ac:dyDescent="0.3">
      <c r="B804" s="1">
        <f t="shared" si="12"/>
        <v>43533</v>
      </c>
      <c r="C804" s="2">
        <v>12756.835422547392</v>
      </c>
      <c r="D804">
        <v>59</v>
      </c>
      <c r="E804" cm="1">
        <f t="array" ref="E804">_xlfn.SWITCH(MONTH(Cafe_Fit[[#This Row],[Date]]),1,100,2,100,3,100,4,150,5,150,6,150,7,150,8,200,9,150,10,150,11,150,12,150)</f>
        <v>100</v>
      </c>
      <c r="F804">
        <v>17</v>
      </c>
      <c r="G804">
        <f>IF(OR(WEEKDAY(Cafe_Fit[[#This Row],[Date]])=1, WEEKDAY(Cafe_Fit[[#This Row],[Date]])=7),1,0)</f>
        <v>1</v>
      </c>
      <c r="H804" s="8">
        <f>K$17+(K$18*Cafe_Fit[[#This Row],[Temp]])+(K$19*Cafe_Fit[[#This Row],[ADSpend]])+(K$20*Cafe_Fit[[#This Row],[TapsActive]])+(K$21*Cafe_Fit[[#This Row],[IsWeekend]])</f>
        <v>12639.1966828121</v>
      </c>
      <c r="J804" s="4">
        <v>777</v>
      </c>
      <c r="K804" s="4">
        <v>12605.201490129633</v>
      </c>
      <c r="L804" s="4">
        <v>1865.0488279921083</v>
      </c>
    </row>
    <row r="805" spans="2:12" x14ac:dyDescent="0.3">
      <c r="B805" s="1">
        <f t="shared" si="12"/>
        <v>43534</v>
      </c>
      <c r="C805" s="2">
        <v>15061.185782449846</v>
      </c>
      <c r="D805">
        <v>65</v>
      </c>
      <c r="E805" cm="1">
        <f t="array" ref="E805">_xlfn.SWITCH(MONTH(Cafe_Fit[[#This Row],[Date]]),1,100,2,100,3,100,4,150,5,150,6,150,7,150,8,200,9,150,10,150,11,150,12,150)</f>
        <v>100</v>
      </c>
      <c r="F805">
        <v>21</v>
      </c>
      <c r="G805">
        <f>IF(OR(WEEKDAY(Cafe_Fit[[#This Row],[Date]])=1, WEEKDAY(Cafe_Fit[[#This Row],[Date]])=7),1,0)</f>
        <v>1</v>
      </c>
      <c r="H805" s="8">
        <f>K$17+(K$18*Cafe_Fit[[#This Row],[Temp]])+(K$19*Cafe_Fit[[#This Row],[ADSpend]])+(K$20*Cafe_Fit[[#This Row],[TapsActive]])+(K$21*Cafe_Fit[[#This Row],[IsWeekend]])</f>
        <v>12786.719962884537</v>
      </c>
      <c r="J805" s="4">
        <v>778</v>
      </c>
      <c r="K805" s="4">
        <v>12111.955028561242</v>
      </c>
      <c r="L805" s="4">
        <v>522.21937281915416</v>
      </c>
    </row>
    <row r="806" spans="2:12" x14ac:dyDescent="0.3">
      <c r="B806" s="1">
        <f t="shared" si="12"/>
        <v>43535</v>
      </c>
      <c r="C806" s="2">
        <v>10039.747391465591</v>
      </c>
      <c r="D806">
        <v>60</v>
      </c>
      <c r="E806" cm="1">
        <f t="array" ref="E806">_xlfn.SWITCH(MONTH(Cafe_Fit[[#This Row],[Date]]),1,100,2,100,3,100,4,150,5,150,6,150,7,150,8,200,9,150,10,150,11,150,12,150)</f>
        <v>100</v>
      </c>
      <c r="F806">
        <v>21</v>
      </c>
      <c r="G806">
        <f>IF(OR(WEEKDAY(Cafe_Fit[[#This Row],[Date]])=1, WEEKDAY(Cafe_Fit[[#This Row],[Date]])=7),1,0)</f>
        <v>0</v>
      </c>
      <c r="H806" s="8">
        <f>K$17+(K$18*Cafe_Fit[[#This Row],[Temp]])+(K$19*Cafe_Fit[[#This Row],[ADSpend]])+(K$20*Cafe_Fit[[#This Row],[TapsActive]])+(K$21*Cafe_Fit[[#This Row],[IsWeekend]])</f>
        <v>9621.7444513971568</v>
      </c>
      <c r="J806" s="4">
        <v>779</v>
      </c>
      <c r="K806" s="4">
        <v>9366.4643386060343</v>
      </c>
      <c r="L806" s="4">
        <v>-566.66831551271389</v>
      </c>
    </row>
    <row r="807" spans="2:12" x14ac:dyDescent="0.3">
      <c r="B807" s="1">
        <f t="shared" si="12"/>
        <v>43536</v>
      </c>
      <c r="C807" s="2">
        <v>9980.8988431329526</v>
      </c>
      <c r="D807">
        <v>57</v>
      </c>
      <c r="E807" cm="1">
        <f t="array" ref="E807">_xlfn.SWITCH(MONTH(Cafe_Fit[[#This Row],[Date]]),1,100,2,100,3,100,4,150,5,150,6,150,7,150,8,200,9,150,10,150,11,150,12,150)</f>
        <v>100</v>
      </c>
      <c r="F807">
        <v>15</v>
      </c>
      <c r="G807">
        <f>IF(OR(WEEKDAY(Cafe_Fit[[#This Row],[Date]])=1, WEEKDAY(Cafe_Fit[[#This Row],[Date]])=7),1,0)</f>
        <v>0</v>
      </c>
      <c r="H807" s="8">
        <f>K$17+(K$18*Cafe_Fit[[#This Row],[Temp]])+(K$19*Cafe_Fit[[#This Row],[ADSpend]])+(K$20*Cafe_Fit[[#This Row],[TapsActive]])+(K$21*Cafe_Fit[[#This Row],[IsWeekend]])</f>
        <v>9683.9635820908061</v>
      </c>
      <c r="J807" s="4">
        <v>780</v>
      </c>
      <c r="K807" s="4">
        <v>8994.2301922075803</v>
      </c>
      <c r="L807" s="4">
        <v>-452.26085033747404</v>
      </c>
    </row>
    <row r="808" spans="2:12" x14ac:dyDescent="0.3">
      <c r="B808" s="1">
        <f t="shared" si="12"/>
        <v>43537</v>
      </c>
      <c r="C808" s="2">
        <v>11546.558358810518</v>
      </c>
      <c r="D808">
        <v>61</v>
      </c>
      <c r="E808" cm="1">
        <f t="array" ref="E808">_xlfn.SWITCH(MONTH(Cafe_Fit[[#This Row],[Date]]),1,100,2,100,3,100,4,150,5,150,6,150,7,150,8,200,9,150,10,150,11,150,12,150)</f>
        <v>100</v>
      </c>
      <c r="F808">
        <v>17</v>
      </c>
      <c r="G808">
        <f>IF(OR(WEEKDAY(Cafe_Fit[[#This Row],[Date]])=1, WEEKDAY(Cafe_Fit[[#This Row],[Date]])=7),1,0)</f>
        <v>0</v>
      </c>
      <c r="H808" s="8">
        <f>K$17+(K$18*Cafe_Fit[[#This Row],[Temp]])+(K$19*Cafe_Fit[[#This Row],[ADSpend]])+(K$20*Cafe_Fit[[#This Row],[TapsActive]])+(K$21*Cafe_Fit[[#This Row],[IsWeekend]])</f>
        <v>9804.9758972607433</v>
      </c>
      <c r="J808" s="4">
        <v>781</v>
      </c>
      <c r="K808" s="4">
        <v>8995.943165316261</v>
      </c>
      <c r="L808" s="4">
        <v>-269.57409625158471</v>
      </c>
    </row>
    <row r="809" spans="2:12" x14ac:dyDescent="0.3">
      <c r="B809" s="1">
        <f t="shared" si="12"/>
        <v>43538</v>
      </c>
      <c r="C809" s="2">
        <v>11771.546286217907</v>
      </c>
      <c r="D809">
        <v>64</v>
      </c>
      <c r="E809" cm="1">
        <f t="array" ref="E809">_xlfn.SWITCH(MONTH(Cafe_Fit[[#This Row],[Date]]),1,100,2,100,3,100,4,150,5,150,6,150,7,150,8,200,9,150,10,150,11,150,12,150)</f>
        <v>100</v>
      </c>
      <c r="F809">
        <v>22</v>
      </c>
      <c r="G809">
        <f>IF(OR(WEEKDAY(Cafe_Fit[[#This Row],[Date]])=1, WEEKDAY(Cafe_Fit[[#This Row],[Date]])=7),1,0)</f>
        <v>0</v>
      </c>
      <c r="H809" s="8">
        <f>K$17+(K$18*Cafe_Fit[[#This Row],[Temp]])+(K$19*Cafe_Fit[[#This Row],[ADSpend]])+(K$20*Cafe_Fit[[#This Row],[TapsActive]])+(K$21*Cafe_Fit[[#This Row],[IsWeekend]])</f>
        <v>9776.751959249561</v>
      </c>
      <c r="J809" s="4">
        <v>782</v>
      </c>
      <c r="K809" s="4">
        <v>9271.9629883386006</v>
      </c>
      <c r="L809" s="4">
        <v>1354.6971634994989</v>
      </c>
    </row>
    <row r="810" spans="2:12" x14ac:dyDescent="0.3">
      <c r="B810" s="1">
        <f t="shared" si="12"/>
        <v>43539</v>
      </c>
      <c r="C810" s="2">
        <v>11814.111843258852</v>
      </c>
      <c r="D810">
        <v>65</v>
      </c>
      <c r="E810" cm="1">
        <f t="array" ref="E810">_xlfn.SWITCH(MONTH(Cafe_Fit[[#This Row],[Date]]),1,100,2,100,3,100,4,150,5,150,6,150,7,150,8,200,9,150,10,150,11,150,12,150)</f>
        <v>100</v>
      </c>
      <c r="F810">
        <v>19</v>
      </c>
      <c r="G810">
        <f>IF(OR(WEEKDAY(Cafe_Fit[[#This Row],[Date]])=1, WEEKDAY(Cafe_Fit[[#This Row],[Date]])=7),1,0)</f>
        <v>0</v>
      </c>
      <c r="H810" s="8">
        <f>K$17+(K$18*Cafe_Fit[[#This Row],[Temp]])+(K$19*Cafe_Fit[[#This Row],[ADSpend]])+(K$20*Cafe_Fit[[#This Row],[TapsActive]])+(K$21*Cafe_Fit[[#This Row],[IsWeekend]])</f>
        <v>9925.9882124306787</v>
      </c>
      <c r="J810" s="4">
        <v>783</v>
      </c>
      <c r="K810" s="4">
        <v>9765.2094499069917</v>
      </c>
      <c r="L810" s="4">
        <v>-161.20095427240085</v>
      </c>
    </row>
    <row r="811" spans="2:12" x14ac:dyDescent="0.3">
      <c r="B811" s="1">
        <f t="shared" si="12"/>
        <v>43540</v>
      </c>
      <c r="C811" s="2">
        <v>13027.301243387956</v>
      </c>
      <c r="D811">
        <v>49</v>
      </c>
      <c r="E811" cm="1">
        <f t="array" ref="E811">_xlfn.SWITCH(MONTH(Cafe_Fit[[#This Row],[Date]]),1,100,2,100,3,100,4,150,5,150,6,150,7,150,8,200,9,150,10,150,11,150,12,150)</f>
        <v>100</v>
      </c>
      <c r="F811">
        <v>18</v>
      </c>
      <c r="G811">
        <f>IF(OR(WEEKDAY(Cafe_Fit[[#This Row],[Date]])=1, WEEKDAY(Cafe_Fit[[#This Row],[Date]])=7),1,0)</f>
        <v>1</v>
      </c>
      <c r="H811" s="8">
        <f>K$17+(K$18*Cafe_Fit[[#This Row],[Temp]])+(K$19*Cafe_Fit[[#This Row],[ADSpend]])+(K$20*Cafe_Fit[[#This Row],[TapsActive]])+(K$21*Cafe_Fit[[#This Row],[IsWeekend]])</f>
        <v>12132.694738792459</v>
      </c>
      <c r="J811" s="4">
        <v>784</v>
      </c>
      <c r="K811" s="4">
        <v>12077.959835878775</v>
      </c>
      <c r="L811" s="4">
        <v>1875.3038214160697</v>
      </c>
    </row>
    <row r="812" spans="2:12" x14ac:dyDescent="0.3">
      <c r="B812" s="1">
        <f t="shared" si="12"/>
        <v>43541</v>
      </c>
      <c r="C812" s="2">
        <v>14497.738684399146</v>
      </c>
      <c r="D812">
        <v>50</v>
      </c>
      <c r="E812" cm="1">
        <f t="array" ref="E812">_xlfn.SWITCH(MONTH(Cafe_Fit[[#This Row],[Date]]),1,100,2,100,3,100,4,150,5,150,6,150,7,150,8,200,9,150,10,150,11,150,12,150)</f>
        <v>100</v>
      </c>
      <c r="F812">
        <v>16</v>
      </c>
      <c r="G812">
        <f>IF(OR(WEEKDAY(Cafe_Fit[[#This Row],[Date]])=1, WEEKDAY(Cafe_Fit[[#This Row],[Date]])=7),1,0)</f>
        <v>1</v>
      </c>
      <c r="H812" s="8">
        <f>K$17+(K$18*Cafe_Fit[[#This Row],[Temp]])+(K$19*Cafe_Fit[[#This Row],[ADSpend]])+(K$20*Cafe_Fit[[#This Row],[TapsActive]])+(K$21*Cafe_Fit[[#This Row],[IsWeekend]])</f>
        <v>12247.93579929111</v>
      </c>
      <c r="J812" s="4">
        <v>785</v>
      </c>
      <c r="K812" s="4">
        <v>12450.193982277231</v>
      </c>
      <c r="L812" s="4">
        <v>346.19082754203555</v>
      </c>
    </row>
    <row r="813" spans="2:12" x14ac:dyDescent="0.3">
      <c r="B813" s="1">
        <f t="shared" si="12"/>
        <v>43542</v>
      </c>
      <c r="C813" s="2">
        <v>9918.0719021293971</v>
      </c>
      <c r="D813">
        <v>51</v>
      </c>
      <c r="E813" cm="1">
        <f t="array" ref="E813">_xlfn.SWITCH(MONTH(Cafe_Fit[[#This Row],[Date]]),1,100,2,100,3,100,4,150,5,150,6,150,7,150,8,200,9,150,10,150,11,150,12,150)</f>
        <v>100</v>
      </c>
      <c r="F813">
        <v>12</v>
      </c>
      <c r="G813">
        <f>IF(OR(WEEKDAY(Cafe_Fit[[#This Row],[Date]])=1, WEEKDAY(Cafe_Fit[[#This Row],[Date]])=7),1,0)</f>
        <v>0</v>
      </c>
      <c r="H813" s="8">
        <f>K$17+(K$18*Cafe_Fit[[#This Row],[Temp]])+(K$19*Cafe_Fit[[#This Row],[ADSpend]])+(K$20*Cafe_Fit[[#This Row],[TapsActive]])+(K$21*Cafe_Fit[[#This Row],[IsWeekend]])</f>
        <v>9502.4451093359021</v>
      </c>
      <c r="J813" s="4">
        <v>786</v>
      </c>
      <c r="K813" s="4">
        <v>9217.2280854249166</v>
      </c>
      <c r="L813" s="4">
        <v>-496.53308286048014</v>
      </c>
    </row>
    <row r="814" spans="2:12" x14ac:dyDescent="0.3">
      <c r="B814" s="1">
        <f t="shared" si="12"/>
        <v>43543</v>
      </c>
      <c r="C814" s="2">
        <v>11082.75070959422</v>
      </c>
      <c r="D814">
        <v>49</v>
      </c>
      <c r="E814" cm="1">
        <f t="array" ref="E814">_xlfn.SWITCH(MONTH(Cafe_Fit[[#This Row],[Date]]),1,100,2,100,3,100,4,150,5,150,6,150,7,150,8,200,9,150,10,150,11,150,12,150)</f>
        <v>100</v>
      </c>
      <c r="F814">
        <v>22</v>
      </c>
      <c r="G814">
        <f>IF(OR(WEEKDAY(Cafe_Fit[[#This Row],[Date]])=1, WEEKDAY(Cafe_Fit[[#This Row],[Date]])=7),1,0)</f>
        <v>0</v>
      </c>
      <c r="H814" s="8">
        <f>K$17+(K$18*Cafe_Fit[[#This Row],[Temp]])+(K$19*Cafe_Fit[[#This Row],[ADSpend]])+(K$20*Cafe_Fit[[#This Row],[TapsActive]])+(K$21*Cafe_Fit[[#This Row],[IsWeekend]])</f>
        <v>9067.9918322437989</v>
      </c>
      <c r="J814" s="4">
        <v>787</v>
      </c>
      <c r="K814" s="4">
        <v>9487.4766537759715</v>
      </c>
      <c r="L814" s="4">
        <v>1151.1013419491865</v>
      </c>
    </row>
    <row r="815" spans="2:12" x14ac:dyDescent="0.3">
      <c r="B815" s="1">
        <f t="shared" si="12"/>
        <v>43544</v>
      </c>
      <c r="C815" s="2">
        <v>9137.454213842122</v>
      </c>
      <c r="D815">
        <v>50</v>
      </c>
      <c r="E815" cm="1">
        <f t="array" ref="E815">_xlfn.SWITCH(MONTH(Cafe_Fit[[#This Row],[Date]]),1,100,2,100,3,100,4,150,5,150,6,150,7,150,8,200,9,150,10,150,11,150,12,150)</f>
        <v>100</v>
      </c>
      <c r="F815">
        <v>13</v>
      </c>
      <c r="G815">
        <f>IF(OR(WEEKDAY(Cafe_Fit[[#This Row],[Date]])=1, WEEKDAY(Cafe_Fit[[#This Row],[Date]])=7),1,0)</f>
        <v>0</v>
      </c>
      <c r="H815" s="8">
        <f>K$17+(K$18*Cafe_Fit[[#This Row],[Temp]])+(K$19*Cafe_Fit[[#This Row],[ADSpend]])+(K$20*Cafe_Fit[[#This Row],[TapsActive]])+(K$21*Cafe_Fit[[#This Row],[IsWeekend]])</f>
        <v>9421.1992415197183</v>
      </c>
      <c r="J815" s="4">
        <v>788</v>
      </c>
      <c r="K815" s="4">
        <v>9723.7300294445577</v>
      </c>
      <c r="L815" s="4">
        <v>481.90018389031138</v>
      </c>
    </row>
    <row r="816" spans="2:12" x14ac:dyDescent="0.3">
      <c r="B816" s="1">
        <f t="shared" si="12"/>
        <v>43545</v>
      </c>
      <c r="C816" s="2">
        <v>10796.71169863805</v>
      </c>
      <c r="D816">
        <v>53</v>
      </c>
      <c r="E816" cm="1">
        <f t="array" ref="E816">_xlfn.SWITCH(MONTH(Cafe_Fit[[#This Row],[Date]]),1,100,2,100,3,100,4,150,5,150,6,150,7,150,8,200,9,150,10,150,11,150,12,150)</f>
        <v>100</v>
      </c>
      <c r="F816">
        <v>17</v>
      </c>
      <c r="G816">
        <f>IF(OR(WEEKDAY(Cafe_Fit[[#This Row],[Date]])=1, WEEKDAY(Cafe_Fit[[#This Row],[Date]])=7),1,0)</f>
        <v>0</v>
      </c>
      <c r="H816" s="8">
        <f>K$17+(K$18*Cafe_Fit[[#This Row],[Temp]])+(K$19*Cafe_Fit[[#This Row],[ADSpend]])+(K$20*Cafe_Fit[[#This Row],[TapsActive]])+(K$21*Cafe_Fit[[#This Row],[IsWeekend]])</f>
        <v>9426.9704961910029</v>
      </c>
      <c r="J816" s="4">
        <v>789</v>
      </c>
      <c r="K816" s="4">
        <v>9825.7156074919585</v>
      </c>
      <c r="L816" s="4">
        <v>1185.0176656465646</v>
      </c>
    </row>
    <row r="817" spans="2:12" x14ac:dyDescent="0.3">
      <c r="B817" s="1">
        <f t="shared" si="12"/>
        <v>43546</v>
      </c>
      <c r="C817" s="2">
        <v>9174.2103629507947</v>
      </c>
      <c r="D817">
        <v>52</v>
      </c>
      <c r="E817" cm="1">
        <f t="array" ref="E817">_xlfn.SWITCH(MONTH(Cafe_Fit[[#This Row],[Date]]),1,100,2,100,3,100,4,150,5,150,6,150,7,150,8,200,9,150,10,150,11,150,12,150)</f>
        <v>100</v>
      </c>
      <c r="F817">
        <v>18</v>
      </c>
      <c r="G817">
        <f>IF(OR(WEEKDAY(Cafe_Fit[[#This Row],[Date]])=1, WEEKDAY(Cafe_Fit[[#This Row],[Date]])=7),1,0)</f>
        <v>0</v>
      </c>
      <c r="H817" s="8">
        <f>K$17+(K$18*Cafe_Fit[[#This Row],[Temp]])+(K$19*Cafe_Fit[[#This Row],[ADSpend]])+(K$20*Cafe_Fit[[#This Row],[TapsActive]])+(K$21*Cafe_Fit[[#This Row],[IsWeekend]])</f>
        <v>9345.7246283748191</v>
      </c>
      <c r="J817" s="4">
        <v>790</v>
      </c>
      <c r="K817" s="4">
        <v>9954.212150441861</v>
      </c>
      <c r="L817" s="4">
        <v>-42.161625327904403</v>
      </c>
    </row>
    <row r="818" spans="2:12" x14ac:dyDescent="0.3">
      <c r="B818" s="1">
        <f t="shared" si="12"/>
        <v>43547</v>
      </c>
      <c r="C818" s="2">
        <v>13478.973299876607</v>
      </c>
      <c r="D818">
        <v>57</v>
      </c>
      <c r="E818" cm="1">
        <f t="array" ref="E818">_xlfn.SWITCH(MONTH(Cafe_Fit[[#This Row],[Date]]),1,100,2,100,3,100,4,150,5,150,6,150,7,150,8,200,9,150,10,150,11,150,12,150)</f>
        <v>100</v>
      </c>
      <c r="F818">
        <v>13</v>
      </c>
      <c r="G818">
        <f>IF(OR(WEEKDAY(Cafe_Fit[[#This Row],[Date]])=1, WEEKDAY(Cafe_Fit[[#This Row],[Date]])=7),1,0)</f>
        <v>1</v>
      </c>
      <c r="H818" s="8">
        <f>K$17+(K$18*Cafe_Fit[[#This Row],[Temp]])+(K$19*Cafe_Fit[[#This Row],[ADSpend]])+(K$20*Cafe_Fit[[#This Row],[TapsActive]])+(K$21*Cafe_Fit[[#This Row],[IsWeekend]])</f>
        <v>12680.676103274533</v>
      </c>
      <c r="J818" s="4">
        <v>791</v>
      </c>
      <c r="K818" s="4">
        <v>12605.201490129633</v>
      </c>
      <c r="L818" s="4">
        <v>1691.9028376227325</v>
      </c>
    </row>
    <row r="819" spans="2:12" x14ac:dyDescent="0.3">
      <c r="B819" s="1">
        <f t="shared" si="12"/>
        <v>43548</v>
      </c>
      <c r="C819" s="2">
        <v>12888.281497183452</v>
      </c>
      <c r="D819">
        <v>61</v>
      </c>
      <c r="E819" cm="1">
        <f t="array" ref="E819">_xlfn.SWITCH(MONTH(Cafe_Fit[[#This Row],[Date]]),1,100,2,100,3,100,4,150,5,150,6,150,7,150,8,200,9,150,10,150,11,150,12,150)</f>
        <v>100</v>
      </c>
      <c r="F819">
        <v>19</v>
      </c>
      <c r="G819">
        <f>IF(OR(WEEKDAY(Cafe_Fit[[#This Row],[Date]])=1, WEEKDAY(Cafe_Fit[[#This Row],[Date]])=7),1,0)</f>
        <v>1</v>
      </c>
      <c r="H819" s="8">
        <f>K$17+(K$18*Cafe_Fit[[#This Row],[Temp]])+(K$19*Cafe_Fit[[#This Row],[ADSpend]])+(K$20*Cafe_Fit[[#This Row],[TapsActive]])+(K$21*Cafe_Fit[[#This Row],[IsWeekend]])</f>
        <v>12665.707647714602</v>
      </c>
      <c r="J819" s="4">
        <v>792</v>
      </c>
      <c r="K819" s="4">
        <v>12693.931585725784</v>
      </c>
      <c r="L819" s="4">
        <v>-285.18224680212006</v>
      </c>
    </row>
    <row r="820" spans="2:12" x14ac:dyDescent="0.3">
      <c r="B820" s="1">
        <f t="shared" si="12"/>
        <v>43549</v>
      </c>
      <c r="C820" s="2">
        <v>10882.913584902508</v>
      </c>
      <c r="D820">
        <v>62</v>
      </c>
      <c r="E820" cm="1">
        <f t="array" ref="E820">_xlfn.SWITCH(MONTH(Cafe_Fit[[#This Row],[Date]]),1,100,2,100,3,100,4,150,5,150,6,150,7,150,8,200,9,150,10,150,11,150,12,150)</f>
        <v>100</v>
      </c>
      <c r="F820">
        <v>16</v>
      </c>
      <c r="G820">
        <f>IF(OR(WEEKDAY(Cafe_Fit[[#This Row],[Date]])=1, WEEKDAY(Cafe_Fit[[#This Row],[Date]])=7),1,0)</f>
        <v>0</v>
      </c>
      <c r="H820" s="8">
        <f>K$17+(K$18*Cafe_Fit[[#This Row],[Temp]])+(K$19*Cafe_Fit[[#This Row],[ADSpend]])+(K$20*Cafe_Fit[[#This Row],[TapsActive]])+(K$21*Cafe_Fit[[#This Row],[IsWeekend]])</f>
        <v>9886.2217650769271</v>
      </c>
      <c r="J820" s="4">
        <v>793</v>
      </c>
      <c r="K820" s="4">
        <v>8941.208262402577</v>
      </c>
      <c r="L820" s="4">
        <v>2109.3037171074975</v>
      </c>
    </row>
    <row r="821" spans="2:12" x14ac:dyDescent="0.3">
      <c r="B821" s="1">
        <f t="shared" si="12"/>
        <v>43550</v>
      </c>
      <c r="C821" s="2">
        <v>10748.607697316585</v>
      </c>
      <c r="D821">
        <v>56</v>
      </c>
      <c r="E821" cm="1">
        <f t="array" ref="E821">_xlfn.SWITCH(MONTH(Cafe_Fit[[#This Row],[Date]]),1,100,2,100,3,100,4,150,5,150,6,150,7,150,8,200,9,150,10,150,11,150,12,150)</f>
        <v>100</v>
      </c>
      <c r="F821">
        <v>14</v>
      </c>
      <c r="G821">
        <f>IF(OR(WEEKDAY(Cafe_Fit[[#This Row],[Date]])=1, WEEKDAY(Cafe_Fit[[#This Row],[Date]])=7),1,0)</f>
        <v>0</v>
      </c>
      <c r="H821" s="8">
        <f>K$17+(K$18*Cafe_Fit[[#This Row],[Temp]])+(K$19*Cafe_Fit[[#This Row],[ADSpend]])+(K$20*Cafe_Fit[[#This Row],[TapsActive]])+(K$21*Cafe_Fit[[#This Row],[IsWeekend]])</f>
        <v>9670.7080996395562</v>
      </c>
      <c r="J821" s="4">
        <v>794</v>
      </c>
      <c r="K821" s="4">
        <v>8508.4679584191545</v>
      </c>
      <c r="L821" s="4">
        <v>1380.0775732221191</v>
      </c>
    </row>
    <row r="822" spans="2:12" x14ac:dyDescent="0.3">
      <c r="B822" s="1">
        <f t="shared" si="12"/>
        <v>43551</v>
      </c>
      <c r="C822" s="2">
        <v>10710.311533892356</v>
      </c>
      <c r="D822">
        <v>55</v>
      </c>
      <c r="E822" cm="1">
        <f t="array" ref="E822">_xlfn.SWITCH(MONTH(Cafe_Fit[[#This Row],[Date]]),1,100,2,100,3,100,4,150,5,150,6,150,7,150,8,200,9,150,10,150,11,150,12,150)</f>
        <v>100</v>
      </c>
      <c r="F822">
        <v>14</v>
      </c>
      <c r="G822">
        <f>IF(OR(WEEKDAY(Cafe_Fit[[#This Row],[Date]])=1, WEEKDAY(Cafe_Fit[[#This Row],[Date]])=7),1,0)</f>
        <v>0</v>
      </c>
      <c r="H822" s="8">
        <f>K$17+(K$18*Cafe_Fit[[#This Row],[Temp]])+(K$19*Cafe_Fit[[#This Row],[ADSpend]])+(K$20*Cafe_Fit[[#This Row],[TapsActive]])+(K$21*Cafe_Fit[[#This Row],[IsWeekend]])</f>
        <v>9623.4574245058393</v>
      </c>
      <c r="J822" s="4">
        <v>795</v>
      </c>
      <c r="K822" s="4">
        <v>8542.4631511016214</v>
      </c>
      <c r="L822" s="4">
        <v>1704.1853071402093</v>
      </c>
    </row>
    <row r="823" spans="2:12" x14ac:dyDescent="0.3">
      <c r="B823" s="1">
        <f t="shared" si="12"/>
        <v>43552</v>
      </c>
      <c r="C823" s="2">
        <v>9476.3801211177361</v>
      </c>
      <c r="D823">
        <v>54</v>
      </c>
      <c r="E823" cm="1">
        <f t="array" ref="E823">_xlfn.SWITCH(MONTH(Cafe_Fit[[#This Row],[Date]]),1,100,2,100,3,100,4,150,5,150,6,150,7,150,8,200,9,150,10,150,11,150,12,150)</f>
        <v>100</v>
      </c>
      <c r="F823">
        <v>16</v>
      </c>
      <c r="G823">
        <f>IF(OR(WEEKDAY(Cafe_Fit[[#This Row],[Date]])=1, WEEKDAY(Cafe_Fit[[#This Row],[Date]])=7),1,0)</f>
        <v>0</v>
      </c>
      <c r="H823" s="8">
        <f>K$17+(K$18*Cafe_Fit[[#This Row],[Temp]])+(K$19*Cafe_Fit[[#This Row],[ADSpend]])+(K$20*Cafe_Fit[[#This Row],[TapsActive]])+(K$21*Cafe_Fit[[#This Row],[IsWeekend]])</f>
        <v>9508.2163640071867</v>
      </c>
      <c r="J823" s="4">
        <v>796</v>
      </c>
      <c r="K823" s="4">
        <v>8907.2130697201101</v>
      </c>
      <c r="L823" s="4">
        <v>843.53612320970751</v>
      </c>
    </row>
    <row r="824" spans="2:12" x14ac:dyDescent="0.3">
      <c r="B824" s="1">
        <f t="shared" si="12"/>
        <v>43553</v>
      </c>
      <c r="C824" s="2">
        <v>10809.674943955715</v>
      </c>
      <c r="D824">
        <v>61</v>
      </c>
      <c r="E824" cm="1">
        <f t="array" ref="E824">_xlfn.SWITCH(MONTH(Cafe_Fit[[#This Row],[Date]]),1,100,2,100,3,100,4,150,5,150,6,150,7,150,8,200,9,150,10,150,11,150,12,150)</f>
        <v>100</v>
      </c>
      <c r="F824">
        <v>20</v>
      </c>
      <c r="G824">
        <f>IF(OR(WEEKDAY(Cafe_Fit[[#This Row],[Date]])=1, WEEKDAY(Cafe_Fit[[#This Row],[Date]])=7),1,0)</f>
        <v>0</v>
      </c>
      <c r="H824" s="8">
        <f>K$17+(K$18*Cafe_Fit[[#This Row],[Temp]])+(K$19*Cafe_Fit[[#This Row],[ADSpend]])+(K$20*Cafe_Fit[[#This Row],[TapsActive]])+(K$21*Cafe_Fit[[#This Row],[IsWeekend]])</f>
        <v>9702.9903192133424</v>
      </c>
      <c r="J824" s="4">
        <v>797</v>
      </c>
      <c r="K824" s="4">
        <v>9704.7032923220231</v>
      </c>
      <c r="L824" s="4">
        <v>1293.1492169664434</v>
      </c>
    </row>
    <row r="825" spans="2:12" x14ac:dyDescent="0.3">
      <c r="B825" s="1">
        <f t="shared" si="12"/>
        <v>43554</v>
      </c>
      <c r="C825" s="2">
        <v>15011.961909719954</v>
      </c>
      <c r="D825">
        <v>65</v>
      </c>
      <c r="E825" cm="1">
        <f t="array" ref="E825">_xlfn.SWITCH(MONTH(Cafe_Fit[[#This Row],[Date]]),1,100,2,100,3,100,4,150,5,150,6,150,7,150,8,200,9,150,10,150,11,150,12,150)</f>
        <v>100</v>
      </c>
      <c r="F825">
        <v>13</v>
      </c>
      <c r="G825">
        <f>IF(OR(WEEKDAY(Cafe_Fit[[#This Row],[Date]])=1, WEEKDAY(Cafe_Fit[[#This Row],[Date]])=7),1,0)</f>
        <v>1</v>
      </c>
      <c r="H825" s="8">
        <f>K$17+(K$18*Cafe_Fit[[#This Row],[Temp]])+(K$19*Cafe_Fit[[#This Row],[ADSpend]])+(K$20*Cafe_Fit[[#This Row],[TapsActive]])+(K$21*Cafe_Fit[[#This Row],[IsWeekend]])</f>
        <v>13058.681504344273</v>
      </c>
      <c r="J825" s="4">
        <v>798</v>
      </c>
      <c r="K825" s="4">
        <v>12639.1966828121</v>
      </c>
      <c r="L825" s="4">
        <v>117.63873973529189</v>
      </c>
    </row>
    <row r="826" spans="2:12" x14ac:dyDescent="0.3">
      <c r="B826" s="1">
        <f t="shared" si="12"/>
        <v>43555</v>
      </c>
      <c r="C826" s="2">
        <v>13059.878837781565</v>
      </c>
      <c r="D826">
        <v>56</v>
      </c>
      <c r="E826" cm="1">
        <f t="array" ref="E826">_xlfn.SWITCH(MONTH(Cafe_Fit[[#This Row],[Date]]),1,100,2,100,3,100,4,150,5,150,6,150,7,150,8,200,9,150,10,150,11,150,12,150)</f>
        <v>100</v>
      </c>
      <c r="F826">
        <v>17</v>
      </c>
      <c r="G826">
        <f>IF(OR(WEEKDAY(Cafe_Fit[[#This Row],[Date]])=1, WEEKDAY(Cafe_Fit[[#This Row],[Date]])=7),1,0)</f>
        <v>1</v>
      </c>
      <c r="H826" s="8">
        <f>K$17+(K$18*Cafe_Fit[[#This Row],[Temp]])+(K$19*Cafe_Fit[[#This Row],[ADSpend]])+(K$20*Cafe_Fit[[#This Row],[TapsActive]])+(K$21*Cafe_Fit[[#This Row],[IsWeekend]])</f>
        <v>12497.444657410948</v>
      </c>
      <c r="J826" s="4">
        <v>799</v>
      </c>
      <c r="K826" s="4">
        <v>12786.719962884537</v>
      </c>
      <c r="L826" s="4">
        <v>2274.4658195653083</v>
      </c>
    </row>
    <row r="827" spans="2:12" x14ac:dyDescent="0.3">
      <c r="B827" s="1">
        <f t="shared" si="12"/>
        <v>43556</v>
      </c>
      <c r="C827" s="2">
        <v>11735.78439273715</v>
      </c>
      <c r="D827">
        <v>48</v>
      </c>
      <c r="E827" cm="1">
        <f t="array" ref="E827">_xlfn.SWITCH(MONTH(Cafe_Fit[[#This Row],[Date]]),1,100,2,100,3,100,4,150,5,150,6,150,7,150,8,200,9,150,10,150,11,150,12,150)</f>
        <v>150</v>
      </c>
      <c r="F827">
        <v>20</v>
      </c>
      <c r="G827">
        <f>IF(OR(WEEKDAY(Cafe_Fit[[#This Row],[Date]])=1, WEEKDAY(Cafe_Fit[[#This Row],[Date]])=7),1,0)</f>
        <v>0</v>
      </c>
      <c r="H827" s="8">
        <f>K$17+(K$18*Cafe_Fit[[#This Row],[Temp]])+(K$19*Cafe_Fit[[#This Row],[ADSpend]])+(K$20*Cafe_Fit[[#This Row],[TapsActive]])+(K$21*Cafe_Fit[[#This Row],[IsWeekend]])</f>
        <v>11026.693316106863</v>
      </c>
      <c r="J827" s="4">
        <v>800</v>
      </c>
      <c r="K827" s="4">
        <v>9621.7444513971568</v>
      </c>
      <c r="L827" s="4">
        <v>418.00294006843433</v>
      </c>
    </row>
    <row r="828" spans="2:12" x14ac:dyDescent="0.3">
      <c r="B828" s="1">
        <f t="shared" si="12"/>
        <v>43557</v>
      </c>
      <c r="C828" s="2">
        <v>11965.615558630194</v>
      </c>
      <c r="D828">
        <v>53</v>
      </c>
      <c r="E828" cm="1">
        <f t="array" ref="E828">_xlfn.SWITCH(MONTH(Cafe_Fit[[#This Row],[Date]]),1,100,2,100,3,100,4,150,5,150,6,150,7,150,8,200,9,150,10,150,11,150,12,150)</f>
        <v>150</v>
      </c>
      <c r="F828">
        <v>18</v>
      </c>
      <c r="G828">
        <f>IF(OR(WEEKDAY(Cafe_Fit[[#This Row],[Date]])=1, WEEKDAY(Cafe_Fit[[#This Row],[Date]])=7),1,0)</f>
        <v>0</v>
      </c>
      <c r="H828" s="8">
        <f>K$17+(K$18*Cafe_Fit[[#This Row],[Temp]])+(K$19*Cafe_Fit[[#This Row],[ADSpend]])+(K$20*Cafe_Fit[[#This Row],[TapsActive]])+(K$21*Cafe_Fit[[#This Row],[IsWeekend]])</f>
        <v>11330.937077140385</v>
      </c>
      <c r="J828" s="4">
        <v>801</v>
      </c>
      <c r="K828" s="4">
        <v>9683.9635820908061</v>
      </c>
      <c r="L828" s="4">
        <v>296.93526104214652</v>
      </c>
    </row>
    <row r="829" spans="2:12" x14ac:dyDescent="0.3">
      <c r="B829" s="1">
        <f t="shared" si="12"/>
        <v>43558</v>
      </c>
      <c r="C829" s="2">
        <v>12026.253626357211</v>
      </c>
      <c r="D829">
        <v>57</v>
      </c>
      <c r="E829" cm="1">
        <f t="array" ref="E829">_xlfn.SWITCH(MONTH(Cafe_Fit[[#This Row],[Date]]),1,100,2,100,3,100,4,150,5,150,6,150,7,150,8,200,9,150,10,150,11,150,12,150)</f>
        <v>150</v>
      </c>
      <c r="F829">
        <v>18</v>
      </c>
      <c r="G829">
        <f>IF(OR(WEEKDAY(Cafe_Fit[[#This Row],[Date]])=1, WEEKDAY(Cafe_Fit[[#This Row],[Date]])=7),1,0)</f>
        <v>0</v>
      </c>
      <c r="H829" s="8">
        <f>K$17+(K$18*Cafe_Fit[[#This Row],[Temp]])+(K$19*Cafe_Fit[[#This Row],[ADSpend]])+(K$20*Cafe_Fit[[#This Row],[TapsActive]])+(K$21*Cafe_Fit[[#This Row],[IsWeekend]])</f>
        <v>11519.939777675254</v>
      </c>
      <c r="J829" s="4">
        <v>802</v>
      </c>
      <c r="K829" s="4">
        <v>9804.9758972607433</v>
      </c>
      <c r="L829" s="4">
        <v>1741.582461549775</v>
      </c>
    </row>
    <row r="830" spans="2:12" x14ac:dyDescent="0.3">
      <c r="B830" s="1">
        <f t="shared" si="12"/>
        <v>43559</v>
      </c>
      <c r="C830" s="2">
        <v>11888.60616883223</v>
      </c>
      <c r="D830">
        <v>62</v>
      </c>
      <c r="E830" cm="1">
        <f t="array" ref="E830">_xlfn.SWITCH(MONTH(Cafe_Fit[[#This Row],[Date]]),1,100,2,100,3,100,4,150,5,150,6,150,7,150,8,200,9,150,10,150,11,150,12,150)</f>
        <v>150</v>
      </c>
      <c r="F830">
        <v>17</v>
      </c>
      <c r="G830">
        <f>IF(OR(WEEKDAY(Cafe_Fit[[#This Row],[Date]])=1, WEEKDAY(Cafe_Fit[[#This Row],[Date]])=7),1,0)</f>
        <v>0</v>
      </c>
      <c r="H830" s="8">
        <f>K$17+(K$18*Cafe_Fit[[#This Row],[Temp]])+(K$19*Cafe_Fit[[#This Row],[ADSpend]])+(K$20*Cafe_Fit[[#This Row],[TapsActive]])+(K$21*Cafe_Fit[[#This Row],[IsWeekend]])</f>
        <v>11790.188346026309</v>
      </c>
      <c r="J830" s="4">
        <v>803</v>
      </c>
      <c r="K830" s="4">
        <v>9776.751959249561</v>
      </c>
      <c r="L830" s="4">
        <v>1994.7943269683456</v>
      </c>
    </row>
    <row r="831" spans="2:12" x14ac:dyDescent="0.3">
      <c r="B831" s="1">
        <f t="shared" si="12"/>
        <v>43560</v>
      </c>
      <c r="C831" s="2">
        <v>13696.500645106116</v>
      </c>
      <c r="D831">
        <v>64</v>
      </c>
      <c r="E831" cm="1">
        <f t="array" ref="E831">_xlfn.SWITCH(MONTH(Cafe_Fit[[#This Row],[Date]]),1,100,2,100,3,100,4,150,5,150,6,150,7,150,8,200,9,150,10,150,11,150,12,150)</f>
        <v>150</v>
      </c>
      <c r="F831">
        <v>15</v>
      </c>
      <c r="G831">
        <f>IF(OR(WEEKDAY(Cafe_Fit[[#This Row],[Date]])=1, WEEKDAY(Cafe_Fit[[#This Row],[Date]])=7),1,0)</f>
        <v>0</v>
      </c>
      <c r="H831" s="8">
        <f>K$17+(K$18*Cafe_Fit[[#This Row],[Temp]])+(K$19*Cafe_Fit[[#This Row],[ADSpend]])+(K$20*Cafe_Fit[[#This Row],[TapsActive]])+(K$21*Cafe_Fit[[#This Row],[IsWeekend]])</f>
        <v>11952.680081658678</v>
      </c>
      <c r="J831" s="4">
        <v>804</v>
      </c>
      <c r="K831" s="4">
        <v>9925.9882124306787</v>
      </c>
      <c r="L831" s="4">
        <v>1888.1236308281732</v>
      </c>
    </row>
    <row r="832" spans="2:12" x14ac:dyDescent="0.3">
      <c r="B832" s="1">
        <f t="shared" si="12"/>
        <v>43561</v>
      </c>
      <c r="C832" s="2">
        <v>16213.554954626514</v>
      </c>
      <c r="D832">
        <v>65</v>
      </c>
      <c r="E832" cm="1">
        <f t="array" ref="E832">_xlfn.SWITCH(MONTH(Cafe_Fit[[#This Row],[Date]]),1,100,2,100,3,100,4,150,5,150,6,150,7,150,8,200,9,150,10,150,11,150,12,150)</f>
        <v>150</v>
      </c>
      <c r="F832">
        <v>15</v>
      </c>
      <c r="G832">
        <f>IF(OR(WEEKDAY(Cafe_Fit[[#This Row],[Date]])=1, WEEKDAY(Cafe_Fit[[#This Row],[Date]])=7),1,0)</f>
        <v>1</v>
      </c>
      <c r="H832" s="8">
        <f>K$17+(K$18*Cafe_Fit[[#This Row],[Temp]])+(K$19*Cafe_Fit[[#This Row],[ADSpend]])+(K$20*Cafe_Fit[[#This Row],[TapsActive]])+(K$21*Cafe_Fit[[#This Row],[IsWeekend]])</f>
        <v>14928.652892611188</v>
      </c>
      <c r="J832" s="4">
        <v>805</v>
      </c>
      <c r="K832" s="4">
        <v>12132.694738792459</v>
      </c>
      <c r="L832" s="4">
        <v>894.60650459549652</v>
      </c>
    </row>
    <row r="833" spans="2:12" x14ac:dyDescent="0.3">
      <c r="B833" s="1">
        <f t="shared" si="12"/>
        <v>43562</v>
      </c>
      <c r="C833" s="2">
        <v>17128.226384738256</v>
      </c>
      <c r="D833">
        <v>69</v>
      </c>
      <c r="E833" cm="1">
        <f t="array" ref="E833">_xlfn.SWITCH(MONTH(Cafe_Fit[[#This Row],[Date]]),1,100,2,100,3,100,4,150,5,150,6,150,7,150,8,200,9,150,10,150,11,150,12,150)</f>
        <v>150</v>
      </c>
      <c r="F833">
        <v>14</v>
      </c>
      <c r="G833">
        <f>IF(OR(WEEKDAY(Cafe_Fit[[#This Row],[Date]])=1, WEEKDAY(Cafe_Fit[[#This Row],[Date]])=7),1,0)</f>
        <v>1</v>
      </c>
      <c r="H833" s="8">
        <f>K$17+(K$18*Cafe_Fit[[#This Row],[Temp]])+(K$19*Cafe_Fit[[#This Row],[ADSpend]])+(K$20*Cafe_Fit[[#This Row],[TapsActive]])+(K$21*Cafe_Fit[[#This Row],[IsWeekend]])</f>
        <v>15151.650785828524</v>
      </c>
      <c r="J833" s="4">
        <v>806</v>
      </c>
      <c r="K833" s="4">
        <v>12247.93579929111</v>
      </c>
      <c r="L833" s="4">
        <v>2249.8028851080362</v>
      </c>
    </row>
    <row r="834" spans="2:12" x14ac:dyDescent="0.3">
      <c r="B834" s="1">
        <f t="shared" si="12"/>
        <v>43563</v>
      </c>
      <c r="C834" s="2">
        <v>12984.221598791279</v>
      </c>
      <c r="D834">
        <v>70</v>
      </c>
      <c r="E834" cm="1">
        <f t="array" ref="E834">_xlfn.SWITCH(MONTH(Cafe_Fit[[#This Row],[Date]]),1,100,2,100,3,100,4,150,5,150,6,150,7,150,8,200,9,150,10,150,11,150,12,150)</f>
        <v>150</v>
      </c>
      <c r="F834">
        <v>20</v>
      </c>
      <c r="G834">
        <f>IF(OR(WEEKDAY(Cafe_Fit[[#This Row],[Date]])=1, WEEKDAY(Cafe_Fit[[#This Row],[Date]])=7),1,0)</f>
        <v>0</v>
      </c>
      <c r="H834" s="8">
        <f>K$17+(K$18*Cafe_Fit[[#This Row],[Temp]])+(K$19*Cafe_Fit[[#This Row],[ADSpend]])+(K$20*Cafe_Fit[[#This Row],[TapsActive]])+(K$21*Cafe_Fit[[#This Row],[IsWeekend]])</f>
        <v>12066.208169048648</v>
      </c>
      <c r="J834" s="4">
        <v>807</v>
      </c>
      <c r="K834" s="4">
        <v>9502.4451093359021</v>
      </c>
      <c r="L834" s="4">
        <v>415.62679279349504</v>
      </c>
    </row>
    <row r="835" spans="2:12" x14ac:dyDescent="0.3">
      <c r="B835" s="1">
        <f t="shared" si="12"/>
        <v>43564</v>
      </c>
      <c r="C835" s="2">
        <v>13718.289458228164</v>
      </c>
      <c r="D835">
        <v>68</v>
      </c>
      <c r="E835" cm="1">
        <f t="array" ref="E835">_xlfn.SWITCH(MONTH(Cafe_Fit[[#This Row],[Date]]),1,100,2,100,3,100,4,150,5,150,6,150,7,150,8,200,9,150,10,150,11,150,12,150)</f>
        <v>150</v>
      </c>
      <c r="F835">
        <v>14</v>
      </c>
      <c r="G835">
        <f>IF(OR(WEEKDAY(Cafe_Fit[[#This Row],[Date]])=1, WEEKDAY(Cafe_Fit[[#This Row],[Date]])=7),1,0)</f>
        <v>0</v>
      </c>
      <c r="H835" s="8">
        <f>K$17+(K$18*Cafe_Fit[[#This Row],[Temp]])+(K$19*Cafe_Fit[[#This Row],[ADSpend]])+(K$20*Cafe_Fit[[#This Row],[TapsActive]])+(K$21*Cafe_Fit[[#This Row],[IsWeekend]])</f>
        <v>12175.677974876015</v>
      </c>
      <c r="J835" s="4">
        <v>808</v>
      </c>
      <c r="K835" s="4">
        <v>9067.9918322437989</v>
      </c>
      <c r="L835" s="4">
        <v>2014.7588773504212</v>
      </c>
    </row>
    <row r="836" spans="2:12" x14ac:dyDescent="0.3">
      <c r="B836" s="1">
        <f t="shared" si="12"/>
        <v>43565</v>
      </c>
      <c r="C836" s="2">
        <v>12326.125720088243</v>
      </c>
      <c r="D836">
        <v>69</v>
      </c>
      <c r="E836" cm="1">
        <f t="array" ref="E836">_xlfn.SWITCH(MONTH(Cafe_Fit[[#This Row],[Date]]),1,100,2,100,3,100,4,150,5,150,6,150,7,150,8,200,9,150,10,150,11,150,12,150)</f>
        <v>150</v>
      </c>
      <c r="F836">
        <v>13</v>
      </c>
      <c r="G836">
        <f>IF(OR(WEEKDAY(Cafe_Fit[[#This Row],[Date]])=1, WEEKDAY(Cafe_Fit[[#This Row],[Date]])=7),1,0)</f>
        <v>0</v>
      </c>
      <c r="H836" s="8">
        <f>K$17+(K$18*Cafe_Fit[[#This Row],[Temp]])+(K$19*Cafe_Fit[[#This Row],[ADSpend]])+(K$20*Cafe_Fit[[#This Row],[TapsActive]])+(K$21*Cafe_Fit[[#This Row],[IsWeekend]])</f>
        <v>12256.923842692198</v>
      </c>
      <c r="J836" s="4">
        <v>809</v>
      </c>
      <c r="K836" s="4">
        <v>9421.1992415197183</v>
      </c>
      <c r="L836" s="4">
        <v>-283.74502767759623</v>
      </c>
    </row>
    <row r="837" spans="2:12" x14ac:dyDescent="0.3">
      <c r="B837" s="1">
        <f t="shared" si="12"/>
        <v>43566</v>
      </c>
      <c r="C837" s="2">
        <v>14204.870464808093</v>
      </c>
      <c r="D837">
        <v>72</v>
      </c>
      <c r="E837" cm="1">
        <f t="array" ref="E837">_xlfn.SWITCH(MONTH(Cafe_Fit[[#This Row],[Date]]),1,100,2,100,3,100,4,150,5,150,6,150,7,150,8,200,9,150,10,150,11,150,12,150)</f>
        <v>150</v>
      </c>
      <c r="F837">
        <v>22</v>
      </c>
      <c r="G837">
        <f>IF(OR(WEEKDAY(Cafe_Fit[[#This Row],[Date]])=1, WEEKDAY(Cafe_Fit[[#This Row],[Date]])=7),1,0)</f>
        <v>0</v>
      </c>
      <c r="H837" s="8">
        <f>K$17+(K$18*Cafe_Fit[[#This Row],[Temp]])+(K$19*Cafe_Fit[[#This Row],[ADSpend]])+(K$20*Cafe_Fit[[#This Row],[TapsActive]])+(K$21*Cafe_Fit[[#This Row],[IsWeekend]])</f>
        <v>12092.71913395115</v>
      </c>
      <c r="J837" s="4">
        <v>810</v>
      </c>
      <c r="K837" s="4">
        <v>9426.9704961910029</v>
      </c>
      <c r="L837" s="4">
        <v>1369.7412024470468</v>
      </c>
    </row>
    <row r="838" spans="2:12" x14ac:dyDescent="0.3">
      <c r="B838" s="1">
        <f t="shared" si="12"/>
        <v>43567</v>
      </c>
      <c r="C838" s="2">
        <v>12575.839512731924</v>
      </c>
      <c r="D838">
        <v>72</v>
      </c>
      <c r="E838" cm="1">
        <f t="array" ref="E838">_xlfn.SWITCH(MONTH(Cafe_Fit[[#This Row],[Date]]),1,100,2,100,3,100,4,150,5,150,6,150,7,150,8,200,9,150,10,150,11,150,12,150)</f>
        <v>150</v>
      </c>
      <c r="F838">
        <v>19</v>
      </c>
      <c r="G838">
        <f>IF(OR(WEEKDAY(Cafe_Fit[[#This Row],[Date]])=1, WEEKDAY(Cafe_Fit[[#This Row],[Date]])=7),1,0)</f>
        <v>0</v>
      </c>
      <c r="H838" s="8">
        <f>K$17+(K$18*Cafe_Fit[[#This Row],[Temp]])+(K$19*Cafe_Fit[[#This Row],[ADSpend]])+(K$20*Cafe_Fit[[#This Row],[TapsActive]])+(K$21*Cafe_Fit[[#This Row],[IsWeekend]])</f>
        <v>12194.704711998551</v>
      </c>
      <c r="J838" s="4">
        <v>811</v>
      </c>
      <c r="K838" s="4">
        <v>9345.7246283748191</v>
      </c>
      <c r="L838" s="4">
        <v>-171.51426542402442</v>
      </c>
    </row>
    <row r="839" spans="2:12" x14ac:dyDescent="0.3">
      <c r="B839" s="1">
        <f t="shared" si="12"/>
        <v>43568</v>
      </c>
      <c r="C839" s="2">
        <v>17466.305835732539</v>
      </c>
      <c r="D839">
        <v>71</v>
      </c>
      <c r="E839" cm="1">
        <f t="array" ref="E839">_xlfn.SWITCH(MONTH(Cafe_Fit[[#This Row],[Date]]),1,100,2,100,3,100,4,150,5,150,6,150,7,150,8,200,9,150,10,150,11,150,12,150)</f>
        <v>150</v>
      </c>
      <c r="F839">
        <v>13</v>
      </c>
      <c r="G839">
        <f>IF(OR(WEEKDAY(Cafe_Fit[[#This Row],[Date]])=1, WEEKDAY(Cafe_Fit[[#This Row],[Date]])=7),1,0)</f>
        <v>1</v>
      </c>
      <c r="H839" s="8">
        <f>K$17+(K$18*Cafe_Fit[[#This Row],[Temp]])+(K$19*Cafe_Fit[[#This Row],[ADSpend]])+(K$20*Cafe_Fit[[#This Row],[TapsActive]])+(K$21*Cafe_Fit[[#This Row],[IsWeekend]])</f>
        <v>15280.147328778427</v>
      </c>
      <c r="J839" s="4">
        <v>812</v>
      </c>
      <c r="K839" s="4">
        <v>12680.676103274533</v>
      </c>
      <c r="L839" s="4">
        <v>798.29719660207411</v>
      </c>
    </row>
    <row r="840" spans="2:12" x14ac:dyDescent="0.3">
      <c r="B840" s="1">
        <f t="shared" si="12"/>
        <v>43569</v>
      </c>
      <c r="C840" s="2">
        <v>14943.49994504272</v>
      </c>
      <c r="D840">
        <v>73</v>
      </c>
      <c r="E840" cm="1">
        <f t="array" ref="E840">_xlfn.SWITCH(MONTH(Cafe_Fit[[#This Row],[Date]]),1,100,2,100,3,100,4,150,5,150,6,150,7,150,8,200,9,150,10,150,11,150,12,150)</f>
        <v>150</v>
      </c>
      <c r="F840">
        <v>17</v>
      </c>
      <c r="G840">
        <f>IF(OR(WEEKDAY(Cafe_Fit[[#This Row],[Date]])=1, WEEKDAY(Cafe_Fit[[#This Row],[Date]])=7),1,0)</f>
        <v>1</v>
      </c>
      <c r="H840" s="8">
        <f>K$17+(K$18*Cafe_Fit[[#This Row],[Temp]])+(K$19*Cafe_Fit[[#This Row],[ADSpend]])+(K$20*Cafe_Fit[[#This Row],[TapsActive]])+(K$21*Cafe_Fit[[#This Row],[IsWeekend]])</f>
        <v>15238.667908315994</v>
      </c>
      <c r="J840" s="4">
        <v>813</v>
      </c>
      <c r="K840" s="4">
        <v>12665.707647714602</v>
      </c>
      <c r="L840" s="4">
        <v>222.57384946885031</v>
      </c>
    </row>
    <row r="841" spans="2:12" x14ac:dyDescent="0.3">
      <c r="B841" s="1">
        <f t="shared" ref="B841:B904" si="13">B840+1</f>
        <v>43570</v>
      </c>
      <c r="C841" s="2">
        <v>12209.805624664741</v>
      </c>
      <c r="D841">
        <v>56</v>
      </c>
      <c r="E841" cm="1">
        <f t="array" ref="E841">_xlfn.SWITCH(MONTH(Cafe_Fit[[#This Row],[Date]]),1,100,2,100,3,100,4,150,5,150,6,150,7,150,8,200,9,150,10,150,11,150,12,150)</f>
        <v>150</v>
      </c>
      <c r="F841">
        <v>12</v>
      </c>
      <c r="G841">
        <f>IF(OR(WEEKDAY(Cafe_Fit[[#This Row],[Date]])=1, WEEKDAY(Cafe_Fit[[#This Row],[Date]])=7),1,0)</f>
        <v>0</v>
      </c>
      <c r="H841" s="8">
        <f>K$17+(K$18*Cafe_Fit[[#This Row],[Temp]])+(K$19*Cafe_Fit[[#This Row],[ADSpend]])+(K$20*Cafe_Fit[[#This Row],[TapsActive]])+(K$21*Cafe_Fit[[#This Row],[IsWeekend]])</f>
        <v>11676.660258636339</v>
      </c>
      <c r="J841" s="4">
        <v>814</v>
      </c>
      <c r="K841" s="4">
        <v>9886.2217650769271</v>
      </c>
      <c r="L841" s="4">
        <v>996.69181982558075</v>
      </c>
    </row>
    <row r="842" spans="2:12" x14ac:dyDescent="0.3">
      <c r="B842" s="1">
        <f t="shared" si="13"/>
        <v>43571</v>
      </c>
      <c r="C842" s="2">
        <v>12907.499478516926</v>
      </c>
      <c r="D842">
        <v>60</v>
      </c>
      <c r="E842" cm="1">
        <f t="array" ref="E842">_xlfn.SWITCH(MONTH(Cafe_Fit[[#This Row],[Date]]),1,100,2,100,3,100,4,150,5,150,6,150,7,150,8,200,9,150,10,150,11,150,12,150)</f>
        <v>150</v>
      </c>
      <c r="F842">
        <v>16</v>
      </c>
      <c r="G842">
        <f>IF(OR(WEEKDAY(Cafe_Fit[[#This Row],[Date]])=1, WEEKDAY(Cafe_Fit[[#This Row],[Date]])=7),1,0)</f>
        <v>0</v>
      </c>
      <c r="H842" s="8">
        <f>K$17+(K$18*Cafe_Fit[[#This Row],[Temp]])+(K$19*Cafe_Fit[[#This Row],[ADSpend]])+(K$20*Cafe_Fit[[#This Row],[TapsActive]])+(K$21*Cafe_Fit[[#This Row],[IsWeekend]])</f>
        <v>11729.682188441342</v>
      </c>
      <c r="J842" s="4">
        <v>815</v>
      </c>
      <c r="K842" s="4">
        <v>9670.7080996395562</v>
      </c>
      <c r="L842" s="4">
        <v>1077.8995976770293</v>
      </c>
    </row>
    <row r="843" spans="2:12" x14ac:dyDescent="0.3">
      <c r="B843" s="1">
        <f t="shared" si="13"/>
        <v>43572</v>
      </c>
      <c r="C843" s="2">
        <v>12519.602063533883</v>
      </c>
      <c r="D843">
        <v>67</v>
      </c>
      <c r="E843" cm="1">
        <f t="array" ref="E843">_xlfn.SWITCH(MONTH(Cafe_Fit[[#This Row],[Date]]),1,100,2,100,3,100,4,150,5,150,6,150,7,150,8,200,9,150,10,150,11,150,12,150)</f>
        <v>150</v>
      </c>
      <c r="F843">
        <v>13</v>
      </c>
      <c r="G843">
        <f>IF(OR(WEEKDAY(Cafe_Fit[[#This Row],[Date]])=1, WEEKDAY(Cafe_Fit[[#This Row],[Date]])=7),1,0)</f>
        <v>0</v>
      </c>
      <c r="H843" s="8">
        <f>K$17+(K$18*Cafe_Fit[[#This Row],[Temp]])+(K$19*Cafe_Fit[[#This Row],[ADSpend]])+(K$20*Cafe_Fit[[#This Row],[TapsActive]])+(K$21*Cafe_Fit[[#This Row],[IsWeekend]])</f>
        <v>12162.422492424765</v>
      </c>
      <c r="J843" s="4">
        <v>816</v>
      </c>
      <c r="K843" s="4">
        <v>9623.4574245058393</v>
      </c>
      <c r="L843" s="4">
        <v>1086.8541093865169</v>
      </c>
    </row>
    <row r="844" spans="2:12" x14ac:dyDescent="0.3">
      <c r="B844" s="1">
        <f t="shared" si="13"/>
        <v>43573</v>
      </c>
      <c r="C844" s="2">
        <v>14120.482099408226</v>
      </c>
      <c r="D844">
        <v>70</v>
      </c>
      <c r="E844" cm="1">
        <f t="array" ref="E844">_xlfn.SWITCH(MONTH(Cafe_Fit[[#This Row],[Date]]),1,100,2,100,3,100,4,150,5,150,6,150,7,150,8,200,9,150,10,150,11,150,12,150)</f>
        <v>150</v>
      </c>
      <c r="F844">
        <v>14</v>
      </c>
      <c r="G844">
        <f>IF(OR(WEEKDAY(Cafe_Fit[[#This Row],[Date]])=1, WEEKDAY(Cafe_Fit[[#This Row],[Date]])=7),1,0)</f>
        <v>0</v>
      </c>
      <c r="H844" s="8">
        <f>K$17+(K$18*Cafe_Fit[[#This Row],[Temp]])+(K$19*Cafe_Fit[[#This Row],[ADSpend]])+(K$20*Cafe_Fit[[#This Row],[TapsActive]])+(K$21*Cafe_Fit[[#This Row],[IsWeekend]])</f>
        <v>12270.17932514345</v>
      </c>
      <c r="J844" s="4">
        <v>817</v>
      </c>
      <c r="K844" s="4">
        <v>9508.2163640071867</v>
      </c>
      <c r="L844" s="4">
        <v>-31.836242889450659</v>
      </c>
    </row>
    <row r="845" spans="2:12" x14ac:dyDescent="0.3">
      <c r="B845" s="1">
        <f t="shared" si="13"/>
        <v>43574</v>
      </c>
      <c r="C845" s="2">
        <v>13349.630375786834</v>
      </c>
      <c r="D845">
        <v>66</v>
      </c>
      <c r="E845" cm="1">
        <f t="array" ref="E845">_xlfn.SWITCH(MONTH(Cafe_Fit[[#This Row],[Date]]),1,100,2,100,3,100,4,150,5,150,6,150,7,150,8,200,9,150,10,150,11,150,12,150)</f>
        <v>150</v>
      </c>
      <c r="F845">
        <v>17</v>
      </c>
      <c r="G845">
        <f>IF(OR(WEEKDAY(Cafe_Fit[[#This Row],[Date]])=1, WEEKDAY(Cafe_Fit[[#This Row],[Date]])=7),1,0)</f>
        <v>0</v>
      </c>
      <c r="H845" s="8">
        <f>K$17+(K$18*Cafe_Fit[[#This Row],[Temp]])+(K$19*Cafe_Fit[[#This Row],[ADSpend]])+(K$20*Cafe_Fit[[#This Row],[TapsActive]])+(K$21*Cafe_Fit[[#This Row],[IsWeekend]])</f>
        <v>11979.19104656118</v>
      </c>
      <c r="J845" s="4">
        <v>818</v>
      </c>
      <c r="K845" s="4">
        <v>9702.9903192133424</v>
      </c>
      <c r="L845" s="4">
        <v>1106.6846247423728</v>
      </c>
    </row>
    <row r="846" spans="2:12" x14ac:dyDescent="0.3">
      <c r="B846" s="1">
        <f t="shared" si="13"/>
        <v>43575</v>
      </c>
      <c r="C846" s="2">
        <v>13839.21209584397</v>
      </c>
      <c r="D846">
        <v>47</v>
      </c>
      <c r="E846" cm="1">
        <f t="array" ref="E846">_xlfn.SWITCH(MONTH(Cafe_Fit[[#This Row],[Date]]),1,100,2,100,3,100,4,150,5,150,6,150,7,150,8,200,9,150,10,150,11,150,12,150)</f>
        <v>150</v>
      </c>
      <c r="F846">
        <v>13</v>
      </c>
      <c r="G846">
        <f>IF(OR(WEEKDAY(Cafe_Fit[[#This Row],[Date]])=1, WEEKDAY(Cafe_Fit[[#This Row],[Date]])=7),1,0)</f>
        <v>1</v>
      </c>
      <c r="H846" s="8">
        <f>K$17+(K$18*Cafe_Fit[[#This Row],[Temp]])+(K$19*Cafe_Fit[[#This Row],[ADSpend]])+(K$20*Cafe_Fit[[#This Row],[TapsActive]])+(K$21*Cafe_Fit[[#This Row],[IsWeekend]])</f>
        <v>14146.131125569207</v>
      </c>
      <c r="J846" s="4">
        <v>819</v>
      </c>
      <c r="K846" s="4">
        <v>13058.681504344273</v>
      </c>
      <c r="L846" s="4">
        <v>1953.2804053756809</v>
      </c>
    </row>
    <row r="847" spans="2:12" x14ac:dyDescent="0.3">
      <c r="B847" s="1">
        <f t="shared" si="13"/>
        <v>43576</v>
      </c>
      <c r="C847" s="2">
        <v>14516.508919654745</v>
      </c>
      <c r="D847">
        <v>56</v>
      </c>
      <c r="E847" cm="1">
        <f t="array" ref="E847">_xlfn.SWITCH(MONTH(Cafe_Fit[[#This Row],[Date]]),1,100,2,100,3,100,4,150,5,150,6,150,7,150,8,200,9,150,10,150,11,150,12,150)</f>
        <v>150</v>
      </c>
      <c r="F847">
        <v>12</v>
      </c>
      <c r="G847">
        <f>IF(OR(WEEKDAY(Cafe_Fit[[#This Row],[Date]])=1, WEEKDAY(Cafe_Fit[[#This Row],[Date]])=7),1,0)</f>
        <v>1</v>
      </c>
      <c r="H847" s="8">
        <f>K$17+(K$18*Cafe_Fit[[#This Row],[Temp]])+(K$19*Cafe_Fit[[#This Row],[ADSpend]])+(K$20*Cafe_Fit[[#This Row],[TapsActive]])+(K$21*Cafe_Fit[[#This Row],[IsWeekend]])</f>
        <v>14605.382394455131</v>
      </c>
      <c r="J847" s="4">
        <v>820</v>
      </c>
      <c r="K847" s="4">
        <v>12497.444657410948</v>
      </c>
      <c r="L847" s="4">
        <v>562.43418037061747</v>
      </c>
    </row>
    <row r="848" spans="2:12" x14ac:dyDescent="0.3">
      <c r="B848" s="1">
        <f t="shared" si="13"/>
        <v>43577</v>
      </c>
      <c r="C848" s="2">
        <v>13239.935499615569</v>
      </c>
      <c r="D848">
        <v>65</v>
      </c>
      <c r="E848" cm="1">
        <f t="array" ref="E848">_xlfn.SWITCH(MONTH(Cafe_Fit[[#This Row],[Date]]),1,100,2,100,3,100,4,150,5,150,6,150,7,150,8,200,9,150,10,150,11,150,12,150)</f>
        <v>150</v>
      </c>
      <c r="F848">
        <v>17</v>
      </c>
      <c r="G848">
        <f>IF(OR(WEEKDAY(Cafe_Fit[[#This Row],[Date]])=1, WEEKDAY(Cafe_Fit[[#This Row],[Date]])=7),1,0)</f>
        <v>0</v>
      </c>
      <c r="H848" s="8">
        <f>K$17+(K$18*Cafe_Fit[[#This Row],[Temp]])+(K$19*Cafe_Fit[[#This Row],[ADSpend]])+(K$20*Cafe_Fit[[#This Row],[TapsActive]])+(K$21*Cafe_Fit[[#This Row],[IsWeekend]])</f>
        <v>11931.940371427461</v>
      </c>
      <c r="J848" s="4">
        <v>821</v>
      </c>
      <c r="K848" s="4">
        <v>11026.693316106863</v>
      </c>
      <c r="L848" s="4">
        <v>709.09107663028772</v>
      </c>
    </row>
    <row r="849" spans="2:12" x14ac:dyDescent="0.3">
      <c r="B849" s="1">
        <f t="shared" si="13"/>
        <v>43578</v>
      </c>
      <c r="C849" s="2">
        <v>13266.017142873581</v>
      </c>
      <c r="D849">
        <v>70</v>
      </c>
      <c r="E849" cm="1">
        <f t="array" ref="E849">_xlfn.SWITCH(MONTH(Cafe_Fit[[#This Row],[Date]]),1,100,2,100,3,100,4,150,5,150,6,150,7,150,8,200,9,150,10,150,11,150,12,150)</f>
        <v>150</v>
      </c>
      <c r="F849">
        <v>16</v>
      </c>
      <c r="G849">
        <f>IF(OR(WEEKDAY(Cafe_Fit[[#This Row],[Date]])=1, WEEKDAY(Cafe_Fit[[#This Row],[Date]])=7),1,0)</f>
        <v>0</v>
      </c>
      <c r="H849" s="8">
        <f>K$17+(K$18*Cafe_Fit[[#This Row],[Temp]])+(K$19*Cafe_Fit[[#This Row],[ADSpend]])+(K$20*Cafe_Fit[[#This Row],[TapsActive]])+(K$21*Cafe_Fit[[#This Row],[IsWeekend]])</f>
        <v>12202.188939778516</v>
      </c>
      <c r="J849" s="4">
        <v>822</v>
      </c>
      <c r="K849" s="4">
        <v>11330.937077140385</v>
      </c>
      <c r="L849" s="4">
        <v>634.6784814898092</v>
      </c>
    </row>
    <row r="850" spans="2:12" x14ac:dyDescent="0.3">
      <c r="B850" s="1">
        <f t="shared" si="13"/>
        <v>43579</v>
      </c>
      <c r="C850" s="2">
        <v>12640.925003378961</v>
      </c>
      <c r="D850">
        <v>73</v>
      </c>
      <c r="E850" cm="1">
        <f t="array" ref="E850">_xlfn.SWITCH(MONTH(Cafe_Fit[[#This Row],[Date]]),1,100,2,100,3,100,4,150,5,150,6,150,7,150,8,200,9,150,10,150,11,150,12,150)</f>
        <v>150</v>
      </c>
      <c r="F850">
        <v>12</v>
      </c>
      <c r="G850">
        <f>IF(OR(WEEKDAY(Cafe_Fit[[#This Row],[Date]])=1, WEEKDAY(Cafe_Fit[[#This Row],[Date]])=7),1,0)</f>
        <v>0</v>
      </c>
      <c r="H850" s="8">
        <f>K$17+(K$18*Cafe_Fit[[#This Row],[Temp]])+(K$19*Cafe_Fit[[#This Row],[ADSpend]])+(K$20*Cafe_Fit[[#This Row],[TapsActive]])+(K$21*Cafe_Fit[[#This Row],[IsWeekend]])</f>
        <v>12479.921735909536</v>
      </c>
      <c r="J850" s="4">
        <v>823</v>
      </c>
      <c r="K850" s="4">
        <v>11519.939777675254</v>
      </c>
      <c r="L850" s="4">
        <v>506.3138486819571</v>
      </c>
    </row>
    <row r="851" spans="2:12" x14ac:dyDescent="0.3">
      <c r="B851" s="1">
        <f t="shared" si="13"/>
        <v>43580</v>
      </c>
      <c r="C851" s="2">
        <v>13350.514898020272</v>
      </c>
      <c r="D851">
        <v>69</v>
      </c>
      <c r="E851" cm="1">
        <f t="array" ref="E851">_xlfn.SWITCH(MONTH(Cafe_Fit[[#This Row],[Date]]),1,100,2,100,3,100,4,150,5,150,6,150,7,150,8,200,9,150,10,150,11,150,12,150)</f>
        <v>150</v>
      </c>
      <c r="F851">
        <v>17</v>
      </c>
      <c r="G851">
        <f>IF(OR(WEEKDAY(Cafe_Fit[[#This Row],[Date]])=1, WEEKDAY(Cafe_Fit[[#This Row],[Date]])=7),1,0)</f>
        <v>0</v>
      </c>
      <c r="H851" s="8">
        <f>K$17+(K$18*Cafe_Fit[[#This Row],[Temp]])+(K$19*Cafe_Fit[[#This Row],[ADSpend]])+(K$20*Cafe_Fit[[#This Row],[TapsActive]])+(K$21*Cafe_Fit[[#This Row],[IsWeekend]])</f>
        <v>12120.943071962331</v>
      </c>
      <c r="J851" s="4">
        <v>824</v>
      </c>
      <c r="K851" s="4">
        <v>11790.188346026309</v>
      </c>
      <c r="L851" s="4">
        <v>98.417822805920878</v>
      </c>
    </row>
    <row r="852" spans="2:12" x14ac:dyDescent="0.3">
      <c r="B852" s="1">
        <f t="shared" si="13"/>
        <v>43581</v>
      </c>
      <c r="C852" s="2">
        <v>13564.552112153546</v>
      </c>
      <c r="D852">
        <v>65</v>
      </c>
      <c r="E852" cm="1">
        <f t="array" ref="E852">_xlfn.SWITCH(MONTH(Cafe_Fit[[#This Row],[Date]]),1,100,2,100,3,100,4,150,5,150,6,150,7,150,8,200,9,150,10,150,11,150,12,150)</f>
        <v>150</v>
      </c>
      <c r="F852">
        <v>14</v>
      </c>
      <c r="G852">
        <f>IF(OR(WEEKDAY(Cafe_Fit[[#This Row],[Date]])=1, WEEKDAY(Cafe_Fit[[#This Row],[Date]])=7),1,0)</f>
        <v>0</v>
      </c>
      <c r="H852" s="8">
        <f>K$17+(K$18*Cafe_Fit[[#This Row],[Temp]])+(K$19*Cafe_Fit[[#This Row],[ADSpend]])+(K$20*Cafe_Fit[[#This Row],[TapsActive]])+(K$21*Cafe_Fit[[#This Row],[IsWeekend]])</f>
        <v>12033.925949474862</v>
      </c>
      <c r="J852" s="4">
        <v>825</v>
      </c>
      <c r="K852" s="4">
        <v>11952.680081658678</v>
      </c>
      <c r="L852" s="4">
        <v>1743.820563447438</v>
      </c>
    </row>
    <row r="853" spans="2:12" x14ac:dyDescent="0.3">
      <c r="B853" s="1">
        <f t="shared" si="13"/>
        <v>43582</v>
      </c>
      <c r="C853" s="2">
        <v>15180.344259891735</v>
      </c>
      <c r="D853">
        <v>64</v>
      </c>
      <c r="E853" cm="1">
        <f t="array" ref="E853">_xlfn.SWITCH(MONTH(Cafe_Fit[[#This Row],[Date]]),1,100,2,100,3,100,4,150,5,150,6,150,7,150,8,200,9,150,10,150,11,150,12,150)</f>
        <v>150</v>
      </c>
      <c r="F853">
        <v>16</v>
      </c>
      <c r="G853">
        <f>IF(OR(WEEKDAY(Cafe_Fit[[#This Row],[Date]])=1, WEEKDAY(Cafe_Fit[[#This Row],[Date]])=7),1,0)</f>
        <v>1</v>
      </c>
      <c r="H853" s="8">
        <f>K$17+(K$18*Cafe_Fit[[#This Row],[Temp]])+(K$19*Cafe_Fit[[#This Row],[ADSpend]])+(K$20*Cafe_Fit[[#This Row],[TapsActive]])+(K$21*Cafe_Fit[[#This Row],[IsWeekend]])</f>
        <v>14847.407024795004</v>
      </c>
      <c r="J853" s="4">
        <v>826</v>
      </c>
      <c r="K853" s="4">
        <v>14928.652892611188</v>
      </c>
      <c r="L853" s="4">
        <v>1284.902062015326</v>
      </c>
    </row>
    <row r="854" spans="2:12" x14ac:dyDescent="0.3">
      <c r="B854" s="1">
        <f t="shared" si="13"/>
        <v>43583</v>
      </c>
      <c r="C854" s="2">
        <v>15895.721083200355</v>
      </c>
      <c r="D854">
        <v>69</v>
      </c>
      <c r="E854" cm="1">
        <f t="array" ref="E854">_xlfn.SWITCH(MONTH(Cafe_Fit[[#This Row],[Date]]),1,100,2,100,3,100,4,150,5,150,6,150,7,150,8,200,9,150,10,150,11,150,12,150)</f>
        <v>150</v>
      </c>
      <c r="F854">
        <v>19</v>
      </c>
      <c r="G854">
        <f>IF(OR(WEEKDAY(Cafe_Fit[[#This Row],[Date]])=1, WEEKDAY(Cafe_Fit[[#This Row],[Date]])=7),1,0)</f>
        <v>1</v>
      </c>
      <c r="H854" s="8">
        <f>K$17+(K$18*Cafe_Fit[[#This Row],[Temp]])+(K$19*Cafe_Fit[[#This Row],[ADSpend]])+(K$20*Cafe_Fit[[#This Row],[TapsActive]])+(K$21*Cafe_Fit[[#This Row],[IsWeekend]])</f>
        <v>14981.674822416189</v>
      </c>
      <c r="J854" s="4">
        <v>827</v>
      </c>
      <c r="K854" s="4">
        <v>15151.650785828524</v>
      </c>
      <c r="L854" s="4">
        <v>1976.5755989097324</v>
      </c>
    </row>
    <row r="855" spans="2:12" x14ac:dyDescent="0.3">
      <c r="B855" s="1">
        <f t="shared" si="13"/>
        <v>43584</v>
      </c>
      <c r="C855" s="2">
        <v>13217.4441175752</v>
      </c>
      <c r="D855">
        <v>74</v>
      </c>
      <c r="E855" cm="1">
        <f t="array" ref="E855">_xlfn.SWITCH(MONTH(Cafe_Fit[[#This Row],[Date]]),1,100,2,100,3,100,4,150,5,150,6,150,7,150,8,200,9,150,10,150,11,150,12,150)</f>
        <v>150</v>
      </c>
      <c r="F855">
        <v>14</v>
      </c>
      <c r="G855">
        <f>IF(OR(WEEKDAY(Cafe_Fit[[#This Row],[Date]])=1, WEEKDAY(Cafe_Fit[[#This Row],[Date]])=7),1,0)</f>
        <v>0</v>
      </c>
      <c r="H855" s="8">
        <f>K$17+(K$18*Cafe_Fit[[#This Row],[Temp]])+(K$19*Cafe_Fit[[#This Row],[ADSpend]])+(K$20*Cafe_Fit[[#This Row],[TapsActive]])+(K$21*Cafe_Fit[[#This Row],[IsWeekend]])</f>
        <v>12459.182025678319</v>
      </c>
      <c r="J855" s="4">
        <v>828</v>
      </c>
      <c r="K855" s="4">
        <v>12066.208169048648</v>
      </c>
      <c r="L855" s="4">
        <v>918.01342974263025</v>
      </c>
    </row>
    <row r="856" spans="2:12" x14ac:dyDescent="0.3">
      <c r="B856" s="1">
        <f t="shared" si="13"/>
        <v>43585</v>
      </c>
      <c r="C856" s="2">
        <v>13303.459145358829</v>
      </c>
      <c r="D856">
        <v>75</v>
      </c>
      <c r="E856" cm="1">
        <f t="array" ref="E856">_xlfn.SWITCH(MONTH(Cafe_Fit[[#This Row],[Date]]),1,100,2,100,3,100,4,150,5,150,6,150,7,150,8,200,9,150,10,150,11,150,12,150)</f>
        <v>150</v>
      </c>
      <c r="F856">
        <v>13</v>
      </c>
      <c r="G856">
        <f>IF(OR(WEEKDAY(Cafe_Fit[[#This Row],[Date]])=1, WEEKDAY(Cafe_Fit[[#This Row],[Date]])=7),1,0)</f>
        <v>0</v>
      </c>
      <c r="H856" s="8">
        <f>K$17+(K$18*Cafe_Fit[[#This Row],[Temp]])+(K$19*Cafe_Fit[[#This Row],[ADSpend]])+(K$20*Cafe_Fit[[#This Row],[TapsActive]])+(K$21*Cafe_Fit[[#This Row],[IsWeekend]])</f>
        <v>12540.427893494503</v>
      </c>
      <c r="J856" s="4">
        <v>829</v>
      </c>
      <c r="K856" s="4">
        <v>12175.677974876015</v>
      </c>
      <c r="L856" s="4">
        <v>1542.6114833521497</v>
      </c>
    </row>
    <row r="857" spans="2:12" x14ac:dyDescent="0.3">
      <c r="B857" s="1">
        <f t="shared" si="13"/>
        <v>43586</v>
      </c>
      <c r="C857" s="2">
        <v>14283.281866786603</v>
      </c>
      <c r="D857">
        <v>74</v>
      </c>
      <c r="E857" cm="1">
        <f t="array" ref="E857">_xlfn.SWITCH(MONTH(Cafe_Fit[[#This Row],[Date]]),1,100,2,100,3,100,4,150,5,150,6,150,7,150,8,200,9,150,10,150,11,150,12,150)</f>
        <v>150</v>
      </c>
      <c r="F857">
        <v>14</v>
      </c>
      <c r="G857">
        <f>IF(OR(WEEKDAY(Cafe_Fit[[#This Row],[Date]])=1, WEEKDAY(Cafe_Fit[[#This Row],[Date]])=7),1,0)</f>
        <v>0</v>
      </c>
      <c r="H857" s="8">
        <f>K$17+(K$18*Cafe_Fit[[#This Row],[Temp]])+(K$19*Cafe_Fit[[#This Row],[ADSpend]])+(K$20*Cafe_Fit[[#This Row],[TapsActive]])+(K$21*Cafe_Fit[[#This Row],[IsWeekend]])</f>
        <v>12459.182025678319</v>
      </c>
      <c r="J857" s="4">
        <v>830</v>
      </c>
      <c r="K857" s="4">
        <v>12256.923842692198</v>
      </c>
      <c r="L857" s="4">
        <v>69.201877396044438</v>
      </c>
    </row>
    <row r="858" spans="2:12" x14ac:dyDescent="0.3">
      <c r="B858" s="1">
        <f t="shared" si="13"/>
        <v>43587</v>
      </c>
      <c r="C858" s="2">
        <v>14459.056107085675</v>
      </c>
      <c r="D858">
        <v>74</v>
      </c>
      <c r="E858" cm="1">
        <f t="array" ref="E858">_xlfn.SWITCH(MONTH(Cafe_Fit[[#This Row],[Date]]),1,100,2,100,3,100,4,150,5,150,6,150,7,150,8,200,9,150,10,150,11,150,12,150)</f>
        <v>150</v>
      </c>
      <c r="F858">
        <v>18</v>
      </c>
      <c r="G858">
        <f>IF(OR(WEEKDAY(Cafe_Fit[[#This Row],[Date]])=1, WEEKDAY(Cafe_Fit[[#This Row],[Date]])=7),1,0)</f>
        <v>0</v>
      </c>
      <c r="H858" s="8">
        <f>K$17+(K$18*Cafe_Fit[[#This Row],[Temp]])+(K$19*Cafe_Fit[[#This Row],[ADSpend]])+(K$20*Cafe_Fit[[#This Row],[TapsActive]])+(K$21*Cafe_Fit[[#This Row],[IsWeekend]])</f>
        <v>12323.201254948452</v>
      </c>
      <c r="J858" s="4">
        <v>831</v>
      </c>
      <c r="K858" s="4">
        <v>12092.71913395115</v>
      </c>
      <c r="L858" s="4">
        <v>2112.1513308569429</v>
      </c>
    </row>
    <row r="859" spans="2:12" x14ac:dyDescent="0.3">
      <c r="B859" s="1">
        <f t="shared" si="13"/>
        <v>43588</v>
      </c>
      <c r="C859" s="2">
        <v>13848.894384166168</v>
      </c>
      <c r="D859">
        <v>75</v>
      </c>
      <c r="E859" cm="1">
        <f t="array" ref="E859">_xlfn.SWITCH(MONTH(Cafe_Fit[[#This Row],[Date]]),1,100,2,100,3,100,4,150,5,150,6,150,7,150,8,200,9,150,10,150,11,150,12,150)</f>
        <v>150</v>
      </c>
      <c r="F859">
        <v>18</v>
      </c>
      <c r="G859">
        <f>IF(OR(WEEKDAY(Cafe_Fit[[#This Row],[Date]])=1, WEEKDAY(Cafe_Fit[[#This Row],[Date]])=7),1,0)</f>
        <v>0</v>
      </c>
      <c r="H859" s="8">
        <f>K$17+(K$18*Cafe_Fit[[#This Row],[Temp]])+(K$19*Cafe_Fit[[#This Row],[ADSpend]])+(K$20*Cafe_Fit[[#This Row],[TapsActive]])+(K$21*Cafe_Fit[[#This Row],[IsWeekend]])</f>
        <v>12370.451930082168</v>
      </c>
      <c r="J859" s="4">
        <v>832</v>
      </c>
      <c r="K859" s="4">
        <v>12194.704711998551</v>
      </c>
      <c r="L859" s="4">
        <v>381.13480073337269</v>
      </c>
    </row>
    <row r="860" spans="2:12" x14ac:dyDescent="0.3">
      <c r="B860" s="1">
        <f t="shared" si="13"/>
        <v>43589</v>
      </c>
      <c r="C860" s="2">
        <v>16701.502183543111</v>
      </c>
      <c r="D860">
        <v>76</v>
      </c>
      <c r="E860" cm="1">
        <f t="array" ref="E860">_xlfn.SWITCH(MONTH(Cafe_Fit[[#This Row],[Date]]),1,100,2,100,3,100,4,150,5,150,6,150,7,150,8,200,9,150,10,150,11,150,12,150)</f>
        <v>150</v>
      </c>
      <c r="F860">
        <v>21</v>
      </c>
      <c r="G860">
        <f>IF(OR(WEEKDAY(Cafe_Fit[[#This Row],[Date]])=1, WEEKDAY(Cafe_Fit[[#This Row],[Date]])=7),1,0)</f>
        <v>1</v>
      </c>
      <c r="H860" s="8">
        <f>K$17+(K$18*Cafe_Fit[[#This Row],[Temp]])+(K$19*Cafe_Fit[[#This Row],[ADSpend]])+(K$20*Cafe_Fit[[#This Row],[TapsActive]])+(K$21*Cafe_Fit[[#This Row],[IsWeekend]])</f>
        <v>15244.439162987279</v>
      </c>
      <c r="J860" s="4">
        <v>833</v>
      </c>
      <c r="K860" s="4">
        <v>15280.147328778427</v>
      </c>
      <c r="L860" s="4">
        <v>2186.1585069541125</v>
      </c>
    </row>
    <row r="861" spans="2:12" x14ac:dyDescent="0.3">
      <c r="B861" s="1">
        <f t="shared" si="13"/>
        <v>43590</v>
      </c>
      <c r="C861" s="2">
        <v>15307.10657335074</v>
      </c>
      <c r="D861">
        <v>71</v>
      </c>
      <c r="E861" cm="1">
        <f t="array" ref="E861">_xlfn.SWITCH(MONTH(Cafe_Fit[[#This Row],[Date]]),1,100,2,100,3,100,4,150,5,150,6,150,7,150,8,200,9,150,10,150,11,150,12,150)</f>
        <v>150</v>
      </c>
      <c r="F861">
        <v>12</v>
      </c>
      <c r="G861">
        <f>IF(OR(WEEKDAY(Cafe_Fit[[#This Row],[Date]])=1, WEEKDAY(Cafe_Fit[[#This Row],[Date]])=7),1,0)</f>
        <v>1</v>
      </c>
      <c r="H861" s="8">
        <f>K$17+(K$18*Cafe_Fit[[#This Row],[Temp]])+(K$19*Cafe_Fit[[#This Row],[ADSpend]])+(K$20*Cafe_Fit[[#This Row],[TapsActive]])+(K$21*Cafe_Fit[[#This Row],[IsWeekend]])</f>
        <v>15314.142521460893</v>
      </c>
      <c r="J861" s="4">
        <v>834</v>
      </c>
      <c r="K861" s="4">
        <v>15238.667908315994</v>
      </c>
      <c r="L861" s="4">
        <v>-295.16796327327393</v>
      </c>
    </row>
    <row r="862" spans="2:12" x14ac:dyDescent="0.3">
      <c r="B862" s="1">
        <f t="shared" si="13"/>
        <v>43591</v>
      </c>
      <c r="C862" s="2">
        <v>12212.76611499401</v>
      </c>
      <c r="D862">
        <v>69</v>
      </c>
      <c r="E862" cm="1">
        <f t="array" ref="E862">_xlfn.SWITCH(MONTH(Cafe_Fit[[#This Row],[Date]]),1,100,2,100,3,100,4,150,5,150,6,150,7,150,8,200,9,150,10,150,11,150,12,150)</f>
        <v>150</v>
      </c>
      <c r="F862">
        <v>13</v>
      </c>
      <c r="G862">
        <f>IF(OR(WEEKDAY(Cafe_Fit[[#This Row],[Date]])=1, WEEKDAY(Cafe_Fit[[#This Row],[Date]])=7),1,0)</f>
        <v>0</v>
      </c>
      <c r="H862" s="8">
        <f>K$17+(K$18*Cafe_Fit[[#This Row],[Temp]])+(K$19*Cafe_Fit[[#This Row],[ADSpend]])+(K$20*Cafe_Fit[[#This Row],[TapsActive]])+(K$21*Cafe_Fit[[#This Row],[IsWeekend]])</f>
        <v>12256.923842692198</v>
      </c>
      <c r="J862" s="4">
        <v>835</v>
      </c>
      <c r="K862" s="4">
        <v>11676.660258636339</v>
      </c>
      <c r="L862" s="4">
        <v>533.14536602840235</v>
      </c>
    </row>
    <row r="863" spans="2:12" x14ac:dyDescent="0.3">
      <c r="B863" s="1">
        <f t="shared" si="13"/>
        <v>43592</v>
      </c>
      <c r="C863" s="2">
        <v>14721.711974678337</v>
      </c>
      <c r="D863">
        <v>74</v>
      </c>
      <c r="E863" cm="1">
        <f t="array" ref="E863">_xlfn.SWITCH(MONTH(Cafe_Fit[[#This Row],[Date]]),1,100,2,100,3,100,4,150,5,150,6,150,7,150,8,200,9,150,10,150,11,150,12,150)</f>
        <v>150</v>
      </c>
      <c r="F863">
        <v>17</v>
      </c>
      <c r="G863">
        <f>IF(OR(WEEKDAY(Cafe_Fit[[#This Row],[Date]])=1, WEEKDAY(Cafe_Fit[[#This Row],[Date]])=7),1,0)</f>
        <v>0</v>
      </c>
      <c r="H863" s="8">
        <f>K$17+(K$18*Cafe_Fit[[#This Row],[Temp]])+(K$19*Cafe_Fit[[#This Row],[ADSpend]])+(K$20*Cafe_Fit[[#This Row],[TapsActive]])+(K$21*Cafe_Fit[[#This Row],[IsWeekend]])</f>
        <v>12357.196447630919</v>
      </c>
      <c r="J863" s="4">
        <v>836</v>
      </c>
      <c r="K863" s="4">
        <v>11729.682188441342</v>
      </c>
      <c r="L863" s="4">
        <v>1177.8172900755835</v>
      </c>
    </row>
    <row r="864" spans="2:12" x14ac:dyDescent="0.3">
      <c r="B864" s="1">
        <f t="shared" si="13"/>
        <v>43593</v>
      </c>
      <c r="C864" s="2">
        <v>13736.800075461104</v>
      </c>
      <c r="D864">
        <v>74</v>
      </c>
      <c r="E864" cm="1">
        <f t="array" ref="E864">_xlfn.SWITCH(MONTH(Cafe_Fit[[#This Row],[Date]]),1,100,2,100,3,100,4,150,5,150,6,150,7,150,8,200,9,150,10,150,11,150,12,150)</f>
        <v>150</v>
      </c>
      <c r="F864">
        <v>22</v>
      </c>
      <c r="G864">
        <f>IF(OR(WEEKDAY(Cafe_Fit[[#This Row],[Date]])=1, WEEKDAY(Cafe_Fit[[#This Row],[Date]])=7),1,0)</f>
        <v>0</v>
      </c>
      <c r="H864" s="8">
        <f>K$17+(K$18*Cafe_Fit[[#This Row],[Temp]])+(K$19*Cafe_Fit[[#This Row],[ADSpend]])+(K$20*Cafe_Fit[[#This Row],[TapsActive]])+(K$21*Cafe_Fit[[#This Row],[IsWeekend]])</f>
        <v>12187.220484218584</v>
      </c>
      <c r="J864" s="4">
        <v>837</v>
      </c>
      <c r="K864" s="4">
        <v>12162.422492424765</v>
      </c>
      <c r="L864" s="4">
        <v>357.17957110911811</v>
      </c>
    </row>
    <row r="865" spans="2:12" x14ac:dyDescent="0.3">
      <c r="B865" s="1">
        <f t="shared" si="13"/>
        <v>43594</v>
      </c>
      <c r="C865" s="2">
        <v>13823.091553843185</v>
      </c>
      <c r="D865">
        <v>73</v>
      </c>
      <c r="E865" cm="1">
        <f t="array" ref="E865">_xlfn.SWITCH(MONTH(Cafe_Fit[[#This Row],[Date]]),1,100,2,100,3,100,4,150,5,150,6,150,7,150,8,200,9,150,10,150,11,150,12,150)</f>
        <v>150</v>
      </c>
      <c r="F865">
        <v>21</v>
      </c>
      <c r="G865">
        <f>IF(OR(WEEKDAY(Cafe_Fit[[#This Row],[Date]])=1, WEEKDAY(Cafe_Fit[[#This Row],[Date]])=7),1,0)</f>
        <v>0</v>
      </c>
      <c r="H865" s="8">
        <f>K$17+(K$18*Cafe_Fit[[#This Row],[Temp]])+(K$19*Cafe_Fit[[#This Row],[ADSpend]])+(K$20*Cafe_Fit[[#This Row],[TapsActive]])+(K$21*Cafe_Fit[[#This Row],[IsWeekend]])</f>
        <v>12173.965001767334</v>
      </c>
      <c r="J865" s="4">
        <v>838</v>
      </c>
      <c r="K865" s="4">
        <v>12270.17932514345</v>
      </c>
      <c r="L865" s="4">
        <v>1850.3027742647755</v>
      </c>
    </row>
    <row r="866" spans="2:12" x14ac:dyDescent="0.3">
      <c r="B866" s="1">
        <f t="shared" si="13"/>
        <v>43595</v>
      </c>
      <c r="C866" s="2">
        <v>11847.397708530967</v>
      </c>
      <c r="D866">
        <v>71</v>
      </c>
      <c r="E866" cm="1">
        <f t="array" ref="E866">_xlfn.SWITCH(MONTH(Cafe_Fit[[#This Row],[Date]]),1,100,2,100,3,100,4,150,5,150,6,150,7,150,8,200,9,150,10,150,11,150,12,150)</f>
        <v>150</v>
      </c>
      <c r="F866">
        <v>19</v>
      </c>
      <c r="G866">
        <f>IF(OR(WEEKDAY(Cafe_Fit[[#This Row],[Date]])=1, WEEKDAY(Cafe_Fit[[#This Row],[Date]])=7),1,0)</f>
        <v>0</v>
      </c>
      <c r="H866" s="8">
        <f>K$17+(K$18*Cafe_Fit[[#This Row],[Temp]])+(K$19*Cafe_Fit[[#This Row],[ADSpend]])+(K$20*Cafe_Fit[[#This Row],[TapsActive]])+(K$21*Cafe_Fit[[#This Row],[IsWeekend]])</f>
        <v>12147.454036864832</v>
      </c>
      <c r="J866" s="4">
        <v>839</v>
      </c>
      <c r="K866" s="4">
        <v>11979.19104656118</v>
      </c>
      <c r="L866" s="4">
        <v>1370.4393292256536</v>
      </c>
    </row>
    <row r="867" spans="2:12" x14ac:dyDescent="0.3">
      <c r="B867" s="1">
        <f t="shared" si="13"/>
        <v>43596</v>
      </c>
      <c r="C867" s="2">
        <v>16564.528874016247</v>
      </c>
      <c r="D867">
        <v>74</v>
      </c>
      <c r="E867" cm="1">
        <f t="array" ref="E867">_xlfn.SWITCH(MONTH(Cafe_Fit[[#This Row],[Date]]),1,100,2,100,3,100,4,150,5,150,6,150,7,150,8,200,9,150,10,150,11,150,12,150)</f>
        <v>150</v>
      </c>
      <c r="F867">
        <v>18</v>
      </c>
      <c r="G867">
        <f>IF(OR(WEEKDAY(Cafe_Fit[[#This Row],[Date]])=1, WEEKDAY(Cafe_Fit[[#This Row],[Date]])=7),1,0)</f>
        <v>1</v>
      </c>
      <c r="H867" s="8">
        <f>K$17+(K$18*Cafe_Fit[[#This Row],[Temp]])+(K$19*Cafe_Fit[[#This Row],[ADSpend]])+(K$20*Cafe_Fit[[#This Row],[TapsActive]])+(K$21*Cafe_Fit[[#This Row],[IsWeekend]])</f>
        <v>15251.923390767244</v>
      </c>
      <c r="J867" s="4">
        <v>840</v>
      </c>
      <c r="K867" s="4">
        <v>14146.131125569207</v>
      </c>
      <c r="L867" s="4">
        <v>-306.91902972523712</v>
      </c>
    </row>
    <row r="868" spans="2:12" x14ac:dyDescent="0.3">
      <c r="B868" s="1">
        <f t="shared" si="13"/>
        <v>43597</v>
      </c>
      <c r="C868" s="2">
        <v>16930.17910884352</v>
      </c>
      <c r="D868">
        <v>69</v>
      </c>
      <c r="E868" cm="1">
        <f t="array" ref="E868">_xlfn.SWITCH(MONTH(Cafe_Fit[[#This Row],[Date]]),1,100,2,100,3,100,4,150,5,150,6,150,7,150,8,200,9,150,10,150,11,150,12,150)</f>
        <v>150</v>
      </c>
      <c r="F868">
        <v>20</v>
      </c>
      <c r="G868">
        <f>IF(OR(WEEKDAY(Cafe_Fit[[#This Row],[Date]])=1, WEEKDAY(Cafe_Fit[[#This Row],[Date]])=7),1,0)</f>
        <v>1</v>
      </c>
      <c r="H868" s="8">
        <f>K$17+(K$18*Cafe_Fit[[#This Row],[Temp]])+(K$19*Cafe_Fit[[#This Row],[ADSpend]])+(K$20*Cafe_Fit[[#This Row],[TapsActive]])+(K$21*Cafe_Fit[[#This Row],[IsWeekend]])</f>
        <v>14947.679629733722</v>
      </c>
      <c r="J868" s="4">
        <v>841</v>
      </c>
      <c r="K868" s="4">
        <v>14605.382394455131</v>
      </c>
      <c r="L868" s="4">
        <v>-88.873474800386248</v>
      </c>
    </row>
    <row r="869" spans="2:12" x14ac:dyDescent="0.3">
      <c r="B869" s="1">
        <f t="shared" si="13"/>
        <v>43598</v>
      </c>
      <c r="C869" s="2">
        <v>14170.39656292769</v>
      </c>
      <c r="D869">
        <v>68</v>
      </c>
      <c r="E869" cm="1">
        <f t="array" ref="E869">_xlfn.SWITCH(MONTH(Cafe_Fit[[#This Row],[Date]]),1,100,2,100,3,100,4,150,5,150,6,150,7,150,8,200,9,150,10,150,11,150,12,150)</f>
        <v>150</v>
      </c>
      <c r="F869">
        <v>17</v>
      </c>
      <c r="G869">
        <f>IF(OR(WEEKDAY(Cafe_Fit[[#This Row],[Date]])=1, WEEKDAY(Cafe_Fit[[#This Row],[Date]])=7),1,0)</f>
        <v>0</v>
      </c>
      <c r="H869" s="8">
        <f>K$17+(K$18*Cafe_Fit[[#This Row],[Temp]])+(K$19*Cafe_Fit[[#This Row],[ADSpend]])+(K$20*Cafe_Fit[[#This Row],[TapsActive]])+(K$21*Cafe_Fit[[#This Row],[IsWeekend]])</f>
        <v>12073.692396828614</v>
      </c>
      <c r="J869" s="4">
        <v>842</v>
      </c>
      <c r="K869" s="4">
        <v>11931.940371427461</v>
      </c>
      <c r="L869" s="4">
        <v>1307.9951281881076</v>
      </c>
    </row>
    <row r="870" spans="2:12" x14ac:dyDescent="0.3">
      <c r="B870" s="1">
        <f t="shared" si="13"/>
        <v>43599</v>
      </c>
      <c r="C870" s="2">
        <v>12777.599042421891</v>
      </c>
      <c r="D870">
        <v>62</v>
      </c>
      <c r="E870" cm="1">
        <f t="array" ref="E870">_xlfn.SWITCH(MONTH(Cafe_Fit[[#This Row],[Date]]),1,100,2,100,3,100,4,150,5,150,6,150,7,150,8,200,9,150,10,150,11,150,12,150)</f>
        <v>150</v>
      </c>
      <c r="F870">
        <v>20</v>
      </c>
      <c r="G870">
        <f>IF(OR(WEEKDAY(Cafe_Fit[[#This Row],[Date]])=1, WEEKDAY(Cafe_Fit[[#This Row],[Date]])=7),1,0)</f>
        <v>0</v>
      </c>
      <c r="H870" s="8">
        <f>K$17+(K$18*Cafe_Fit[[#This Row],[Temp]])+(K$19*Cafe_Fit[[#This Row],[ADSpend]])+(K$20*Cafe_Fit[[#This Row],[TapsActive]])+(K$21*Cafe_Fit[[#This Row],[IsWeekend]])</f>
        <v>11688.202767978908</v>
      </c>
      <c r="J870" s="4">
        <v>843</v>
      </c>
      <c r="K870" s="4">
        <v>12202.188939778516</v>
      </c>
      <c r="L870" s="4">
        <v>1063.828203095065</v>
      </c>
    </row>
    <row r="871" spans="2:12" x14ac:dyDescent="0.3">
      <c r="B871" s="1">
        <f t="shared" si="13"/>
        <v>43600</v>
      </c>
      <c r="C871" s="2">
        <v>12162.506167280095</v>
      </c>
      <c r="D871">
        <v>64</v>
      </c>
      <c r="E871" cm="1">
        <f t="array" ref="E871">_xlfn.SWITCH(MONTH(Cafe_Fit[[#This Row],[Date]]),1,100,2,100,3,100,4,150,5,150,6,150,7,150,8,200,9,150,10,150,11,150,12,150)</f>
        <v>150</v>
      </c>
      <c r="F871">
        <v>20</v>
      </c>
      <c r="G871">
        <f>IF(OR(WEEKDAY(Cafe_Fit[[#This Row],[Date]])=1, WEEKDAY(Cafe_Fit[[#This Row],[Date]])=7),1,0)</f>
        <v>0</v>
      </c>
      <c r="H871" s="8">
        <f>K$17+(K$18*Cafe_Fit[[#This Row],[Temp]])+(K$19*Cafe_Fit[[#This Row],[ADSpend]])+(K$20*Cafe_Fit[[#This Row],[TapsActive]])+(K$21*Cafe_Fit[[#This Row],[IsWeekend]])</f>
        <v>11782.704118246344</v>
      </c>
      <c r="J871" s="4">
        <v>844</v>
      </c>
      <c r="K871" s="4">
        <v>12479.921735909536</v>
      </c>
      <c r="L871" s="4">
        <v>161.00326746942483</v>
      </c>
    </row>
    <row r="872" spans="2:12" x14ac:dyDescent="0.3">
      <c r="B872" s="1">
        <f t="shared" si="13"/>
        <v>43601</v>
      </c>
      <c r="C872" s="2">
        <v>12579.136223359419</v>
      </c>
      <c r="D872">
        <v>73</v>
      </c>
      <c r="E872" cm="1">
        <f t="array" ref="E872">_xlfn.SWITCH(MONTH(Cafe_Fit[[#This Row],[Date]]),1,100,2,100,3,100,4,150,5,150,6,150,7,150,8,200,9,150,10,150,11,150,12,150)</f>
        <v>150</v>
      </c>
      <c r="F872">
        <v>16</v>
      </c>
      <c r="G872">
        <f>IF(OR(WEEKDAY(Cafe_Fit[[#This Row],[Date]])=1, WEEKDAY(Cafe_Fit[[#This Row],[Date]])=7),1,0)</f>
        <v>0</v>
      </c>
      <c r="H872" s="8">
        <f>K$17+(K$18*Cafe_Fit[[#This Row],[Temp]])+(K$19*Cafe_Fit[[#This Row],[ADSpend]])+(K$20*Cafe_Fit[[#This Row],[TapsActive]])+(K$21*Cafe_Fit[[#This Row],[IsWeekend]])</f>
        <v>12343.940965179669</v>
      </c>
      <c r="J872" s="4">
        <v>845</v>
      </c>
      <c r="K872" s="4">
        <v>12120.943071962331</v>
      </c>
      <c r="L872" s="4">
        <v>1229.5718260579415</v>
      </c>
    </row>
    <row r="873" spans="2:12" x14ac:dyDescent="0.3">
      <c r="B873" s="1">
        <f t="shared" si="13"/>
        <v>43602</v>
      </c>
      <c r="C873" s="2">
        <v>13481.07169346969</v>
      </c>
      <c r="D873">
        <v>76</v>
      </c>
      <c r="E873" cm="1">
        <f t="array" ref="E873">_xlfn.SWITCH(MONTH(Cafe_Fit[[#This Row],[Date]]),1,100,2,100,3,100,4,150,5,150,6,150,7,150,8,200,9,150,10,150,11,150,12,150)</f>
        <v>150</v>
      </c>
      <c r="F873">
        <v>16</v>
      </c>
      <c r="G873">
        <f>IF(OR(WEEKDAY(Cafe_Fit[[#This Row],[Date]])=1, WEEKDAY(Cafe_Fit[[#This Row],[Date]])=7),1,0)</f>
        <v>0</v>
      </c>
      <c r="H873" s="8">
        <f>K$17+(K$18*Cafe_Fit[[#This Row],[Temp]])+(K$19*Cafe_Fit[[#This Row],[ADSpend]])+(K$20*Cafe_Fit[[#This Row],[TapsActive]])+(K$21*Cafe_Fit[[#This Row],[IsWeekend]])</f>
        <v>12485.692990580821</v>
      </c>
      <c r="J873" s="4">
        <v>846</v>
      </c>
      <c r="K873" s="4">
        <v>12033.925949474862</v>
      </c>
      <c r="L873" s="4">
        <v>1530.6261626786836</v>
      </c>
    </row>
    <row r="874" spans="2:12" x14ac:dyDescent="0.3">
      <c r="B874" s="1">
        <f t="shared" si="13"/>
        <v>43603</v>
      </c>
      <c r="C874" s="2">
        <v>16514.924196003365</v>
      </c>
      <c r="D874">
        <v>76</v>
      </c>
      <c r="E874" cm="1">
        <f t="array" ref="E874">_xlfn.SWITCH(MONTH(Cafe_Fit[[#This Row],[Date]]),1,100,2,100,3,100,4,150,5,150,6,150,7,150,8,200,9,150,10,150,11,150,12,150)</f>
        <v>150</v>
      </c>
      <c r="F874">
        <v>16</v>
      </c>
      <c r="G874">
        <f>IF(OR(WEEKDAY(Cafe_Fit[[#This Row],[Date]])=1, WEEKDAY(Cafe_Fit[[#This Row],[Date]])=7),1,0)</f>
        <v>1</v>
      </c>
      <c r="H874" s="8">
        <f>K$17+(K$18*Cafe_Fit[[#This Row],[Temp]])+(K$19*Cafe_Fit[[#This Row],[ADSpend]])+(K$20*Cafe_Fit[[#This Row],[TapsActive]])+(K$21*Cafe_Fit[[#This Row],[IsWeekend]])</f>
        <v>15414.415126399614</v>
      </c>
      <c r="J874" s="4">
        <v>847</v>
      </c>
      <c r="K874" s="4">
        <v>14847.407024795004</v>
      </c>
      <c r="L874" s="4">
        <v>332.93723509673146</v>
      </c>
    </row>
    <row r="875" spans="2:12" x14ac:dyDescent="0.3">
      <c r="B875" s="1">
        <f t="shared" si="13"/>
        <v>43604</v>
      </c>
      <c r="C875" s="2">
        <v>15155.857210550403</v>
      </c>
      <c r="D875">
        <v>78</v>
      </c>
      <c r="E875" cm="1">
        <f t="array" ref="E875">_xlfn.SWITCH(MONTH(Cafe_Fit[[#This Row],[Date]]),1,100,2,100,3,100,4,150,5,150,6,150,7,150,8,200,9,150,10,150,11,150,12,150)</f>
        <v>150</v>
      </c>
      <c r="F875">
        <v>20</v>
      </c>
      <c r="G875">
        <f>IF(OR(WEEKDAY(Cafe_Fit[[#This Row],[Date]])=1, WEEKDAY(Cafe_Fit[[#This Row],[Date]])=7),1,0)</f>
        <v>1</v>
      </c>
      <c r="H875" s="8">
        <f>K$17+(K$18*Cafe_Fit[[#This Row],[Temp]])+(K$19*Cafe_Fit[[#This Row],[ADSpend]])+(K$20*Cafe_Fit[[#This Row],[TapsActive]])+(K$21*Cafe_Fit[[#This Row],[IsWeekend]])</f>
        <v>15372.935705937181</v>
      </c>
      <c r="J875" s="4">
        <v>848</v>
      </c>
      <c r="K875" s="4">
        <v>14981.674822416189</v>
      </c>
      <c r="L875" s="4">
        <v>914.0462607841655</v>
      </c>
    </row>
    <row r="876" spans="2:12" x14ac:dyDescent="0.3">
      <c r="B876" s="1">
        <f t="shared" si="13"/>
        <v>43605</v>
      </c>
      <c r="C876" s="2">
        <v>13905.820860211068</v>
      </c>
      <c r="D876">
        <v>78</v>
      </c>
      <c r="E876" cm="1">
        <f t="array" ref="E876">_xlfn.SWITCH(MONTH(Cafe_Fit[[#This Row],[Date]]),1,100,2,100,3,100,4,150,5,150,6,150,7,150,8,200,9,150,10,150,11,150,12,150)</f>
        <v>150</v>
      </c>
      <c r="F876">
        <v>21</v>
      </c>
      <c r="G876">
        <f>IF(OR(WEEKDAY(Cafe_Fit[[#This Row],[Date]])=1, WEEKDAY(Cafe_Fit[[#This Row],[Date]])=7),1,0)</f>
        <v>0</v>
      </c>
      <c r="H876" s="8">
        <f>K$17+(K$18*Cafe_Fit[[#This Row],[Temp]])+(K$19*Cafe_Fit[[#This Row],[ADSpend]])+(K$20*Cafe_Fit[[#This Row],[TapsActive]])+(K$21*Cafe_Fit[[#This Row],[IsWeekend]])</f>
        <v>12410.218377435922</v>
      </c>
      <c r="J876" s="4">
        <v>849</v>
      </c>
      <c r="K876" s="4">
        <v>12459.182025678319</v>
      </c>
      <c r="L876" s="4">
        <v>758.26209189688052</v>
      </c>
    </row>
    <row r="877" spans="2:12" x14ac:dyDescent="0.3">
      <c r="B877" s="1">
        <f t="shared" si="13"/>
        <v>43606</v>
      </c>
      <c r="C877" s="2">
        <v>12376.697717319323</v>
      </c>
      <c r="D877">
        <v>79</v>
      </c>
      <c r="E877" cm="1">
        <f t="array" ref="E877">_xlfn.SWITCH(MONTH(Cafe_Fit[[#This Row],[Date]]),1,100,2,100,3,100,4,150,5,150,6,150,7,150,8,200,9,150,10,150,11,150,12,150)</f>
        <v>150</v>
      </c>
      <c r="F877">
        <v>20</v>
      </c>
      <c r="G877">
        <f>IF(OR(WEEKDAY(Cafe_Fit[[#This Row],[Date]])=1, WEEKDAY(Cafe_Fit[[#This Row],[Date]])=7),1,0)</f>
        <v>0</v>
      </c>
      <c r="H877" s="8">
        <f>K$17+(K$18*Cafe_Fit[[#This Row],[Temp]])+(K$19*Cafe_Fit[[#This Row],[ADSpend]])+(K$20*Cafe_Fit[[#This Row],[TapsActive]])+(K$21*Cafe_Fit[[#This Row],[IsWeekend]])</f>
        <v>12491.464245252106</v>
      </c>
      <c r="J877" s="4">
        <v>850</v>
      </c>
      <c r="K877" s="4">
        <v>12540.427893494503</v>
      </c>
      <c r="L877" s="4">
        <v>763.0312518643259</v>
      </c>
    </row>
    <row r="878" spans="2:12" x14ac:dyDescent="0.3">
      <c r="B878" s="1">
        <f t="shared" si="13"/>
        <v>43607</v>
      </c>
      <c r="C878" s="2">
        <v>13495.489314542425</v>
      </c>
      <c r="D878">
        <v>82</v>
      </c>
      <c r="E878" cm="1">
        <f t="array" ref="E878">_xlfn.SWITCH(MONTH(Cafe_Fit[[#This Row],[Date]]),1,100,2,100,3,100,4,150,5,150,6,150,7,150,8,200,9,150,10,150,11,150,12,150)</f>
        <v>150</v>
      </c>
      <c r="F878">
        <v>19</v>
      </c>
      <c r="G878">
        <f>IF(OR(WEEKDAY(Cafe_Fit[[#This Row],[Date]])=1, WEEKDAY(Cafe_Fit[[#This Row],[Date]])=7),1,0)</f>
        <v>0</v>
      </c>
      <c r="H878" s="8">
        <f>K$17+(K$18*Cafe_Fit[[#This Row],[Temp]])+(K$19*Cafe_Fit[[#This Row],[ADSpend]])+(K$20*Cafe_Fit[[#This Row],[TapsActive]])+(K$21*Cafe_Fit[[#This Row],[IsWeekend]])</f>
        <v>12667.211463335725</v>
      </c>
      <c r="J878" s="4">
        <v>851</v>
      </c>
      <c r="K878" s="4">
        <v>12459.182025678319</v>
      </c>
      <c r="L878" s="4">
        <v>1824.0998411082837</v>
      </c>
    </row>
    <row r="879" spans="2:12" x14ac:dyDescent="0.3">
      <c r="B879" s="1">
        <f t="shared" si="13"/>
        <v>43608</v>
      </c>
      <c r="C879" s="2">
        <v>12958.285938151541</v>
      </c>
      <c r="D879">
        <v>81</v>
      </c>
      <c r="E879" cm="1">
        <f t="array" ref="E879">_xlfn.SWITCH(MONTH(Cafe_Fit[[#This Row],[Date]]),1,100,2,100,3,100,4,150,5,150,6,150,7,150,8,200,9,150,10,150,11,150,12,150)</f>
        <v>150</v>
      </c>
      <c r="F879">
        <v>15</v>
      </c>
      <c r="G879">
        <f>IF(OR(WEEKDAY(Cafe_Fit[[#This Row],[Date]])=1, WEEKDAY(Cafe_Fit[[#This Row],[Date]])=7),1,0)</f>
        <v>0</v>
      </c>
      <c r="H879" s="8">
        <f>K$17+(K$18*Cafe_Fit[[#This Row],[Temp]])+(K$19*Cafe_Fit[[#This Row],[ADSpend]])+(K$20*Cafe_Fit[[#This Row],[TapsActive]])+(K$21*Cafe_Fit[[#This Row],[IsWeekend]])</f>
        <v>12755.941558931874</v>
      </c>
      <c r="J879" s="4">
        <v>852</v>
      </c>
      <c r="K879" s="4">
        <v>12323.201254948452</v>
      </c>
      <c r="L879" s="4">
        <v>2135.8548521372231</v>
      </c>
    </row>
    <row r="880" spans="2:12" x14ac:dyDescent="0.3">
      <c r="B880" s="1">
        <f t="shared" si="13"/>
        <v>43609</v>
      </c>
      <c r="C880" s="2">
        <v>13368.11883817576</v>
      </c>
      <c r="D880">
        <v>82</v>
      </c>
      <c r="E880" cm="1">
        <f t="array" ref="E880">_xlfn.SWITCH(MONTH(Cafe_Fit[[#This Row],[Date]]),1,100,2,100,3,100,4,150,5,150,6,150,7,150,8,200,9,150,10,150,11,150,12,150)</f>
        <v>150</v>
      </c>
      <c r="F880">
        <v>18</v>
      </c>
      <c r="G880">
        <f>IF(OR(WEEKDAY(Cafe_Fit[[#This Row],[Date]])=1, WEEKDAY(Cafe_Fit[[#This Row],[Date]])=7),1,0)</f>
        <v>0</v>
      </c>
      <c r="H880" s="8">
        <f>K$17+(K$18*Cafe_Fit[[#This Row],[Temp]])+(K$19*Cafe_Fit[[#This Row],[ADSpend]])+(K$20*Cafe_Fit[[#This Row],[TapsActive]])+(K$21*Cafe_Fit[[#This Row],[IsWeekend]])</f>
        <v>12701.206656018192</v>
      </c>
      <c r="J880" s="4">
        <v>853</v>
      </c>
      <c r="K880" s="4">
        <v>12370.451930082168</v>
      </c>
      <c r="L880" s="4">
        <v>1478.4424540839991</v>
      </c>
    </row>
    <row r="881" spans="2:12" x14ac:dyDescent="0.3">
      <c r="B881" s="1">
        <f t="shared" si="13"/>
        <v>43610</v>
      </c>
      <c r="C881" s="2">
        <v>16386.584585878856</v>
      </c>
      <c r="D881">
        <v>84</v>
      </c>
      <c r="E881" cm="1">
        <f t="array" ref="E881">_xlfn.SWITCH(MONTH(Cafe_Fit[[#This Row],[Date]]),1,100,2,100,3,100,4,150,5,150,6,150,7,150,8,200,9,150,10,150,11,150,12,150)</f>
        <v>150</v>
      </c>
      <c r="F881">
        <v>15</v>
      </c>
      <c r="G881">
        <f>IF(OR(WEEKDAY(Cafe_Fit[[#This Row],[Date]])=1, WEEKDAY(Cafe_Fit[[#This Row],[Date]])=7),1,0)</f>
        <v>1</v>
      </c>
      <c r="H881" s="8">
        <f>K$17+(K$18*Cafe_Fit[[#This Row],[Temp]])+(K$19*Cafe_Fit[[#This Row],[ADSpend]])+(K$20*Cafe_Fit[[#This Row],[TapsActive]])+(K$21*Cafe_Fit[[#This Row],[IsWeekend]])</f>
        <v>15826.415720151821</v>
      </c>
      <c r="J881" s="4">
        <v>854</v>
      </c>
      <c r="K881" s="4">
        <v>15244.439162987279</v>
      </c>
      <c r="L881" s="4">
        <v>1457.0630205558318</v>
      </c>
    </row>
    <row r="882" spans="2:12" x14ac:dyDescent="0.3">
      <c r="B882" s="1">
        <f t="shared" si="13"/>
        <v>43611</v>
      </c>
      <c r="C882" s="2">
        <v>16554.593168308213</v>
      </c>
      <c r="D882">
        <v>85</v>
      </c>
      <c r="E882" cm="1">
        <f t="array" ref="E882">_xlfn.SWITCH(MONTH(Cafe_Fit[[#This Row],[Date]]),1,100,2,100,3,100,4,150,5,150,6,150,7,150,8,200,9,150,10,150,11,150,12,150)</f>
        <v>150</v>
      </c>
      <c r="F882">
        <v>19</v>
      </c>
      <c r="G882">
        <f>IF(OR(WEEKDAY(Cafe_Fit[[#This Row],[Date]])=1, WEEKDAY(Cafe_Fit[[#This Row],[Date]])=7),1,0)</f>
        <v>1</v>
      </c>
      <c r="H882" s="8">
        <f>K$17+(K$18*Cafe_Fit[[#This Row],[Temp]])+(K$19*Cafe_Fit[[#This Row],[ADSpend]])+(K$20*Cafe_Fit[[#This Row],[TapsActive]])+(K$21*Cafe_Fit[[#This Row],[IsWeekend]])</f>
        <v>15737.68562455567</v>
      </c>
      <c r="J882" s="4">
        <v>855</v>
      </c>
      <c r="K882" s="4">
        <v>15314.142521460893</v>
      </c>
      <c r="L882" s="4">
        <v>-7.0359481101531856</v>
      </c>
    </row>
    <row r="883" spans="2:12" x14ac:dyDescent="0.3">
      <c r="B883" s="1">
        <f t="shared" si="13"/>
        <v>43612</v>
      </c>
      <c r="C883" s="2">
        <v>14358.091085036129</v>
      </c>
      <c r="D883">
        <v>84</v>
      </c>
      <c r="E883" cm="1">
        <f t="array" ref="E883">_xlfn.SWITCH(MONTH(Cafe_Fit[[#This Row],[Date]]),1,100,2,100,3,100,4,150,5,150,6,150,7,150,8,200,9,150,10,150,11,150,12,150)</f>
        <v>150</v>
      </c>
      <c r="F883">
        <v>15</v>
      </c>
      <c r="G883">
        <f>IF(OR(WEEKDAY(Cafe_Fit[[#This Row],[Date]])=1, WEEKDAY(Cafe_Fit[[#This Row],[Date]])=7),1,0)</f>
        <v>0</v>
      </c>
      <c r="H883" s="8">
        <f>K$17+(K$18*Cafe_Fit[[#This Row],[Temp]])+(K$19*Cafe_Fit[[#This Row],[ADSpend]])+(K$20*Cafe_Fit[[#This Row],[TapsActive]])+(K$21*Cafe_Fit[[#This Row],[IsWeekend]])</f>
        <v>12897.693584333028</v>
      </c>
      <c r="J883" s="4">
        <v>856</v>
      </c>
      <c r="K883" s="4">
        <v>12256.923842692198</v>
      </c>
      <c r="L883" s="4">
        <v>-44.157727698187955</v>
      </c>
    </row>
    <row r="884" spans="2:12" x14ac:dyDescent="0.3">
      <c r="B884" s="1">
        <f t="shared" si="13"/>
        <v>43613</v>
      </c>
      <c r="C884" s="2">
        <v>12959.562907443069</v>
      </c>
      <c r="D884">
        <v>84</v>
      </c>
      <c r="E884" cm="1">
        <f t="array" ref="E884">_xlfn.SWITCH(MONTH(Cafe_Fit[[#This Row],[Date]]),1,100,2,100,3,100,4,150,5,150,6,150,7,150,8,200,9,150,10,150,11,150,12,150)</f>
        <v>150</v>
      </c>
      <c r="F884">
        <v>22</v>
      </c>
      <c r="G884">
        <f>IF(OR(WEEKDAY(Cafe_Fit[[#This Row],[Date]])=1, WEEKDAY(Cafe_Fit[[#This Row],[Date]])=7),1,0)</f>
        <v>0</v>
      </c>
      <c r="H884" s="8">
        <f>K$17+(K$18*Cafe_Fit[[#This Row],[Temp]])+(K$19*Cafe_Fit[[#This Row],[ADSpend]])+(K$20*Cafe_Fit[[#This Row],[TapsActive]])+(K$21*Cafe_Fit[[#This Row],[IsWeekend]])</f>
        <v>12659.72723555576</v>
      </c>
      <c r="J884" s="4">
        <v>857</v>
      </c>
      <c r="K884" s="4">
        <v>12357.196447630919</v>
      </c>
      <c r="L884" s="4">
        <v>2364.5155270474188</v>
      </c>
    </row>
    <row r="885" spans="2:12" x14ac:dyDescent="0.3">
      <c r="B885" s="1">
        <f t="shared" si="13"/>
        <v>43614</v>
      </c>
      <c r="C885" s="2">
        <v>12403.361445718761</v>
      </c>
      <c r="D885">
        <v>83</v>
      </c>
      <c r="E885" cm="1">
        <f t="array" ref="E885">_xlfn.SWITCH(MONTH(Cafe_Fit[[#This Row],[Date]]),1,100,2,100,3,100,4,150,5,150,6,150,7,150,8,200,9,150,10,150,11,150,12,150)</f>
        <v>150</v>
      </c>
      <c r="F885">
        <v>14</v>
      </c>
      <c r="G885">
        <f>IF(OR(WEEKDAY(Cafe_Fit[[#This Row],[Date]])=1, WEEKDAY(Cafe_Fit[[#This Row],[Date]])=7),1,0)</f>
        <v>0</v>
      </c>
      <c r="H885" s="8">
        <f>K$17+(K$18*Cafe_Fit[[#This Row],[Temp]])+(K$19*Cafe_Fit[[#This Row],[ADSpend]])+(K$20*Cafe_Fit[[#This Row],[TapsActive]])+(K$21*Cafe_Fit[[#This Row],[IsWeekend]])</f>
        <v>12884.438101881777</v>
      </c>
      <c r="J885" s="4">
        <v>858</v>
      </c>
      <c r="K885" s="4">
        <v>12187.220484218584</v>
      </c>
      <c r="L885" s="4">
        <v>1549.5795912425201</v>
      </c>
    </row>
    <row r="886" spans="2:12" x14ac:dyDescent="0.3">
      <c r="B886" s="1">
        <f t="shared" si="13"/>
        <v>43615</v>
      </c>
      <c r="C886" s="2">
        <v>14372.642874150533</v>
      </c>
      <c r="D886">
        <v>83</v>
      </c>
      <c r="E886" cm="1">
        <f t="array" ref="E886">_xlfn.SWITCH(MONTH(Cafe_Fit[[#This Row],[Date]]),1,100,2,100,3,100,4,150,5,150,6,150,7,150,8,200,9,150,10,150,11,150,12,150)</f>
        <v>150</v>
      </c>
      <c r="F886">
        <v>18</v>
      </c>
      <c r="G886">
        <f>IF(OR(WEEKDAY(Cafe_Fit[[#This Row],[Date]])=1, WEEKDAY(Cafe_Fit[[#This Row],[Date]])=7),1,0)</f>
        <v>0</v>
      </c>
      <c r="H886" s="8">
        <f>K$17+(K$18*Cafe_Fit[[#This Row],[Temp]])+(K$19*Cafe_Fit[[#This Row],[ADSpend]])+(K$20*Cafe_Fit[[#This Row],[TapsActive]])+(K$21*Cafe_Fit[[#This Row],[IsWeekend]])</f>
        <v>12748.457331151909</v>
      </c>
      <c r="J886" s="4">
        <v>859</v>
      </c>
      <c r="K886" s="4">
        <v>12173.965001767334</v>
      </c>
      <c r="L886" s="4">
        <v>1649.1265520758516</v>
      </c>
    </row>
    <row r="887" spans="2:12" x14ac:dyDescent="0.3">
      <c r="B887" s="1">
        <f t="shared" si="13"/>
        <v>43616</v>
      </c>
      <c r="C887" s="2">
        <v>14150.744027224522</v>
      </c>
      <c r="D887">
        <v>80</v>
      </c>
      <c r="E887" cm="1">
        <f t="array" ref="E887">_xlfn.SWITCH(MONTH(Cafe_Fit[[#This Row],[Date]]),1,100,2,100,3,100,4,150,5,150,6,150,7,150,8,200,9,150,10,150,11,150,12,150)</f>
        <v>150</v>
      </c>
      <c r="F887">
        <v>21</v>
      </c>
      <c r="G887">
        <f>IF(OR(WEEKDAY(Cafe_Fit[[#This Row],[Date]])=1, WEEKDAY(Cafe_Fit[[#This Row],[Date]])=7),1,0)</f>
        <v>0</v>
      </c>
      <c r="H887" s="8">
        <f>K$17+(K$18*Cafe_Fit[[#This Row],[Temp]])+(K$19*Cafe_Fit[[#This Row],[ADSpend]])+(K$20*Cafe_Fit[[#This Row],[TapsActive]])+(K$21*Cafe_Fit[[#This Row],[IsWeekend]])</f>
        <v>12504.719727703356</v>
      </c>
      <c r="J887" s="4">
        <v>860</v>
      </c>
      <c r="K887" s="4">
        <v>12147.454036864832</v>
      </c>
      <c r="L887" s="4">
        <v>-300.05632833386517</v>
      </c>
    </row>
    <row r="888" spans="2:12" x14ac:dyDescent="0.3">
      <c r="B888" s="1">
        <f t="shared" si="13"/>
        <v>43617</v>
      </c>
      <c r="C888" s="2">
        <v>15886.875899601891</v>
      </c>
      <c r="D888">
        <v>79</v>
      </c>
      <c r="E888" cm="1">
        <f t="array" ref="E888">_xlfn.SWITCH(MONTH(Cafe_Fit[[#This Row],[Date]]),1,100,2,100,3,100,4,150,5,150,6,150,7,150,8,200,9,150,10,150,11,150,12,150)</f>
        <v>150</v>
      </c>
      <c r="F888">
        <v>15</v>
      </c>
      <c r="G888">
        <f>IF(OR(WEEKDAY(Cafe_Fit[[#This Row],[Date]])=1, WEEKDAY(Cafe_Fit[[#This Row],[Date]])=7),1,0)</f>
        <v>1</v>
      </c>
      <c r="H888" s="8">
        <f>K$17+(K$18*Cafe_Fit[[#This Row],[Temp]])+(K$19*Cafe_Fit[[#This Row],[ADSpend]])+(K$20*Cafe_Fit[[#This Row],[TapsActive]])+(K$21*Cafe_Fit[[#This Row],[IsWeekend]])</f>
        <v>15590.162344483233</v>
      </c>
      <c r="J888" s="4">
        <v>861</v>
      </c>
      <c r="K888" s="4">
        <v>15251.923390767244</v>
      </c>
      <c r="L888" s="4">
        <v>1312.6054832490026</v>
      </c>
    </row>
    <row r="889" spans="2:12" x14ac:dyDescent="0.3">
      <c r="B889" s="1">
        <f t="shared" si="13"/>
        <v>43618</v>
      </c>
      <c r="C889" s="2">
        <v>15712.567038490874</v>
      </c>
      <c r="D889">
        <v>79</v>
      </c>
      <c r="E889" cm="1">
        <f t="array" ref="E889">_xlfn.SWITCH(MONTH(Cafe_Fit[[#This Row],[Date]]),1,100,2,100,3,100,4,150,5,150,6,150,7,150,8,200,9,150,10,150,11,150,12,150)</f>
        <v>150</v>
      </c>
      <c r="F889">
        <v>15</v>
      </c>
      <c r="G889">
        <f>IF(OR(WEEKDAY(Cafe_Fit[[#This Row],[Date]])=1, WEEKDAY(Cafe_Fit[[#This Row],[Date]])=7),1,0)</f>
        <v>1</v>
      </c>
      <c r="H889" s="8">
        <f>K$17+(K$18*Cafe_Fit[[#This Row],[Temp]])+(K$19*Cafe_Fit[[#This Row],[ADSpend]])+(K$20*Cafe_Fit[[#This Row],[TapsActive]])+(K$21*Cafe_Fit[[#This Row],[IsWeekend]])</f>
        <v>15590.162344483233</v>
      </c>
      <c r="J889" s="4">
        <v>862</v>
      </c>
      <c r="K889" s="4">
        <v>14947.679629733722</v>
      </c>
      <c r="L889" s="4">
        <v>1982.4994791097979</v>
      </c>
    </row>
    <row r="890" spans="2:12" x14ac:dyDescent="0.3">
      <c r="B890" s="1">
        <f t="shared" si="13"/>
        <v>43619</v>
      </c>
      <c r="C890" s="2">
        <v>13446.011829728512</v>
      </c>
      <c r="D890">
        <v>77</v>
      </c>
      <c r="E890" cm="1">
        <f t="array" ref="E890">_xlfn.SWITCH(MONTH(Cafe_Fit[[#This Row],[Date]]),1,100,2,100,3,100,4,150,5,150,6,150,7,150,8,200,9,150,10,150,11,150,12,150)</f>
        <v>150</v>
      </c>
      <c r="F890">
        <v>17</v>
      </c>
      <c r="G890">
        <f>IF(OR(WEEKDAY(Cafe_Fit[[#This Row],[Date]])=1, WEEKDAY(Cafe_Fit[[#This Row],[Date]])=7),1,0)</f>
        <v>0</v>
      </c>
      <c r="H890" s="8">
        <f>K$17+(K$18*Cafe_Fit[[#This Row],[Temp]])+(K$19*Cafe_Fit[[#This Row],[ADSpend]])+(K$20*Cafe_Fit[[#This Row],[TapsActive]])+(K$21*Cafe_Fit[[#This Row],[IsWeekend]])</f>
        <v>12498.948473032071</v>
      </c>
      <c r="J890" s="4">
        <v>863</v>
      </c>
      <c r="K890" s="4">
        <v>12073.692396828614</v>
      </c>
      <c r="L890" s="4">
        <v>2096.7041660990762</v>
      </c>
    </row>
    <row r="891" spans="2:12" x14ac:dyDescent="0.3">
      <c r="B891" s="1">
        <f t="shared" si="13"/>
        <v>43620</v>
      </c>
      <c r="C891" s="2">
        <v>13419.124792835017</v>
      </c>
      <c r="D891">
        <v>77</v>
      </c>
      <c r="E891" cm="1">
        <f t="array" ref="E891">_xlfn.SWITCH(MONTH(Cafe_Fit[[#This Row],[Date]]),1,100,2,100,3,100,4,150,5,150,6,150,7,150,8,200,9,150,10,150,11,150,12,150)</f>
        <v>150</v>
      </c>
      <c r="F891">
        <v>21</v>
      </c>
      <c r="G891">
        <f>IF(OR(WEEKDAY(Cafe_Fit[[#This Row],[Date]])=1, WEEKDAY(Cafe_Fit[[#This Row],[Date]])=7),1,0)</f>
        <v>0</v>
      </c>
      <c r="H891" s="8">
        <f>K$17+(K$18*Cafe_Fit[[#This Row],[Temp]])+(K$19*Cafe_Fit[[#This Row],[ADSpend]])+(K$20*Cafe_Fit[[#This Row],[TapsActive]])+(K$21*Cafe_Fit[[#This Row],[IsWeekend]])</f>
        <v>12362.967702302203</v>
      </c>
      <c r="J891" s="4">
        <v>864</v>
      </c>
      <c r="K891" s="4">
        <v>11688.202767978908</v>
      </c>
      <c r="L891" s="4">
        <v>1089.3962744429828</v>
      </c>
    </row>
    <row r="892" spans="2:12" x14ac:dyDescent="0.3">
      <c r="B892" s="1">
        <f t="shared" si="13"/>
        <v>43621</v>
      </c>
      <c r="C892" s="2">
        <v>13712.73048354329</v>
      </c>
      <c r="D892">
        <v>78</v>
      </c>
      <c r="E892" cm="1">
        <f t="array" ref="E892">_xlfn.SWITCH(MONTH(Cafe_Fit[[#This Row],[Date]]),1,100,2,100,3,100,4,150,5,150,6,150,7,150,8,200,9,150,10,150,11,150,12,150)</f>
        <v>150</v>
      </c>
      <c r="F892">
        <v>18</v>
      </c>
      <c r="G892">
        <f>IF(OR(WEEKDAY(Cafe_Fit[[#This Row],[Date]])=1, WEEKDAY(Cafe_Fit[[#This Row],[Date]])=7),1,0)</f>
        <v>0</v>
      </c>
      <c r="H892" s="8">
        <f>K$17+(K$18*Cafe_Fit[[#This Row],[Temp]])+(K$19*Cafe_Fit[[#This Row],[ADSpend]])+(K$20*Cafe_Fit[[#This Row],[TapsActive]])+(K$21*Cafe_Fit[[#This Row],[IsWeekend]])</f>
        <v>12512.203955483323</v>
      </c>
      <c r="J892" s="4">
        <v>865</v>
      </c>
      <c r="K892" s="4">
        <v>11782.704118246344</v>
      </c>
      <c r="L892" s="4">
        <v>379.80204903375125</v>
      </c>
    </row>
    <row r="893" spans="2:12" x14ac:dyDescent="0.3">
      <c r="B893" s="1">
        <f t="shared" si="13"/>
        <v>43622</v>
      </c>
      <c r="C893" s="2">
        <v>12837.521923886696</v>
      </c>
      <c r="D893">
        <v>75</v>
      </c>
      <c r="E893" cm="1">
        <f t="array" ref="E893">_xlfn.SWITCH(MONTH(Cafe_Fit[[#This Row],[Date]]),1,100,2,100,3,100,4,150,5,150,6,150,7,150,8,200,9,150,10,150,11,150,12,150)</f>
        <v>150</v>
      </c>
      <c r="F893">
        <v>21</v>
      </c>
      <c r="G893">
        <f>IF(OR(WEEKDAY(Cafe_Fit[[#This Row],[Date]])=1, WEEKDAY(Cafe_Fit[[#This Row],[Date]])=7),1,0)</f>
        <v>0</v>
      </c>
      <c r="H893" s="8">
        <f>K$17+(K$18*Cafe_Fit[[#This Row],[Temp]])+(K$19*Cafe_Fit[[#This Row],[ADSpend]])+(K$20*Cafe_Fit[[#This Row],[TapsActive]])+(K$21*Cafe_Fit[[#This Row],[IsWeekend]])</f>
        <v>12268.466352034768</v>
      </c>
      <c r="J893" s="4">
        <v>866</v>
      </c>
      <c r="K893" s="4">
        <v>12343.940965179669</v>
      </c>
      <c r="L893" s="4">
        <v>235.19525817975045</v>
      </c>
    </row>
    <row r="894" spans="2:12" x14ac:dyDescent="0.3">
      <c r="B894" s="1">
        <f t="shared" si="13"/>
        <v>43623</v>
      </c>
      <c r="C894" s="2">
        <v>12917.111438317572</v>
      </c>
      <c r="D894">
        <v>76</v>
      </c>
      <c r="E894" cm="1">
        <f t="array" ref="E894">_xlfn.SWITCH(MONTH(Cafe_Fit[[#This Row],[Date]]),1,100,2,100,3,100,4,150,5,150,6,150,7,150,8,200,9,150,10,150,11,150,12,150)</f>
        <v>150</v>
      </c>
      <c r="F894">
        <v>18</v>
      </c>
      <c r="G894">
        <f>IF(OR(WEEKDAY(Cafe_Fit[[#This Row],[Date]])=1, WEEKDAY(Cafe_Fit[[#This Row],[Date]])=7),1,0)</f>
        <v>0</v>
      </c>
      <c r="H894" s="8">
        <f>K$17+(K$18*Cafe_Fit[[#This Row],[Temp]])+(K$19*Cafe_Fit[[#This Row],[ADSpend]])+(K$20*Cafe_Fit[[#This Row],[TapsActive]])+(K$21*Cafe_Fit[[#This Row],[IsWeekend]])</f>
        <v>12417.702605215887</v>
      </c>
      <c r="J894" s="4">
        <v>867</v>
      </c>
      <c r="K894" s="4">
        <v>12485.692990580821</v>
      </c>
      <c r="L894" s="4">
        <v>995.37870288886916</v>
      </c>
    </row>
    <row r="895" spans="2:12" x14ac:dyDescent="0.3">
      <c r="B895" s="1">
        <f t="shared" si="13"/>
        <v>43624</v>
      </c>
      <c r="C895" s="2">
        <v>17451.199922934789</v>
      </c>
      <c r="D895">
        <v>71</v>
      </c>
      <c r="E895" cm="1">
        <f t="array" ref="E895">_xlfn.SWITCH(MONTH(Cafe_Fit[[#This Row],[Date]]),1,100,2,100,3,100,4,150,5,150,6,150,7,150,8,200,9,150,10,150,11,150,12,150)</f>
        <v>150</v>
      </c>
      <c r="F895">
        <v>15</v>
      </c>
      <c r="G895">
        <f>IF(OR(WEEKDAY(Cafe_Fit[[#This Row],[Date]])=1, WEEKDAY(Cafe_Fit[[#This Row],[Date]])=7),1,0)</f>
        <v>1</v>
      </c>
      <c r="H895" s="8">
        <f>K$17+(K$18*Cafe_Fit[[#This Row],[Temp]])+(K$19*Cafe_Fit[[#This Row],[ADSpend]])+(K$20*Cafe_Fit[[#This Row],[TapsActive]])+(K$21*Cafe_Fit[[#This Row],[IsWeekend]])</f>
        <v>15212.156943413493</v>
      </c>
      <c r="J895" s="4">
        <v>868</v>
      </c>
      <c r="K895" s="4">
        <v>15414.415126399614</v>
      </c>
      <c r="L895" s="4">
        <v>1100.5090696037514</v>
      </c>
    </row>
    <row r="896" spans="2:12" x14ac:dyDescent="0.3">
      <c r="B896" s="1">
        <f t="shared" si="13"/>
        <v>43625</v>
      </c>
      <c r="C896" s="2">
        <v>17509.749088037701</v>
      </c>
      <c r="D896">
        <v>73</v>
      </c>
      <c r="E896" cm="1">
        <f t="array" ref="E896">_xlfn.SWITCH(MONTH(Cafe_Fit[[#This Row],[Date]]),1,100,2,100,3,100,4,150,5,150,6,150,7,150,8,200,9,150,10,150,11,150,12,150)</f>
        <v>150</v>
      </c>
      <c r="F896">
        <v>18</v>
      </c>
      <c r="G896">
        <f>IF(OR(WEEKDAY(Cafe_Fit[[#This Row],[Date]])=1, WEEKDAY(Cafe_Fit[[#This Row],[Date]])=7),1,0)</f>
        <v>1</v>
      </c>
      <c r="H896" s="8">
        <f>K$17+(K$18*Cafe_Fit[[#This Row],[Temp]])+(K$19*Cafe_Fit[[#This Row],[ADSpend]])+(K$20*Cafe_Fit[[#This Row],[TapsActive]])+(K$21*Cafe_Fit[[#This Row],[IsWeekend]])</f>
        <v>15204.672715633527</v>
      </c>
      <c r="J896" s="4">
        <v>869</v>
      </c>
      <c r="K896" s="4">
        <v>15372.935705937181</v>
      </c>
      <c r="L896" s="4">
        <v>-217.07849538677874</v>
      </c>
    </row>
    <row r="897" spans="2:12" x14ac:dyDescent="0.3">
      <c r="B897" s="1">
        <f t="shared" si="13"/>
        <v>43626</v>
      </c>
      <c r="C897" s="2">
        <v>13202.039035252714</v>
      </c>
      <c r="D897">
        <v>76</v>
      </c>
      <c r="E897" cm="1">
        <f t="array" ref="E897">_xlfn.SWITCH(MONTH(Cafe_Fit[[#This Row],[Date]]),1,100,2,100,3,100,4,150,5,150,6,150,7,150,8,200,9,150,10,150,11,150,12,150)</f>
        <v>150</v>
      </c>
      <c r="F897">
        <v>12</v>
      </c>
      <c r="G897">
        <f>IF(OR(WEEKDAY(Cafe_Fit[[#This Row],[Date]])=1, WEEKDAY(Cafe_Fit[[#This Row],[Date]])=7),1,0)</f>
        <v>0</v>
      </c>
      <c r="H897" s="8">
        <f>K$17+(K$18*Cafe_Fit[[#This Row],[Temp]])+(K$19*Cafe_Fit[[#This Row],[ADSpend]])+(K$20*Cafe_Fit[[#This Row],[TapsActive]])+(K$21*Cafe_Fit[[#This Row],[IsWeekend]])</f>
        <v>12621.673761310689</v>
      </c>
      <c r="J897" s="4">
        <v>870</v>
      </c>
      <c r="K897" s="4">
        <v>12410.218377435922</v>
      </c>
      <c r="L897" s="4">
        <v>1495.6024827751462</v>
      </c>
    </row>
    <row r="898" spans="2:12" x14ac:dyDescent="0.3">
      <c r="B898" s="1">
        <f t="shared" si="13"/>
        <v>43627</v>
      </c>
      <c r="C898" s="2">
        <v>14782.355620416423</v>
      </c>
      <c r="D898">
        <v>76</v>
      </c>
      <c r="E898" cm="1">
        <f t="array" ref="E898">_xlfn.SWITCH(MONTH(Cafe_Fit[[#This Row],[Date]]),1,100,2,100,3,100,4,150,5,150,6,150,7,150,8,200,9,150,10,150,11,150,12,150)</f>
        <v>150</v>
      </c>
      <c r="F898">
        <v>20</v>
      </c>
      <c r="G898">
        <f>IF(OR(WEEKDAY(Cafe_Fit[[#This Row],[Date]])=1, WEEKDAY(Cafe_Fit[[#This Row],[Date]])=7),1,0)</f>
        <v>0</v>
      </c>
      <c r="H898" s="8">
        <f>K$17+(K$18*Cafe_Fit[[#This Row],[Temp]])+(K$19*Cafe_Fit[[#This Row],[ADSpend]])+(K$20*Cafe_Fit[[#This Row],[TapsActive]])+(K$21*Cafe_Fit[[#This Row],[IsWeekend]])</f>
        <v>12349.712219850953</v>
      </c>
      <c r="J898" s="4">
        <v>871</v>
      </c>
      <c r="K898" s="4">
        <v>12491.464245252106</v>
      </c>
      <c r="L898" s="4">
        <v>-114.76652793278299</v>
      </c>
    </row>
    <row r="899" spans="2:12" x14ac:dyDescent="0.3">
      <c r="B899" s="1">
        <f t="shared" si="13"/>
        <v>43628</v>
      </c>
      <c r="C899" s="2">
        <v>12601.567740713906</v>
      </c>
      <c r="D899">
        <v>71</v>
      </c>
      <c r="E899" cm="1">
        <f t="array" ref="E899">_xlfn.SWITCH(MONTH(Cafe_Fit[[#This Row],[Date]]),1,100,2,100,3,100,4,150,5,150,6,150,7,150,8,200,9,150,10,150,11,150,12,150)</f>
        <v>150</v>
      </c>
      <c r="F899">
        <v>20</v>
      </c>
      <c r="G899">
        <f>IF(OR(WEEKDAY(Cafe_Fit[[#This Row],[Date]])=1, WEEKDAY(Cafe_Fit[[#This Row],[Date]])=7),1,0)</f>
        <v>0</v>
      </c>
      <c r="H899" s="8">
        <f>K$17+(K$18*Cafe_Fit[[#This Row],[Temp]])+(K$19*Cafe_Fit[[#This Row],[ADSpend]])+(K$20*Cafe_Fit[[#This Row],[TapsActive]])+(K$21*Cafe_Fit[[#This Row],[IsWeekend]])</f>
        <v>12113.458844182365</v>
      </c>
      <c r="J899" s="4">
        <v>872</v>
      </c>
      <c r="K899" s="4">
        <v>12667.211463335725</v>
      </c>
      <c r="L899" s="4">
        <v>828.27785120669978</v>
      </c>
    </row>
    <row r="900" spans="2:12" x14ac:dyDescent="0.3">
      <c r="B900" s="1">
        <f t="shared" si="13"/>
        <v>43629</v>
      </c>
      <c r="C900" s="2">
        <v>12007.832070544444</v>
      </c>
      <c r="D900">
        <v>71</v>
      </c>
      <c r="E900" cm="1">
        <f t="array" ref="E900">_xlfn.SWITCH(MONTH(Cafe_Fit[[#This Row],[Date]]),1,100,2,100,3,100,4,150,5,150,6,150,7,150,8,200,9,150,10,150,11,150,12,150)</f>
        <v>150</v>
      </c>
      <c r="F900">
        <v>15</v>
      </c>
      <c r="G900">
        <f>IF(OR(WEEKDAY(Cafe_Fit[[#This Row],[Date]])=1, WEEKDAY(Cafe_Fit[[#This Row],[Date]])=7),1,0)</f>
        <v>0</v>
      </c>
      <c r="H900" s="8">
        <f>K$17+(K$18*Cafe_Fit[[#This Row],[Temp]])+(K$19*Cafe_Fit[[#This Row],[ADSpend]])+(K$20*Cafe_Fit[[#This Row],[TapsActive]])+(K$21*Cafe_Fit[[#This Row],[IsWeekend]])</f>
        <v>12283.4348075947</v>
      </c>
      <c r="J900" s="4">
        <v>873</v>
      </c>
      <c r="K900" s="4">
        <v>12755.941558931874</v>
      </c>
      <c r="L900" s="4">
        <v>202.34437921966673</v>
      </c>
    </row>
    <row r="901" spans="2:12" x14ac:dyDescent="0.3">
      <c r="B901" s="1">
        <f t="shared" si="13"/>
        <v>43630</v>
      </c>
      <c r="C901" s="2">
        <v>12679.106627694919</v>
      </c>
      <c r="D901">
        <v>71</v>
      </c>
      <c r="E901" cm="1">
        <f t="array" ref="E901">_xlfn.SWITCH(MONTH(Cafe_Fit[[#This Row],[Date]]),1,100,2,100,3,100,4,150,5,150,6,150,7,150,8,200,9,150,10,150,11,150,12,150)</f>
        <v>150</v>
      </c>
      <c r="F901">
        <v>16</v>
      </c>
      <c r="G901">
        <f>IF(OR(WEEKDAY(Cafe_Fit[[#This Row],[Date]])=1, WEEKDAY(Cafe_Fit[[#This Row],[Date]])=7),1,0)</f>
        <v>0</v>
      </c>
      <c r="H901" s="8">
        <f>K$17+(K$18*Cafe_Fit[[#This Row],[Temp]])+(K$19*Cafe_Fit[[#This Row],[ADSpend]])+(K$20*Cafe_Fit[[#This Row],[TapsActive]])+(K$21*Cafe_Fit[[#This Row],[IsWeekend]])</f>
        <v>12249.439614912233</v>
      </c>
      <c r="J901" s="4">
        <v>874</v>
      </c>
      <c r="K901" s="4">
        <v>12701.206656018192</v>
      </c>
      <c r="L901" s="4">
        <v>666.91218215756817</v>
      </c>
    </row>
    <row r="902" spans="2:12" x14ac:dyDescent="0.3">
      <c r="B902" s="1">
        <f t="shared" si="13"/>
        <v>43631</v>
      </c>
      <c r="C902" s="2">
        <v>14969.691744005047</v>
      </c>
      <c r="D902">
        <v>74</v>
      </c>
      <c r="E902" cm="1">
        <f t="array" ref="E902">_xlfn.SWITCH(MONTH(Cafe_Fit[[#This Row],[Date]]),1,100,2,100,3,100,4,150,5,150,6,150,7,150,8,200,9,150,10,150,11,150,12,150)</f>
        <v>150</v>
      </c>
      <c r="F902">
        <v>19</v>
      </c>
      <c r="G902">
        <f>IF(OR(WEEKDAY(Cafe_Fit[[#This Row],[Date]])=1, WEEKDAY(Cafe_Fit[[#This Row],[Date]])=7),1,0)</f>
        <v>1</v>
      </c>
      <c r="H902" s="8">
        <f>K$17+(K$18*Cafe_Fit[[#This Row],[Temp]])+(K$19*Cafe_Fit[[#This Row],[ADSpend]])+(K$20*Cafe_Fit[[#This Row],[TapsActive]])+(K$21*Cafe_Fit[[#This Row],[IsWeekend]])</f>
        <v>15217.928198084777</v>
      </c>
      <c r="J902" s="4">
        <v>875</v>
      </c>
      <c r="K902" s="4">
        <v>15826.415720151821</v>
      </c>
      <c r="L902" s="4">
        <v>560.16886572703515</v>
      </c>
    </row>
    <row r="903" spans="2:12" x14ac:dyDescent="0.3">
      <c r="B903" s="1">
        <f t="shared" si="13"/>
        <v>43632</v>
      </c>
      <c r="C903" s="2">
        <v>15272.533093065174</v>
      </c>
      <c r="D903">
        <v>79</v>
      </c>
      <c r="E903" cm="1">
        <f t="array" ref="E903">_xlfn.SWITCH(MONTH(Cafe_Fit[[#This Row],[Date]]),1,100,2,100,3,100,4,150,5,150,6,150,7,150,8,200,9,150,10,150,11,150,12,150)</f>
        <v>150</v>
      </c>
      <c r="F903">
        <v>17</v>
      </c>
      <c r="G903">
        <f>IF(OR(WEEKDAY(Cafe_Fit[[#This Row],[Date]])=1, WEEKDAY(Cafe_Fit[[#This Row],[Date]])=7),1,0)</f>
        <v>1</v>
      </c>
      <c r="H903" s="8">
        <f>K$17+(K$18*Cafe_Fit[[#This Row],[Temp]])+(K$19*Cafe_Fit[[#This Row],[ADSpend]])+(K$20*Cafe_Fit[[#This Row],[TapsActive]])+(K$21*Cafe_Fit[[#This Row],[IsWeekend]])</f>
        <v>15522.171959118299</v>
      </c>
      <c r="J903" s="4">
        <v>876</v>
      </c>
      <c r="K903" s="4">
        <v>15737.68562455567</v>
      </c>
      <c r="L903" s="4">
        <v>816.90754375254255</v>
      </c>
    </row>
    <row r="904" spans="2:12" x14ac:dyDescent="0.3">
      <c r="B904" s="1">
        <f t="shared" si="13"/>
        <v>43633</v>
      </c>
      <c r="C904" s="2">
        <v>13032.903437778328</v>
      </c>
      <c r="D904">
        <v>82</v>
      </c>
      <c r="E904" cm="1">
        <f t="array" ref="E904">_xlfn.SWITCH(MONTH(Cafe_Fit[[#This Row],[Date]]),1,100,2,100,3,100,4,150,5,150,6,150,7,150,8,200,9,150,10,150,11,150,12,150)</f>
        <v>150</v>
      </c>
      <c r="F904">
        <v>14</v>
      </c>
      <c r="G904">
        <f>IF(OR(WEEKDAY(Cafe_Fit[[#This Row],[Date]])=1, WEEKDAY(Cafe_Fit[[#This Row],[Date]])=7),1,0)</f>
        <v>0</v>
      </c>
      <c r="H904" s="8">
        <f>K$17+(K$18*Cafe_Fit[[#This Row],[Temp]])+(K$19*Cafe_Fit[[#This Row],[ADSpend]])+(K$20*Cafe_Fit[[#This Row],[TapsActive]])+(K$21*Cafe_Fit[[#This Row],[IsWeekend]])</f>
        <v>12837.18742674806</v>
      </c>
      <c r="J904" s="4">
        <v>877</v>
      </c>
      <c r="K904" s="4">
        <v>12897.693584333028</v>
      </c>
      <c r="L904" s="4">
        <v>1460.3975007031004</v>
      </c>
    </row>
    <row r="905" spans="2:12" x14ac:dyDescent="0.3">
      <c r="B905" s="1">
        <f t="shared" ref="B905:B968" si="14">B904+1</f>
        <v>43634</v>
      </c>
      <c r="C905" s="2">
        <v>12672.974967791115</v>
      </c>
      <c r="D905">
        <v>78</v>
      </c>
      <c r="E905" cm="1">
        <f t="array" ref="E905">_xlfn.SWITCH(MONTH(Cafe_Fit[[#This Row],[Date]]),1,100,2,100,3,100,4,150,5,150,6,150,7,150,8,200,9,150,10,150,11,150,12,150)</f>
        <v>150</v>
      </c>
      <c r="F905">
        <v>18</v>
      </c>
      <c r="G905">
        <f>IF(OR(WEEKDAY(Cafe_Fit[[#This Row],[Date]])=1, WEEKDAY(Cafe_Fit[[#This Row],[Date]])=7),1,0)</f>
        <v>0</v>
      </c>
      <c r="H905" s="8">
        <f>K$17+(K$18*Cafe_Fit[[#This Row],[Temp]])+(K$19*Cafe_Fit[[#This Row],[ADSpend]])+(K$20*Cafe_Fit[[#This Row],[TapsActive]])+(K$21*Cafe_Fit[[#This Row],[IsWeekend]])</f>
        <v>12512.203955483323</v>
      </c>
      <c r="J905" s="4">
        <v>878</v>
      </c>
      <c r="K905" s="4">
        <v>12659.72723555576</v>
      </c>
      <c r="L905" s="4">
        <v>299.83567188730922</v>
      </c>
    </row>
    <row r="906" spans="2:12" x14ac:dyDescent="0.3">
      <c r="B906" s="1">
        <f t="shared" si="14"/>
        <v>43635</v>
      </c>
      <c r="C906" s="2">
        <v>14371.119627656652</v>
      </c>
      <c r="D906">
        <v>76</v>
      </c>
      <c r="E906" cm="1">
        <f t="array" ref="E906">_xlfn.SWITCH(MONTH(Cafe_Fit[[#This Row],[Date]]),1,100,2,100,3,100,4,150,5,150,6,150,7,150,8,200,9,150,10,150,11,150,12,150)</f>
        <v>150</v>
      </c>
      <c r="F906">
        <v>12</v>
      </c>
      <c r="G906">
        <f>IF(OR(WEEKDAY(Cafe_Fit[[#This Row],[Date]])=1, WEEKDAY(Cafe_Fit[[#This Row],[Date]])=7),1,0)</f>
        <v>0</v>
      </c>
      <c r="H906" s="8">
        <f>K$17+(K$18*Cafe_Fit[[#This Row],[Temp]])+(K$19*Cafe_Fit[[#This Row],[ADSpend]])+(K$20*Cafe_Fit[[#This Row],[TapsActive]])+(K$21*Cafe_Fit[[#This Row],[IsWeekend]])</f>
        <v>12621.673761310689</v>
      </c>
      <c r="J906" s="4">
        <v>879</v>
      </c>
      <c r="K906" s="4">
        <v>12884.438101881777</v>
      </c>
      <c r="L906" s="4">
        <v>-481.07665616301529</v>
      </c>
    </row>
    <row r="907" spans="2:12" x14ac:dyDescent="0.3">
      <c r="B907" s="1">
        <f t="shared" si="14"/>
        <v>43636</v>
      </c>
      <c r="C907" s="2">
        <v>13636.699392442042</v>
      </c>
      <c r="D907">
        <v>79</v>
      </c>
      <c r="E907" cm="1">
        <f t="array" ref="E907">_xlfn.SWITCH(MONTH(Cafe_Fit[[#This Row],[Date]]),1,100,2,100,3,100,4,150,5,150,6,150,7,150,8,200,9,150,10,150,11,150,12,150)</f>
        <v>150</v>
      </c>
      <c r="F907">
        <v>21</v>
      </c>
      <c r="G907">
        <f>IF(OR(WEEKDAY(Cafe_Fit[[#This Row],[Date]])=1, WEEKDAY(Cafe_Fit[[#This Row],[Date]])=7),1,0)</f>
        <v>0</v>
      </c>
      <c r="H907" s="8">
        <f>K$17+(K$18*Cafe_Fit[[#This Row],[Temp]])+(K$19*Cafe_Fit[[#This Row],[ADSpend]])+(K$20*Cafe_Fit[[#This Row],[TapsActive]])+(K$21*Cafe_Fit[[#This Row],[IsWeekend]])</f>
        <v>12457.469052569639</v>
      </c>
      <c r="J907" s="4">
        <v>880</v>
      </c>
      <c r="K907" s="4">
        <v>12748.457331151909</v>
      </c>
      <c r="L907" s="4">
        <v>1624.1855429986244</v>
      </c>
    </row>
    <row r="908" spans="2:12" x14ac:dyDescent="0.3">
      <c r="B908" s="1">
        <f t="shared" si="14"/>
        <v>43637</v>
      </c>
      <c r="C908" s="2">
        <v>14213.985360466817</v>
      </c>
      <c r="D908">
        <v>80</v>
      </c>
      <c r="E908" cm="1">
        <f t="array" ref="E908">_xlfn.SWITCH(MONTH(Cafe_Fit[[#This Row],[Date]]),1,100,2,100,3,100,4,150,5,150,6,150,7,150,8,200,9,150,10,150,11,150,12,150)</f>
        <v>150</v>
      </c>
      <c r="F908">
        <v>15</v>
      </c>
      <c r="G908">
        <f>IF(OR(WEEKDAY(Cafe_Fit[[#This Row],[Date]])=1, WEEKDAY(Cafe_Fit[[#This Row],[Date]])=7),1,0)</f>
        <v>0</v>
      </c>
      <c r="H908" s="8">
        <f>K$17+(K$18*Cafe_Fit[[#This Row],[Temp]])+(K$19*Cafe_Fit[[#This Row],[ADSpend]])+(K$20*Cafe_Fit[[#This Row],[TapsActive]])+(K$21*Cafe_Fit[[#This Row],[IsWeekend]])</f>
        <v>12708.690883798157</v>
      </c>
      <c r="J908" s="4">
        <v>881</v>
      </c>
      <c r="K908" s="4">
        <v>12504.719727703356</v>
      </c>
      <c r="L908" s="4">
        <v>1646.0242995211665</v>
      </c>
    </row>
    <row r="909" spans="2:12" x14ac:dyDescent="0.3">
      <c r="B909" s="1">
        <f t="shared" si="14"/>
        <v>43638</v>
      </c>
      <c r="C909" s="2">
        <v>16761.097163286853</v>
      </c>
      <c r="D909">
        <v>82</v>
      </c>
      <c r="E909" cm="1">
        <f t="array" ref="E909">_xlfn.SWITCH(MONTH(Cafe_Fit[[#This Row],[Date]]),1,100,2,100,3,100,4,150,5,150,6,150,7,150,8,200,9,150,10,150,11,150,12,150)</f>
        <v>150</v>
      </c>
      <c r="F909">
        <v>13</v>
      </c>
      <c r="G909">
        <f>IF(OR(WEEKDAY(Cafe_Fit[[#This Row],[Date]])=1, WEEKDAY(Cafe_Fit[[#This Row],[Date]])=7),1,0)</f>
        <v>1</v>
      </c>
      <c r="H909" s="8">
        <f>K$17+(K$18*Cafe_Fit[[#This Row],[Temp]])+(K$19*Cafe_Fit[[#This Row],[ADSpend]])+(K$20*Cafe_Fit[[#This Row],[TapsActive]])+(K$21*Cafe_Fit[[#This Row],[IsWeekend]])</f>
        <v>15799.904755249319</v>
      </c>
      <c r="J909" s="4">
        <v>882</v>
      </c>
      <c r="K909" s="4">
        <v>15590.162344483233</v>
      </c>
      <c r="L909" s="4">
        <v>296.71355511865841</v>
      </c>
    </row>
    <row r="910" spans="2:12" x14ac:dyDescent="0.3">
      <c r="B910" s="1">
        <f t="shared" si="14"/>
        <v>43639</v>
      </c>
      <c r="C910" s="2">
        <v>17005.383126778983</v>
      </c>
      <c r="D910">
        <v>76</v>
      </c>
      <c r="E910" cm="1">
        <f t="array" ref="E910">_xlfn.SWITCH(MONTH(Cafe_Fit[[#This Row],[Date]]),1,100,2,100,3,100,4,150,5,150,6,150,7,150,8,200,9,150,10,150,11,150,12,150)</f>
        <v>150</v>
      </c>
      <c r="F910">
        <v>16</v>
      </c>
      <c r="G910">
        <f>IF(OR(WEEKDAY(Cafe_Fit[[#This Row],[Date]])=1, WEEKDAY(Cafe_Fit[[#This Row],[Date]])=7),1,0)</f>
        <v>1</v>
      </c>
      <c r="H910" s="8">
        <f>K$17+(K$18*Cafe_Fit[[#This Row],[Temp]])+(K$19*Cafe_Fit[[#This Row],[ADSpend]])+(K$20*Cafe_Fit[[#This Row],[TapsActive]])+(K$21*Cafe_Fit[[#This Row],[IsWeekend]])</f>
        <v>15414.415126399614</v>
      </c>
      <c r="J910" s="4">
        <v>883</v>
      </c>
      <c r="K910" s="4">
        <v>15590.162344483233</v>
      </c>
      <c r="L910" s="4">
        <v>122.4046940076405</v>
      </c>
    </row>
    <row r="911" spans="2:12" x14ac:dyDescent="0.3">
      <c r="B911" s="1">
        <f t="shared" si="14"/>
        <v>43640</v>
      </c>
      <c r="C911" s="2">
        <v>14497.587920635273</v>
      </c>
      <c r="D911">
        <v>80</v>
      </c>
      <c r="E911" cm="1">
        <f t="array" ref="E911">_xlfn.SWITCH(MONTH(Cafe_Fit[[#This Row],[Date]]),1,100,2,100,3,100,4,150,5,150,6,150,7,150,8,200,9,150,10,150,11,150,12,150)</f>
        <v>150</v>
      </c>
      <c r="F911">
        <v>17</v>
      </c>
      <c r="G911">
        <f>IF(OR(WEEKDAY(Cafe_Fit[[#This Row],[Date]])=1, WEEKDAY(Cafe_Fit[[#This Row],[Date]])=7),1,0)</f>
        <v>0</v>
      </c>
      <c r="H911" s="8">
        <f>K$17+(K$18*Cafe_Fit[[#This Row],[Temp]])+(K$19*Cafe_Fit[[#This Row],[ADSpend]])+(K$20*Cafe_Fit[[#This Row],[TapsActive]])+(K$21*Cafe_Fit[[#This Row],[IsWeekend]])</f>
        <v>12640.700498433223</v>
      </c>
      <c r="J911" s="4">
        <v>884</v>
      </c>
      <c r="K911" s="4">
        <v>12498.948473032071</v>
      </c>
      <c r="L911" s="4">
        <v>947.06335669644068</v>
      </c>
    </row>
    <row r="912" spans="2:12" x14ac:dyDescent="0.3">
      <c r="B912" s="1">
        <f t="shared" si="14"/>
        <v>43641</v>
      </c>
      <c r="C912" s="2">
        <v>12271.007085244637</v>
      </c>
      <c r="D912">
        <v>76</v>
      </c>
      <c r="E912" cm="1">
        <f t="array" ref="E912">_xlfn.SWITCH(MONTH(Cafe_Fit[[#This Row],[Date]]),1,100,2,100,3,100,4,150,5,150,6,150,7,150,8,200,9,150,10,150,11,150,12,150)</f>
        <v>150</v>
      </c>
      <c r="F912">
        <v>18</v>
      </c>
      <c r="G912">
        <f>IF(OR(WEEKDAY(Cafe_Fit[[#This Row],[Date]])=1, WEEKDAY(Cafe_Fit[[#This Row],[Date]])=7),1,0)</f>
        <v>0</v>
      </c>
      <c r="H912" s="8">
        <f>K$17+(K$18*Cafe_Fit[[#This Row],[Temp]])+(K$19*Cafe_Fit[[#This Row],[ADSpend]])+(K$20*Cafe_Fit[[#This Row],[TapsActive]])+(K$21*Cafe_Fit[[#This Row],[IsWeekend]])</f>
        <v>12417.702605215887</v>
      </c>
      <c r="J912" s="4">
        <v>885</v>
      </c>
      <c r="K912" s="4">
        <v>12362.967702302203</v>
      </c>
      <c r="L912" s="4">
        <v>1056.1570905328135</v>
      </c>
    </row>
    <row r="913" spans="2:12" x14ac:dyDescent="0.3">
      <c r="B913" s="1">
        <f t="shared" si="14"/>
        <v>43642</v>
      </c>
      <c r="C913" s="2">
        <v>14320.60486812419</v>
      </c>
      <c r="D913">
        <v>79</v>
      </c>
      <c r="E913" cm="1">
        <f t="array" ref="E913">_xlfn.SWITCH(MONTH(Cafe_Fit[[#This Row],[Date]]),1,100,2,100,3,100,4,150,5,150,6,150,7,150,8,200,9,150,10,150,11,150,12,150)</f>
        <v>150</v>
      </c>
      <c r="F913">
        <v>14</v>
      </c>
      <c r="G913">
        <f>IF(OR(WEEKDAY(Cafe_Fit[[#This Row],[Date]])=1, WEEKDAY(Cafe_Fit[[#This Row],[Date]])=7),1,0)</f>
        <v>0</v>
      </c>
      <c r="H913" s="8">
        <f>K$17+(K$18*Cafe_Fit[[#This Row],[Temp]])+(K$19*Cafe_Fit[[#This Row],[ADSpend]])+(K$20*Cafe_Fit[[#This Row],[TapsActive]])+(K$21*Cafe_Fit[[#This Row],[IsWeekend]])</f>
        <v>12695.435401346907</v>
      </c>
      <c r="J913" s="4">
        <v>886</v>
      </c>
      <c r="K913" s="4">
        <v>12512.203955483323</v>
      </c>
      <c r="L913" s="4">
        <v>1200.5265280599669</v>
      </c>
    </row>
    <row r="914" spans="2:12" x14ac:dyDescent="0.3">
      <c r="B914" s="1">
        <f t="shared" si="14"/>
        <v>43643</v>
      </c>
      <c r="C914" s="2">
        <v>14140.906073276865</v>
      </c>
      <c r="D914">
        <v>79</v>
      </c>
      <c r="E914" cm="1">
        <f t="array" ref="E914">_xlfn.SWITCH(MONTH(Cafe_Fit[[#This Row],[Date]]),1,100,2,100,3,100,4,150,5,150,6,150,7,150,8,200,9,150,10,150,11,150,12,150)</f>
        <v>150</v>
      </c>
      <c r="F914">
        <v>15</v>
      </c>
      <c r="G914">
        <f>IF(OR(WEEKDAY(Cafe_Fit[[#This Row],[Date]])=1, WEEKDAY(Cafe_Fit[[#This Row],[Date]])=7),1,0)</f>
        <v>0</v>
      </c>
      <c r="H914" s="8">
        <f>K$17+(K$18*Cafe_Fit[[#This Row],[Temp]])+(K$19*Cafe_Fit[[#This Row],[ADSpend]])+(K$20*Cafe_Fit[[#This Row],[TapsActive]])+(K$21*Cafe_Fit[[#This Row],[IsWeekend]])</f>
        <v>12661.44020866444</v>
      </c>
      <c r="J914" s="4">
        <v>887</v>
      </c>
      <c r="K914" s="4">
        <v>12268.466352034768</v>
      </c>
      <c r="L914" s="4">
        <v>569.05557185192811</v>
      </c>
    </row>
    <row r="915" spans="2:12" x14ac:dyDescent="0.3">
      <c r="B915" s="1">
        <f t="shared" si="14"/>
        <v>43644</v>
      </c>
      <c r="C915" s="2">
        <v>14856.605285839885</v>
      </c>
      <c r="D915">
        <v>80</v>
      </c>
      <c r="E915" cm="1">
        <f t="array" ref="E915">_xlfn.SWITCH(MONTH(Cafe_Fit[[#This Row],[Date]]),1,100,2,100,3,100,4,150,5,150,6,150,7,150,8,200,9,150,10,150,11,150,12,150)</f>
        <v>150</v>
      </c>
      <c r="F915">
        <v>13</v>
      </c>
      <c r="G915">
        <f>IF(OR(WEEKDAY(Cafe_Fit[[#This Row],[Date]])=1, WEEKDAY(Cafe_Fit[[#This Row],[Date]])=7),1,0)</f>
        <v>0</v>
      </c>
      <c r="H915" s="8">
        <f>K$17+(K$18*Cafe_Fit[[#This Row],[Temp]])+(K$19*Cafe_Fit[[#This Row],[ADSpend]])+(K$20*Cafe_Fit[[#This Row],[TapsActive]])+(K$21*Cafe_Fit[[#This Row],[IsWeekend]])</f>
        <v>12776.681269163091</v>
      </c>
      <c r="J915" s="4">
        <v>888</v>
      </c>
      <c r="K915" s="4">
        <v>12417.702605215887</v>
      </c>
      <c r="L915" s="4">
        <v>499.40883310168465</v>
      </c>
    </row>
    <row r="916" spans="2:12" x14ac:dyDescent="0.3">
      <c r="B916" s="1">
        <f t="shared" si="14"/>
        <v>43645</v>
      </c>
      <c r="C916" s="2">
        <v>16341.833478522498</v>
      </c>
      <c r="D916">
        <v>80</v>
      </c>
      <c r="E916" cm="1">
        <f t="array" ref="E916">_xlfn.SWITCH(MONTH(Cafe_Fit[[#This Row],[Date]]),1,100,2,100,3,100,4,150,5,150,6,150,7,150,8,200,9,150,10,150,11,150,12,150)</f>
        <v>150</v>
      </c>
      <c r="F916">
        <v>21</v>
      </c>
      <c r="G916">
        <f>IF(OR(WEEKDAY(Cafe_Fit[[#This Row],[Date]])=1, WEEKDAY(Cafe_Fit[[#This Row],[Date]])=7),1,0)</f>
        <v>1</v>
      </c>
      <c r="H916" s="8">
        <f>K$17+(K$18*Cafe_Fit[[#This Row],[Temp]])+(K$19*Cafe_Fit[[#This Row],[ADSpend]])+(K$20*Cafe_Fit[[#This Row],[TapsActive]])+(K$21*Cafe_Fit[[#This Row],[IsWeekend]])</f>
        <v>15433.441863522148</v>
      </c>
      <c r="J916" s="4">
        <v>889</v>
      </c>
      <c r="K916" s="4">
        <v>15212.156943413493</v>
      </c>
      <c r="L916" s="4">
        <v>2239.0429795212967</v>
      </c>
    </row>
    <row r="917" spans="2:12" x14ac:dyDescent="0.3">
      <c r="B917" s="1">
        <f t="shared" si="14"/>
        <v>43646</v>
      </c>
      <c r="C917" s="2">
        <v>15842.182180065081</v>
      </c>
      <c r="D917">
        <v>80</v>
      </c>
      <c r="E917" cm="1">
        <f t="array" ref="E917">_xlfn.SWITCH(MONTH(Cafe_Fit[[#This Row],[Date]]),1,100,2,100,3,100,4,150,5,150,6,150,7,150,8,200,9,150,10,150,11,150,12,150)</f>
        <v>150</v>
      </c>
      <c r="F917">
        <v>16</v>
      </c>
      <c r="G917">
        <f>IF(OR(WEEKDAY(Cafe_Fit[[#This Row],[Date]])=1, WEEKDAY(Cafe_Fit[[#This Row],[Date]])=7),1,0)</f>
        <v>1</v>
      </c>
      <c r="H917" s="8">
        <f>K$17+(K$18*Cafe_Fit[[#This Row],[Temp]])+(K$19*Cafe_Fit[[#This Row],[ADSpend]])+(K$20*Cafe_Fit[[#This Row],[TapsActive]])+(K$21*Cafe_Fit[[#This Row],[IsWeekend]])</f>
        <v>15603.417826934483</v>
      </c>
      <c r="J917" s="4">
        <v>890</v>
      </c>
      <c r="K917" s="4">
        <v>15204.672715633527</v>
      </c>
      <c r="L917" s="4">
        <v>2305.0763724041735</v>
      </c>
    </row>
    <row r="918" spans="2:12" x14ac:dyDescent="0.3">
      <c r="B918" s="1">
        <f t="shared" si="14"/>
        <v>43647</v>
      </c>
      <c r="C918" s="2">
        <v>14471.254977739516</v>
      </c>
      <c r="D918">
        <v>83</v>
      </c>
      <c r="E918" cm="1">
        <f t="array" ref="E918">_xlfn.SWITCH(MONTH(Cafe_Fit[[#This Row],[Date]]),1,100,2,100,3,100,4,150,5,150,6,150,7,150,8,200,9,150,10,150,11,150,12,150)</f>
        <v>150</v>
      </c>
      <c r="F918">
        <v>12</v>
      </c>
      <c r="G918">
        <f>IF(OR(WEEKDAY(Cafe_Fit[[#This Row],[Date]])=1, WEEKDAY(Cafe_Fit[[#This Row],[Date]])=7),1,0)</f>
        <v>0</v>
      </c>
      <c r="H918" s="8">
        <f>K$17+(K$18*Cafe_Fit[[#This Row],[Temp]])+(K$19*Cafe_Fit[[#This Row],[ADSpend]])+(K$20*Cafe_Fit[[#This Row],[TapsActive]])+(K$21*Cafe_Fit[[#This Row],[IsWeekend]])</f>
        <v>12952.428487246711</v>
      </c>
      <c r="J918" s="4">
        <v>891</v>
      </c>
      <c r="K918" s="4">
        <v>12621.673761310689</v>
      </c>
      <c r="L918" s="4">
        <v>580.36527394202494</v>
      </c>
    </row>
    <row r="919" spans="2:12" x14ac:dyDescent="0.3">
      <c r="B919" s="1">
        <f t="shared" si="14"/>
        <v>43648</v>
      </c>
      <c r="C919" s="2">
        <v>12914.308659131539</v>
      </c>
      <c r="D919">
        <v>85</v>
      </c>
      <c r="E919" cm="1">
        <f t="array" ref="E919">_xlfn.SWITCH(MONTH(Cafe_Fit[[#This Row],[Date]]),1,100,2,100,3,100,4,150,5,150,6,150,7,150,8,200,9,150,10,150,11,150,12,150)</f>
        <v>150</v>
      </c>
      <c r="F919">
        <v>21</v>
      </c>
      <c r="G919">
        <f>IF(OR(WEEKDAY(Cafe_Fit[[#This Row],[Date]])=1, WEEKDAY(Cafe_Fit[[#This Row],[Date]])=7),1,0)</f>
        <v>0</v>
      </c>
      <c r="H919" s="8">
        <f>K$17+(K$18*Cafe_Fit[[#This Row],[Temp]])+(K$19*Cafe_Fit[[#This Row],[ADSpend]])+(K$20*Cafe_Fit[[#This Row],[TapsActive]])+(K$21*Cafe_Fit[[#This Row],[IsWeekend]])</f>
        <v>12740.973103371944</v>
      </c>
      <c r="J919" s="4">
        <v>892</v>
      </c>
      <c r="K919" s="4">
        <v>12349.712219850953</v>
      </c>
      <c r="L919" s="4">
        <v>2432.6434005654701</v>
      </c>
    </row>
    <row r="920" spans="2:12" x14ac:dyDescent="0.3">
      <c r="B920" s="1">
        <f t="shared" si="14"/>
        <v>43649</v>
      </c>
      <c r="C920" s="2">
        <v>14501.646699160237</v>
      </c>
      <c r="D920">
        <v>84</v>
      </c>
      <c r="E920" cm="1">
        <f t="array" ref="E920">_xlfn.SWITCH(MONTH(Cafe_Fit[[#This Row],[Date]]),1,100,2,100,3,100,4,150,5,150,6,150,7,150,8,200,9,150,10,150,11,150,12,150)</f>
        <v>150</v>
      </c>
      <c r="F920">
        <v>14</v>
      </c>
      <c r="G920">
        <f>IF(OR(WEEKDAY(Cafe_Fit[[#This Row],[Date]])=1, WEEKDAY(Cafe_Fit[[#This Row],[Date]])=7),1,0)</f>
        <v>0</v>
      </c>
      <c r="H920" s="8">
        <f>K$17+(K$18*Cafe_Fit[[#This Row],[Temp]])+(K$19*Cafe_Fit[[#This Row],[ADSpend]])+(K$20*Cafe_Fit[[#This Row],[TapsActive]])+(K$21*Cafe_Fit[[#This Row],[IsWeekend]])</f>
        <v>12931.688777015495</v>
      </c>
      <c r="J920" s="4">
        <v>893</v>
      </c>
      <c r="K920" s="4">
        <v>12113.458844182365</v>
      </c>
      <c r="L920" s="4">
        <v>488.10889653154118</v>
      </c>
    </row>
    <row r="921" spans="2:12" x14ac:dyDescent="0.3">
      <c r="B921" s="1">
        <f t="shared" si="14"/>
        <v>43650</v>
      </c>
      <c r="C921" s="2">
        <v>13488.353658412641</v>
      </c>
      <c r="D921">
        <v>85</v>
      </c>
      <c r="E921" cm="1">
        <f t="array" ref="E921">_xlfn.SWITCH(MONTH(Cafe_Fit[[#This Row],[Date]]),1,100,2,100,3,100,4,150,5,150,6,150,7,150,8,200,9,150,10,150,11,150,12,150)</f>
        <v>150</v>
      </c>
      <c r="F921">
        <v>17</v>
      </c>
      <c r="G921">
        <f>IF(OR(WEEKDAY(Cafe_Fit[[#This Row],[Date]])=1, WEEKDAY(Cafe_Fit[[#This Row],[Date]])=7),1,0)</f>
        <v>0</v>
      </c>
      <c r="H921" s="8">
        <f>K$17+(K$18*Cafe_Fit[[#This Row],[Temp]])+(K$19*Cafe_Fit[[#This Row],[ADSpend]])+(K$20*Cafe_Fit[[#This Row],[TapsActive]])+(K$21*Cafe_Fit[[#This Row],[IsWeekend]])</f>
        <v>12876.953874101811</v>
      </c>
      <c r="J921" s="4">
        <v>894</v>
      </c>
      <c r="K921" s="4">
        <v>12283.4348075947</v>
      </c>
      <c r="L921" s="4">
        <v>-275.60273705025611</v>
      </c>
    </row>
    <row r="922" spans="2:12" x14ac:dyDescent="0.3">
      <c r="B922" s="1">
        <f t="shared" si="14"/>
        <v>43651</v>
      </c>
      <c r="C922" s="2">
        <v>15266.820389256678</v>
      </c>
      <c r="D922">
        <v>83</v>
      </c>
      <c r="E922" cm="1">
        <f t="array" ref="E922">_xlfn.SWITCH(MONTH(Cafe_Fit[[#This Row],[Date]]),1,100,2,100,3,100,4,150,5,150,6,150,7,150,8,200,9,150,10,150,11,150,12,150)</f>
        <v>150</v>
      </c>
      <c r="F922">
        <v>19</v>
      </c>
      <c r="G922">
        <f>IF(OR(WEEKDAY(Cafe_Fit[[#This Row],[Date]])=1, WEEKDAY(Cafe_Fit[[#This Row],[Date]])=7),1,0)</f>
        <v>0</v>
      </c>
      <c r="H922" s="8">
        <f>K$17+(K$18*Cafe_Fit[[#This Row],[Temp]])+(K$19*Cafe_Fit[[#This Row],[ADSpend]])+(K$20*Cafe_Fit[[#This Row],[TapsActive]])+(K$21*Cafe_Fit[[#This Row],[IsWeekend]])</f>
        <v>12714.462138469442</v>
      </c>
      <c r="J922" s="4">
        <v>895</v>
      </c>
      <c r="K922" s="4">
        <v>12249.439614912233</v>
      </c>
      <c r="L922" s="4">
        <v>429.66701278268556</v>
      </c>
    </row>
    <row r="923" spans="2:12" x14ac:dyDescent="0.3">
      <c r="B923" s="1">
        <f t="shared" si="14"/>
        <v>43652</v>
      </c>
      <c r="C923" s="2">
        <v>15536.165274165496</v>
      </c>
      <c r="D923">
        <v>80</v>
      </c>
      <c r="E923" cm="1">
        <f t="array" ref="E923">_xlfn.SWITCH(MONTH(Cafe_Fit[[#This Row],[Date]]),1,100,2,100,3,100,4,150,5,150,6,150,7,150,8,200,9,150,10,150,11,150,12,150)</f>
        <v>150</v>
      </c>
      <c r="F923">
        <v>22</v>
      </c>
      <c r="G923">
        <f>IF(OR(WEEKDAY(Cafe_Fit[[#This Row],[Date]])=1, WEEKDAY(Cafe_Fit[[#This Row],[Date]])=7),1,0)</f>
        <v>1</v>
      </c>
      <c r="H923" s="8">
        <f>K$17+(K$18*Cafe_Fit[[#This Row],[Temp]])+(K$19*Cafe_Fit[[#This Row],[ADSpend]])+(K$20*Cafe_Fit[[#This Row],[TapsActive]])+(K$21*Cafe_Fit[[#This Row],[IsWeekend]])</f>
        <v>15399.446670839681</v>
      </c>
      <c r="J923" s="4">
        <v>896</v>
      </c>
      <c r="K923" s="4">
        <v>15217.928198084777</v>
      </c>
      <c r="L923" s="4">
        <v>-248.23645407972981</v>
      </c>
    </row>
    <row r="924" spans="2:12" x14ac:dyDescent="0.3">
      <c r="B924" s="1">
        <f t="shared" si="14"/>
        <v>43653</v>
      </c>
      <c r="C924" s="2">
        <v>16952.348372934644</v>
      </c>
      <c r="D924">
        <v>82</v>
      </c>
      <c r="E924" cm="1">
        <f t="array" ref="E924">_xlfn.SWITCH(MONTH(Cafe_Fit[[#This Row],[Date]]),1,100,2,100,3,100,4,150,5,150,6,150,7,150,8,200,9,150,10,150,11,150,12,150)</f>
        <v>150</v>
      </c>
      <c r="F924">
        <v>13</v>
      </c>
      <c r="G924">
        <f>IF(OR(WEEKDAY(Cafe_Fit[[#This Row],[Date]])=1, WEEKDAY(Cafe_Fit[[#This Row],[Date]])=7),1,0)</f>
        <v>1</v>
      </c>
      <c r="H924" s="8">
        <f>K$17+(K$18*Cafe_Fit[[#This Row],[Temp]])+(K$19*Cafe_Fit[[#This Row],[ADSpend]])+(K$20*Cafe_Fit[[#This Row],[TapsActive]])+(K$21*Cafe_Fit[[#This Row],[IsWeekend]])</f>
        <v>15799.904755249319</v>
      </c>
      <c r="J924" s="4">
        <v>897</v>
      </c>
      <c r="K924" s="4">
        <v>15522.171959118299</v>
      </c>
      <c r="L924" s="4">
        <v>-249.63886605312473</v>
      </c>
    </row>
    <row r="925" spans="2:12" x14ac:dyDescent="0.3">
      <c r="B925" s="1">
        <f t="shared" si="14"/>
        <v>43654</v>
      </c>
      <c r="C925" s="2">
        <v>14631.309062228949</v>
      </c>
      <c r="D925">
        <v>81</v>
      </c>
      <c r="E925" cm="1">
        <f t="array" ref="E925">_xlfn.SWITCH(MONTH(Cafe_Fit[[#This Row],[Date]]),1,100,2,100,3,100,4,150,5,150,6,150,7,150,8,200,9,150,10,150,11,150,12,150)</f>
        <v>150</v>
      </c>
      <c r="F925">
        <v>12</v>
      </c>
      <c r="G925">
        <f>IF(OR(WEEKDAY(Cafe_Fit[[#This Row],[Date]])=1, WEEKDAY(Cafe_Fit[[#This Row],[Date]])=7),1,0)</f>
        <v>0</v>
      </c>
      <c r="H925" s="8">
        <f>K$17+(K$18*Cafe_Fit[[#This Row],[Temp]])+(K$19*Cafe_Fit[[#This Row],[ADSpend]])+(K$20*Cafe_Fit[[#This Row],[TapsActive]])+(K$21*Cafe_Fit[[#This Row],[IsWeekend]])</f>
        <v>12857.927136979275</v>
      </c>
      <c r="J925" s="4">
        <v>898</v>
      </c>
      <c r="K925" s="4">
        <v>12837.18742674806</v>
      </c>
      <c r="L925" s="4">
        <v>195.71601103026842</v>
      </c>
    </row>
    <row r="926" spans="2:12" x14ac:dyDescent="0.3">
      <c r="B926" s="1">
        <f t="shared" si="14"/>
        <v>43655</v>
      </c>
      <c r="C926" s="2">
        <v>13621.380671709387</v>
      </c>
      <c r="D926">
        <v>84</v>
      </c>
      <c r="E926" cm="1">
        <f t="array" ref="E926">_xlfn.SWITCH(MONTH(Cafe_Fit[[#This Row],[Date]]),1,100,2,100,3,100,4,150,5,150,6,150,7,150,8,200,9,150,10,150,11,150,12,150)</f>
        <v>150</v>
      </c>
      <c r="F926">
        <v>22</v>
      </c>
      <c r="G926">
        <f>IF(OR(WEEKDAY(Cafe_Fit[[#This Row],[Date]])=1, WEEKDAY(Cafe_Fit[[#This Row],[Date]])=7),1,0)</f>
        <v>0</v>
      </c>
      <c r="H926" s="8">
        <f>K$17+(K$18*Cafe_Fit[[#This Row],[Temp]])+(K$19*Cafe_Fit[[#This Row],[ADSpend]])+(K$20*Cafe_Fit[[#This Row],[TapsActive]])+(K$21*Cafe_Fit[[#This Row],[IsWeekend]])</f>
        <v>12659.72723555576</v>
      </c>
      <c r="J926" s="4">
        <v>899</v>
      </c>
      <c r="K926" s="4">
        <v>12512.203955483323</v>
      </c>
      <c r="L926" s="4">
        <v>160.77101230779226</v>
      </c>
    </row>
    <row r="927" spans="2:12" x14ac:dyDescent="0.3">
      <c r="B927" s="1">
        <f t="shared" si="14"/>
        <v>43656</v>
      </c>
      <c r="C927" s="2">
        <v>15303.939403929773</v>
      </c>
      <c r="D927">
        <v>83</v>
      </c>
      <c r="E927" cm="1">
        <f t="array" ref="E927">_xlfn.SWITCH(MONTH(Cafe_Fit[[#This Row],[Date]]),1,100,2,100,3,100,4,150,5,150,6,150,7,150,8,200,9,150,10,150,11,150,12,150)</f>
        <v>150</v>
      </c>
      <c r="F927">
        <v>19</v>
      </c>
      <c r="G927">
        <f>IF(OR(WEEKDAY(Cafe_Fit[[#This Row],[Date]])=1, WEEKDAY(Cafe_Fit[[#This Row],[Date]])=7),1,0)</f>
        <v>0</v>
      </c>
      <c r="H927" s="8">
        <f>K$17+(K$18*Cafe_Fit[[#This Row],[Temp]])+(K$19*Cafe_Fit[[#This Row],[ADSpend]])+(K$20*Cafe_Fit[[#This Row],[TapsActive]])+(K$21*Cafe_Fit[[#This Row],[IsWeekend]])</f>
        <v>12714.462138469442</v>
      </c>
      <c r="J927" s="4">
        <v>900</v>
      </c>
      <c r="K927" s="4">
        <v>12621.673761310689</v>
      </c>
      <c r="L927" s="4">
        <v>1749.4458663459627</v>
      </c>
    </row>
    <row r="928" spans="2:12" x14ac:dyDescent="0.3">
      <c r="B928" s="1">
        <f t="shared" si="14"/>
        <v>43657</v>
      </c>
      <c r="C928" s="2">
        <v>12948.835123682096</v>
      </c>
      <c r="D928">
        <v>83</v>
      </c>
      <c r="E928" cm="1">
        <f t="array" ref="E928">_xlfn.SWITCH(MONTH(Cafe_Fit[[#This Row],[Date]]),1,100,2,100,3,100,4,150,5,150,6,150,7,150,8,200,9,150,10,150,11,150,12,150)</f>
        <v>150</v>
      </c>
      <c r="F928">
        <v>17</v>
      </c>
      <c r="G928">
        <f>IF(OR(WEEKDAY(Cafe_Fit[[#This Row],[Date]])=1, WEEKDAY(Cafe_Fit[[#This Row],[Date]])=7),1,0)</f>
        <v>0</v>
      </c>
      <c r="H928" s="8">
        <f>K$17+(K$18*Cafe_Fit[[#This Row],[Temp]])+(K$19*Cafe_Fit[[#This Row],[ADSpend]])+(K$20*Cafe_Fit[[#This Row],[TapsActive]])+(K$21*Cafe_Fit[[#This Row],[IsWeekend]])</f>
        <v>12782.452523834376</v>
      </c>
      <c r="J928" s="4">
        <v>901</v>
      </c>
      <c r="K928" s="4">
        <v>12457.469052569639</v>
      </c>
      <c r="L928" s="4">
        <v>1179.2303398724034</v>
      </c>
    </row>
    <row r="929" spans="2:12" x14ac:dyDescent="0.3">
      <c r="B929" s="1">
        <f t="shared" si="14"/>
        <v>43658</v>
      </c>
      <c r="C929" s="2">
        <v>15014.371687008716</v>
      </c>
      <c r="D929">
        <v>83</v>
      </c>
      <c r="E929" cm="1">
        <f t="array" ref="E929">_xlfn.SWITCH(MONTH(Cafe_Fit[[#This Row],[Date]]),1,100,2,100,3,100,4,150,5,150,6,150,7,150,8,200,9,150,10,150,11,150,12,150)</f>
        <v>150</v>
      </c>
      <c r="F929">
        <v>19</v>
      </c>
      <c r="G929">
        <f>IF(OR(WEEKDAY(Cafe_Fit[[#This Row],[Date]])=1, WEEKDAY(Cafe_Fit[[#This Row],[Date]])=7),1,0)</f>
        <v>0</v>
      </c>
      <c r="H929" s="8">
        <f>K$17+(K$18*Cafe_Fit[[#This Row],[Temp]])+(K$19*Cafe_Fit[[#This Row],[ADSpend]])+(K$20*Cafe_Fit[[#This Row],[TapsActive]])+(K$21*Cafe_Fit[[#This Row],[IsWeekend]])</f>
        <v>12714.462138469442</v>
      </c>
      <c r="J929" s="4">
        <v>902</v>
      </c>
      <c r="K929" s="4">
        <v>12708.690883798157</v>
      </c>
      <c r="L929" s="4">
        <v>1505.2944766686596</v>
      </c>
    </row>
    <row r="930" spans="2:12" x14ac:dyDescent="0.3">
      <c r="B930" s="1">
        <f t="shared" si="14"/>
        <v>43659</v>
      </c>
      <c r="C930" s="2">
        <v>15977.190025308722</v>
      </c>
      <c r="D930">
        <v>80</v>
      </c>
      <c r="E930" cm="1">
        <f t="array" ref="E930">_xlfn.SWITCH(MONTH(Cafe_Fit[[#This Row],[Date]]),1,100,2,100,3,100,4,150,5,150,6,150,7,150,8,200,9,150,10,150,11,150,12,150)</f>
        <v>150</v>
      </c>
      <c r="F930">
        <v>20</v>
      </c>
      <c r="G930">
        <f>IF(OR(WEEKDAY(Cafe_Fit[[#This Row],[Date]])=1, WEEKDAY(Cafe_Fit[[#This Row],[Date]])=7),1,0)</f>
        <v>1</v>
      </c>
      <c r="H930" s="8">
        <f>K$17+(K$18*Cafe_Fit[[#This Row],[Temp]])+(K$19*Cafe_Fit[[#This Row],[ADSpend]])+(K$20*Cafe_Fit[[#This Row],[TapsActive]])+(K$21*Cafe_Fit[[#This Row],[IsWeekend]])</f>
        <v>15467.437056204615</v>
      </c>
      <c r="J930" s="4">
        <v>903</v>
      </c>
      <c r="K930" s="4">
        <v>15799.904755249319</v>
      </c>
      <c r="L930" s="4">
        <v>961.19240803753382</v>
      </c>
    </row>
    <row r="931" spans="2:12" x14ac:dyDescent="0.3">
      <c r="B931" s="1">
        <f t="shared" si="14"/>
        <v>43660</v>
      </c>
      <c r="C931" s="2">
        <v>18097.458952092809</v>
      </c>
      <c r="D931">
        <v>81</v>
      </c>
      <c r="E931" cm="1">
        <f t="array" ref="E931">_xlfn.SWITCH(MONTH(Cafe_Fit[[#This Row],[Date]]),1,100,2,100,3,100,4,150,5,150,6,150,7,150,8,200,9,150,10,150,11,150,12,150)</f>
        <v>150</v>
      </c>
      <c r="F931">
        <v>21</v>
      </c>
      <c r="G931">
        <f>IF(OR(WEEKDAY(Cafe_Fit[[#This Row],[Date]])=1, WEEKDAY(Cafe_Fit[[#This Row],[Date]])=7),1,0)</f>
        <v>1</v>
      </c>
      <c r="H931" s="8">
        <f>K$17+(K$18*Cafe_Fit[[#This Row],[Temp]])+(K$19*Cafe_Fit[[#This Row],[ADSpend]])+(K$20*Cafe_Fit[[#This Row],[TapsActive]])+(K$21*Cafe_Fit[[#This Row],[IsWeekend]])</f>
        <v>15480.692538655865</v>
      </c>
      <c r="J931" s="4">
        <v>904</v>
      </c>
      <c r="K931" s="4">
        <v>15414.415126399614</v>
      </c>
      <c r="L931" s="4">
        <v>1590.9680003793692</v>
      </c>
    </row>
    <row r="932" spans="2:12" x14ac:dyDescent="0.3">
      <c r="B932" s="1">
        <f t="shared" si="14"/>
        <v>43661</v>
      </c>
      <c r="C932" s="2">
        <v>12858.820215170668</v>
      </c>
      <c r="D932">
        <v>84</v>
      </c>
      <c r="E932" cm="1">
        <f t="array" ref="E932">_xlfn.SWITCH(MONTH(Cafe_Fit[[#This Row],[Date]]),1,100,2,100,3,100,4,150,5,150,6,150,7,150,8,200,9,150,10,150,11,150,12,150)</f>
        <v>150</v>
      </c>
      <c r="F932">
        <v>15</v>
      </c>
      <c r="G932">
        <f>IF(OR(WEEKDAY(Cafe_Fit[[#This Row],[Date]])=1, WEEKDAY(Cafe_Fit[[#This Row],[Date]])=7),1,0)</f>
        <v>0</v>
      </c>
      <c r="H932" s="8">
        <f>K$17+(K$18*Cafe_Fit[[#This Row],[Temp]])+(K$19*Cafe_Fit[[#This Row],[ADSpend]])+(K$20*Cafe_Fit[[#This Row],[TapsActive]])+(K$21*Cafe_Fit[[#This Row],[IsWeekend]])</f>
        <v>12897.693584333028</v>
      </c>
      <c r="J932" s="4">
        <v>905</v>
      </c>
      <c r="K932" s="4">
        <v>12640.700498433223</v>
      </c>
      <c r="L932" s="4">
        <v>1856.8874222020495</v>
      </c>
    </row>
    <row r="933" spans="2:12" x14ac:dyDescent="0.3">
      <c r="B933" s="1">
        <f t="shared" si="14"/>
        <v>43662</v>
      </c>
      <c r="C933" s="2">
        <v>13102.876292805482</v>
      </c>
      <c r="D933">
        <v>85</v>
      </c>
      <c r="E933" cm="1">
        <f t="array" ref="E933">_xlfn.SWITCH(MONTH(Cafe_Fit[[#This Row],[Date]]),1,100,2,100,3,100,4,150,5,150,6,150,7,150,8,200,9,150,10,150,11,150,12,150)</f>
        <v>150</v>
      </c>
      <c r="F933">
        <v>19</v>
      </c>
      <c r="G933">
        <f>IF(OR(WEEKDAY(Cafe_Fit[[#This Row],[Date]])=1, WEEKDAY(Cafe_Fit[[#This Row],[Date]])=7),1,0)</f>
        <v>0</v>
      </c>
      <c r="H933" s="8">
        <f>K$17+(K$18*Cafe_Fit[[#This Row],[Temp]])+(K$19*Cafe_Fit[[#This Row],[ADSpend]])+(K$20*Cafe_Fit[[#This Row],[TapsActive]])+(K$21*Cafe_Fit[[#This Row],[IsWeekend]])</f>
        <v>12808.963488736877</v>
      </c>
      <c r="J933" s="4">
        <v>906</v>
      </c>
      <c r="K933" s="4">
        <v>12417.702605215887</v>
      </c>
      <c r="L933" s="4">
        <v>-146.69551997125018</v>
      </c>
    </row>
    <row r="934" spans="2:12" x14ac:dyDescent="0.3">
      <c r="B934" s="1">
        <f t="shared" si="14"/>
        <v>43663</v>
      </c>
      <c r="C934" s="2">
        <v>13471.323081222137</v>
      </c>
      <c r="D934">
        <v>83</v>
      </c>
      <c r="E934" cm="1">
        <f t="array" ref="E934">_xlfn.SWITCH(MONTH(Cafe_Fit[[#This Row],[Date]]),1,100,2,100,3,100,4,150,5,150,6,150,7,150,8,200,9,150,10,150,11,150,12,150)</f>
        <v>150</v>
      </c>
      <c r="F934">
        <v>19</v>
      </c>
      <c r="G934">
        <f>IF(OR(WEEKDAY(Cafe_Fit[[#This Row],[Date]])=1, WEEKDAY(Cafe_Fit[[#This Row],[Date]])=7),1,0)</f>
        <v>0</v>
      </c>
      <c r="H934" s="8">
        <f>K$17+(K$18*Cafe_Fit[[#This Row],[Temp]])+(K$19*Cafe_Fit[[#This Row],[ADSpend]])+(K$20*Cafe_Fit[[#This Row],[TapsActive]])+(K$21*Cafe_Fit[[#This Row],[IsWeekend]])</f>
        <v>12714.462138469442</v>
      </c>
      <c r="J934" s="4">
        <v>907</v>
      </c>
      <c r="K934" s="4">
        <v>12695.435401346907</v>
      </c>
      <c r="L934" s="4">
        <v>1625.1694667772827</v>
      </c>
    </row>
    <row r="935" spans="2:12" x14ac:dyDescent="0.3">
      <c r="B935" s="1">
        <f t="shared" si="14"/>
        <v>43664</v>
      </c>
      <c r="C935" s="2">
        <v>14957.976058437103</v>
      </c>
      <c r="D935">
        <v>79</v>
      </c>
      <c r="E935" cm="1">
        <f t="array" ref="E935">_xlfn.SWITCH(MONTH(Cafe_Fit[[#This Row],[Date]]),1,100,2,100,3,100,4,150,5,150,6,150,7,150,8,200,9,150,10,150,11,150,12,150)</f>
        <v>150</v>
      </c>
      <c r="F935">
        <v>14</v>
      </c>
      <c r="G935">
        <f>IF(OR(WEEKDAY(Cafe_Fit[[#This Row],[Date]])=1, WEEKDAY(Cafe_Fit[[#This Row],[Date]])=7),1,0)</f>
        <v>0</v>
      </c>
      <c r="H935" s="8">
        <f>K$17+(K$18*Cafe_Fit[[#This Row],[Temp]])+(K$19*Cafe_Fit[[#This Row],[ADSpend]])+(K$20*Cafe_Fit[[#This Row],[TapsActive]])+(K$21*Cafe_Fit[[#This Row],[IsWeekend]])</f>
        <v>12695.435401346907</v>
      </c>
      <c r="J935" s="4">
        <v>908</v>
      </c>
      <c r="K935" s="4">
        <v>12661.44020866444</v>
      </c>
      <c r="L935" s="4">
        <v>1479.4658646124244</v>
      </c>
    </row>
    <row r="936" spans="2:12" x14ac:dyDescent="0.3">
      <c r="B936" s="1">
        <f t="shared" si="14"/>
        <v>43665</v>
      </c>
      <c r="C936" s="2">
        <v>13557.715251466467</v>
      </c>
      <c r="D936">
        <v>79</v>
      </c>
      <c r="E936" cm="1">
        <f t="array" ref="E936">_xlfn.SWITCH(MONTH(Cafe_Fit[[#This Row],[Date]]),1,100,2,100,3,100,4,150,5,150,6,150,7,150,8,200,9,150,10,150,11,150,12,150)</f>
        <v>150</v>
      </c>
      <c r="F936">
        <v>21</v>
      </c>
      <c r="G936">
        <f>IF(OR(WEEKDAY(Cafe_Fit[[#This Row],[Date]])=1, WEEKDAY(Cafe_Fit[[#This Row],[Date]])=7),1,0)</f>
        <v>0</v>
      </c>
      <c r="H936" s="8">
        <f>K$17+(K$18*Cafe_Fit[[#This Row],[Temp]])+(K$19*Cafe_Fit[[#This Row],[ADSpend]])+(K$20*Cafe_Fit[[#This Row],[TapsActive]])+(K$21*Cafe_Fit[[#This Row],[IsWeekend]])</f>
        <v>12457.469052569639</v>
      </c>
      <c r="J936" s="4">
        <v>909</v>
      </c>
      <c r="K936" s="4">
        <v>12776.681269163091</v>
      </c>
      <c r="L936" s="4">
        <v>2079.9240166767941</v>
      </c>
    </row>
    <row r="937" spans="2:12" x14ac:dyDescent="0.3">
      <c r="B937" s="1">
        <f t="shared" si="14"/>
        <v>43666</v>
      </c>
      <c r="C937" s="2">
        <v>18170.197455430163</v>
      </c>
      <c r="D937">
        <v>78</v>
      </c>
      <c r="E937" cm="1">
        <f t="array" ref="E937">_xlfn.SWITCH(MONTH(Cafe_Fit[[#This Row],[Date]]),1,100,2,100,3,100,4,150,5,150,6,150,7,150,8,200,9,150,10,150,11,150,12,150)</f>
        <v>150</v>
      </c>
      <c r="F937">
        <v>20</v>
      </c>
      <c r="G937">
        <f>IF(OR(WEEKDAY(Cafe_Fit[[#This Row],[Date]])=1, WEEKDAY(Cafe_Fit[[#This Row],[Date]])=7),1,0)</f>
        <v>1</v>
      </c>
      <c r="H937" s="8">
        <f>K$17+(K$18*Cafe_Fit[[#This Row],[Temp]])+(K$19*Cafe_Fit[[#This Row],[ADSpend]])+(K$20*Cafe_Fit[[#This Row],[TapsActive]])+(K$21*Cafe_Fit[[#This Row],[IsWeekend]])</f>
        <v>15372.935705937181</v>
      </c>
      <c r="J937" s="4">
        <v>910</v>
      </c>
      <c r="K937" s="4">
        <v>15433.441863522148</v>
      </c>
      <c r="L937" s="4">
        <v>908.3916150003497</v>
      </c>
    </row>
    <row r="938" spans="2:12" x14ac:dyDescent="0.3">
      <c r="B938" s="1">
        <f t="shared" si="14"/>
        <v>43667</v>
      </c>
      <c r="C938" s="2">
        <v>16413.122729095368</v>
      </c>
      <c r="D938">
        <v>78</v>
      </c>
      <c r="E938" cm="1">
        <f t="array" ref="E938">_xlfn.SWITCH(MONTH(Cafe_Fit[[#This Row],[Date]]),1,100,2,100,3,100,4,150,5,150,6,150,7,150,8,200,9,150,10,150,11,150,12,150)</f>
        <v>150</v>
      </c>
      <c r="F938">
        <v>20</v>
      </c>
      <c r="G938">
        <f>IF(OR(WEEKDAY(Cafe_Fit[[#This Row],[Date]])=1, WEEKDAY(Cafe_Fit[[#This Row],[Date]])=7),1,0)</f>
        <v>1</v>
      </c>
      <c r="H938" s="8">
        <f>K$17+(K$18*Cafe_Fit[[#This Row],[Temp]])+(K$19*Cafe_Fit[[#This Row],[ADSpend]])+(K$20*Cafe_Fit[[#This Row],[TapsActive]])+(K$21*Cafe_Fit[[#This Row],[IsWeekend]])</f>
        <v>15372.935705937181</v>
      </c>
      <c r="J938" s="4">
        <v>911</v>
      </c>
      <c r="K938" s="4">
        <v>15603.417826934483</v>
      </c>
      <c r="L938" s="4">
        <v>238.76435313059847</v>
      </c>
    </row>
    <row r="939" spans="2:12" x14ac:dyDescent="0.3">
      <c r="B939" s="1">
        <f t="shared" si="14"/>
        <v>43668</v>
      </c>
      <c r="C939" s="2">
        <v>12852.824514814727</v>
      </c>
      <c r="D939">
        <v>82</v>
      </c>
      <c r="E939" cm="1">
        <f t="array" ref="E939">_xlfn.SWITCH(MONTH(Cafe_Fit[[#This Row],[Date]]),1,100,2,100,3,100,4,150,5,150,6,150,7,150,8,200,9,150,10,150,11,150,12,150)</f>
        <v>150</v>
      </c>
      <c r="F939">
        <v>20</v>
      </c>
      <c r="G939">
        <f>IF(OR(WEEKDAY(Cafe_Fit[[#This Row],[Date]])=1, WEEKDAY(Cafe_Fit[[#This Row],[Date]])=7),1,0)</f>
        <v>0</v>
      </c>
      <c r="H939" s="8">
        <f>K$17+(K$18*Cafe_Fit[[#This Row],[Temp]])+(K$19*Cafe_Fit[[#This Row],[ADSpend]])+(K$20*Cafe_Fit[[#This Row],[TapsActive]])+(K$21*Cafe_Fit[[#This Row],[IsWeekend]])</f>
        <v>12633.216270653258</v>
      </c>
      <c r="J939" s="4">
        <v>912</v>
      </c>
      <c r="K939" s="4">
        <v>12952.428487246711</v>
      </c>
      <c r="L939" s="4">
        <v>1518.8264904928055</v>
      </c>
    </row>
    <row r="940" spans="2:12" x14ac:dyDescent="0.3">
      <c r="B940" s="1">
        <f t="shared" si="14"/>
        <v>43669</v>
      </c>
      <c r="C940" s="2">
        <v>14793.684308285885</v>
      </c>
      <c r="D940">
        <v>79</v>
      </c>
      <c r="E940" cm="1">
        <f t="array" ref="E940">_xlfn.SWITCH(MONTH(Cafe_Fit[[#This Row],[Date]]),1,100,2,100,3,100,4,150,5,150,6,150,7,150,8,200,9,150,10,150,11,150,12,150)</f>
        <v>150</v>
      </c>
      <c r="F940">
        <v>15</v>
      </c>
      <c r="G940">
        <f>IF(OR(WEEKDAY(Cafe_Fit[[#This Row],[Date]])=1, WEEKDAY(Cafe_Fit[[#This Row],[Date]])=7),1,0)</f>
        <v>0</v>
      </c>
      <c r="H940" s="8">
        <f>K$17+(K$18*Cafe_Fit[[#This Row],[Temp]])+(K$19*Cafe_Fit[[#This Row],[ADSpend]])+(K$20*Cafe_Fit[[#This Row],[TapsActive]])+(K$21*Cafe_Fit[[#This Row],[IsWeekend]])</f>
        <v>12661.44020866444</v>
      </c>
      <c r="J940" s="4">
        <v>913</v>
      </c>
      <c r="K940" s="4">
        <v>12740.973103371944</v>
      </c>
      <c r="L940" s="4">
        <v>173.33555575959508</v>
      </c>
    </row>
    <row r="941" spans="2:12" x14ac:dyDescent="0.3">
      <c r="B941" s="1">
        <f t="shared" si="14"/>
        <v>43670</v>
      </c>
      <c r="C941" s="2">
        <v>13572.230504346193</v>
      </c>
      <c r="D941">
        <v>77</v>
      </c>
      <c r="E941" cm="1">
        <f t="array" ref="E941">_xlfn.SWITCH(MONTH(Cafe_Fit[[#This Row],[Date]]),1,100,2,100,3,100,4,150,5,150,6,150,7,150,8,200,9,150,10,150,11,150,12,150)</f>
        <v>150</v>
      </c>
      <c r="F941">
        <v>16</v>
      </c>
      <c r="G941">
        <f>IF(OR(WEEKDAY(Cafe_Fit[[#This Row],[Date]])=1, WEEKDAY(Cafe_Fit[[#This Row],[Date]])=7),1,0)</f>
        <v>0</v>
      </c>
      <c r="H941" s="8">
        <f>K$17+(K$18*Cafe_Fit[[#This Row],[Temp]])+(K$19*Cafe_Fit[[#This Row],[ADSpend]])+(K$20*Cafe_Fit[[#This Row],[TapsActive]])+(K$21*Cafe_Fit[[#This Row],[IsWeekend]])</f>
        <v>12532.943665714538</v>
      </c>
      <c r="J941" s="4">
        <v>914</v>
      </c>
      <c r="K941" s="4">
        <v>12931.688777015495</v>
      </c>
      <c r="L941" s="4">
        <v>1569.957922144742</v>
      </c>
    </row>
    <row r="942" spans="2:12" x14ac:dyDescent="0.3">
      <c r="B942" s="1">
        <f t="shared" si="14"/>
        <v>43671</v>
      </c>
      <c r="C942" s="2">
        <v>14901.266089746458</v>
      </c>
      <c r="D942">
        <v>78</v>
      </c>
      <c r="E942" cm="1">
        <f t="array" ref="E942">_xlfn.SWITCH(MONTH(Cafe_Fit[[#This Row],[Date]]),1,100,2,100,3,100,4,150,5,150,6,150,7,150,8,200,9,150,10,150,11,150,12,150)</f>
        <v>150</v>
      </c>
      <c r="F942">
        <v>21</v>
      </c>
      <c r="G942">
        <f>IF(OR(WEEKDAY(Cafe_Fit[[#This Row],[Date]])=1, WEEKDAY(Cafe_Fit[[#This Row],[Date]])=7),1,0)</f>
        <v>0</v>
      </c>
      <c r="H942" s="8">
        <f>K$17+(K$18*Cafe_Fit[[#This Row],[Temp]])+(K$19*Cafe_Fit[[#This Row],[ADSpend]])+(K$20*Cafe_Fit[[#This Row],[TapsActive]])+(K$21*Cafe_Fit[[#This Row],[IsWeekend]])</f>
        <v>12410.218377435922</v>
      </c>
      <c r="J942" s="4">
        <v>915</v>
      </c>
      <c r="K942" s="4">
        <v>12876.953874101811</v>
      </c>
      <c r="L942" s="4">
        <v>611.39978431083</v>
      </c>
    </row>
    <row r="943" spans="2:12" x14ac:dyDescent="0.3">
      <c r="B943" s="1">
        <f t="shared" si="14"/>
        <v>43672</v>
      </c>
      <c r="C943" s="2">
        <v>14613.499542845715</v>
      </c>
      <c r="D943">
        <v>79</v>
      </c>
      <c r="E943" cm="1">
        <f t="array" ref="E943">_xlfn.SWITCH(MONTH(Cafe_Fit[[#This Row],[Date]]),1,100,2,100,3,100,4,150,5,150,6,150,7,150,8,200,9,150,10,150,11,150,12,150)</f>
        <v>150</v>
      </c>
      <c r="F943">
        <v>21</v>
      </c>
      <c r="G943">
        <f>IF(OR(WEEKDAY(Cafe_Fit[[#This Row],[Date]])=1, WEEKDAY(Cafe_Fit[[#This Row],[Date]])=7),1,0)</f>
        <v>0</v>
      </c>
      <c r="H943" s="8">
        <f>K$17+(K$18*Cafe_Fit[[#This Row],[Temp]])+(K$19*Cafe_Fit[[#This Row],[ADSpend]])+(K$20*Cafe_Fit[[#This Row],[TapsActive]])+(K$21*Cafe_Fit[[#This Row],[IsWeekend]])</f>
        <v>12457.469052569639</v>
      </c>
      <c r="J943" s="4">
        <v>916</v>
      </c>
      <c r="K943" s="4">
        <v>12714.462138469442</v>
      </c>
      <c r="L943" s="4">
        <v>2552.3582507872361</v>
      </c>
    </row>
    <row r="944" spans="2:12" x14ac:dyDescent="0.3">
      <c r="B944" s="1">
        <f t="shared" si="14"/>
        <v>43673</v>
      </c>
      <c r="C944" s="2">
        <v>17809.538933252159</v>
      </c>
      <c r="D944">
        <v>80</v>
      </c>
      <c r="E944" cm="1">
        <f t="array" ref="E944">_xlfn.SWITCH(MONTH(Cafe_Fit[[#This Row],[Date]]),1,100,2,100,3,100,4,150,5,150,6,150,7,150,8,200,9,150,10,150,11,150,12,150)</f>
        <v>150</v>
      </c>
      <c r="F944">
        <v>22</v>
      </c>
      <c r="G944">
        <f>IF(OR(WEEKDAY(Cafe_Fit[[#This Row],[Date]])=1, WEEKDAY(Cafe_Fit[[#This Row],[Date]])=7),1,0)</f>
        <v>1</v>
      </c>
      <c r="H944" s="8">
        <f>K$17+(K$18*Cafe_Fit[[#This Row],[Temp]])+(K$19*Cafe_Fit[[#This Row],[ADSpend]])+(K$20*Cafe_Fit[[#This Row],[TapsActive]])+(K$21*Cafe_Fit[[#This Row],[IsWeekend]])</f>
        <v>15399.446670839681</v>
      </c>
      <c r="J944" s="4">
        <v>917</v>
      </c>
      <c r="K944" s="4">
        <v>15399.446670839681</v>
      </c>
      <c r="L944" s="4">
        <v>136.71860332581491</v>
      </c>
    </row>
    <row r="945" spans="2:12" x14ac:dyDescent="0.3">
      <c r="B945" s="1">
        <f t="shared" si="14"/>
        <v>43674</v>
      </c>
      <c r="C945" s="2">
        <v>17073.867814823145</v>
      </c>
      <c r="D945">
        <v>80</v>
      </c>
      <c r="E945" cm="1">
        <f t="array" ref="E945">_xlfn.SWITCH(MONTH(Cafe_Fit[[#This Row],[Date]]),1,100,2,100,3,100,4,150,5,150,6,150,7,150,8,200,9,150,10,150,11,150,12,150)</f>
        <v>150</v>
      </c>
      <c r="F945">
        <v>13</v>
      </c>
      <c r="G945">
        <f>IF(OR(WEEKDAY(Cafe_Fit[[#This Row],[Date]])=1, WEEKDAY(Cafe_Fit[[#This Row],[Date]])=7),1,0)</f>
        <v>1</v>
      </c>
      <c r="H945" s="8">
        <f>K$17+(K$18*Cafe_Fit[[#This Row],[Temp]])+(K$19*Cafe_Fit[[#This Row],[ADSpend]])+(K$20*Cafe_Fit[[#This Row],[TapsActive]])+(K$21*Cafe_Fit[[#This Row],[IsWeekend]])</f>
        <v>15705.403404981884</v>
      </c>
      <c r="J945" s="4">
        <v>918</v>
      </c>
      <c r="K945" s="4">
        <v>15799.904755249319</v>
      </c>
      <c r="L945" s="4">
        <v>1152.4436176853251</v>
      </c>
    </row>
    <row r="946" spans="2:12" x14ac:dyDescent="0.3">
      <c r="B946" s="1">
        <f t="shared" si="14"/>
        <v>43675</v>
      </c>
      <c r="C946" s="2">
        <v>13781.629704714367</v>
      </c>
      <c r="D946">
        <v>82</v>
      </c>
      <c r="E946" cm="1">
        <f t="array" ref="E946">_xlfn.SWITCH(MONTH(Cafe_Fit[[#This Row],[Date]]),1,100,2,100,3,100,4,150,5,150,6,150,7,150,8,200,9,150,10,150,11,150,12,150)</f>
        <v>150</v>
      </c>
      <c r="F946">
        <v>22</v>
      </c>
      <c r="G946">
        <f>IF(OR(WEEKDAY(Cafe_Fit[[#This Row],[Date]])=1, WEEKDAY(Cafe_Fit[[#This Row],[Date]])=7),1,0)</f>
        <v>0</v>
      </c>
      <c r="H946" s="8">
        <f>K$17+(K$18*Cafe_Fit[[#This Row],[Temp]])+(K$19*Cafe_Fit[[#This Row],[ADSpend]])+(K$20*Cafe_Fit[[#This Row],[TapsActive]])+(K$21*Cafe_Fit[[#This Row],[IsWeekend]])</f>
        <v>12565.225885288324</v>
      </c>
      <c r="J946" s="4">
        <v>919</v>
      </c>
      <c r="K946" s="4">
        <v>12857.927136979275</v>
      </c>
      <c r="L946" s="4">
        <v>1773.3819252496742</v>
      </c>
    </row>
    <row r="947" spans="2:12" x14ac:dyDescent="0.3">
      <c r="B947" s="1">
        <f t="shared" si="14"/>
        <v>43676</v>
      </c>
      <c r="C947" s="2">
        <v>13449.364665906753</v>
      </c>
      <c r="D947">
        <v>81</v>
      </c>
      <c r="E947" cm="1">
        <f t="array" ref="E947">_xlfn.SWITCH(MONTH(Cafe_Fit[[#This Row],[Date]]),1,100,2,100,3,100,4,150,5,150,6,150,7,150,8,200,9,150,10,150,11,150,12,150)</f>
        <v>150</v>
      </c>
      <c r="F947">
        <v>22</v>
      </c>
      <c r="G947">
        <f>IF(OR(WEEKDAY(Cafe_Fit[[#This Row],[Date]])=1, WEEKDAY(Cafe_Fit[[#This Row],[Date]])=7),1,0)</f>
        <v>0</v>
      </c>
      <c r="H947" s="8">
        <f>K$17+(K$18*Cafe_Fit[[#This Row],[Temp]])+(K$19*Cafe_Fit[[#This Row],[ADSpend]])+(K$20*Cafe_Fit[[#This Row],[TapsActive]])+(K$21*Cafe_Fit[[#This Row],[IsWeekend]])</f>
        <v>12517.975210154606</v>
      </c>
      <c r="J947" s="4">
        <v>920</v>
      </c>
      <c r="K947" s="4">
        <v>12659.72723555576</v>
      </c>
      <c r="L947" s="4">
        <v>961.6534361536269</v>
      </c>
    </row>
    <row r="948" spans="2:12" x14ac:dyDescent="0.3">
      <c r="B948" s="1">
        <f t="shared" si="14"/>
        <v>43677</v>
      </c>
      <c r="C948" s="2">
        <v>13937.725588849391</v>
      </c>
      <c r="D948">
        <v>79</v>
      </c>
      <c r="E948" cm="1">
        <f t="array" ref="E948">_xlfn.SWITCH(MONTH(Cafe_Fit[[#This Row],[Date]]),1,100,2,100,3,100,4,150,5,150,6,150,7,150,8,200,9,150,10,150,11,150,12,150)</f>
        <v>150</v>
      </c>
      <c r="F948">
        <v>17</v>
      </c>
      <c r="G948">
        <f>IF(OR(WEEKDAY(Cafe_Fit[[#This Row],[Date]])=1, WEEKDAY(Cafe_Fit[[#This Row],[Date]])=7),1,0)</f>
        <v>0</v>
      </c>
      <c r="H948" s="8">
        <f>K$17+(K$18*Cafe_Fit[[#This Row],[Temp]])+(K$19*Cafe_Fit[[#This Row],[ADSpend]])+(K$20*Cafe_Fit[[#This Row],[TapsActive]])+(K$21*Cafe_Fit[[#This Row],[IsWeekend]])</f>
        <v>12593.449823299507</v>
      </c>
      <c r="J948" s="4">
        <v>921</v>
      </c>
      <c r="K948" s="4">
        <v>12714.462138469442</v>
      </c>
      <c r="L948" s="4">
        <v>2589.4772654603312</v>
      </c>
    </row>
    <row r="949" spans="2:12" x14ac:dyDescent="0.3">
      <c r="B949" s="1">
        <f t="shared" si="14"/>
        <v>43678</v>
      </c>
      <c r="C949" s="2">
        <v>14305.36530442786</v>
      </c>
      <c r="D949">
        <v>81</v>
      </c>
      <c r="E949" cm="1">
        <f t="array" ref="E949">_xlfn.SWITCH(MONTH(Cafe_Fit[[#This Row],[Date]]),1,100,2,100,3,100,4,150,5,150,6,150,7,150,8,200,9,150,10,150,11,150,12,150)</f>
        <v>200</v>
      </c>
      <c r="F949">
        <v>20</v>
      </c>
      <c r="G949">
        <f>IF(OR(WEEKDAY(Cafe_Fit[[#This Row],[Date]])=1, WEEKDAY(Cafe_Fit[[#This Row],[Date]])=7),1,0)</f>
        <v>0</v>
      </c>
      <c r="H949" s="8">
        <f>K$17+(K$18*Cafe_Fit[[#This Row],[Temp]])+(K$19*Cafe_Fit[[#This Row],[ADSpend]])+(K$20*Cafe_Fit[[#This Row],[TapsActive]])+(K$21*Cafe_Fit[[#This Row],[IsWeekend]])</f>
        <v>14523.92736915139</v>
      </c>
      <c r="J949" s="4">
        <v>922</v>
      </c>
      <c r="K949" s="4">
        <v>12782.452523834376</v>
      </c>
      <c r="L949" s="4">
        <v>166.38259984772048</v>
      </c>
    </row>
    <row r="950" spans="2:12" x14ac:dyDescent="0.3">
      <c r="B950" s="1">
        <f t="shared" si="14"/>
        <v>43679</v>
      </c>
      <c r="C950" s="2">
        <v>14200.070590243284</v>
      </c>
      <c r="D950">
        <v>77</v>
      </c>
      <c r="E950" cm="1">
        <f t="array" ref="E950">_xlfn.SWITCH(MONTH(Cafe_Fit[[#This Row],[Date]]),1,100,2,100,3,100,4,150,5,150,6,150,7,150,8,200,9,150,10,150,11,150,12,150)</f>
        <v>200</v>
      </c>
      <c r="F950">
        <v>15</v>
      </c>
      <c r="G950">
        <f>IF(OR(WEEKDAY(Cafe_Fit[[#This Row],[Date]])=1, WEEKDAY(Cafe_Fit[[#This Row],[Date]])=7),1,0)</f>
        <v>0</v>
      </c>
      <c r="H950" s="8">
        <f>K$17+(K$18*Cafe_Fit[[#This Row],[Temp]])+(K$19*Cafe_Fit[[#This Row],[ADSpend]])+(K$20*Cafe_Fit[[#This Row],[TapsActive]])+(K$21*Cafe_Fit[[#This Row],[IsWeekend]])</f>
        <v>14504.900632028854</v>
      </c>
      <c r="J950" s="4">
        <v>923</v>
      </c>
      <c r="K950" s="4">
        <v>12714.462138469442</v>
      </c>
      <c r="L950" s="4">
        <v>2299.9095485392736</v>
      </c>
    </row>
    <row r="951" spans="2:12" x14ac:dyDescent="0.3">
      <c r="B951" s="1">
        <f t="shared" si="14"/>
        <v>43680</v>
      </c>
      <c r="C951" s="2">
        <v>19445.699979833011</v>
      </c>
      <c r="D951">
        <v>79</v>
      </c>
      <c r="E951" cm="1">
        <f t="array" ref="E951">_xlfn.SWITCH(MONTH(Cafe_Fit[[#This Row],[Date]]),1,100,2,100,3,100,4,150,5,150,6,150,7,150,8,200,9,150,10,150,11,150,12,150)</f>
        <v>200</v>
      </c>
      <c r="F951">
        <v>15</v>
      </c>
      <c r="G951">
        <f>IF(OR(WEEKDAY(Cafe_Fit[[#This Row],[Date]])=1, WEEKDAY(Cafe_Fit[[#This Row],[Date]])=7),1,0)</f>
        <v>1</v>
      </c>
      <c r="H951" s="8">
        <f>K$17+(K$18*Cafe_Fit[[#This Row],[Temp]])+(K$19*Cafe_Fit[[#This Row],[ADSpend]])+(K$20*Cafe_Fit[[#This Row],[TapsActive]])+(K$21*Cafe_Fit[[#This Row],[IsWeekend]])</f>
        <v>17528.12411811508</v>
      </c>
      <c r="J951" s="4">
        <v>924</v>
      </c>
      <c r="K951" s="4">
        <v>15467.437056204615</v>
      </c>
      <c r="L951" s="4">
        <v>509.75296910410725</v>
      </c>
    </row>
    <row r="952" spans="2:12" x14ac:dyDescent="0.3">
      <c r="B952" s="1">
        <f t="shared" si="14"/>
        <v>43681</v>
      </c>
      <c r="C952" s="2">
        <v>19954.896183881454</v>
      </c>
      <c r="D952">
        <v>78</v>
      </c>
      <c r="E952" cm="1">
        <f t="array" ref="E952">_xlfn.SWITCH(MONTH(Cafe_Fit[[#This Row],[Date]]),1,100,2,100,3,100,4,150,5,150,6,150,7,150,8,200,9,150,10,150,11,150,12,150)</f>
        <v>200</v>
      </c>
      <c r="F952">
        <v>13</v>
      </c>
      <c r="G952">
        <f>IF(OR(WEEKDAY(Cafe_Fit[[#This Row],[Date]])=1, WEEKDAY(Cafe_Fit[[#This Row],[Date]])=7),1,0)</f>
        <v>1</v>
      </c>
      <c r="H952" s="8">
        <f>K$17+(K$18*Cafe_Fit[[#This Row],[Temp]])+(K$19*Cafe_Fit[[#This Row],[ADSpend]])+(K$20*Cafe_Fit[[#This Row],[TapsActive]])+(K$21*Cafe_Fit[[#This Row],[IsWeekend]])</f>
        <v>17548.863828346297</v>
      </c>
      <c r="J952" s="4">
        <v>925</v>
      </c>
      <c r="K952" s="4">
        <v>15480.692538655865</v>
      </c>
      <c r="L952" s="4">
        <v>2616.7664134369443</v>
      </c>
    </row>
    <row r="953" spans="2:12" x14ac:dyDescent="0.3">
      <c r="B953" s="1">
        <f t="shared" si="14"/>
        <v>43682</v>
      </c>
      <c r="C953" s="2">
        <v>14914.766219609201</v>
      </c>
      <c r="D953">
        <v>81</v>
      </c>
      <c r="E953" cm="1">
        <f t="array" ref="E953">_xlfn.SWITCH(MONTH(Cafe_Fit[[#This Row],[Date]]),1,100,2,100,3,100,4,150,5,150,6,150,7,150,8,200,9,150,10,150,11,150,12,150)</f>
        <v>200</v>
      </c>
      <c r="F953">
        <v>18</v>
      </c>
      <c r="G953">
        <f>IF(OR(WEEKDAY(Cafe_Fit[[#This Row],[Date]])=1, WEEKDAY(Cafe_Fit[[#This Row],[Date]])=7),1,0)</f>
        <v>0</v>
      </c>
      <c r="H953" s="8">
        <f>K$17+(K$18*Cafe_Fit[[#This Row],[Temp]])+(K$19*Cafe_Fit[[#This Row],[ADSpend]])+(K$20*Cafe_Fit[[#This Row],[TapsActive]])+(K$21*Cafe_Fit[[#This Row],[IsWeekend]])</f>
        <v>14591.917754516324</v>
      </c>
      <c r="J953" s="4">
        <v>926</v>
      </c>
      <c r="K953" s="4">
        <v>12897.693584333028</v>
      </c>
      <c r="L953" s="4">
        <v>-38.873369162360177</v>
      </c>
    </row>
    <row r="954" spans="2:12" x14ac:dyDescent="0.3">
      <c r="B954" s="1">
        <f t="shared" si="14"/>
        <v>43683</v>
      </c>
      <c r="C954" s="2">
        <v>15970.931614123572</v>
      </c>
      <c r="D954">
        <v>80</v>
      </c>
      <c r="E954" cm="1">
        <f t="array" ref="E954">_xlfn.SWITCH(MONTH(Cafe_Fit[[#This Row],[Date]]),1,100,2,100,3,100,4,150,5,150,6,150,7,150,8,200,9,150,10,150,11,150,12,150)</f>
        <v>200</v>
      </c>
      <c r="F954">
        <v>13</v>
      </c>
      <c r="G954">
        <f>IF(OR(WEEKDAY(Cafe_Fit[[#This Row],[Date]])=1, WEEKDAY(Cafe_Fit[[#This Row],[Date]])=7),1,0)</f>
        <v>0</v>
      </c>
      <c r="H954" s="8">
        <f>K$17+(K$18*Cafe_Fit[[#This Row],[Temp]])+(K$19*Cafe_Fit[[#This Row],[ADSpend]])+(K$20*Cafe_Fit[[#This Row],[TapsActive]])+(K$21*Cafe_Fit[[#This Row],[IsWeekend]])</f>
        <v>14714.64304279494</v>
      </c>
      <c r="J954" s="4">
        <v>927</v>
      </c>
      <c r="K954" s="4">
        <v>12808.963488736877</v>
      </c>
      <c r="L954" s="4">
        <v>293.9128040686046</v>
      </c>
    </row>
    <row r="955" spans="2:12" x14ac:dyDescent="0.3">
      <c r="B955" s="1">
        <f t="shared" si="14"/>
        <v>43684</v>
      </c>
      <c r="C955" s="2">
        <v>16419.179388988548</v>
      </c>
      <c r="D955">
        <v>84</v>
      </c>
      <c r="E955" cm="1">
        <f t="array" ref="E955">_xlfn.SWITCH(MONTH(Cafe_Fit[[#This Row],[Date]]),1,100,2,100,3,100,4,150,5,150,6,150,7,150,8,200,9,150,10,150,11,150,12,150)</f>
        <v>200</v>
      </c>
      <c r="F955">
        <v>16</v>
      </c>
      <c r="G955">
        <f>IF(OR(WEEKDAY(Cafe_Fit[[#This Row],[Date]])=1, WEEKDAY(Cafe_Fit[[#This Row],[Date]])=7),1,0)</f>
        <v>0</v>
      </c>
      <c r="H955" s="8">
        <f>K$17+(K$18*Cafe_Fit[[#This Row],[Temp]])+(K$19*Cafe_Fit[[#This Row],[ADSpend]])+(K$20*Cafe_Fit[[#This Row],[TapsActive]])+(K$21*Cafe_Fit[[#This Row],[IsWeekend]])</f>
        <v>14801.660165282408</v>
      </c>
      <c r="J955" s="4">
        <v>928</v>
      </c>
      <c r="K955" s="4">
        <v>12714.462138469442</v>
      </c>
      <c r="L955" s="4">
        <v>756.86094275269534</v>
      </c>
    </row>
    <row r="956" spans="2:12" x14ac:dyDescent="0.3">
      <c r="B956" s="1">
        <f t="shared" si="14"/>
        <v>43685</v>
      </c>
      <c r="C956" s="2">
        <v>16525.984042849239</v>
      </c>
      <c r="D956">
        <v>83</v>
      </c>
      <c r="E956" cm="1">
        <f t="array" ref="E956">_xlfn.SWITCH(MONTH(Cafe_Fit[[#This Row],[Date]]),1,100,2,100,3,100,4,150,5,150,6,150,7,150,8,200,9,150,10,150,11,150,12,150)</f>
        <v>200</v>
      </c>
      <c r="F956">
        <v>21</v>
      </c>
      <c r="G956">
        <f>IF(OR(WEEKDAY(Cafe_Fit[[#This Row],[Date]])=1, WEEKDAY(Cafe_Fit[[#This Row],[Date]])=7),1,0)</f>
        <v>0</v>
      </c>
      <c r="H956" s="8">
        <f>K$17+(K$18*Cafe_Fit[[#This Row],[Temp]])+(K$19*Cafe_Fit[[#This Row],[ADSpend]])+(K$20*Cafe_Fit[[#This Row],[TapsActive]])+(K$21*Cafe_Fit[[#This Row],[IsWeekend]])</f>
        <v>14584.433526736357</v>
      </c>
      <c r="J956" s="4">
        <v>929</v>
      </c>
      <c r="K956" s="4">
        <v>12695.435401346907</v>
      </c>
      <c r="L956" s="4">
        <v>2262.540657090196</v>
      </c>
    </row>
    <row r="957" spans="2:12" x14ac:dyDescent="0.3">
      <c r="B957" s="1">
        <f t="shared" si="14"/>
        <v>43686</v>
      </c>
      <c r="C957" s="2">
        <v>15842.470478746258</v>
      </c>
      <c r="D957">
        <v>84</v>
      </c>
      <c r="E957" cm="1">
        <f t="array" ref="E957">_xlfn.SWITCH(MONTH(Cafe_Fit[[#This Row],[Date]]),1,100,2,100,3,100,4,150,5,150,6,150,7,150,8,200,9,150,10,150,11,150,12,150)</f>
        <v>200</v>
      </c>
      <c r="F957">
        <v>12</v>
      </c>
      <c r="G957">
        <f>IF(OR(WEEKDAY(Cafe_Fit[[#This Row],[Date]])=1, WEEKDAY(Cafe_Fit[[#This Row],[Date]])=7),1,0)</f>
        <v>0</v>
      </c>
      <c r="H957" s="8">
        <f>K$17+(K$18*Cafe_Fit[[#This Row],[Temp]])+(K$19*Cafe_Fit[[#This Row],[ADSpend]])+(K$20*Cafe_Fit[[#This Row],[TapsActive]])+(K$21*Cafe_Fit[[#This Row],[IsWeekend]])</f>
        <v>14937.640936012276</v>
      </c>
      <c r="J957" s="4">
        <v>930</v>
      </c>
      <c r="K957" s="4">
        <v>12457.469052569639</v>
      </c>
      <c r="L957" s="4">
        <v>1100.246198896828</v>
      </c>
    </row>
    <row r="958" spans="2:12" x14ac:dyDescent="0.3">
      <c r="B958" s="1">
        <f t="shared" si="14"/>
        <v>43687</v>
      </c>
      <c r="C958" s="2">
        <v>18878.740584962958</v>
      </c>
      <c r="D958">
        <v>86</v>
      </c>
      <c r="E958" cm="1">
        <f t="array" ref="E958">_xlfn.SWITCH(MONTH(Cafe_Fit[[#This Row],[Date]]),1,100,2,100,3,100,4,150,5,150,6,150,7,150,8,200,9,150,10,150,11,150,12,150)</f>
        <v>200</v>
      </c>
      <c r="F958">
        <v>15</v>
      </c>
      <c r="G958">
        <f>IF(OR(WEEKDAY(Cafe_Fit[[#This Row],[Date]])=1, WEEKDAY(Cafe_Fit[[#This Row],[Date]])=7),1,0)</f>
        <v>1</v>
      </c>
      <c r="H958" s="8">
        <f>K$17+(K$18*Cafe_Fit[[#This Row],[Temp]])+(K$19*Cafe_Fit[[#This Row],[ADSpend]])+(K$20*Cafe_Fit[[#This Row],[TapsActive]])+(K$21*Cafe_Fit[[#This Row],[IsWeekend]])</f>
        <v>17858.878844051102</v>
      </c>
      <c r="J958" s="4">
        <v>931</v>
      </c>
      <c r="K958" s="4">
        <v>15372.935705937181</v>
      </c>
      <c r="L958" s="4">
        <v>2797.2617494929818</v>
      </c>
    </row>
    <row r="959" spans="2:12" x14ac:dyDescent="0.3">
      <c r="B959" s="1">
        <f t="shared" si="14"/>
        <v>43688</v>
      </c>
      <c r="C959" s="2">
        <v>18525.601521078654</v>
      </c>
      <c r="D959">
        <v>85</v>
      </c>
      <c r="E959" cm="1">
        <f t="array" ref="E959">_xlfn.SWITCH(MONTH(Cafe_Fit[[#This Row],[Date]]),1,100,2,100,3,100,4,150,5,150,6,150,7,150,8,200,9,150,10,150,11,150,12,150)</f>
        <v>200</v>
      </c>
      <c r="F959">
        <v>13</v>
      </c>
      <c r="G959">
        <f>IF(OR(WEEKDAY(Cafe_Fit[[#This Row],[Date]])=1, WEEKDAY(Cafe_Fit[[#This Row],[Date]])=7),1,0)</f>
        <v>1</v>
      </c>
      <c r="H959" s="8">
        <f>K$17+(K$18*Cafe_Fit[[#This Row],[Temp]])+(K$19*Cafe_Fit[[#This Row],[ADSpend]])+(K$20*Cafe_Fit[[#This Row],[TapsActive]])+(K$21*Cafe_Fit[[#This Row],[IsWeekend]])</f>
        <v>17879.618554282319</v>
      </c>
      <c r="J959" s="4">
        <v>932</v>
      </c>
      <c r="K959" s="4">
        <v>15372.935705937181</v>
      </c>
      <c r="L959" s="4">
        <v>1040.187023158187</v>
      </c>
    </row>
    <row r="960" spans="2:12" x14ac:dyDescent="0.3">
      <c r="B960" s="1">
        <f t="shared" si="14"/>
        <v>43689</v>
      </c>
      <c r="C960" s="2">
        <v>16705.004916731585</v>
      </c>
      <c r="D960">
        <v>86</v>
      </c>
      <c r="E960" cm="1">
        <f t="array" ref="E960">_xlfn.SWITCH(MONTH(Cafe_Fit[[#This Row],[Date]]),1,100,2,100,3,100,4,150,5,150,6,150,7,150,8,200,9,150,10,150,11,150,12,150)</f>
        <v>200</v>
      </c>
      <c r="F960">
        <v>19</v>
      </c>
      <c r="G960">
        <f>IF(OR(WEEKDAY(Cafe_Fit[[#This Row],[Date]])=1, WEEKDAY(Cafe_Fit[[#This Row],[Date]])=7),1,0)</f>
        <v>0</v>
      </c>
      <c r="H960" s="8">
        <f>K$17+(K$18*Cafe_Fit[[#This Row],[Temp]])+(K$19*Cafe_Fit[[#This Row],[ADSpend]])+(K$20*Cafe_Fit[[#This Row],[TapsActive]])+(K$21*Cafe_Fit[[#This Row],[IsWeekend]])</f>
        <v>14794.175937502443</v>
      </c>
      <c r="J960" s="4">
        <v>933</v>
      </c>
      <c r="K960" s="4">
        <v>12633.216270653258</v>
      </c>
      <c r="L960" s="4">
        <v>219.60824416146897</v>
      </c>
    </row>
    <row r="961" spans="2:12" x14ac:dyDescent="0.3">
      <c r="B961" s="1">
        <f t="shared" si="14"/>
        <v>43690</v>
      </c>
      <c r="C961" s="2">
        <v>16469.406190480153</v>
      </c>
      <c r="D961">
        <v>87</v>
      </c>
      <c r="E961" cm="1">
        <f t="array" ref="E961">_xlfn.SWITCH(MONTH(Cafe_Fit[[#This Row],[Date]]),1,100,2,100,3,100,4,150,5,150,6,150,7,150,8,200,9,150,10,150,11,150,12,150)</f>
        <v>200</v>
      </c>
      <c r="F961">
        <v>13</v>
      </c>
      <c r="G961">
        <f>IF(OR(WEEKDAY(Cafe_Fit[[#This Row],[Date]])=1, WEEKDAY(Cafe_Fit[[#This Row],[Date]])=7),1,0)</f>
        <v>0</v>
      </c>
      <c r="H961" s="8">
        <f>K$17+(K$18*Cafe_Fit[[#This Row],[Temp]])+(K$19*Cafe_Fit[[#This Row],[ADSpend]])+(K$20*Cafe_Fit[[#This Row],[TapsActive]])+(K$21*Cafe_Fit[[#This Row],[IsWeekend]])</f>
        <v>15045.397768730963</v>
      </c>
      <c r="J961" s="4">
        <v>934</v>
      </c>
      <c r="K961" s="4">
        <v>12661.44020866444</v>
      </c>
      <c r="L961" s="4">
        <v>2132.2440996214445</v>
      </c>
    </row>
    <row r="962" spans="2:12" x14ac:dyDescent="0.3">
      <c r="B962" s="1">
        <f t="shared" si="14"/>
        <v>43691</v>
      </c>
      <c r="C962" s="2">
        <v>15175.229049024083</v>
      </c>
      <c r="D962">
        <v>85</v>
      </c>
      <c r="E962" cm="1">
        <f t="array" ref="E962">_xlfn.SWITCH(MONTH(Cafe_Fit[[#This Row],[Date]]),1,100,2,100,3,100,4,150,5,150,6,150,7,150,8,200,9,150,10,150,11,150,12,150)</f>
        <v>200</v>
      </c>
      <c r="F962">
        <v>20</v>
      </c>
      <c r="G962">
        <f>IF(OR(WEEKDAY(Cafe_Fit[[#This Row],[Date]])=1, WEEKDAY(Cafe_Fit[[#This Row],[Date]])=7),1,0)</f>
        <v>0</v>
      </c>
      <c r="H962" s="8">
        <f>K$17+(K$18*Cafe_Fit[[#This Row],[Temp]])+(K$19*Cafe_Fit[[#This Row],[ADSpend]])+(K$20*Cafe_Fit[[#This Row],[TapsActive]])+(K$21*Cafe_Fit[[#This Row],[IsWeekend]])</f>
        <v>14712.930069686259</v>
      </c>
      <c r="J962" s="4">
        <v>935</v>
      </c>
      <c r="K962" s="4">
        <v>12532.943665714538</v>
      </c>
      <c r="L962" s="4">
        <v>1039.286838631655</v>
      </c>
    </row>
    <row r="963" spans="2:12" x14ac:dyDescent="0.3">
      <c r="B963" s="1">
        <f t="shared" si="14"/>
        <v>43692</v>
      </c>
      <c r="C963" s="2">
        <v>16666.866229776737</v>
      </c>
      <c r="D963">
        <v>83</v>
      </c>
      <c r="E963" cm="1">
        <f t="array" ref="E963">_xlfn.SWITCH(MONTH(Cafe_Fit[[#This Row],[Date]]),1,100,2,100,3,100,4,150,5,150,6,150,7,150,8,200,9,150,10,150,11,150,12,150)</f>
        <v>200</v>
      </c>
      <c r="F963">
        <v>13</v>
      </c>
      <c r="G963">
        <f>IF(OR(WEEKDAY(Cafe_Fit[[#This Row],[Date]])=1, WEEKDAY(Cafe_Fit[[#This Row],[Date]])=7),1,0)</f>
        <v>0</v>
      </c>
      <c r="H963" s="8">
        <f>K$17+(K$18*Cafe_Fit[[#This Row],[Temp]])+(K$19*Cafe_Fit[[#This Row],[ADSpend]])+(K$20*Cafe_Fit[[#This Row],[TapsActive]])+(K$21*Cafe_Fit[[#This Row],[IsWeekend]])</f>
        <v>14856.395068196092</v>
      </c>
      <c r="J963" s="4">
        <v>936</v>
      </c>
      <c r="K963" s="4">
        <v>12410.218377435922</v>
      </c>
      <c r="L963" s="4">
        <v>2491.0477123105356</v>
      </c>
    </row>
    <row r="964" spans="2:12" x14ac:dyDescent="0.3">
      <c r="B964" s="1">
        <f t="shared" si="14"/>
        <v>43693</v>
      </c>
      <c r="C964" s="2">
        <v>16909.201377356912</v>
      </c>
      <c r="D964">
        <v>84</v>
      </c>
      <c r="E964" cm="1">
        <f t="array" ref="E964">_xlfn.SWITCH(MONTH(Cafe_Fit[[#This Row],[Date]]),1,100,2,100,3,100,4,150,5,150,6,150,7,150,8,200,9,150,10,150,11,150,12,150)</f>
        <v>200</v>
      </c>
      <c r="F964">
        <v>18</v>
      </c>
      <c r="G964">
        <f>IF(OR(WEEKDAY(Cafe_Fit[[#This Row],[Date]])=1, WEEKDAY(Cafe_Fit[[#This Row],[Date]])=7),1,0)</f>
        <v>0</v>
      </c>
      <c r="H964" s="8">
        <f>K$17+(K$18*Cafe_Fit[[#This Row],[Temp]])+(K$19*Cafe_Fit[[#This Row],[ADSpend]])+(K$20*Cafe_Fit[[#This Row],[TapsActive]])+(K$21*Cafe_Fit[[#This Row],[IsWeekend]])</f>
        <v>14733.669779917474</v>
      </c>
      <c r="J964" s="4">
        <v>937</v>
      </c>
      <c r="K964" s="4">
        <v>12457.469052569639</v>
      </c>
      <c r="L964" s="4">
        <v>2156.0304902760763</v>
      </c>
    </row>
    <row r="965" spans="2:12" x14ac:dyDescent="0.3">
      <c r="B965" s="1">
        <f t="shared" si="14"/>
        <v>43694</v>
      </c>
      <c r="C965" s="2">
        <v>17859.088476988894</v>
      </c>
      <c r="D965">
        <v>86</v>
      </c>
      <c r="E965" cm="1">
        <f t="array" ref="E965">_xlfn.SWITCH(MONTH(Cafe_Fit[[#This Row],[Date]]),1,100,2,100,3,100,4,150,5,150,6,150,7,150,8,200,9,150,10,150,11,150,12,150)</f>
        <v>200</v>
      </c>
      <c r="F965">
        <v>20</v>
      </c>
      <c r="G965">
        <f>IF(OR(WEEKDAY(Cafe_Fit[[#This Row],[Date]])=1, WEEKDAY(Cafe_Fit[[#This Row],[Date]])=7),1,0)</f>
        <v>1</v>
      </c>
      <c r="H965" s="8">
        <f>K$17+(K$18*Cafe_Fit[[#This Row],[Temp]])+(K$19*Cafe_Fit[[#This Row],[ADSpend]])+(K$20*Cafe_Fit[[#This Row],[TapsActive]])+(K$21*Cafe_Fit[[#This Row],[IsWeekend]])</f>
        <v>17688.902880638769</v>
      </c>
      <c r="J965" s="4">
        <v>938</v>
      </c>
      <c r="K965" s="4">
        <v>15399.446670839681</v>
      </c>
      <c r="L965" s="4">
        <v>2410.0922624124778</v>
      </c>
    </row>
    <row r="966" spans="2:12" x14ac:dyDescent="0.3">
      <c r="B966" s="1">
        <f t="shared" si="14"/>
        <v>43695</v>
      </c>
      <c r="C966" s="2">
        <v>20087.182441414621</v>
      </c>
      <c r="D966">
        <v>85</v>
      </c>
      <c r="E966" cm="1">
        <f t="array" ref="E966">_xlfn.SWITCH(MONTH(Cafe_Fit[[#This Row],[Date]]),1,100,2,100,3,100,4,150,5,150,6,150,7,150,8,200,9,150,10,150,11,150,12,150)</f>
        <v>200</v>
      </c>
      <c r="F966">
        <v>19</v>
      </c>
      <c r="G966">
        <f>IF(OR(WEEKDAY(Cafe_Fit[[#This Row],[Date]])=1, WEEKDAY(Cafe_Fit[[#This Row],[Date]])=7),1,0)</f>
        <v>1</v>
      </c>
      <c r="H966" s="8">
        <f>K$17+(K$18*Cafe_Fit[[#This Row],[Temp]])+(K$19*Cafe_Fit[[#This Row],[ADSpend]])+(K$20*Cafe_Fit[[#This Row],[TapsActive]])+(K$21*Cafe_Fit[[#This Row],[IsWeekend]])</f>
        <v>17675.647398187517</v>
      </c>
      <c r="J966" s="4">
        <v>939</v>
      </c>
      <c r="K966" s="4">
        <v>15705.403404981884</v>
      </c>
      <c r="L966" s="4">
        <v>1368.4644098412609</v>
      </c>
    </row>
    <row r="967" spans="2:12" x14ac:dyDescent="0.3">
      <c r="B967" s="1">
        <f t="shared" si="14"/>
        <v>43696</v>
      </c>
      <c r="C967" s="2">
        <v>16448.856817970838</v>
      </c>
      <c r="D967">
        <v>83</v>
      </c>
      <c r="E967" cm="1">
        <f t="array" ref="E967">_xlfn.SWITCH(MONTH(Cafe_Fit[[#This Row],[Date]]),1,100,2,100,3,100,4,150,5,150,6,150,7,150,8,200,9,150,10,150,11,150,12,150)</f>
        <v>200</v>
      </c>
      <c r="F967">
        <v>19</v>
      </c>
      <c r="G967">
        <f>IF(OR(WEEKDAY(Cafe_Fit[[#This Row],[Date]])=1, WEEKDAY(Cafe_Fit[[#This Row],[Date]])=7),1,0)</f>
        <v>0</v>
      </c>
      <c r="H967" s="8">
        <f>K$17+(K$18*Cafe_Fit[[#This Row],[Temp]])+(K$19*Cafe_Fit[[#This Row],[ADSpend]])+(K$20*Cafe_Fit[[#This Row],[TapsActive]])+(K$21*Cafe_Fit[[#This Row],[IsWeekend]])</f>
        <v>14652.423912101291</v>
      </c>
      <c r="J967" s="4">
        <v>940</v>
      </c>
      <c r="K967" s="4">
        <v>12565.225885288324</v>
      </c>
      <c r="L967" s="4">
        <v>1216.4038194260429</v>
      </c>
    </row>
    <row r="968" spans="2:12" x14ac:dyDescent="0.3">
      <c r="B968" s="1">
        <f t="shared" si="14"/>
        <v>43697</v>
      </c>
      <c r="C968" s="2">
        <v>16785.518791332281</v>
      </c>
      <c r="D968">
        <v>81</v>
      </c>
      <c r="E968" cm="1">
        <f t="array" ref="E968">_xlfn.SWITCH(MONTH(Cafe_Fit[[#This Row],[Date]]),1,100,2,100,3,100,4,150,5,150,6,150,7,150,8,200,9,150,10,150,11,150,12,150)</f>
        <v>200</v>
      </c>
      <c r="F968">
        <v>15</v>
      </c>
      <c r="G968">
        <f>IF(OR(WEEKDAY(Cafe_Fit[[#This Row],[Date]])=1, WEEKDAY(Cafe_Fit[[#This Row],[Date]])=7),1,0)</f>
        <v>0</v>
      </c>
      <c r="H968" s="8">
        <f>K$17+(K$18*Cafe_Fit[[#This Row],[Temp]])+(K$19*Cafe_Fit[[#This Row],[ADSpend]])+(K$20*Cafe_Fit[[#This Row],[TapsActive]])+(K$21*Cafe_Fit[[#This Row],[IsWeekend]])</f>
        <v>14693.903332563725</v>
      </c>
      <c r="J968" s="4">
        <v>941</v>
      </c>
      <c r="K968" s="4">
        <v>12517.975210154606</v>
      </c>
      <c r="L968" s="4">
        <v>931.38945575214711</v>
      </c>
    </row>
    <row r="969" spans="2:12" x14ac:dyDescent="0.3">
      <c r="B969" s="1">
        <f t="shared" ref="B969:B1032" si="15">B968+1</f>
        <v>43698</v>
      </c>
      <c r="C969" s="2">
        <v>14761.407133631696</v>
      </c>
      <c r="D969">
        <v>81</v>
      </c>
      <c r="E969" cm="1">
        <f t="array" ref="E969">_xlfn.SWITCH(MONTH(Cafe_Fit[[#This Row],[Date]]),1,100,2,100,3,100,4,150,5,150,6,150,7,150,8,200,9,150,10,150,11,150,12,150)</f>
        <v>200</v>
      </c>
      <c r="F969">
        <v>15</v>
      </c>
      <c r="G969">
        <f>IF(OR(WEEKDAY(Cafe_Fit[[#This Row],[Date]])=1, WEEKDAY(Cafe_Fit[[#This Row],[Date]])=7),1,0)</f>
        <v>0</v>
      </c>
      <c r="H969" s="8">
        <f>K$17+(K$18*Cafe_Fit[[#This Row],[Temp]])+(K$19*Cafe_Fit[[#This Row],[ADSpend]])+(K$20*Cafe_Fit[[#This Row],[TapsActive]])+(K$21*Cafe_Fit[[#This Row],[IsWeekend]])</f>
        <v>14693.903332563725</v>
      </c>
      <c r="J969" s="4">
        <v>942</v>
      </c>
      <c r="K969" s="4">
        <v>12593.449823299507</v>
      </c>
      <c r="L969" s="4">
        <v>1344.2757655498845</v>
      </c>
    </row>
    <row r="970" spans="2:12" x14ac:dyDescent="0.3">
      <c r="B970" s="1">
        <f t="shared" si="15"/>
        <v>43699</v>
      </c>
      <c r="C970" s="2">
        <v>15140.589733263398</v>
      </c>
      <c r="D970">
        <v>84</v>
      </c>
      <c r="E970" cm="1">
        <f t="array" ref="E970">_xlfn.SWITCH(MONTH(Cafe_Fit[[#This Row],[Date]]),1,100,2,100,3,100,4,150,5,150,6,150,7,150,8,200,9,150,10,150,11,150,12,150)</f>
        <v>200</v>
      </c>
      <c r="F970">
        <v>20</v>
      </c>
      <c r="G970">
        <f>IF(OR(WEEKDAY(Cafe_Fit[[#This Row],[Date]])=1, WEEKDAY(Cafe_Fit[[#This Row],[Date]])=7),1,0)</f>
        <v>0</v>
      </c>
      <c r="H970" s="8">
        <f>K$17+(K$18*Cafe_Fit[[#This Row],[Temp]])+(K$19*Cafe_Fit[[#This Row],[ADSpend]])+(K$20*Cafe_Fit[[#This Row],[TapsActive]])+(K$21*Cafe_Fit[[#This Row],[IsWeekend]])</f>
        <v>14665.679394552541</v>
      </c>
      <c r="J970" s="4">
        <v>943</v>
      </c>
      <c r="K970" s="4">
        <v>14523.92736915139</v>
      </c>
      <c r="L970" s="4">
        <v>-218.56206472353006</v>
      </c>
    </row>
    <row r="971" spans="2:12" x14ac:dyDescent="0.3">
      <c r="B971" s="1">
        <f t="shared" si="15"/>
        <v>43700</v>
      </c>
      <c r="C971" s="2">
        <v>14481.490709801121</v>
      </c>
      <c r="D971">
        <v>83</v>
      </c>
      <c r="E971" cm="1">
        <f t="array" ref="E971">_xlfn.SWITCH(MONTH(Cafe_Fit[[#This Row],[Date]]),1,100,2,100,3,100,4,150,5,150,6,150,7,150,8,200,9,150,10,150,11,150,12,150)</f>
        <v>200</v>
      </c>
      <c r="F971">
        <v>19</v>
      </c>
      <c r="G971">
        <f>IF(OR(WEEKDAY(Cafe_Fit[[#This Row],[Date]])=1, WEEKDAY(Cafe_Fit[[#This Row],[Date]])=7),1,0)</f>
        <v>0</v>
      </c>
      <c r="H971" s="8">
        <f>K$17+(K$18*Cafe_Fit[[#This Row],[Temp]])+(K$19*Cafe_Fit[[#This Row],[ADSpend]])+(K$20*Cafe_Fit[[#This Row],[TapsActive]])+(K$21*Cafe_Fit[[#This Row],[IsWeekend]])</f>
        <v>14652.423912101291</v>
      </c>
      <c r="J971" s="4">
        <v>944</v>
      </c>
      <c r="K971" s="4">
        <v>14504.900632028854</v>
      </c>
      <c r="L971" s="4">
        <v>-304.83004178556985</v>
      </c>
    </row>
    <row r="972" spans="2:12" x14ac:dyDescent="0.3">
      <c r="B972" s="1">
        <f t="shared" si="15"/>
        <v>43701</v>
      </c>
      <c r="C972" s="2">
        <v>18635.814821994361</v>
      </c>
      <c r="D972">
        <v>81</v>
      </c>
      <c r="E972" cm="1">
        <f t="array" ref="E972">_xlfn.SWITCH(MONTH(Cafe_Fit[[#This Row],[Date]]),1,100,2,100,3,100,4,150,5,150,6,150,7,150,8,200,9,150,10,150,11,150,12,150)</f>
        <v>200</v>
      </c>
      <c r="F972">
        <v>14</v>
      </c>
      <c r="G972">
        <f>IF(OR(WEEKDAY(Cafe_Fit[[#This Row],[Date]])=1, WEEKDAY(Cafe_Fit[[#This Row],[Date]])=7),1,0)</f>
        <v>1</v>
      </c>
      <c r="H972" s="8">
        <f>K$17+(K$18*Cafe_Fit[[#This Row],[Temp]])+(K$19*Cafe_Fit[[#This Row],[ADSpend]])+(K$20*Cafe_Fit[[#This Row],[TapsActive]])+(K$21*Cafe_Fit[[#This Row],[IsWeekend]])</f>
        <v>17656.620661064982</v>
      </c>
      <c r="J972" s="4">
        <v>945</v>
      </c>
      <c r="K972" s="4">
        <v>17528.12411811508</v>
      </c>
      <c r="L972" s="4">
        <v>1917.5758617179308</v>
      </c>
    </row>
    <row r="973" spans="2:12" x14ac:dyDescent="0.3">
      <c r="B973" s="1">
        <f t="shared" si="15"/>
        <v>43702</v>
      </c>
      <c r="C973" s="2">
        <v>19402.277347089126</v>
      </c>
      <c r="D973">
        <v>72</v>
      </c>
      <c r="E973" cm="1">
        <f t="array" ref="E973">_xlfn.SWITCH(MONTH(Cafe_Fit[[#This Row],[Date]]),1,100,2,100,3,100,4,150,5,150,6,150,7,150,8,200,9,150,10,150,11,150,12,150)</f>
        <v>200</v>
      </c>
      <c r="F973">
        <v>18</v>
      </c>
      <c r="G973">
        <f>IF(OR(WEEKDAY(Cafe_Fit[[#This Row],[Date]])=1, WEEKDAY(Cafe_Fit[[#This Row],[Date]])=7),1,0)</f>
        <v>1</v>
      </c>
      <c r="H973" s="8">
        <f>K$17+(K$18*Cafe_Fit[[#This Row],[Temp]])+(K$19*Cafe_Fit[[#This Row],[ADSpend]])+(K$20*Cafe_Fit[[#This Row],[TapsActive]])+(K$21*Cafe_Fit[[#This Row],[IsWeekend]])</f>
        <v>17095.383814131656</v>
      </c>
      <c r="J973" s="4">
        <v>946</v>
      </c>
      <c r="K973" s="4">
        <v>17548.863828346297</v>
      </c>
      <c r="L973" s="4">
        <v>2406.032355535157</v>
      </c>
    </row>
    <row r="974" spans="2:12" x14ac:dyDescent="0.3">
      <c r="B974" s="1">
        <f t="shared" si="15"/>
        <v>43703</v>
      </c>
      <c r="C974" s="2">
        <v>13633.699604377711</v>
      </c>
      <c r="D974">
        <v>73</v>
      </c>
      <c r="E974" cm="1">
        <f t="array" ref="E974">_xlfn.SWITCH(MONTH(Cafe_Fit[[#This Row],[Date]]),1,100,2,100,3,100,4,150,5,150,6,150,7,150,8,200,9,150,10,150,11,150,12,150)</f>
        <v>200</v>
      </c>
      <c r="F974">
        <v>20</v>
      </c>
      <c r="G974">
        <f>IF(OR(WEEKDAY(Cafe_Fit[[#This Row],[Date]])=1, WEEKDAY(Cafe_Fit[[#This Row],[Date]])=7),1,0)</f>
        <v>0</v>
      </c>
      <c r="H974" s="8">
        <f>K$17+(K$18*Cafe_Fit[[#This Row],[Temp]])+(K$19*Cafe_Fit[[#This Row],[ADSpend]])+(K$20*Cafe_Fit[[#This Row],[TapsActive]])+(K$21*Cafe_Fit[[#This Row],[IsWeekend]])</f>
        <v>14145.92196808165</v>
      </c>
      <c r="J974" s="4">
        <v>947</v>
      </c>
      <c r="K974" s="4">
        <v>14591.917754516324</v>
      </c>
      <c r="L974" s="4">
        <v>322.84846509287672</v>
      </c>
    </row>
    <row r="975" spans="2:12" x14ac:dyDescent="0.3">
      <c r="B975" s="1">
        <f t="shared" si="15"/>
        <v>43704</v>
      </c>
      <c r="C975" s="2">
        <v>15176.352399874897</v>
      </c>
      <c r="D975">
        <v>76</v>
      </c>
      <c r="E975" cm="1">
        <f t="array" ref="E975">_xlfn.SWITCH(MONTH(Cafe_Fit[[#This Row],[Date]]),1,100,2,100,3,100,4,150,5,150,6,150,7,150,8,200,9,150,10,150,11,150,12,150)</f>
        <v>200</v>
      </c>
      <c r="F975">
        <v>16</v>
      </c>
      <c r="G975">
        <f>IF(OR(WEEKDAY(Cafe_Fit[[#This Row],[Date]])=1, WEEKDAY(Cafe_Fit[[#This Row],[Date]])=7),1,0)</f>
        <v>0</v>
      </c>
      <c r="H975" s="8">
        <f>K$17+(K$18*Cafe_Fit[[#This Row],[Temp]])+(K$19*Cafe_Fit[[#This Row],[ADSpend]])+(K$20*Cafe_Fit[[#This Row],[TapsActive]])+(K$21*Cafe_Fit[[#This Row],[IsWeekend]])</f>
        <v>14423.65476421267</v>
      </c>
      <c r="J975" s="4">
        <v>948</v>
      </c>
      <c r="K975" s="4">
        <v>14714.64304279494</v>
      </c>
      <c r="L975" s="4">
        <v>1256.2885713286323</v>
      </c>
    </row>
    <row r="976" spans="2:12" x14ac:dyDescent="0.3">
      <c r="B976" s="1">
        <f t="shared" si="15"/>
        <v>43705</v>
      </c>
      <c r="C976" s="2">
        <v>16352.922939512857</v>
      </c>
      <c r="D976">
        <v>79</v>
      </c>
      <c r="E976" cm="1">
        <f t="array" ref="E976">_xlfn.SWITCH(MONTH(Cafe_Fit[[#This Row],[Date]]),1,100,2,100,3,100,4,150,5,150,6,150,7,150,8,200,9,150,10,150,11,150,12,150)</f>
        <v>200</v>
      </c>
      <c r="F976">
        <v>12</v>
      </c>
      <c r="G976">
        <f>IF(OR(WEEKDAY(Cafe_Fit[[#This Row],[Date]])=1, WEEKDAY(Cafe_Fit[[#This Row],[Date]])=7),1,0)</f>
        <v>0</v>
      </c>
      <c r="H976" s="8">
        <f>K$17+(K$18*Cafe_Fit[[#This Row],[Temp]])+(K$19*Cafe_Fit[[#This Row],[ADSpend]])+(K$20*Cafe_Fit[[#This Row],[TapsActive]])+(K$21*Cafe_Fit[[#This Row],[IsWeekend]])</f>
        <v>14701.38756034369</v>
      </c>
      <c r="J976" s="4">
        <v>949</v>
      </c>
      <c r="K976" s="4">
        <v>14801.660165282408</v>
      </c>
      <c r="L976" s="4">
        <v>1617.5192237061401</v>
      </c>
    </row>
    <row r="977" spans="2:12" x14ac:dyDescent="0.3">
      <c r="B977" s="1">
        <f t="shared" si="15"/>
        <v>43706</v>
      </c>
      <c r="C977" s="2">
        <v>14212.403055182111</v>
      </c>
      <c r="D977">
        <v>78</v>
      </c>
      <c r="E977" cm="1">
        <f t="array" ref="E977">_xlfn.SWITCH(MONTH(Cafe_Fit[[#This Row],[Date]]),1,100,2,100,3,100,4,150,5,150,6,150,7,150,8,200,9,150,10,150,11,150,12,150)</f>
        <v>200</v>
      </c>
      <c r="F977">
        <v>16</v>
      </c>
      <c r="G977">
        <f>IF(OR(WEEKDAY(Cafe_Fit[[#This Row],[Date]])=1, WEEKDAY(Cafe_Fit[[#This Row],[Date]])=7),1,0)</f>
        <v>0</v>
      </c>
      <c r="H977" s="8">
        <f>K$17+(K$18*Cafe_Fit[[#This Row],[Temp]])+(K$19*Cafe_Fit[[#This Row],[ADSpend]])+(K$20*Cafe_Fit[[#This Row],[TapsActive]])+(K$21*Cafe_Fit[[#This Row],[IsWeekend]])</f>
        <v>14518.156114480103</v>
      </c>
      <c r="J977" s="4">
        <v>950</v>
      </c>
      <c r="K977" s="4">
        <v>14584.433526736357</v>
      </c>
      <c r="L977" s="4">
        <v>1941.5505161128822</v>
      </c>
    </row>
    <row r="978" spans="2:12" x14ac:dyDescent="0.3">
      <c r="B978" s="1">
        <f t="shared" si="15"/>
        <v>43707</v>
      </c>
      <c r="C978" s="2">
        <v>13934.16551613276</v>
      </c>
      <c r="D978">
        <v>79</v>
      </c>
      <c r="E978" cm="1">
        <f t="array" ref="E978">_xlfn.SWITCH(MONTH(Cafe_Fit[[#This Row],[Date]]),1,100,2,100,3,100,4,150,5,150,6,150,7,150,8,200,9,150,10,150,11,150,12,150)</f>
        <v>200</v>
      </c>
      <c r="F978">
        <v>14</v>
      </c>
      <c r="G978">
        <f>IF(OR(WEEKDAY(Cafe_Fit[[#This Row],[Date]])=1, WEEKDAY(Cafe_Fit[[#This Row],[Date]])=7),1,0)</f>
        <v>0</v>
      </c>
      <c r="H978" s="8">
        <f>K$17+(K$18*Cafe_Fit[[#This Row],[Temp]])+(K$19*Cafe_Fit[[#This Row],[ADSpend]])+(K$20*Cafe_Fit[[#This Row],[TapsActive]])+(K$21*Cafe_Fit[[#This Row],[IsWeekend]])</f>
        <v>14633.397174978756</v>
      </c>
      <c r="J978" s="4">
        <v>951</v>
      </c>
      <c r="K978" s="4">
        <v>14937.640936012276</v>
      </c>
      <c r="L978" s="4">
        <v>904.82954273398173</v>
      </c>
    </row>
    <row r="979" spans="2:12" x14ac:dyDescent="0.3">
      <c r="B979" s="1">
        <f t="shared" si="15"/>
        <v>43708</v>
      </c>
      <c r="C979" s="2">
        <v>18947.967003272166</v>
      </c>
      <c r="D979">
        <v>79</v>
      </c>
      <c r="E979" cm="1">
        <f t="array" ref="E979">_xlfn.SWITCH(MONTH(Cafe_Fit[[#This Row],[Date]]),1,100,2,100,3,100,4,150,5,150,6,150,7,150,8,200,9,150,10,150,11,150,12,150)</f>
        <v>200</v>
      </c>
      <c r="F979">
        <v>16</v>
      </c>
      <c r="G979">
        <f>IF(OR(WEEKDAY(Cafe_Fit[[#This Row],[Date]])=1, WEEKDAY(Cafe_Fit[[#This Row],[Date]])=7),1,0)</f>
        <v>1</v>
      </c>
      <c r="H979" s="8">
        <f>K$17+(K$18*Cafe_Fit[[#This Row],[Temp]])+(K$19*Cafe_Fit[[#This Row],[ADSpend]])+(K$20*Cafe_Fit[[#This Row],[TapsActive]])+(K$21*Cafe_Fit[[#This Row],[IsWeekend]])</f>
        <v>17494.128925432615</v>
      </c>
      <c r="J979" s="4">
        <v>952</v>
      </c>
      <c r="K979" s="4">
        <v>17858.878844051102</v>
      </c>
      <c r="L979" s="4">
        <v>1019.861740911856</v>
      </c>
    </row>
    <row r="980" spans="2:12" x14ac:dyDescent="0.3">
      <c r="B980" s="1">
        <f t="shared" si="15"/>
        <v>43709</v>
      </c>
      <c r="C980" s="2">
        <v>16800.750187191708</v>
      </c>
      <c r="D980">
        <v>79</v>
      </c>
      <c r="E980" cm="1">
        <f t="array" ref="E980">_xlfn.SWITCH(MONTH(Cafe_Fit[[#This Row],[Date]]),1,100,2,100,3,100,4,150,5,150,6,150,7,150,8,200,9,150,10,150,11,150,12,150)</f>
        <v>150</v>
      </c>
      <c r="F980">
        <v>16</v>
      </c>
      <c r="G980">
        <f>IF(OR(WEEKDAY(Cafe_Fit[[#This Row],[Date]])=1, WEEKDAY(Cafe_Fit[[#This Row],[Date]])=7),1,0)</f>
        <v>1</v>
      </c>
      <c r="H980" s="8">
        <f>K$17+(K$18*Cafe_Fit[[#This Row],[Temp]])+(K$19*Cafe_Fit[[#This Row],[ADSpend]])+(K$20*Cafe_Fit[[#This Row],[TapsActive]])+(K$21*Cafe_Fit[[#This Row],[IsWeekend]])</f>
        <v>15556.167151800766</v>
      </c>
      <c r="J980" s="4">
        <v>953</v>
      </c>
      <c r="K980" s="4">
        <v>17879.618554282319</v>
      </c>
      <c r="L980" s="4">
        <v>645.98296679633495</v>
      </c>
    </row>
    <row r="981" spans="2:12" x14ac:dyDescent="0.3">
      <c r="B981" s="1">
        <f t="shared" si="15"/>
        <v>43710</v>
      </c>
      <c r="C981" s="2">
        <v>13604.507030276973</v>
      </c>
      <c r="D981">
        <v>81</v>
      </c>
      <c r="E981" cm="1">
        <f t="array" ref="E981">_xlfn.SWITCH(MONTH(Cafe_Fit[[#This Row],[Date]]),1,100,2,100,3,100,4,150,5,150,6,150,7,150,8,200,9,150,10,150,11,150,12,150)</f>
        <v>150</v>
      </c>
      <c r="F981">
        <v>13</v>
      </c>
      <c r="G981">
        <f>IF(OR(WEEKDAY(Cafe_Fit[[#This Row],[Date]])=1, WEEKDAY(Cafe_Fit[[#This Row],[Date]])=7),1,0)</f>
        <v>0</v>
      </c>
      <c r="H981" s="8">
        <f>K$17+(K$18*Cafe_Fit[[#This Row],[Temp]])+(K$19*Cafe_Fit[[#This Row],[ADSpend]])+(K$20*Cafe_Fit[[#This Row],[TapsActive]])+(K$21*Cafe_Fit[[#This Row],[IsWeekend]])</f>
        <v>12823.931944296808</v>
      </c>
      <c r="J981" s="4">
        <v>954</v>
      </c>
      <c r="K981" s="4">
        <v>14794.175937502443</v>
      </c>
      <c r="L981" s="4">
        <v>1910.8289792291416</v>
      </c>
    </row>
    <row r="982" spans="2:12" x14ac:dyDescent="0.3">
      <c r="B982" s="1">
        <f t="shared" si="15"/>
        <v>43711</v>
      </c>
      <c r="C982" s="2">
        <v>13671.170925729302</v>
      </c>
      <c r="D982">
        <v>84</v>
      </c>
      <c r="E982" cm="1">
        <f t="array" ref="E982">_xlfn.SWITCH(MONTH(Cafe_Fit[[#This Row],[Date]]),1,100,2,100,3,100,4,150,5,150,6,150,7,150,8,200,9,150,10,150,11,150,12,150)</f>
        <v>150</v>
      </c>
      <c r="F982">
        <v>18</v>
      </c>
      <c r="G982">
        <f>IF(OR(WEEKDAY(Cafe_Fit[[#This Row],[Date]])=1, WEEKDAY(Cafe_Fit[[#This Row],[Date]])=7),1,0)</f>
        <v>0</v>
      </c>
      <c r="H982" s="8">
        <f>K$17+(K$18*Cafe_Fit[[#This Row],[Temp]])+(K$19*Cafe_Fit[[#This Row],[ADSpend]])+(K$20*Cafe_Fit[[#This Row],[TapsActive]])+(K$21*Cafe_Fit[[#This Row],[IsWeekend]])</f>
        <v>12795.708006285628</v>
      </c>
      <c r="J982" s="4">
        <v>955</v>
      </c>
      <c r="K982" s="4">
        <v>15045.397768730963</v>
      </c>
      <c r="L982" s="4">
        <v>1424.0084217491894</v>
      </c>
    </row>
    <row r="983" spans="2:12" x14ac:dyDescent="0.3">
      <c r="B983" s="1">
        <f t="shared" si="15"/>
        <v>43712</v>
      </c>
      <c r="C983" s="2">
        <v>14627.023286311169</v>
      </c>
      <c r="D983">
        <v>85</v>
      </c>
      <c r="E983" cm="1">
        <f t="array" ref="E983">_xlfn.SWITCH(MONTH(Cafe_Fit[[#This Row],[Date]]),1,100,2,100,3,100,4,150,5,150,6,150,7,150,8,200,9,150,10,150,11,150,12,150)</f>
        <v>150</v>
      </c>
      <c r="F983">
        <v>16</v>
      </c>
      <c r="G983">
        <f>IF(OR(WEEKDAY(Cafe_Fit[[#This Row],[Date]])=1, WEEKDAY(Cafe_Fit[[#This Row],[Date]])=7),1,0)</f>
        <v>0</v>
      </c>
      <c r="H983" s="8">
        <f>K$17+(K$18*Cafe_Fit[[#This Row],[Temp]])+(K$19*Cafe_Fit[[#This Row],[ADSpend]])+(K$20*Cafe_Fit[[#This Row],[TapsActive]])+(K$21*Cafe_Fit[[#This Row],[IsWeekend]])</f>
        <v>12910.949066784278</v>
      </c>
      <c r="J983" s="4">
        <v>956</v>
      </c>
      <c r="K983" s="4">
        <v>14712.930069686259</v>
      </c>
      <c r="L983" s="4">
        <v>462.29897933782377</v>
      </c>
    </row>
    <row r="984" spans="2:12" x14ac:dyDescent="0.3">
      <c r="B984" s="1">
        <f t="shared" si="15"/>
        <v>43713</v>
      </c>
      <c r="C984" s="2">
        <v>13718.958640083492</v>
      </c>
      <c r="D984">
        <v>85</v>
      </c>
      <c r="E984" cm="1">
        <f t="array" ref="E984">_xlfn.SWITCH(MONTH(Cafe_Fit[[#This Row],[Date]]),1,100,2,100,3,100,4,150,5,150,6,150,7,150,8,200,9,150,10,150,11,150,12,150)</f>
        <v>150</v>
      </c>
      <c r="F984">
        <v>17</v>
      </c>
      <c r="G984">
        <f>IF(OR(WEEKDAY(Cafe_Fit[[#This Row],[Date]])=1, WEEKDAY(Cafe_Fit[[#This Row],[Date]])=7),1,0)</f>
        <v>0</v>
      </c>
      <c r="H984" s="8">
        <f>K$17+(K$18*Cafe_Fit[[#This Row],[Temp]])+(K$19*Cafe_Fit[[#This Row],[ADSpend]])+(K$20*Cafe_Fit[[#This Row],[TapsActive]])+(K$21*Cafe_Fit[[#This Row],[IsWeekend]])</f>
        <v>12876.953874101811</v>
      </c>
      <c r="J984" s="4">
        <v>957</v>
      </c>
      <c r="K984" s="4">
        <v>14856.395068196092</v>
      </c>
      <c r="L984" s="4">
        <v>1810.4711615806445</v>
      </c>
    </row>
    <row r="985" spans="2:12" x14ac:dyDescent="0.3">
      <c r="B985" s="1">
        <f t="shared" si="15"/>
        <v>43714</v>
      </c>
      <c r="C985" s="2">
        <v>13891.930006565006</v>
      </c>
      <c r="D985">
        <v>81</v>
      </c>
      <c r="E985" cm="1">
        <f t="array" ref="E985">_xlfn.SWITCH(MONTH(Cafe_Fit[[#This Row],[Date]]),1,100,2,100,3,100,4,150,5,150,6,150,7,150,8,200,9,150,10,150,11,150,12,150)</f>
        <v>150</v>
      </c>
      <c r="F985">
        <v>20</v>
      </c>
      <c r="G985">
        <f>IF(OR(WEEKDAY(Cafe_Fit[[#This Row],[Date]])=1, WEEKDAY(Cafe_Fit[[#This Row],[Date]])=7),1,0)</f>
        <v>0</v>
      </c>
      <c r="H985" s="8">
        <f>K$17+(K$18*Cafe_Fit[[#This Row],[Temp]])+(K$19*Cafe_Fit[[#This Row],[ADSpend]])+(K$20*Cafe_Fit[[#This Row],[TapsActive]])+(K$21*Cafe_Fit[[#This Row],[IsWeekend]])</f>
        <v>12585.965595519539</v>
      </c>
      <c r="J985" s="4">
        <v>958</v>
      </c>
      <c r="K985" s="4">
        <v>14733.669779917474</v>
      </c>
      <c r="L985" s="4">
        <v>2175.531597439438</v>
      </c>
    </row>
    <row r="986" spans="2:12" x14ac:dyDescent="0.3">
      <c r="B986" s="1">
        <f t="shared" si="15"/>
        <v>43715</v>
      </c>
      <c r="C986" s="2">
        <v>17708.48822468194</v>
      </c>
      <c r="D986">
        <v>83</v>
      </c>
      <c r="E986" cm="1">
        <f t="array" ref="E986">_xlfn.SWITCH(MONTH(Cafe_Fit[[#This Row],[Date]]),1,100,2,100,3,100,4,150,5,150,6,150,7,150,8,200,9,150,10,150,11,150,12,150)</f>
        <v>150</v>
      </c>
      <c r="F986">
        <v>15</v>
      </c>
      <c r="G986">
        <f>IF(OR(WEEKDAY(Cafe_Fit[[#This Row],[Date]])=1, WEEKDAY(Cafe_Fit[[#This Row],[Date]])=7),1,0)</f>
        <v>1</v>
      </c>
      <c r="H986" s="8">
        <f>K$17+(K$18*Cafe_Fit[[#This Row],[Temp]])+(K$19*Cafe_Fit[[#This Row],[ADSpend]])+(K$20*Cafe_Fit[[#This Row],[TapsActive]])+(K$21*Cafe_Fit[[#This Row],[IsWeekend]])</f>
        <v>15779.165045018102</v>
      </c>
      <c r="J986" s="4">
        <v>959</v>
      </c>
      <c r="K986" s="4">
        <v>17688.902880638769</v>
      </c>
      <c r="L986" s="4">
        <v>170.18559635012571</v>
      </c>
    </row>
    <row r="987" spans="2:12" x14ac:dyDescent="0.3">
      <c r="B987" s="1">
        <f t="shared" si="15"/>
        <v>43716</v>
      </c>
      <c r="C987" s="2">
        <v>17349.300782380771</v>
      </c>
      <c r="D987">
        <v>84</v>
      </c>
      <c r="E987" cm="1">
        <f t="array" ref="E987">_xlfn.SWITCH(MONTH(Cafe_Fit[[#This Row],[Date]]),1,100,2,100,3,100,4,150,5,150,6,150,7,150,8,200,9,150,10,150,11,150,12,150)</f>
        <v>150</v>
      </c>
      <c r="F987">
        <v>14</v>
      </c>
      <c r="G987">
        <f>IF(OR(WEEKDAY(Cafe_Fit[[#This Row],[Date]])=1, WEEKDAY(Cafe_Fit[[#This Row],[Date]])=7),1,0)</f>
        <v>1</v>
      </c>
      <c r="H987" s="8">
        <f>K$17+(K$18*Cafe_Fit[[#This Row],[Temp]])+(K$19*Cafe_Fit[[#This Row],[ADSpend]])+(K$20*Cafe_Fit[[#This Row],[TapsActive]])+(K$21*Cafe_Fit[[#This Row],[IsWeekend]])</f>
        <v>15860.410912834288</v>
      </c>
      <c r="J987" s="4">
        <v>960</v>
      </c>
      <c r="K987" s="4">
        <v>17675.647398187517</v>
      </c>
      <c r="L987" s="4">
        <v>2411.5350432271043</v>
      </c>
    </row>
    <row r="988" spans="2:12" x14ac:dyDescent="0.3">
      <c r="B988" s="1">
        <f t="shared" si="15"/>
        <v>43717</v>
      </c>
      <c r="C988" s="2">
        <v>15441.873457027343</v>
      </c>
      <c r="D988">
        <v>87</v>
      </c>
      <c r="E988" cm="1">
        <f t="array" ref="E988">_xlfn.SWITCH(MONTH(Cafe_Fit[[#This Row],[Date]]),1,100,2,100,3,100,4,150,5,150,6,150,7,150,8,200,9,150,10,150,11,150,12,150)</f>
        <v>150</v>
      </c>
      <c r="F988">
        <v>18</v>
      </c>
      <c r="G988">
        <f>IF(OR(WEEKDAY(Cafe_Fit[[#This Row],[Date]])=1, WEEKDAY(Cafe_Fit[[#This Row],[Date]])=7),1,0)</f>
        <v>0</v>
      </c>
      <c r="H988" s="8">
        <f>K$17+(K$18*Cafe_Fit[[#This Row],[Temp]])+(K$19*Cafe_Fit[[#This Row],[ADSpend]])+(K$20*Cafe_Fit[[#This Row],[TapsActive]])+(K$21*Cafe_Fit[[#This Row],[IsWeekend]])</f>
        <v>12937.460031686778</v>
      </c>
      <c r="J988" s="4">
        <v>961</v>
      </c>
      <c r="K988" s="4">
        <v>14652.423912101291</v>
      </c>
      <c r="L988" s="4">
        <v>1796.4329058695475</v>
      </c>
    </row>
    <row r="989" spans="2:12" x14ac:dyDescent="0.3">
      <c r="B989" s="1">
        <f t="shared" si="15"/>
        <v>43718</v>
      </c>
      <c r="C989" s="2">
        <v>12918.928111884081</v>
      </c>
      <c r="D989">
        <v>85</v>
      </c>
      <c r="E989" cm="1">
        <f t="array" ref="E989">_xlfn.SWITCH(MONTH(Cafe_Fit[[#This Row],[Date]]),1,100,2,100,3,100,4,150,5,150,6,150,7,150,8,200,9,150,10,150,11,150,12,150)</f>
        <v>150</v>
      </c>
      <c r="F989">
        <v>17</v>
      </c>
      <c r="G989">
        <f>IF(OR(WEEKDAY(Cafe_Fit[[#This Row],[Date]])=1, WEEKDAY(Cafe_Fit[[#This Row],[Date]])=7),1,0)</f>
        <v>0</v>
      </c>
      <c r="H989" s="8">
        <f>K$17+(K$18*Cafe_Fit[[#This Row],[Temp]])+(K$19*Cafe_Fit[[#This Row],[ADSpend]])+(K$20*Cafe_Fit[[#This Row],[TapsActive]])+(K$21*Cafe_Fit[[#This Row],[IsWeekend]])</f>
        <v>12876.953874101811</v>
      </c>
      <c r="J989" s="4">
        <v>962</v>
      </c>
      <c r="K989" s="4">
        <v>14693.903332563725</v>
      </c>
      <c r="L989" s="4">
        <v>2091.615458768556</v>
      </c>
    </row>
    <row r="990" spans="2:12" x14ac:dyDescent="0.3">
      <c r="B990" s="1">
        <f t="shared" si="15"/>
        <v>43719</v>
      </c>
      <c r="C990" s="2">
        <v>15344.687042615566</v>
      </c>
      <c r="D990">
        <v>83</v>
      </c>
      <c r="E990" cm="1">
        <f t="array" ref="E990">_xlfn.SWITCH(MONTH(Cafe_Fit[[#This Row],[Date]]),1,100,2,100,3,100,4,150,5,150,6,150,7,150,8,200,9,150,10,150,11,150,12,150)</f>
        <v>150</v>
      </c>
      <c r="F990">
        <v>14</v>
      </c>
      <c r="G990">
        <f>IF(OR(WEEKDAY(Cafe_Fit[[#This Row],[Date]])=1, WEEKDAY(Cafe_Fit[[#This Row],[Date]])=7),1,0)</f>
        <v>0</v>
      </c>
      <c r="H990" s="8">
        <f>K$17+(K$18*Cafe_Fit[[#This Row],[Temp]])+(K$19*Cafe_Fit[[#This Row],[ADSpend]])+(K$20*Cafe_Fit[[#This Row],[TapsActive]])+(K$21*Cafe_Fit[[#This Row],[IsWeekend]])</f>
        <v>12884.438101881777</v>
      </c>
      <c r="J990" s="4">
        <v>963</v>
      </c>
      <c r="K990" s="4">
        <v>14693.903332563725</v>
      </c>
      <c r="L990" s="4">
        <v>67.503801067970926</v>
      </c>
    </row>
    <row r="991" spans="2:12" x14ac:dyDescent="0.3">
      <c r="B991" s="1">
        <f t="shared" si="15"/>
        <v>43720</v>
      </c>
      <c r="C991" s="2">
        <v>15556.588650327074</v>
      </c>
      <c r="D991">
        <v>86</v>
      </c>
      <c r="E991" cm="1">
        <f t="array" ref="E991">_xlfn.SWITCH(MONTH(Cafe_Fit[[#This Row],[Date]]),1,100,2,100,3,100,4,150,5,150,6,150,7,150,8,200,9,150,10,150,11,150,12,150)</f>
        <v>150</v>
      </c>
      <c r="F991">
        <v>16</v>
      </c>
      <c r="G991">
        <f>IF(OR(WEEKDAY(Cafe_Fit[[#This Row],[Date]])=1, WEEKDAY(Cafe_Fit[[#This Row],[Date]])=7),1,0)</f>
        <v>0</v>
      </c>
      <c r="H991" s="8">
        <f>K$17+(K$18*Cafe_Fit[[#This Row],[Temp]])+(K$19*Cafe_Fit[[#This Row],[ADSpend]])+(K$20*Cafe_Fit[[#This Row],[TapsActive]])+(K$21*Cafe_Fit[[#This Row],[IsWeekend]])</f>
        <v>12958.199741917995</v>
      </c>
      <c r="J991" s="4">
        <v>964</v>
      </c>
      <c r="K991" s="4">
        <v>14665.679394552541</v>
      </c>
      <c r="L991" s="4">
        <v>474.9103387108571</v>
      </c>
    </row>
    <row r="992" spans="2:12" x14ac:dyDescent="0.3">
      <c r="B992" s="1">
        <f t="shared" si="15"/>
        <v>43721</v>
      </c>
      <c r="C992" s="2">
        <v>14653.641228502369</v>
      </c>
      <c r="D992">
        <v>86</v>
      </c>
      <c r="E992" cm="1">
        <f t="array" ref="E992">_xlfn.SWITCH(MONTH(Cafe_Fit[[#This Row],[Date]]),1,100,2,100,3,100,4,150,5,150,6,150,7,150,8,200,9,150,10,150,11,150,12,150)</f>
        <v>150</v>
      </c>
      <c r="F992">
        <v>14</v>
      </c>
      <c r="G992">
        <f>IF(OR(WEEKDAY(Cafe_Fit[[#This Row],[Date]])=1, WEEKDAY(Cafe_Fit[[#This Row],[Date]])=7),1,0)</f>
        <v>0</v>
      </c>
      <c r="H992" s="8">
        <f>K$17+(K$18*Cafe_Fit[[#This Row],[Temp]])+(K$19*Cafe_Fit[[#This Row],[ADSpend]])+(K$20*Cafe_Fit[[#This Row],[TapsActive]])+(K$21*Cafe_Fit[[#This Row],[IsWeekend]])</f>
        <v>13026.190127282929</v>
      </c>
      <c r="J992" s="4">
        <v>965</v>
      </c>
      <c r="K992" s="4">
        <v>14652.423912101291</v>
      </c>
      <c r="L992" s="4">
        <v>-170.9332023001698</v>
      </c>
    </row>
    <row r="993" spans="2:12" x14ac:dyDescent="0.3">
      <c r="B993" s="1">
        <f t="shared" si="15"/>
        <v>43722</v>
      </c>
      <c r="C993" s="2">
        <v>16400.99971366418</v>
      </c>
      <c r="D993">
        <v>80</v>
      </c>
      <c r="E993" cm="1">
        <f t="array" ref="E993">_xlfn.SWITCH(MONTH(Cafe_Fit[[#This Row],[Date]]),1,100,2,100,3,100,4,150,5,150,6,150,7,150,8,200,9,150,10,150,11,150,12,150)</f>
        <v>150</v>
      </c>
      <c r="F993">
        <v>20</v>
      </c>
      <c r="G993">
        <f>IF(OR(WEEKDAY(Cafe_Fit[[#This Row],[Date]])=1, WEEKDAY(Cafe_Fit[[#This Row],[Date]])=7),1,0)</f>
        <v>1</v>
      </c>
      <c r="H993" s="8">
        <f>K$17+(K$18*Cafe_Fit[[#This Row],[Temp]])+(K$19*Cafe_Fit[[#This Row],[ADSpend]])+(K$20*Cafe_Fit[[#This Row],[TapsActive]])+(K$21*Cafe_Fit[[#This Row],[IsWeekend]])</f>
        <v>15467.437056204615</v>
      </c>
      <c r="J993" s="4">
        <v>966</v>
      </c>
      <c r="K993" s="4">
        <v>17656.620661064982</v>
      </c>
      <c r="L993" s="4">
        <v>979.194160929379</v>
      </c>
    </row>
    <row r="994" spans="2:12" x14ac:dyDescent="0.3">
      <c r="B994" s="1">
        <f t="shared" si="15"/>
        <v>43723</v>
      </c>
      <c r="C994" s="2">
        <v>18588.768882634693</v>
      </c>
      <c r="D994">
        <v>81</v>
      </c>
      <c r="E994" cm="1">
        <f t="array" ref="E994">_xlfn.SWITCH(MONTH(Cafe_Fit[[#This Row],[Date]]),1,100,2,100,3,100,4,150,5,150,6,150,7,150,8,200,9,150,10,150,11,150,12,150)</f>
        <v>150</v>
      </c>
      <c r="F994">
        <v>18</v>
      </c>
      <c r="G994">
        <f>IF(OR(WEEKDAY(Cafe_Fit[[#This Row],[Date]])=1, WEEKDAY(Cafe_Fit[[#This Row],[Date]])=7),1,0)</f>
        <v>1</v>
      </c>
      <c r="H994" s="8">
        <f>K$17+(K$18*Cafe_Fit[[#This Row],[Temp]])+(K$19*Cafe_Fit[[#This Row],[ADSpend]])+(K$20*Cafe_Fit[[#This Row],[TapsActive]])+(K$21*Cafe_Fit[[#This Row],[IsWeekend]])</f>
        <v>15582.678116703266</v>
      </c>
      <c r="J994" s="4">
        <v>967</v>
      </c>
      <c r="K994" s="4">
        <v>17095.383814131656</v>
      </c>
      <c r="L994" s="4">
        <v>2306.8935329574706</v>
      </c>
    </row>
    <row r="995" spans="2:12" x14ac:dyDescent="0.3">
      <c r="B995" s="1">
        <f t="shared" si="15"/>
        <v>43724</v>
      </c>
      <c r="C995" s="2">
        <v>15226.571553798765</v>
      </c>
      <c r="D995">
        <v>84</v>
      </c>
      <c r="E995" cm="1">
        <f t="array" ref="E995">_xlfn.SWITCH(MONTH(Cafe_Fit[[#This Row],[Date]]),1,100,2,100,3,100,4,150,5,150,6,150,7,150,8,200,9,150,10,150,11,150,12,150)</f>
        <v>150</v>
      </c>
      <c r="F995">
        <v>14</v>
      </c>
      <c r="G995">
        <f>IF(OR(WEEKDAY(Cafe_Fit[[#This Row],[Date]])=1, WEEKDAY(Cafe_Fit[[#This Row],[Date]])=7),1,0)</f>
        <v>0</v>
      </c>
      <c r="H995" s="8">
        <f>K$17+(K$18*Cafe_Fit[[#This Row],[Temp]])+(K$19*Cafe_Fit[[#This Row],[ADSpend]])+(K$20*Cafe_Fit[[#This Row],[TapsActive]])+(K$21*Cafe_Fit[[#This Row],[IsWeekend]])</f>
        <v>12931.688777015495</v>
      </c>
      <c r="J995" s="4">
        <v>968</v>
      </c>
      <c r="K995" s="4">
        <v>14145.92196808165</v>
      </c>
      <c r="L995" s="4">
        <v>-512.22236370393875</v>
      </c>
    </row>
    <row r="996" spans="2:12" x14ac:dyDescent="0.3">
      <c r="B996" s="1">
        <f t="shared" si="15"/>
        <v>43725</v>
      </c>
      <c r="C996" s="2">
        <v>13314.640128624478</v>
      </c>
      <c r="D996">
        <v>86</v>
      </c>
      <c r="E996" cm="1">
        <f t="array" ref="E996">_xlfn.SWITCH(MONTH(Cafe_Fit[[#This Row],[Date]]),1,100,2,100,3,100,4,150,5,150,6,150,7,150,8,200,9,150,10,150,11,150,12,150)</f>
        <v>150</v>
      </c>
      <c r="F996">
        <v>16</v>
      </c>
      <c r="G996">
        <f>IF(OR(WEEKDAY(Cafe_Fit[[#This Row],[Date]])=1, WEEKDAY(Cafe_Fit[[#This Row],[Date]])=7),1,0)</f>
        <v>0</v>
      </c>
      <c r="H996" s="8">
        <f>K$17+(K$18*Cafe_Fit[[#This Row],[Temp]])+(K$19*Cafe_Fit[[#This Row],[ADSpend]])+(K$20*Cafe_Fit[[#This Row],[TapsActive]])+(K$21*Cafe_Fit[[#This Row],[IsWeekend]])</f>
        <v>12958.199741917995</v>
      </c>
      <c r="J996" s="4">
        <v>969</v>
      </c>
      <c r="K996" s="4">
        <v>14423.65476421267</v>
      </c>
      <c r="L996" s="4">
        <v>752.69763566222719</v>
      </c>
    </row>
    <row r="997" spans="2:12" x14ac:dyDescent="0.3">
      <c r="B997" s="1">
        <f t="shared" si="15"/>
        <v>43726</v>
      </c>
      <c r="C997" s="2">
        <v>12544.282415888945</v>
      </c>
      <c r="D997">
        <v>82</v>
      </c>
      <c r="E997" cm="1">
        <f t="array" ref="E997">_xlfn.SWITCH(MONTH(Cafe_Fit[[#This Row],[Date]]),1,100,2,100,3,100,4,150,5,150,6,150,7,150,8,200,9,150,10,150,11,150,12,150)</f>
        <v>150</v>
      </c>
      <c r="F997">
        <v>21</v>
      </c>
      <c r="G997">
        <f>IF(OR(WEEKDAY(Cafe_Fit[[#This Row],[Date]])=1, WEEKDAY(Cafe_Fit[[#This Row],[Date]])=7),1,0)</f>
        <v>0</v>
      </c>
      <c r="H997" s="8">
        <f>K$17+(K$18*Cafe_Fit[[#This Row],[Temp]])+(K$19*Cafe_Fit[[#This Row],[ADSpend]])+(K$20*Cafe_Fit[[#This Row],[TapsActive]])+(K$21*Cafe_Fit[[#This Row],[IsWeekend]])</f>
        <v>12599.221077970791</v>
      </c>
      <c r="J997" s="4">
        <v>970</v>
      </c>
      <c r="K997" s="4">
        <v>14701.38756034369</v>
      </c>
      <c r="L997" s="4">
        <v>1651.5353791691668</v>
      </c>
    </row>
    <row r="998" spans="2:12" x14ac:dyDescent="0.3">
      <c r="B998" s="1">
        <f t="shared" si="15"/>
        <v>43727</v>
      </c>
      <c r="C998" s="2">
        <v>14608.458863097076</v>
      </c>
      <c r="D998">
        <v>75</v>
      </c>
      <c r="E998" cm="1">
        <f t="array" ref="E998">_xlfn.SWITCH(MONTH(Cafe_Fit[[#This Row],[Date]]),1,100,2,100,3,100,4,150,5,150,6,150,7,150,8,200,9,150,10,150,11,150,12,150)</f>
        <v>150</v>
      </c>
      <c r="F998">
        <v>22</v>
      </c>
      <c r="G998">
        <f>IF(OR(WEEKDAY(Cafe_Fit[[#This Row],[Date]])=1, WEEKDAY(Cafe_Fit[[#This Row],[Date]])=7),1,0)</f>
        <v>0</v>
      </c>
      <c r="H998" s="8">
        <f>K$17+(K$18*Cafe_Fit[[#This Row],[Temp]])+(K$19*Cafe_Fit[[#This Row],[ADSpend]])+(K$20*Cafe_Fit[[#This Row],[TapsActive]])+(K$21*Cafe_Fit[[#This Row],[IsWeekend]])</f>
        <v>12234.471159352301</v>
      </c>
      <c r="J998" s="4">
        <v>971</v>
      </c>
      <c r="K998" s="4">
        <v>14518.156114480103</v>
      </c>
      <c r="L998" s="4">
        <v>-305.75305929799288</v>
      </c>
    </row>
    <row r="999" spans="2:12" x14ac:dyDescent="0.3">
      <c r="B999" s="1">
        <f t="shared" si="15"/>
        <v>43728</v>
      </c>
      <c r="C999" s="2">
        <v>15064.306410080482</v>
      </c>
      <c r="D999">
        <v>72</v>
      </c>
      <c r="E999" cm="1">
        <f t="array" ref="E999">_xlfn.SWITCH(MONTH(Cafe_Fit[[#This Row],[Date]]),1,100,2,100,3,100,4,150,5,150,6,150,7,150,8,200,9,150,10,150,11,150,12,150)</f>
        <v>150</v>
      </c>
      <c r="F999">
        <v>14</v>
      </c>
      <c r="G999">
        <f>IF(OR(WEEKDAY(Cafe_Fit[[#This Row],[Date]])=1, WEEKDAY(Cafe_Fit[[#This Row],[Date]])=7),1,0)</f>
        <v>0</v>
      </c>
      <c r="H999" s="8">
        <f>K$17+(K$18*Cafe_Fit[[#This Row],[Temp]])+(K$19*Cafe_Fit[[#This Row],[ADSpend]])+(K$20*Cafe_Fit[[#This Row],[TapsActive]])+(K$21*Cafe_Fit[[#This Row],[IsWeekend]])</f>
        <v>12364.680675410886</v>
      </c>
      <c r="J999" s="4">
        <v>972</v>
      </c>
      <c r="K999" s="4">
        <v>14633.397174978756</v>
      </c>
      <c r="L999" s="4">
        <v>-699.23165884599621</v>
      </c>
    </row>
    <row r="1000" spans="2:12" x14ac:dyDescent="0.3">
      <c r="B1000" s="1">
        <f t="shared" si="15"/>
        <v>43729</v>
      </c>
      <c r="C1000" s="2">
        <v>17120.783377261439</v>
      </c>
      <c r="D1000">
        <v>75</v>
      </c>
      <c r="E1000" cm="1">
        <f t="array" ref="E1000">_xlfn.SWITCH(MONTH(Cafe_Fit[[#This Row],[Date]]),1,100,2,100,3,100,4,150,5,150,6,150,7,150,8,200,9,150,10,150,11,150,12,150)</f>
        <v>150</v>
      </c>
      <c r="F1000">
        <v>19</v>
      </c>
      <c r="G1000">
        <f>IF(OR(WEEKDAY(Cafe_Fit[[#This Row],[Date]])=1, WEEKDAY(Cafe_Fit[[#This Row],[Date]])=7),1,0)</f>
        <v>1</v>
      </c>
      <c r="H1000" s="8">
        <f>K$17+(K$18*Cafe_Fit[[#This Row],[Temp]])+(K$19*Cafe_Fit[[#This Row],[ADSpend]])+(K$20*Cafe_Fit[[#This Row],[TapsActive]])+(K$21*Cafe_Fit[[#This Row],[IsWeekend]])</f>
        <v>15265.178873218494</v>
      </c>
      <c r="J1000" s="4">
        <v>973</v>
      </c>
      <c r="K1000" s="4">
        <v>17494.128925432615</v>
      </c>
      <c r="L1000" s="4">
        <v>1453.8380778395513</v>
      </c>
    </row>
    <row r="1001" spans="2:12" x14ac:dyDescent="0.3">
      <c r="B1001" s="1">
        <f t="shared" si="15"/>
        <v>43730</v>
      </c>
      <c r="C1001" s="2">
        <v>16289.593015243063</v>
      </c>
      <c r="D1001">
        <v>76</v>
      </c>
      <c r="E1001" cm="1">
        <f t="array" ref="E1001">_xlfn.SWITCH(MONTH(Cafe_Fit[[#This Row],[Date]]),1,100,2,100,3,100,4,150,5,150,6,150,7,150,8,200,9,150,10,150,11,150,12,150)</f>
        <v>150</v>
      </c>
      <c r="F1001">
        <v>18</v>
      </c>
      <c r="G1001">
        <f>IF(OR(WEEKDAY(Cafe_Fit[[#This Row],[Date]])=1, WEEKDAY(Cafe_Fit[[#This Row],[Date]])=7),1,0)</f>
        <v>1</v>
      </c>
      <c r="H1001" s="8">
        <f>K$17+(K$18*Cafe_Fit[[#This Row],[Temp]])+(K$19*Cafe_Fit[[#This Row],[ADSpend]])+(K$20*Cafe_Fit[[#This Row],[TapsActive]])+(K$21*Cafe_Fit[[#This Row],[IsWeekend]])</f>
        <v>15346.42474103468</v>
      </c>
      <c r="J1001" s="4">
        <v>974</v>
      </c>
      <c r="K1001" s="4">
        <v>15556.167151800766</v>
      </c>
      <c r="L1001" s="4">
        <v>1244.5830353909423</v>
      </c>
    </row>
    <row r="1002" spans="2:12" x14ac:dyDescent="0.3">
      <c r="B1002" s="1">
        <f t="shared" si="15"/>
        <v>43731</v>
      </c>
      <c r="C1002" s="2">
        <v>12784.530185211686</v>
      </c>
      <c r="D1002">
        <v>78</v>
      </c>
      <c r="E1002" cm="1">
        <f t="array" ref="E1002">_xlfn.SWITCH(MONTH(Cafe_Fit[[#This Row],[Date]]),1,100,2,100,3,100,4,150,5,150,6,150,7,150,8,200,9,150,10,150,11,150,12,150)</f>
        <v>150</v>
      </c>
      <c r="F1002">
        <v>20</v>
      </c>
      <c r="G1002">
        <f>IF(OR(WEEKDAY(Cafe_Fit[[#This Row],[Date]])=1, WEEKDAY(Cafe_Fit[[#This Row],[Date]])=7),1,0)</f>
        <v>0</v>
      </c>
      <c r="H1002" s="8">
        <f>K$17+(K$18*Cafe_Fit[[#This Row],[Temp]])+(K$19*Cafe_Fit[[#This Row],[ADSpend]])+(K$20*Cafe_Fit[[#This Row],[TapsActive]])+(K$21*Cafe_Fit[[#This Row],[IsWeekend]])</f>
        <v>12444.213570118389</v>
      </c>
      <c r="J1002" s="4">
        <v>975</v>
      </c>
      <c r="K1002" s="4">
        <v>12823.931944296808</v>
      </c>
      <c r="L1002" s="4">
        <v>780.57508598016466</v>
      </c>
    </row>
    <row r="1003" spans="2:12" x14ac:dyDescent="0.3">
      <c r="B1003" s="1">
        <f t="shared" si="15"/>
        <v>43732</v>
      </c>
      <c r="C1003" s="2">
        <v>13052.75310908659</v>
      </c>
      <c r="D1003">
        <v>82</v>
      </c>
      <c r="E1003" cm="1">
        <f t="array" ref="E1003">_xlfn.SWITCH(MONTH(Cafe_Fit[[#This Row],[Date]]),1,100,2,100,3,100,4,150,5,150,6,150,7,150,8,200,9,150,10,150,11,150,12,150)</f>
        <v>150</v>
      </c>
      <c r="F1003">
        <v>20</v>
      </c>
      <c r="G1003">
        <f>IF(OR(WEEKDAY(Cafe_Fit[[#This Row],[Date]])=1, WEEKDAY(Cafe_Fit[[#This Row],[Date]])=7),1,0)</f>
        <v>0</v>
      </c>
      <c r="H1003" s="8">
        <f>K$17+(K$18*Cafe_Fit[[#This Row],[Temp]])+(K$19*Cafe_Fit[[#This Row],[ADSpend]])+(K$20*Cafe_Fit[[#This Row],[TapsActive]])+(K$21*Cafe_Fit[[#This Row],[IsWeekend]])</f>
        <v>12633.216270653258</v>
      </c>
      <c r="J1003" s="4">
        <v>976</v>
      </c>
      <c r="K1003" s="4">
        <v>12795.708006285628</v>
      </c>
      <c r="L1003" s="4">
        <v>875.46291944367476</v>
      </c>
    </row>
    <row r="1004" spans="2:12" x14ac:dyDescent="0.3">
      <c r="B1004" s="1">
        <f t="shared" si="15"/>
        <v>43733</v>
      </c>
      <c r="C1004" s="2">
        <v>14060.120366361354</v>
      </c>
      <c r="D1004">
        <v>79</v>
      </c>
      <c r="E1004" cm="1">
        <f t="array" ref="E1004">_xlfn.SWITCH(MONTH(Cafe_Fit[[#This Row],[Date]]),1,100,2,100,3,100,4,150,5,150,6,150,7,150,8,200,9,150,10,150,11,150,12,150)</f>
        <v>150</v>
      </c>
      <c r="F1004">
        <v>16</v>
      </c>
      <c r="G1004">
        <f>IF(OR(WEEKDAY(Cafe_Fit[[#This Row],[Date]])=1, WEEKDAY(Cafe_Fit[[#This Row],[Date]])=7),1,0)</f>
        <v>0</v>
      </c>
      <c r="H1004" s="8">
        <f>K$17+(K$18*Cafe_Fit[[#This Row],[Temp]])+(K$19*Cafe_Fit[[#This Row],[ADSpend]])+(K$20*Cafe_Fit[[#This Row],[TapsActive]])+(K$21*Cafe_Fit[[#This Row],[IsWeekend]])</f>
        <v>12627.445015981973</v>
      </c>
      <c r="J1004" s="4">
        <v>977</v>
      </c>
      <c r="K1004" s="4">
        <v>12910.949066784278</v>
      </c>
      <c r="L1004" s="4">
        <v>1716.0742195268904</v>
      </c>
    </row>
    <row r="1005" spans="2:12" x14ac:dyDescent="0.3">
      <c r="B1005" s="1">
        <f t="shared" si="15"/>
        <v>43734</v>
      </c>
      <c r="C1005" s="2">
        <v>13273.187837150197</v>
      </c>
      <c r="D1005">
        <v>84</v>
      </c>
      <c r="E1005" cm="1">
        <f t="array" ref="E1005">_xlfn.SWITCH(MONTH(Cafe_Fit[[#This Row],[Date]]),1,100,2,100,3,100,4,150,5,150,6,150,7,150,8,200,9,150,10,150,11,150,12,150)</f>
        <v>150</v>
      </c>
      <c r="F1005">
        <v>15</v>
      </c>
      <c r="G1005">
        <f>IF(OR(WEEKDAY(Cafe_Fit[[#This Row],[Date]])=1, WEEKDAY(Cafe_Fit[[#This Row],[Date]])=7),1,0)</f>
        <v>0</v>
      </c>
      <c r="H1005" s="8">
        <f>K$17+(K$18*Cafe_Fit[[#This Row],[Temp]])+(K$19*Cafe_Fit[[#This Row],[ADSpend]])+(K$20*Cafe_Fit[[#This Row],[TapsActive]])+(K$21*Cafe_Fit[[#This Row],[IsWeekend]])</f>
        <v>12897.693584333028</v>
      </c>
      <c r="J1005" s="4">
        <v>978</v>
      </c>
      <c r="K1005" s="4">
        <v>12876.953874101811</v>
      </c>
      <c r="L1005" s="4">
        <v>842.00476598168098</v>
      </c>
    </row>
    <row r="1006" spans="2:12" x14ac:dyDescent="0.3">
      <c r="B1006" s="1">
        <f t="shared" si="15"/>
        <v>43735</v>
      </c>
      <c r="C1006" s="2">
        <v>13198.409525494091</v>
      </c>
      <c r="D1006">
        <v>85</v>
      </c>
      <c r="E1006" cm="1">
        <f t="array" ref="E1006">_xlfn.SWITCH(MONTH(Cafe_Fit[[#This Row],[Date]]),1,100,2,100,3,100,4,150,5,150,6,150,7,150,8,200,9,150,10,150,11,150,12,150)</f>
        <v>150</v>
      </c>
      <c r="F1006">
        <v>16</v>
      </c>
      <c r="G1006">
        <f>IF(OR(WEEKDAY(Cafe_Fit[[#This Row],[Date]])=1, WEEKDAY(Cafe_Fit[[#This Row],[Date]])=7),1,0)</f>
        <v>0</v>
      </c>
      <c r="H1006" s="8">
        <f>K$17+(K$18*Cafe_Fit[[#This Row],[Temp]])+(K$19*Cafe_Fit[[#This Row],[ADSpend]])+(K$20*Cafe_Fit[[#This Row],[TapsActive]])+(K$21*Cafe_Fit[[#This Row],[IsWeekend]])</f>
        <v>12910.949066784278</v>
      </c>
      <c r="J1006" s="4">
        <v>979</v>
      </c>
      <c r="K1006" s="4">
        <v>12585.965595519539</v>
      </c>
      <c r="L1006" s="4">
        <v>1305.9644110454665</v>
      </c>
    </row>
    <row r="1007" spans="2:12" x14ac:dyDescent="0.3">
      <c r="B1007" s="1">
        <f t="shared" si="15"/>
        <v>43736</v>
      </c>
      <c r="C1007" s="2">
        <v>18635.459823281086</v>
      </c>
      <c r="D1007">
        <v>83</v>
      </c>
      <c r="E1007" cm="1">
        <f t="array" ref="E1007">_xlfn.SWITCH(MONTH(Cafe_Fit[[#This Row],[Date]]),1,100,2,100,3,100,4,150,5,150,6,150,7,150,8,200,9,150,10,150,11,150,12,150)</f>
        <v>150</v>
      </c>
      <c r="F1007">
        <v>17</v>
      </c>
      <c r="G1007">
        <f>IF(OR(WEEKDAY(Cafe_Fit[[#This Row],[Date]])=1, WEEKDAY(Cafe_Fit[[#This Row],[Date]])=7),1,0)</f>
        <v>1</v>
      </c>
      <c r="H1007" s="8">
        <f>K$17+(K$18*Cafe_Fit[[#This Row],[Temp]])+(K$19*Cafe_Fit[[#This Row],[ADSpend]])+(K$20*Cafe_Fit[[#This Row],[TapsActive]])+(K$21*Cafe_Fit[[#This Row],[IsWeekend]])</f>
        <v>15711.174659653168</v>
      </c>
      <c r="J1007" s="4">
        <v>980</v>
      </c>
      <c r="K1007" s="4">
        <v>15779.165045018102</v>
      </c>
      <c r="L1007" s="4">
        <v>1929.3231796638374</v>
      </c>
    </row>
    <row r="1008" spans="2:12" x14ac:dyDescent="0.3">
      <c r="B1008" s="1">
        <f t="shared" si="15"/>
        <v>43737</v>
      </c>
      <c r="C1008" s="2">
        <v>16418.298551171851</v>
      </c>
      <c r="D1008">
        <v>80</v>
      </c>
      <c r="E1008" cm="1">
        <f t="array" ref="E1008">_xlfn.SWITCH(MONTH(Cafe_Fit[[#This Row],[Date]]),1,100,2,100,3,100,4,150,5,150,6,150,7,150,8,200,9,150,10,150,11,150,12,150)</f>
        <v>150</v>
      </c>
      <c r="F1008">
        <v>14</v>
      </c>
      <c r="G1008">
        <f>IF(OR(WEEKDAY(Cafe_Fit[[#This Row],[Date]])=1, WEEKDAY(Cafe_Fit[[#This Row],[Date]])=7),1,0)</f>
        <v>1</v>
      </c>
      <c r="H1008" s="8">
        <f>K$17+(K$18*Cafe_Fit[[#This Row],[Temp]])+(K$19*Cafe_Fit[[#This Row],[ADSpend]])+(K$20*Cafe_Fit[[#This Row],[TapsActive]])+(K$21*Cafe_Fit[[#This Row],[IsWeekend]])</f>
        <v>15671.408212299417</v>
      </c>
      <c r="J1008" s="4">
        <v>981</v>
      </c>
      <c r="K1008" s="4">
        <v>15860.410912834288</v>
      </c>
      <c r="L1008" s="4">
        <v>1488.8898695464832</v>
      </c>
    </row>
    <row r="1009" spans="2:12" x14ac:dyDescent="0.3">
      <c r="B1009" s="1">
        <f t="shared" si="15"/>
        <v>43738</v>
      </c>
      <c r="C1009" s="2">
        <v>14491.835315444645</v>
      </c>
      <c r="D1009">
        <v>84</v>
      </c>
      <c r="E1009" cm="1">
        <f t="array" ref="E1009">_xlfn.SWITCH(MONTH(Cafe_Fit[[#This Row],[Date]]),1,100,2,100,3,100,4,150,5,150,6,150,7,150,8,200,9,150,10,150,11,150,12,150)</f>
        <v>150</v>
      </c>
      <c r="F1009">
        <v>14</v>
      </c>
      <c r="G1009">
        <f>IF(OR(WEEKDAY(Cafe_Fit[[#This Row],[Date]])=1, WEEKDAY(Cafe_Fit[[#This Row],[Date]])=7),1,0)</f>
        <v>0</v>
      </c>
      <c r="H1009" s="8">
        <f>K$17+(K$18*Cafe_Fit[[#This Row],[Temp]])+(K$19*Cafe_Fit[[#This Row],[ADSpend]])+(K$20*Cafe_Fit[[#This Row],[TapsActive]])+(K$21*Cafe_Fit[[#This Row],[IsWeekend]])</f>
        <v>12931.688777015495</v>
      </c>
      <c r="J1009" s="4">
        <v>982</v>
      </c>
      <c r="K1009" s="4">
        <v>12937.460031686778</v>
      </c>
      <c r="L1009" s="4">
        <v>2504.4134253405646</v>
      </c>
    </row>
    <row r="1010" spans="2:12" x14ac:dyDescent="0.3">
      <c r="B1010" s="1">
        <f t="shared" si="15"/>
        <v>43739</v>
      </c>
      <c r="C1010" s="2">
        <v>15670.922623528875</v>
      </c>
      <c r="D1010">
        <v>84</v>
      </c>
      <c r="E1010" cm="1">
        <f t="array" ref="E1010">_xlfn.SWITCH(MONTH(Cafe_Fit[[#This Row],[Date]]),1,100,2,100,3,100,4,150,5,150,6,150,7,150,8,200,9,150,10,150,11,150,12,150)</f>
        <v>150</v>
      </c>
      <c r="F1010">
        <v>15</v>
      </c>
      <c r="G1010">
        <f>IF(OR(WEEKDAY(Cafe_Fit[[#This Row],[Date]])=1, WEEKDAY(Cafe_Fit[[#This Row],[Date]])=7),1,0)</f>
        <v>0</v>
      </c>
      <c r="H1010" s="8">
        <f>K$17+(K$18*Cafe_Fit[[#This Row],[Temp]])+(K$19*Cafe_Fit[[#This Row],[ADSpend]])+(K$20*Cafe_Fit[[#This Row],[TapsActive]])+(K$21*Cafe_Fit[[#This Row],[IsWeekend]])</f>
        <v>12897.693584333028</v>
      </c>
      <c r="J1010" s="4">
        <v>983</v>
      </c>
      <c r="K1010" s="4">
        <v>12876.953874101811</v>
      </c>
      <c r="L1010" s="4">
        <v>41.974237782269483</v>
      </c>
    </row>
    <row r="1011" spans="2:12" x14ac:dyDescent="0.3">
      <c r="B1011" s="1">
        <f t="shared" si="15"/>
        <v>43740</v>
      </c>
      <c r="C1011" s="2">
        <v>15451.903390901936</v>
      </c>
      <c r="D1011">
        <v>84</v>
      </c>
      <c r="E1011" cm="1">
        <f t="array" ref="E1011">_xlfn.SWITCH(MONTH(Cafe_Fit[[#This Row],[Date]]),1,100,2,100,3,100,4,150,5,150,6,150,7,150,8,200,9,150,10,150,11,150,12,150)</f>
        <v>150</v>
      </c>
      <c r="F1011">
        <v>13</v>
      </c>
      <c r="G1011">
        <f>IF(OR(WEEKDAY(Cafe_Fit[[#This Row],[Date]])=1, WEEKDAY(Cafe_Fit[[#This Row],[Date]])=7),1,0)</f>
        <v>0</v>
      </c>
      <c r="H1011" s="8">
        <f>K$17+(K$18*Cafe_Fit[[#This Row],[Temp]])+(K$19*Cafe_Fit[[#This Row],[ADSpend]])+(K$20*Cafe_Fit[[#This Row],[TapsActive]])+(K$21*Cafe_Fit[[#This Row],[IsWeekend]])</f>
        <v>12965.683969697962</v>
      </c>
      <c r="J1011" s="4">
        <v>984</v>
      </c>
      <c r="K1011" s="4">
        <v>12884.438101881777</v>
      </c>
      <c r="L1011" s="4">
        <v>2460.2489407337889</v>
      </c>
    </row>
    <row r="1012" spans="2:12" x14ac:dyDescent="0.3">
      <c r="B1012" s="1">
        <f t="shared" si="15"/>
        <v>43741</v>
      </c>
      <c r="C1012" s="2">
        <v>12967.090640111153</v>
      </c>
      <c r="D1012">
        <v>86</v>
      </c>
      <c r="E1012" cm="1">
        <f t="array" ref="E1012">_xlfn.SWITCH(MONTH(Cafe_Fit[[#This Row],[Date]]),1,100,2,100,3,100,4,150,5,150,6,150,7,150,8,200,9,150,10,150,11,150,12,150)</f>
        <v>150</v>
      </c>
      <c r="F1012">
        <v>19</v>
      </c>
      <c r="G1012">
        <f>IF(OR(WEEKDAY(Cafe_Fit[[#This Row],[Date]])=1, WEEKDAY(Cafe_Fit[[#This Row],[Date]])=7),1,0)</f>
        <v>0</v>
      </c>
      <c r="H1012" s="8">
        <f>K$17+(K$18*Cafe_Fit[[#This Row],[Temp]])+(K$19*Cafe_Fit[[#This Row],[ADSpend]])+(K$20*Cafe_Fit[[#This Row],[TapsActive]])+(K$21*Cafe_Fit[[#This Row],[IsWeekend]])</f>
        <v>12856.214163870594</v>
      </c>
      <c r="J1012" s="4">
        <v>985</v>
      </c>
      <c r="K1012" s="4">
        <v>12958.199741917995</v>
      </c>
      <c r="L1012" s="4">
        <v>2598.3889084090788</v>
      </c>
    </row>
    <row r="1013" spans="2:12" x14ac:dyDescent="0.3">
      <c r="B1013" s="1">
        <f t="shared" si="15"/>
        <v>43742</v>
      </c>
      <c r="C1013" s="2">
        <v>15569.069851616885</v>
      </c>
      <c r="D1013">
        <v>87</v>
      </c>
      <c r="E1013" cm="1">
        <f t="array" ref="E1013">_xlfn.SWITCH(MONTH(Cafe_Fit[[#This Row],[Date]]),1,100,2,100,3,100,4,150,5,150,6,150,7,150,8,200,9,150,10,150,11,150,12,150)</f>
        <v>150</v>
      </c>
      <c r="F1013">
        <v>18</v>
      </c>
      <c r="G1013">
        <f>IF(OR(WEEKDAY(Cafe_Fit[[#This Row],[Date]])=1, WEEKDAY(Cafe_Fit[[#This Row],[Date]])=7),1,0)</f>
        <v>0</v>
      </c>
      <c r="H1013" s="8">
        <f>K$17+(K$18*Cafe_Fit[[#This Row],[Temp]])+(K$19*Cafe_Fit[[#This Row],[ADSpend]])+(K$20*Cafe_Fit[[#This Row],[TapsActive]])+(K$21*Cafe_Fit[[#This Row],[IsWeekend]])</f>
        <v>12937.460031686778</v>
      </c>
      <c r="J1013" s="4">
        <v>986</v>
      </c>
      <c r="K1013" s="4">
        <v>13026.190127282929</v>
      </c>
      <c r="L1013" s="4">
        <v>1627.4511012194398</v>
      </c>
    </row>
    <row r="1014" spans="2:12" x14ac:dyDescent="0.3">
      <c r="B1014" s="1">
        <f t="shared" si="15"/>
        <v>43743</v>
      </c>
      <c r="C1014" s="2">
        <v>18545.626555990595</v>
      </c>
      <c r="D1014">
        <v>80</v>
      </c>
      <c r="E1014" cm="1">
        <f t="array" ref="E1014">_xlfn.SWITCH(MONTH(Cafe_Fit[[#This Row],[Date]]),1,100,2,100,3,100,4,150,5,150,6,150,7,150,8,200,9,150,10,150,11,150,12,150)</f>
        <v>150</v>
      </c>
      <c r="F1014">
        <v>17</v>
      </c>
      <c r="G1014">
        <f>IF(OR(WEEKDAY(Cafe_Fit[[#This Row],[Date]])=1, WEEKDAY(Cafe_Fit[[#This Row],[Date]])=7),1,0)</f>
        <v>1</v>
      </c>
      <c r="H1014" s="8">
        <f>K$17+(K$18*Cafe_Fit[[#This Row],[Temp]])+(K$19*Cafe_Fit[[#This Row],[ADSpend]])+(K$20*Cafe_Fit[[#This Row],[TapsActive]])+(K$21*Cafe_Fit[[#This Row],[IsWeekend]])</f>
        <v>15569.422634252016</v>
      </c>
      <c r="J1014" s="4">
        <v>987</v>
      </c>
      <c r="K1014" s="4">
        <v>15467.437056204615</v>
      </c>
      <c r="L1014" s="4">
        <v>933.56265745956443</v>
      </c>
    </row>
    <row r="1015" spans="2:12" x14ac:dyDescent="0.3">
      <c r="B1015" s="1">
        <f t="shared" si="15"/>
        <v>43744</v>
      </c>
      <c r="C1015" s="2">
        <v>15407.029928735148</v>
      </c>
      <c r="D1015">
        <v>69</v>
      </c>
      <c r="E1015" cm="1">
        <f t="array" ref="E1015">_xlfn.SWITCH(MONTH(Cafe_Fit[[#This Row],[Date]]),1,100,2,100,3,100,4,150,5,150,6,150,7,150,8,200,9,150,10,150,11,150,12,150)</f>
        <v>150</v>
      </c>
      <c r="F1015">
        <v>15</v>
      </c>
      <c r="G1015">
        <f>IF(OR(WEEKDAY(Cafe_Fit[[#This Row],[Date]])=1, WEEKDAY(Cafe_Fit[[#This Row],[Date]])=7),1,0)</f>
        <v>1</v>
      </c>
      <c r="H1015" s="8">
        <f>K$17+(K$18*Cafe_Fit[[#This Row],[Temp]])+(K$19*Cafe_Fit[[#This Row],[ADSpend]])+(K$20*Cafe_Fit[[#This Row],[TapsActive]])+(K$21*Cafe_Fit[[#This Row],[IsWeekend]])</f>
        <v>15117.655593146057</v>
      </c>
      <c r="J1015" s="4">
        <v>988</v>
      </c>
      <c r="K1015" s="4">
        <v>15582.678116703266</v>
      </c>
      <c r="L1015" s="4">
        <v>3006.0907659314271</v>
      </c>
    </row>
    <row r="1016" spans="2:12" x14ac:dyDescent="0.3">
      <c r="B1016" s="1">
        <f t="shared" si="15"/>
        <v>43745</v>
      </c>
      <c r="C1016" s="2">
        <v>12396.816775715688</v>
      </c>
      <c r="D1016">
        <v>73</v>
      </c>
      <c r="E1016" cm="1">
        <f t="array" ref="E1016">_xlfn.SWITCH(MONTH(Cafe_Fit[[#This Row],[Date]]),1,100,2,100,3,100,4,150,5,150,6,150,7,150,8,200,9,150,10,150,11,150,12,150)</f>
        <v>150</v>
      </c>
      <c r="F1016">
        <v>16</v>
      </c>
      <c r="G1016">
        <f>IF(OR(WEEKDAY(Cafe_Fit[[#This Row],[Date]])=1, WEEKDAY(Cafe_Fit[[#This Row],[Date]])=7),1,0)</f>
        <v>0</v>
      </c>
      <c r="H1016" s="8">
        <f>K$17+(K$18*Cafe_Fit[[#This Row],[Temp]])+(K$19*Cafe_Fit[[#This Row],[ADSpend]])+(K$20*Cafe_Fit[[#This Row],[TapsActive]])+(K$21*Cafe_Fit[[#This Row],[IsWeekend]])</f>
        <v>12343.940965179669</v>
      </c>
      <c r="J1016" s="4">
        <v>989</v>
      </c>
      <c r="K1016" s="4">
        <v>12931.688777015495</v>
      </c>
      <c r="L1016" s="4">
        <v>2294.8827767832699</v>
      </c>
    </row>
    <row r="1017" spans="2:12" x14ac:dyDescent="0.3">
      <c r="B1017" s="1">
        <f t="shared" si="15"/>
        <v>43746</v>
      </c>
      <c r="C1017" s="2">
        <v>13158.786177509115</v>
      </c>
      <c r="D1017">
        <v>73</v>
      </c>
      <c r="E1017" cm="1">
        <f t="array" ref="E1017">_xlfn.SWITCH(MONTH(Cafe_Fit[[#This Row],[Date]]),1,100,2,100,3,100,4,150,5,150,6,150,7,150,8,200,9,150,10,150,11,150,12,150)</f>
        <v>150</v>
      </c>
      <c r="F1017">
        <v>13</v>
      </c>
      <c r="G1017">
        <f>IF(OR(WEEKDAY(Cafe_Fit[[#This Row],[Date]])=1, WEEKDAY(Cafe_Fit[[#This Row],[Date]])=7),1,0)</f>
        <v>0</v>
      </c>
      <c r="H1017" s="8">
        <f>K$17+(K$18*Cafe_Fit[[#This Row],[Temp]])+(K$19*Cafe_Fit[[#This Row],[ADSpend]])+(K$20*Cafe_Fit[[#This Row],[TapsActive]])+(K$21*Cafe_Fit[[#This Row],[IsWeekend]])</f>
        <v>12445.926543227069</v>
      </c>
      <c r="J1017" s="4">
        <v>990</v>
      </c>
      <c r="K1017" s="4">
        <v>12958.199741917995</v>
      </c>
      <c r="L1017" s="4">
        <v>356.44038670648297</v>
      </c>
    </row>
    <row r="1018" spans="2:12" x14ac:dyDescent="0.3">
      <c r="B1018" s="1">
        <f t="shared" si="15"/>
        <v>43747</v>
      </c>
      <c r="C1018" s="2">
        <v>14972.483407398355</v>
      </c>
      <c r="D1018">
        <v>70</v>
      </c>
      <c r="E1018" cm="1">
        <f t="array" ref="E1018">_xlfn.SWITCH(MONTH(Cafe_Fit[[#This Row],[Date]]),1,100,2,100,3,100,4,150,5,150,6,150,7,150,8,200,9,150,10,150,11,150,12,150)</f>
        <v>150</v>
      </c>
      <c r="F1018">
        <v>19</v>
      </c>
      <c r="G1018">
        <f>IF(OR(WEEKDAY(Cafe_Fit[[#This Row],[Date]])=1, WEEKDAY(Cafe_Fit[[#This Row],[Date]])=7),1,0)</f>
        <v>0</v>
      </c>
      <c r="H1018" s="8">
        <f>K$17+(K$18*Cafe_Fit[[#This Row],[Temp]])+(K$19*Cafe_Fit[[#This Row],[ADSpend]])+(K$20*Cafe_Fit[[#This Row],[TapsActive]])+(K$21*Cafe_Fit[[#This Row],[IsWeekend]])</f>
        <v>12100.203361731115</v>
      </c>
      <c r="J1018" s="4">
        <v>991</v>
      </c>
      <c r="K1018" s="4">
        <v>12599.221077970791</v>
      </c>
      <c r="L1018" s="4">
        <v>-54.938662081845905</v>
      </c>
    </row>
    <row r="1019" spans="2:12" x14ac:dyDescent="0.3">
      <c r="B1019" s="1">
        <f t="shared" si="15"/>
        <v>43748</v>
      </c>
      <c r="C1019" s="2">
        <v>14930.126495469878</v>
      </c>
      <c r="D1019">
        <v>69</v>
      </c>
      <c r="E1019" cm="1">
        <f t="array" ref="E1019">_xlfn.SWITCH(MONTH(Cafe_Fit[[#This Row],[Date]]),1,100,2,100,3,100,4,150,5,150,6,150,7,150,8,200,9,150,10,150,11,150,12,150)</f>
        <v>150</v>
      </c>
      <c r="F1019">
        <v>21</v>
      </c>
      <c r="G1019">
        <f>IF(OR(WEEKDAY(Cafe_Fit[[#This Row],[Date]])=1, WEEKDAY(Cafe_Fit[[#This Row],[Date]])=7),1,0)</f>
        <v>0</v>
      </c>
      <c r="H1019" s="8">
        <f>K$17+(K$18*Cafe_Fit[[#This Row],[Temp]])+(K$19*Cafe_Fit[[#This Row],[ADSpend]])+(K$20*Cafe_Fit[[#This Row],[TapsActive]])+(K$21*Cafe_Fit[[#This Row],[IsWeekend]])</f>
        <v>11984.962301232463</v>
      </c>
      <c r="J1019" s="4">
        <v>992</v>
      </c>
      <c r="K1019" s="4">
        <v>12234.471159352301</v>
      </c>
      <c r="L1019" s="4">
        <v>2373.987703744775</v>
      </c>
    </row>
    <row r="1020" spans="2:12" x14ac:dyDescent="0.3">
      <c r="B1020" s="1">
        <f t="shared" si="15"/>
        <v>43749</v>
      </c>
      <c r="C1020" s="2">
        <v>12454.019887090852</v>
      </c>
      <c r="D1020">
        <v>70</v>
      </c>
      <c r="E1020" cm="1">
        <f t="array" ref="E1020">_xlfn.SWITCH(MONTH(Cafe_Fit[[#This Row],[Date]]),1,100,2,100,3,100,4,150,5,150,6,150,7,150,8,200,9,150,10,150,11,150,12,150)</f>
        <v>150</v>
      </c>
      <c r="F1020">
        <v>15</v>
      </c>
      <c r="G1020">
        <f>IF(OR(WEEKDAY(Cafe_Fit[[#This Row],[Date]])=1, WEEKDAY(Cafe_Fit[[#This Row],[Date]])=7),1,0)</f>
        <v>0</v>
      </c>
      <c r="H1020" s="8">
        <f>K$17+(K$18*Cafe_Fit[[#This Row],[Temp]])+(K$19*Cafe_Fit[[#This Row],[ADSpend]])+(K$20*Cafe_Fit[[#This Row],[TapsActive]])+(K$21*Cafe_Fit[[#This Row],[IsWeekend]])</f>
        <v>12236.184132460983</v>
      </c>
      <c r="J1020" s="4">
        <v>993</v>
      </c>
      <c r="K1020" s="4">
        <v>12364.680675410886</v>
      </c>
      <c r="L1020" s="4">
        <v>2699.6257346695966</v>
      </c>
    </row>
    <row r="1021" spans="2:12" x14ac:dyDescent="0.3">
      <c r="B1021" s="1">
        <f t="shared" si="15"/>
        <v>43750</v>
      </c>
      <c r="C1021" s="2">
        <v>15802.344105270869</v>
      </c>
      <c r="D1021">
        <v>72</v>
      </c>
      <c r="E1021" cm="1">
        <f t="array" ref="E1021">_xlfn.SWITCH(MONTH(Cafe_Fit[[#This Row],[Date]]),1,100,2,100,3,100,4,150,5,150,6,150,7,150,8,200,9,150,10,150,11,150,12,150)</f>
        <v>150</v>
      </c>
      <c r="F1021">
        <v>16</v>
      </c>
      <c r="G1021">
        <f>IF(OR(WEEKDAY(Cafe_Fit[[#This Row],[Date]])=1, WEEKDAY(Cafe_Fit[[#This Row],[Date]])=7),1,0)</f>
        <v>1</v>
      </c>
      <c r="H1021" s="8">
        <f>K$17+(K$18*Cafe_Fit[[#This Row],[Temp]])+(K$19*Cafe_Fit[[#This Row],[ADSpend]])+(K$20*Cafe_Fit[[#This Row],[TapsActive]])+(K$21*Cafe_Fit[[#This Row],[IsWeekend]])</f>
        <v>15225.412425864744</v>
      </c>
      <c r="J1021" s="4">
        <v>994</v>
      </c>
      <c r="K1021" s="4">
        <v>15265.178873218494</v>
      </c>
      <c r="L1021" s="4">
        <v>1855.6045040429453</v>
      </c>
    </row>
    <row r="1022" spans="2:12" x14ac:dyDescent="0.3">
      <c r="B1022" s="1">
        <f t="shared" si="15"/>
        <v>43751</v>
      </c>
      <c r="C1022" s="2">
        <v>16629.553011867189</v>
      </c>
      <c r="D1022">
        <v>65</v>
      </c>
      <c r="E1022" cm="1">
        <f t="array" ref="E1022">_xlfn.SWITCH(MONTH(Cafe_Fit[[#This Row],[Date]]),1,100,2,100,3,100,4,150,5,150,6,150,7,150,8,200,9,150,10,150,11,150,12,150)</f>
        <v>150</v>
      </c>
      <c r="F1022">
        <v>18</v>
      </c>
      <c r="G1022">
        <f>IF(OR(WEEKDAY(Cafe_Fit[[#This Row],[Date]])=1, WEEKDAY(Cafe_Fit[[#This Row],[Date]])=7),1,0)</f>
        <v>1</v>
      </c>
      <c r="H1022" s="8">
        <f>K$17+(K$18*Cafe_Fit[[#This Row],[Temp]])+(K$19*Cafe_Fit[[#This Row],[ADSpend]])+(K$20*Cafe_Fit[[#This Row],[TapsActive]])+(K$21*Cafe_Fit[[#This Row],[IsWeekend]])</f>
        <v>14826.667314563787</v>
      </c>
      <c r="J1022" s="4">
        <v>995</v>
      </c>
      <c r="K1022" s="4">
        <v>15346.42474103468</v>
      </c>
      <c r="L1022" s="4">
        <v>943.16827420838308</v>
      </c>
    </row>
    <row r="1023" spans="2:12" x14ac:dyDescent="0.3">
      <c r="B1023" s="1">
        <f t="shared" si="15"/>
        <v>43752</v>
      </c>
      <c r="C1023" s="2">
        <v>14667.563585228883</v>
      </c>
      <c r="D1023">
        <v>65</v>
      </c>
      <c r="E1023" cm="1">
        <f t="array" ref="E1023">_xlfn.SWITCH(MONTH(Cafe_Fit[[#This Row],[Date]]),1,100,2,100,3,100,4,150,5,150,6,150,7,150,8,200,9,150,10,150,11,150,12,150)</f>
        <v>150</v>
      </c>
      <c r="F1023">
        <v>12</v>
      </c>
      <c r="G1023">
        <f>IF(OR(WEEKDAY(Cafe_Fit[[#This Row],[Date]])=1, WEEKDAY(Cafe_Fit[[#This Row],[Date]])=7),1,0)</f>
        <v>0</v>
      </c>
      <c r="H1023" s="8">
        <f>K$17+(K$18*Cafe_Fit[[#This Row],[Temp]])+(K$19*Cafe_Fit[[#This Row],[ADSpend]])+(K$20*Cafe_Fit[[#This Row],[TapsActive]])+(K$21*Cafe_Fit[[#This Row],[IsWeekend]])</f>
        <v>12101.916334839796</v>
      </c>
      <c r="J1023" s="4">
        <v>996</v>
      </c>
      <c r="K1023" s="4">
        <v>12444.213570118389</v>
      </c>
      <c r="L1023" s="4">
        <v>340.31661509329751</v>
      </c>
    </row>
    <row r="1024" spans="2:12" x14ac:dyDescent="0.3">
      <c r="B1024" s="1">
        <f t="shared" si="15"/>
        <v>43753</v>
      </c>
      <c r="C1024" s="2">
        <v>14160.579665272671</v>
      </c>
      <c r="D1024">
        <v>69</v>
      </c>
      <c r="E1024" cm="1">
        <f t="array" ref="E1024">_xlfn.SWITCH(MONTH(Cafe_Fit[[#This Row],[Date]]),1,100,2,100,3,100,4,150,5,150,6,150,7,150,8,200,9,150,10,150,11,150,12,150)</f>
        <v>150</v>
      </c>
      <c r="F1024">
        <v>20</v>
      </c>
      <c r="G1024">
        <f>IF(OR(WEEKDAY(Cafe_Fit[[#This Row],[Date]])=1, WEEKDAY(Cafe_Fit[[#This Row],[Date]])=7),1,0)</f>
        <v>0</v>
      </c>
      <c r="H1024" s="8">
        <f>K$17+(K$18*Cafe_Fit[[#This Row],[Temp]])+(K$19*Cafe_Fit[[#This Row],[ADSpend]])+(K$20*Cafe_Fit[[#This Row],[TapsActive]])+(K$21*Cafe_Fit[[#This Row],[IsWeekend]])</f>
        <v>12018.95749391493</v>
      </c>
      <c r="J1024" s="4">
        <v>997</v>
      </c>
      <c r="K1024" s="4">
        <v>12633.216270653258</v>
      </c>
      <c r="L1024" s="4">
        <v>419.53683843333238</v>
      </c>
    </row>
    <row r="1025" spans="2:12" x14ac:dyDescent="0.3">
      <c r="B1025" s="1">
        <f t="shared" si="15"/>
        <v>43754</v>
      </c>
      <c r="C1025" s="2">
        <v>14105.708963279301</v>
      </c>
      <c r="D1025">
        <v>66</v>
      </c>
      <c r="E1025" cm="1">
        <f t="array" ref="E1025">_xlfn.SWITCH(MONTH(Cafe_Fit[[#This Row],[Date]]),1,100,2,100,3,100,4,150,5,150,6,150,7,150,8,200,9,150,10,150,11,150,12,150)</f>
        <v>150</v>
      </c>
      <c r="F1025">
        <v>12</v>
      </c>
      <c r="G1025">
        <f>IF(OR(WEEKDAY(Cafe_Fit[[#This Row],[Date]])=1, WEEKDAY(Cafe_Fit[[#This Row],[Date]])=7),1,0)</f>
        <v>0</v>
      </c>
      <c r="H1025" s="8">
        <f>K$17+(K$18*Cafe_Fit[[#This Row],[Temp]])+(K$19*Cafe_Fit[[#This Row],[ADSpend]])+(K$20*Cafe_Fit[[#This Row],[TapsActive]])+(K$21*Cafe_Fit[[#This Row],[IsWeekend]])</f>
        <v>12149.167009973515</v>
      </c>
      <c r="J1025" s="4">
        <v>998</v>
      </c>
      <c r="K1025" s="4">
        <v>12627.445015981973</v>
      </c>
      <c r="L1025" s="4">
        <v>1432.6753503793807</v>
      </c>
    </row>
    <row r="1026" spans="2:12" x14ac:dyDescent="0.3">
      <c r="B1026" s="1">
        <f t="shared" si="15"/>
        <v>43755</v>
      </c>
      <c r="C1026" s="2">
        <v>12407.406689727952</v>
      </c>
      <c r="D1026">
        <v>56</v>
      </c>
      <c r="E1026" cm="1">
        <f t="array" ref="E1026">_xlfn.SWITCH(MONTH(Cafe_Fit[[#This Row],[Date]]),1,100,2,100,3,100,4,150,5,150,6,150,7,150,8,200,9,150,10,150,11,150,12,150)</f>
        <v>150</v>
      </c>
      <c r="F1026">
        <v>12</v>
      </c>
      <c r="G1026">
        <f>IF(OR(WEEKDAY(Cafe_Fit[[#This Row],[Date]])=1, WEEKDAY(Cafe_Fit[[#This Row],[Date]])=7),1,0)</f>
        <v>0</v>
      </c>
      <c r="H1026" s="8">
        <f>K$17+(K$18*Cafe_Fit[[#This Row],[Temp]])+(K$19*Cafe_Fit[[#This Row],[ADSpend]])+(K$20*Cafe_Fit[[#This Row],[TapsActive]])+(K$21*Cafe_Fit[[#This Row],[IsWeekend]])</f>
        <v>11676.660258636339</v>
      </c>
      <c r="J1026" s="4">
        <v>999</v>
      </c>
      <c r="K1026" s="4">
        <v>12897.693584333028</v>
      </c>
      <c r="L1026" s="4">
        <v>375.49425281716867</v>
      </c>
    </row>
    <row r="1027" spans="2:12" x14ac:dyDescent="0.3">
      <c r="B1027" s="1">
        <f t="shared" si="15"/>
        <v>43756</v>
      </c>
      <c r="C1027" s="2">
        <v>11477.390464365999</v>
      </c>
      <c r="D1027">
        <v>57</v>
      </c>
      <c r="E1027" cm="1">
        <f t="array" ref="E1027">_xlfn.SWITCH(MONTH(Cafe_Fit[[#This Row],[Date]]),1,100,2,100,3,100,4,150,5,150,6,150,7,150,8,200,9,150,10,150,11,150,12,150)</f>
        <v>150</v>
      </c>
      <c r="F1027">
        <v>19</v>
      </c>
      <c r="G1027">
        <f>IF(OR(WEEKDAY(Cafe_Fit[[#This Row],[Date]])=1, WEEKDAY(Cafe_Fit[[#This Row],[Date]])=7),1,0)</f>
        <v>0</v>
      </c>
      <c r="H1027" s="8">
        <f>K$17+(K$18*Cafe_Fit[[#This Row],[Temp]])+(K$19*Cafe_Fit[[#This Row],[ADSpend]])+(K$20*Cafe_Fit[[#This Row],[TapsActive]])+(K$21*Cafe_Fit[[#This Row],[IsWeekend]])</f>
        <v>11485.944584992787</v>
      </c>
      <c r="J1027" s="4">
        <v>1000</v>
      </c>
      <c r="K1027" s="4">
        <v>12910.949066784278</v>
      </c>
      <c r="L1027" s="4">
        <v>287.46045870981288</v>
      </c>
    </row>
    <row r="1028" spans="2:12" x14ac:dyDescent="0.3">
      <c r="B1028" s="1">
        <f t="shared" si="15"/>
        <v>43757</v>
      </c>
      <c r="C1028" s="2">
        <v>15381.055600601088</v>
      </c>
      <c r="D1028">
        <v>57</v>
      </c>
      <c r="E1028" cm="1">
        <f t="array" ref="E1028">_xlfn.SWITCH(MONTH(Cafe_Fit[[#This Row],[Date]]),1,100,2,100,3,100,4,150,5,150,6,150,7,150,8,200,9,150,10,150,11,150,12,150)</f>
        <v>150</v>
      </c>
      <c r="F1028">
        <v>19</v>
      </c>
      <c r="G1028">
        <f>IF(OR(WEEKDAY(Cafe_Fit[[#This Row],[Date]])=1, WEEKDAY(Cafe_Fit[[#This Row],[Date]])=7),1,0)</f>
        <v>1</v>
      </c>
      <c r="H1028" s="8">
        <f>K$17+(K$18*Cafe_Fit[[#This Row],[Temp]])+(K$19*Cafe_Fit[[#This Row],[ADSpend]])+(K$20*Cafe_Fit[[#This Row],[TapsActive]])+(K$21*Cafe_Fit[[#This Row],[IsWeekend]])</f>
        <v>14414.66672081158</v>
      </c>
      <c r="J1028" s="4">
        <v>1001</v>
      </c>
      <c r="K1028" s="4">
        <v>15711.174659653168</v>
      </c>
      <c r="L1028" s="4">
        <v>2924.2851636279174</v>
      </c>
    </row>
    <row r="1029" spans="2:12" x14ac:dyDescent="0.3">
      <c r="B1029" s="1">
        <f t="shared" si="15"/>
        <v>43758</v>
      </c>
      <c r="C1029" s="2">
        <v>16604.667007428816</v>
      </c>
      <c r="D1029">
        <v>61</v>
      </c>
      <c r="E1029" cm="1">
        <f t="array" ref="E1029">_xlfn.SWITCH(MONTH(Cafe_Fit[[#This Row],[Date]]),1,100,2,100,3,100,4,150,5,150,6,150,7,150,8,200,9,150,10,150,11,150,12,150)</f>
        <v>150</v>
      </c>
      <c r="F1029">
        <v>14</v>
      </c>
      <c r="G1029">
        <f>IF(OR(WEEKDAY(Cafe_Fit[[#This Row],[Date]])=1, WEEKDAY(Cafe_Fit[[#This Row],[Date]])=7),1,0)</f>
        <v>1</v>
      </c>
      <c r="H1029" s="8">
        <f>K$17+(K$18*Cafe_Fit[[#This Row],[Temp]])+(K$19*Cafe_Fit[[#This Row],[ADSpend]])+(K$20*Cafe_Fit[[#This Row],[TapsActive]])+(K$21*Cafe_Fit[[#This Row],[IsWeekend]])</f>
        <v>14773.645384758785</v>
      </c>
      <c r="J1029" s="4">
        <v>1002</v>
      </c>
      <c r="K1029" s="4">
        <v>15671.408212299417</v>
      </c>
      <c r="L1029" s="4">
        <v>746.89033887243386</v>
      </c>
    </row>
    <row r="1030" spans="2:12" x14ac:dyDescent="0.3">
      <c r="B1030" s="1">
        <f t="shared" si="15"/>
        <v>43759</v>
      </c>
      <c r="C1030" s="2">
        <v>12348.741569004862</v>
      </c>
      <c r="D1030">
        <v>67</v>
      </c>
      <c r="E1030" cm="1">
        <f t="array" ref="E1030">_xlfn.SWITCH(MONTH(Cafe_Fit[[#This Row],[Date]]),1,100,2,100,3,100,4,150,5,150,6,150,7,150,8,200,9,150,10,150,11,150,12,150)</f>
        <v>150</v>
      </c>
      <c r="F1030">
        <v>16</v>
      </c>
      <c r="G1030">
        <f>IF(OR(WEEKDAY(Cafe_Fit[[#This Row],[Date]])=1, WEEKDAY(Cafe_Fit[[#This Row],[Date]])=7),1,0)</f>
        <v>0</v>
      </c>
      <c r="H1030" s="8">
        <f>K$17+(K$18*Cafe_Fit[[#This Row],[Temp]])+(K$19*Cafe_Fit[[#This Row],[ADSpend]])+(K$20*Cafe_Fit[[#This Row],[TapsActive]])+(K$21*Cafe_Fit[[#This Row],[IsWeekend]])</f>
        <v>12060.436914377364</v>
      </c>
      <c r="J1030" s="4">
        <v>1003</v>
      </c>
      <c r="K1030" s="4">
        <v>12931.688777015495</v>
      </c>
      <c r="L1030" s="4">
        <v>1560.1465384291496</v>
      </c>
    </row>
    <row r="1031" spans="2:12" x14ac:dyDescent="0.3">
      <c r="B1031" s="1">
        <f t="shared" si="15"/>
        <v>43760</v>
      </c>
      <c r="C1031" s="2">
        <v>13237.035942916138</v>
      </c>
      <c r="D1031">
        <v>67</v>
      </c>
      <c r="E1031" cm="1">
        <f t="array" ref="E1031">_xlfn.SWITCH(MONTH(Cafe_Fit[[#This Row],[Date]]),1,100,2,100,3,100,4,150,5,150,6,150,7,150,8,200,9,150,10,150,11,150,12,150)</f>
        <v>150</v>
      </c>
      <c r="F1031">
        <v>15</v>
      </c>
      <c r="G1031">
        <f>IF(OR(WEEKDAY(Cafe_Fit[[#This Row],[Date]])=1, WEEKDAY(Cafe_Fit[[#This Row],[Date]])=7),1,0)</f>
        <v>0</v>
      </c>
      <c r="H1031" s="8">
        <f>K$17+(K$18*Cafe_Fit[[#This Row],[Temp]])+(K$19*Cafe_Fit[[#This Row],[ADSpend]])+(K$20*Cafe_Fit[[#This Row],[TapsActive]])+(K$21*Cafe_Fit[[#This Row],[IsWeekend]])</f>
        <v>12094.432107059831</v>
      </c>
      <c r="J1031" s="4">
        <v>1004</v>
      </c>
      <c r="K1031" s="4">
        <v>12897.693584333028</v>
      </c>
      <c r="L1031" s="4">
        <v>2773.2290391958468</v>
      </c>
    </row>
    <row r="1032" spans="2:12" x14ac:dyDescent="0.3">
      <c r="B1032" s="1">
        <f t="shared" si="15"/>
        <v>43761</v>
      </c>
      <c r="C1032" s="2">
        <v>11299.8169625833</v>
      </c>
      <c r="D1032">
        <v>58</v>
      </c>
      <c r="E1032" cm="1">
        <f t="array" ref="E1032">_xlfn.SWITCH(MONTH(Cafe_Fit[[#This Row],[Date]]),1,100,2,100,3,100,4,150,5,150,6,150,7,150,8,200,9,150,10,150,11,150,12,150)</f>
        <v>150</v>
      </c>
      <c r="F1032">
        <v>17</v>
      </c>
      <c r="G1032">
        <f>IF(OR(WEEKDAY(Cafe_Fit[[#This Row],[Date]])=1, WEEKDAY(Cafe_Fit[[#This Row],[Date]])=7),1,0)</f>
        <v>0</v>
      </c>
      <c r="H1032" s="8">
        <f>K$17+(K$18*Cafe_Fit[[#This Row],[Temp]])+(K$19*Cafe_Fit[[#This Row],[ADSpend]])+(K$20*Cafe_Fit[[#This Row],[TapsActive]])+(K$21*Cafe_Fit[[#This Row],[IsWeekend]])</f>
        <v>11601.18564549144</v>
      </c>
      <c r="J1032" s="4">
        <v>1005</v>
      </c>
      <c r="K1032" s="4">
        <v>12965.683969697962</v>
      </c>
      <c r="L1032" s="4">
        <v>2486.219421203974</v>
      </c>
    </row>
    <row r="1033" spans="2:12" x14ac:dyDescent="0.3">
      <c r="B1033" s="1">
        <f t="shared" ref="B1033:B1096" si="16">B1032+1</f>
        <v>43762</v>
      </c>
      <c r="C1033" s="2">
        <v>12869.357963270706</v>
      </c>
      <c r="D1033">
        <v>59</v>
      </c>
      <c r="E1033" cm="1">
        <f t="array" ref="E1033">_xlfn.SWITCH(MONTH(Cafe_Fit[[#This Row],[Date]]),1,100,2,100,3,100,4,150,5,150,6,150,7,150,8,200,9,150,10,150,11,150,12,150)</f>
        <v>150</v>
      </c>
      <c r="F1033">
        <v>20</v>
      </c>
      <c r="G1033">
        <f>IF(OR(WEEKDAY(Cafe_Fit[[#This Row],[Date]])=1, WEEKDAY(Cafe_Fit[[#This Row],[Date]])=7),1,0)</f>
        <v>0</v>
      </c>
      <c r="H1033" s="8">
        <f>K$17+(K$18*Cafe_Fit[[#This Row],[Temp]])+(K$19*Cafe_Fit[[#This Row],[ADSpend]])+(K$20*Cafe_Fit[[#This Row],[TapsActive]])+(K$21*Cafe_Fit[[#This Row],[IsWeekend]])</f>
        <v>11546.450742577756</v>
      </c>
      <c r="J1033" s="4">
        <v>1006</v>
      </c>
      <c r="K1033" s="4">
        <v>12856.214163870594</v>
      </c>
      <c r="L1033" s="4">
        <v>110.87647624055899</v>
      </c>
    </row>
    <row r="1034" spans="2:12" x14ac:dyDescent="0.3">
      <c r="B1034" s="1">
        <f t="shared" si="16"/>
        <v>43763</v>
      </c>
      <c r="C1034" s="2">
        <v>11949.946751008974</v>
      </c>
      <c r="D1034">
        <v>65</v>
      </c>
      <c r="E1034" cm="1">
        <f t="array" ref="E1034">_xlfn.SWITCH(MONTH(Cafe_Fit[[#This Row],[Date]]),1,100,2,100,3,100,4,150,5,150,6,150,7,150,8,200,9,150,10,150,11,150,12,150)</f>
        <v>150</v>
      </c>
      <c r="F1034">
        <v>18</v>
      </c>
      <c r="G1034">
        <f>IF(OR(WEEKDAY(Cafe_Fit[[#This Row],[Date]])=1, WEEKDAY(Cafe_Fit[[#This Row],[Date]])=7),1,0)</f>
        <v>0</v>
      </c>
      <c r="H1034" s="8">
        <f>K$17+(K$18*Cafe_Fit[[#This Row],[Temp]])+(K$19*Cafe_Fit[[#This Row],[ADSpend]])+(K$20*Cafe_Fit[[#This Row],[TapsActive]])+(K$21*Cafe_Fit[[#This Row],[IsWeekend]])</f>
        <v>11897.945178744994</v>
      </c>
      <c r="J1034" s="4">
        <v>1007</v>
      </c>
      <c r="K1034" s="4">
        <v>12937.460031686778</v>
      </c>
      <c r="L1034" s="4">
        <v>2631.6098199301068</v>
      </c>
    </row>
    <row r="1035" spans="2:12" x14ac:dyDescent="0.3">
      <c r="B1035" s="1">
        <f t="shared" si="16"/>
        <v>43764</v>
      </c>
      <c r="C1035" s="2">
        <v>18072.42455719717</v>
      </c>
      <c r="D1035">
        <v>69</v>
      </c>
      <c r="E1035" cm="1">
        <f t="array" ref="E1035">_xlfn.SWITCH(MONTH(Cafe_Fit[[#This Row],[Date]]),1,100,2,100,3,100,4,150,5,150,6,150,7,150,8,200,9,150,10,150,11,150,12,150)</f>
        <v>150</v>
      </c>
      <c r="F1035">
        <v>20</v>
      </c>
      <c r="G1035">
        <f>IF(OR(WEEKDAY(Cafe_Fit[[#This Row],[Date]])=1, WEEKDAY(Cafe_Fit[[#This Row],[Date]])=7),1,0)</f>
        <v>1</v>
      </c>
      <c r="H1035" s="8">
        <f>K$17+(K$18*Cafe_Fit[[#This Row],[Temp]])+(K$19*Cafe_Fit[[#This Row],[ADSpend]])+(K$20*Cafe_Fit[[#This Row],[TapsActive]])+(K$21*Cafe_Fit[[#This Row],[IsWeekend]])</f>
        <v>14947.679629733722</v>
      </c>
      <c r="J1035" s="4">
        <v>1008</v>
      </c>
      <c r="K1035" s="4">
        <v>15569.422634252016</v>
      </c>
      <c r="L1035" s="4">
        <v>2976.2039217385791</v>
      </c>
    </row>
    <row r="1036" spans="2:12" x14ac:dyDescent="0.3">
      <c r="B1036" s="1">
        <f t="shared" si="16"/>
        <v>43765</v>
      </c>
      <c r="C1036" s="2">
        <v>16737.833478527748</v>
      </c>
      <c r="D1036">
        <v>67</v>
      </c>
      <c r="E1036" cm="1">
        <f t="array" ref="E1036">_xlfn.SWITCH(MONTH(Cafe_Fit[[#This Row],[Date]]),1,100,2,100,3,100,4,150,5,150,6,150,7,150,8,200,9,150,10,150,11,150,12,150)</f>
        <v>150</v>
      </c>
      <c r="F1036">
        <v>15</v>
      </c>
      <c r="G1036">
        <f>IF(OR(WEEKDAY(Cafe_Fit[[#This Row],[Date]])=1, WEEKDAY(Cafe_Fit[[#This Row],[Date]])=7),1,0)</f>
        <v>1</v>
      </c>
      <c r="H1036" s="8">
        <f>K$17+(K$18*Cafe_Fit[[#This Row],[Temp]])+(K$19*Cafe_Fit[[#This Row],[ADSpend]])+(K$20*Cafe_Fit[[#This Row],[TapsActive]])+(K$21*Cafe_Fit[[#This Row],[IsWeekend]])</f>
        <v>15023.154242878623</v>
      </c>
      <c r="J1036" s="4">
        <v>1009</v>
      </c>
      <c r="K1036" s="4">
        <v>15117.655593146057</v>
      </c>
      <c r="L1036" s="4">
        <v>289.37433558909106</v>
      </c>
    </row>
    <row r="1037" spans="2:12" x14ac:dyDescent="0.3">
      <c r="B1037" s="1">
        <f t="shared" si="16"/>
        <v>43766</v>
      </c>
      <c r="C1037" s="2">
        <v>11834.167605829791</v>
      </c>
      <c r="D1037">
        <v>61</v>
      </c>
      <c r="E1037" cm="1">
        <f t="array" ref="E1037">_xlfn.SWITCH(MONTH(Cafe_Fit[[#This Row],[Date]]),1,100,2,100,3,100,4,150,5,150,6,150,7,150,8,200,9,150,10,150,11,150,12,150)</f>
        <v>150</v>
      </c>
      <c r="F1037">
        <v>17</v>
      </c>
      <c r="G1037">
        <f>IF(OR(WEEKDAY(Cafe_Fit[[#This Row],[Date]])=1, WEEKDAY(Cafe_Fit[[#This Row],[Date]])=7),1,0)</f>
        <v>0</v>
      </c>
      <c r="H1037" s="8">
        <f>K$17+(K$18*Cafe_Fit[[#This Row],[Temp]])+(K$19*Cafe_Fit[[#This Row],[ADSpend]])+(K$20*Cafe_Fit[[#This Row],[TapsActive]])+(K$21*Cafe_Fit[[#This Row],[IsWeekend]])</f>
        <v>11742.937670892592</v>
      </c>
      <c r="J1037" s="4">
        <v>1010</v>
      </c>
      <c r="K1037" s="4">
        <v>12343.940965179669</v>
      </c>
      <c r="L1037" s="4">
        <v>52.875810536019344</v>
      </c>
    </row>
    <row r="1038" spans="2:12" x14ac:dyDescent="0.3">
      <c r="B1038" s="1">
        <f t="shared" si="16"/>
        <v>43767</v>
      </c>
      <c r="C1038" s="2">
        <v>13269.908028190883</v>
      </c>
      <c r="D1038">
        <v>65</v>
      </c>
      <c r="E1038" cm="1">
        <f t="array" ref="E1038">_xlfn.SWITCH(MONTH(Cafe_Fit[[#This Row],[Date]]),1,100,2,100,3,100,4,150,5,150,6,150,7,150,8,200,9,150,10,150,11,150,12,150)</f>
        <v>150</v>
      </c>
      <c r="F1038">
        <v>16</v>
      </c>
      <c r="G1038">
        <f>IF(OR(WEEKDAY(Cafe_Fit[[#This Row],[Date]])=1, WEEKDAY(Cafe_Fit[[#This Row],[Date]])=7),1,0)</f>
        <v>0</v>
      </c>
      <c r="H1038" s="8">
        <f>K$17+(K$18*Cafe_Fit[[#This Row],[Temp]])+(K$19*Cafe_Fit[[#This Row],[ADSpend]])+(K$20*Cafe_Fit[[#This Row],[TapsActive]])+(K$21*Cafe_Fit[[#This Row],[IsWeekend]])</f>
        <v>11965.935564109928</v>
      </c>
      <c r="J1038" s="4">
        <v>1011</v>
      </c>
      <c r="K1038" s="4">
        <v>12445.926543227069</v>
      </c>
      <c r="L1038" s="4">
        <v>712.85963428204559</v>
      </c>
    </row>
    <row r="1039" spans="2:12" x14ac:dyDescent="0.3">
      <c r="B1039" s="1">
        <f t="shared" si="16"/>
        <v>43768</v>
      </c>
      <c r="C1039" s="2">
        <v>13452.224759475623</v>
      </c>
      <c r="D1039">
        <v>68</v>
      </c>
      <c r="E1039" cm="1">
        <f t="array" ref="E1039">_xlfn.SWITCH(MONTH(Cafe_Fit[[#This Row],[Date]]),1,100,2,100,3,100,4,150,5,150,6,150,7,150,8,200,9,150,10,150,11,150,12,150)</f>
        <v>150</v>
      </c>
      <c r="F1039">
        <v>12</v>
      </c>
      <c r="G1039">
        <f>IF(OR(WEEKDAY(Cafe_Fit[[#This Row],[Date]])=1, WEEKDAY(Cafe_Fit[[#This Row],[Date]])=7),1,0)</f>
        <v>0</v>
      </c>
      <c r="H1039" s="8">
        <f>K$17+(K$18*Cafe_Fit[[#This Row],[Temp]])+(K$19*Cafe_Fit[[#This Row],[ADSpend]])+(K$20*Cafe_Fit[[#This Row],[TapsActive]])+(K$21*Cafe_Fit[[#This Row],[IsWeekend]])</f>
        <v>12243.668360240948</v>
      </c>
      <c r="J1039" s="4">
        <v>1012</v>
      </c>
      <c r="K1039" s="4">
        <v>12100.203361731115</v>
      </c>
      <c r="L1039" s="4">
        <v>2872.2800456672394</v>
      </c>
    </row>
    <row r="1040" spans="2:12" x14ac:dyDescent="0.3">
      <c r="B1040" s="1">
        <f t="shared" si="16"/>
        <v>43769</v>
      </c>
      <c r="C1040" s="2">
        <v>14502.528906117785</v>
      </c>
      <c r="D1040">
        <v>68</v>
      </c>
      <c r="E1040" cm="1">
        <f t="array" ref="E1040">_xlfn.SWITCH(MONTH(Cafe_Fit[[#This Row],[Date]]),1,100,2,100,3,100,4,150,5,150,6,150,7,150,8,200,9,150,10,150,11,150,12,150)</f>
        <v>150</v>
      </c>
      <c r="F1040">
        <v>16</v>
      </c>
      <c r="G1040">
        <f>IF(OR(WEEKDAY(Cafe_Fit[[#This Row],[Date]])=1, WEEKDAY(Cafe_Fit[[#This Row],[Date]])=7),1,0)</f>
        <v>0</v>
      </c>
      <c r="H1040" s="8">
        <f>K$17+(K$18*Cafe_Fit[[#This Row],[Temp]])+(K$19*Cafe_Fit[[#This Row],[ADSpend]])+(K$20*Cafe_Fit[[#This Row],[TapsActive]])+(K$21*Cafe_Fit[[#This Row],[IsWeekend]])</f>
        <v>12107.687589511081</v>
      </c>
      <c r="J1040" s="4">
        <v>1013</v>
      </c>
      <c r="K1040" s="4">
        <v>11984.962301232463</v>
      </c>
      <c r="L1040" s="4">
        <v>2945.1641942374154</v>
      </c>
    </row>
    <row r="1041" spans="2:12" x14ac:dyDescent="0.3">
      <c r="B1041" s="1">
        <f t="shared" si="16"/>
        <v>43770</v>
      </c>
      <c r="C1041" s="2">
        <v>11459.45581594053</v>
      </c>
      <c r="D1041">
        <v>43</v>
      </c>
      <c r="E1041" cm="1">
        <f t="array" ref="E1041">_xlfn.SWITCH(MONTH(Cafe_Fit[[#This Row],[Date]]),1,100,2,100,3,100,4,150,5,150,6,150,7,150,8,200,9,150,10,150,11,150,12,150)</f>
        <v>150</v>
      </c>
      <c r="F1041">
        <v>19</v>
      </c>
      <c r="G1041">
        <f>IF(OR(WEEKDAY(Cafe_Fit[[#This Row],[Date]])=1, WEEKDAY(Cafe_Fit[[#This Row],[Date]])=7),1,0)</f>
        <v>0</v>
      </c>
      <c r="H1041" s="8">
        <f>K$17+(K$18*Cafe_Fit[[#This Row],[Temp]])+(K$19*Cafe_Fit[[#This Row],[ADSpend]])+(K$20*Cafe_Fit[[#This Row],[TapsActive]])+(K$21*Cafe_Fit[[#This Row],[IsWeekend]])</f>
        <v>10824.435133120744</v>
      </c>
      <c r="J1041" s="4">
        <v>1014</v>
      </c>
      <c r="K1041" s="4">
        <v>12236.184132460983</v>
      </c>
      <c r="L1041" s="4">
        <v>217.83575462986846</v>
      </c>
    </row>
    <row r="1042" spans="2:12" x14ac:dyDescent="0.3">
      <c r="B1042" s="1">
        <f t="shared" si="16"/>
        <v>43771</v>
      </c>
      <c r="C1042" s="2">
        <v>15675.162526850572</v>
      </c>
      <c r="D1042">
        <v>47</v>
      </c>
      <c r="E1042" cm="1">
        <f t="array" ref="E1042">_xlfn.SWITCH(MONTH(Cafe_Fit[[#This Row],[Date]]),1,100,2,100,3,100,4,150,5,150,6,150,7,150,8,200,9,150,10,150,11,150,12,150)</f>
        <v>150</v>
      </c>
      <c r="F1042">
        <v>12</v>
      </c>
      <c r="G1042">
        <f>IF(OR(WEEKDAY(Cafe_Fit[[#This Row],[Date]])=1, WEEKDAY(Cafe_Fit[[#This Row],[Date]])=7),1,0)</f>
        <v>1</v>
      </c>
      <c r="H1042" s="8">
        <f>K$17+(K$18*Cafe_Fit[[#This Row],[Temp]])+(K$19*Cafe_Fit[[#This Row],[ADSpend]])+(K$20*Cafe_Fit[[#This Row],[TapsActive]])+(K$21*Cafe_Fit[[#This Row],[IsWeekend]])</f>
        <v>14180.126318251674</v>
      </c>
      <c r="J1042" s="4">
        <v>1015</v>
      </c>
      <c r="K1042" s="4">
        <v>15225.412425864744</v>
      </c>
      <c r="L1042" s="4">
        <v>576.93167940612511</v>
      </c>
    </row>
    <row r="1043" spans="2:12" x14ac:dyDescent="0.3">
      <c r="B1043" s="1">
        <f t="shared" si="16"/>
        <v>43772</v>
      </c>
      <c r="C1043" s="2">
        <v>14746.771802257088</v>
      </c>
      <c r="D1043">
        <v>48</v>
      </c>
      <c r="E1043" cm="1">
        <f t="array" ref="E1043">_xlfn.SWITCH(MONTH(Cafe_Fit[[#This Row],[Date]]),1,100,2,100,3,100,4,150,5,150,6,150,7,150,8,200,9,150,10,150,11,150,12,150)</f>
        <v>150</v>
      </c>
      <c r="F1043">
        <v>14</v>
      </c>
      <c r="G1043">
        <f>IF(OR(WEEKDAY(Cafe_Fit[[#This Row],[Date]])=1, WEEKDAY(Cafe_Fit[[#This Row],[Date]])=7),1,0)</f>
        <v>1</v>
      </c>
      <c r="H1043" s="8">
        <f>K$17+(K$18*Cafe_Fit[[#This Row],[Temp]])+(K$19*Cafe_Fit[[#This Row],[ADSpend]])+(K$20*Cafe_Fit[[#This Row],[TapsActive]])+(K$21*Cafe_Fit[[#This Row],[IsWeekend]])</f>
        <v>14159.386608020457</v>
      </c>
      <c r="J1043" s="4">
        <v>1016</v>
      </c>
      <c r="K1043" s="4">
        <v>14826.667314563787</v>
      </c>
      <c r="L1043" s="4">
        <v>1802.8856973034017</v>
      </c>
    </row>
    <row r="1044" spans="2:12" x14ac:dyDescent="0.3">
      <c r="B1044" s="1">
        <f t="shared" si="16"/>
        <v>43773</v>
      </c>
      <c r="C1044" s="2">
        <v>13510.837689686879</v>
      </c>
      <c r="D1044">
        <v>51</v>
      </c>
      <c r="E1044" cm="1">
        <f t="array" ref="E1044">_xlfn.SWITCH(MONTH(Cafe_Fit[[#This Row],[Date]]),1,100,2,100,3,100,4,150,5,150,6,150,7,150,8,200,9,150,10,150,11,150,12,150)</f>
        <v>150</v>
      </c>
      <c r="F1044">
        <v>19</v>
      </c>
      <c r="G1044">
        <f>IF(OR(WEEKDAY(Cafe_Fit[[#This Row],[Date]])=1, WEEKDAY(Cafe_Fit[[#This Row],[Date]])=7),1,0)</f>
        <v>0</v>
      </c>
      <c r="H1044" s="8">
        <f>K$17+(K$18*Cafe_Fit[[#This Row],[Temp]])+(K$19*Cafe_Fit[[#This Row],[ADSpend]])+(K$20*Cafe_Fit[[#This Row],[TapsActive]])+(K$21*Cafe_Fit[[#This Row],[IsWeekend]])</f>
        <v>11202.440534190482</v>
      </c>
      <c r="J1044" s="4">
        <v>1017</v>
      </c>
      <c r="K1044" s="4">
        <v>12101.916334839796</v>
      </c>
      <c r="L1044" s="4">
        <v>2565.6472503890873</v>
      </c>
    </row>
    <row r="1045" spans="2:12" x14ac:dyDescent="0.3">
      <c r="B1045" s="1">
        <f t="shared" si="16"/>
        <v>43774</v>
      </c>
      <c r="C1045" s="2">
        <v>12139.638566081081</v>
      </c>
      <c r="D1045">
        <v>58</v>
      </c>
      <c r="E1045" cm="1">
        <f t="array" ref="E1045">_xlfn.SWITCH(MONTH(Cafe_Fit[[#This Row],[Date]]),1,100,2,100,3,100,4,150,5,150,6,150,7,150,8,200,9,150,10,150,11,150,12,150)</f>
        <v>150</v>
      </c>
      <c r="F1045">
        <v>22</v>
      </c>
      <c r="G1045">
        <f>IF(OR(WEEKDAY(Cafe_Fit[[#This Row],[Date]])=1, WEEKDAY(Cafe_Fit[[#This Row],[Date]])=7),1,0)</f>
        <v>0</v>
      </c>
      <c r="H1045" s="8">
        <f>K$17+(K$18*Cafe_Fit[[#This Row],[Temp]])+(K$19*Cafe_Fit[[#This Row],[ADSpend]])+(K$20*Cafe_Fit[[#This Row],[TapsActive]])+(K$21*Cafe_Fit[[#This Row],[IsWeekend]])</f>
        <v>11431.209682079105</v>
      </c>
      <c r="J1045" s="4">
        <v>1018</v>
      </c>
      <c r="K1045" s="4">
        <v>12018.95749391493</v>
      </c>
      <c r="L1045" s="4">
        <v>2141.6221713577415</v>
      </c>
    </row>
    <row r="1046" spans="2:12" x14ac:dyDescent="0.3">
      <c r="B1046" s="1">
        <f t="shared" si="16"/>
        <v>43775</v>
      </c>
      <c r="C1046" s="2">
        <v>11761.102923682583</v>
      </c>
      <c r="D1046">
        <v>59</v>
      </c>
      <c r="E1046" cm="1">
        <f t="array" ref="E1046">_xlfn.SWITCH(MONTH(Cafe_Fit[[#This Row],[Date]]),1,100,2,100,3,100,4,150,5,150,6,150,7,150,8,200,9,150,10,150,11,150,12,150)</f>
        <v>150</v>
      </c>
      <c r="F1046">
        <v>17</v>
      </c>
      <c r="G1046">
        <f>IF(OR(WEEKDAY(Cafe_Fit[[#This Row],[Date]])=1, WEEKDAY(Cafe_Fit[[#This Row],[Date]])=7),1,0)</f>
        <v>0</v>
      </c>
      <c r="H1046" s="8">
        <f>K$17+(K$18*Cafe_Fit[[#This Row],[Temp]])+(K$19*Cafe_Fit[[#This Row],[ADSpend]])+(K$20*Cafe_Fit[[#This Row],[TapsActive]])+(K$21*Cafe_Fit[[#This Row],[IsWeekend]])</f>
        <v>11648.436320625156</v>
      </c>
      <c r="J1046" s="4">
        <v>1019</v>
      </c>
      <c r="K1046" s="4">
        <v>12149.167009973515</v>
      </c>
      <c r="L1046" s="4">
        <v>1956.5419533057866</v>
      </c>
    </row>
    <row r="1047" spans="2:12" x14ac:dyDescent="0.3">
      <c r="B1047" s="1">
        <f t="shared" si="16"/>
        <v>43776</v>
      </c>
      <c r="C1047" s="2">
        <v>11997.909336740289</v>
      </c>
      <c r="D1047">
        <v>61</v>
      </c>
      <c r="E1047" cm="1">
        <f t="array" ref="E1047">_xlfn.SWITCH(MONTH(Cafe_Fit[[#This Row],[Date]]),1,100,2,100,3,100,4,150,5,150,6,150,7,150,8,200,9,150,10,150,11,150,12,150)</f>
        <v>150</v>
      </c>
      <c r="F1047">
        <v>18</v>
      </c>
      <c r="G1047">
        <f>IF(OR(WEEKDAY(Cafe_Fit[[#This Row],[Date]])=1, WEEKDAY(Cafe_Fit[[#This Row],[Date]])=7),1,0)</f>
        <v>0</v>
      </c>
      <c r="H1047" s="8">
        <f>K$17+(K$18*Cafe_Fit[[#This Row],[Temp]])+(K$19*Cafe_Fit[[#This Row],[ADSpend]])+(K$20*Cafe_Fit[[#This Row],[TapsActive]])+(K$21*Cafe_Fit[[#This Row],[IsWeekend]])</f>
        <v>11708.942478210125</v>
      </c>
      <c r="J1047" s="4">
        <v>1020</v>
      </c>
      <c r="K1047" s="4">
        <v>11676.660258636339</v>
      </c>
      <c r="L1047" s="4">
        <v>730.74643109161298</v>
      </c>
    </row>
    <row r="1048" spans="2:12" x14ac:dyDescent="0.3">
      <c r="B1048" s="1">
        <f t="shared" si="16"/>
        <v>43777</v>
      </c>
      <c r="C1048" s="2">
        <v>11319.565590540498</v>
      </c>
      <c r="D1048">
        <v>53</v>
      </c>
      <c r="E1048" cm="1">
        <f t="array" ref="E1048">_xlfn.SWITCH(MONTH(Cafe_Fit[[#This Row],[Date]]),1,100,2,100,3,100,4,150,5,150,6,150,7,150,8,200,9,150,10,150,11,150,12,150)</f>
        <v>150</v>
      </c>
      <c r="F1048">
        <v>20</v>
      </c>
      <c r="G1048">
        <f>IF(OR(WEEKDAY(Cafe_Fit[[#This Row],[Date]])=1, WEEKDAY(Cafe_Fit[[#This Row],[Date]])=7),1,0)</f>
        <v>0</v>
      </c>
      <c r="H1048" s="8">
        <f>K$17+(K$18*Cafe_Fit[[#This Row],[Temp]])+(K$19*Cafe_Fit[[#This Row],[ADSpend]])+(K$20*Cafe_Fit[[#This Row],[TapsActive]])+(K$21*Cafe_Fit[[#This Row],[IsWeekend]])</f>
        <v>11262.946691775451</v>
      </c>
      <c r="J1048" s="4">
        <v>1021</v>
      </c>
      <c r="K1048" s="4">
        <v>11485.944584992787</v>
      </c>
      <c r="L1048" s="4">
        <v>-8.5541206267880625</v>
      </c>
    </row>
    <row r="1049" spans="2:12" x14ac:dyDescent="0.3">
      <c r="B1049" s="1">
        <f t="shared" si="16"/>
        <v>43778</v>
      </c>
      <c r="C1049" s="2">
        <v>15901.365184162407</v>
      </c>
      <c r="D1049">
        <v>44</v>
      </c>
      <c r="E1049" cm="1">
        <f t="array" ref="E1049">_xlfn.SWITCH(MONTH(Cafe_Fit[[#This Row],[Date]]),1,100,2,100,3,100,4,150,5,150,6,150,7,150,8,200,9,150,10,150,11,150,12,150)</f>
        <v>150</v>
      </c>
      <c r="F1049">
        <v>20</v>
      </c>
      <c r="G1049">
        <f>IF(OR(WEEKDAY(Cafe_Fit[[#This Row],[Date]])=1, WEEKDAY(Cafe_Fit[[#This Row],[Date]])=7),1,0)</f>
        <v>1</v>
      </c>
      <c r="H1049" s="8">
        <f>K$17+(K$18*Cafe_Fit[[#This Row],[Temp]])+(K$19*Cafe_Fit[[#This Row],[ADSpend]])+(K$20*Cafe_Fit[[#This Row],[TapsActive]])+(K$21*Cafe_Fit[[#This Row],[IsWeekend]])</f>
        <v>13766.412751390786</v>
      </c>
      <c r="J1049" s="4">
        <v>1022</v>
      </c>
      <c r="K1049" s="4">
        <v>14414.66672081158</v>
      </c>
      <c r="L1049" s="4">
        <v>966.38887978950879</v>
      </c>
    </row>
    <row r="1050" spans="2:12" x14ac:dyDescent="0.3">
      <c r="B1050" s="1">
        <f t="shared" si="16"/>
        <v>43779</v>
      </c>
      <c r="C1050" s="2">
        <v>14462.899775660182</v>
      </c>
      <c r="D1050">
        <v>50</v>
      </c>
      <c r="E1050" cm="1">
        <f t="array" ref="E1050">_xlfn.SWITCH(MONTH(Cafe_Fit[[#This Row],[Date]]),1,100,2,100,3,100,4,150,5,150,6,150,7,150,8,200,9,150,10,150,11,150,12,150)</f>
        <v>150</v>
      </c>
      <c r="F1050">
        <v>21</v>
      </c>
      <c r="G1050">
        <f>IF(OR(WEEKDAY(Cafe_Fit[[#This Row],[Date]])=1, WEEKDAY(Cafe_Fit[[#This Row],[Date]])=7),1,0)</f>
        <v>1</v>
      </c>
      <c r="H1050" s="8">
        <f>K$17+(K$18*Cafe_Fit[[#This Row],[Temp]])+(K$19*Cafe_Fit[[#This Row],[ADSpend]])+(K$20*Cafe_Fit[[#This Row],[TapsActive]])+(K$21*Cafe_Fit[[#This Row],[IsWeekend]])</f>
        <v>14015.921609510624</v>
      </c>
      <c r="J1050" s="4">
        <v>1023</v>
      </c>
      <c r="K1050" s="4">
        <v>14773.645384758785</v>
      </c>
      <c r="L1050" s="4">
        <v>1831.0216226700304</v>
      </c>
    </row>
    <row r="1051" spans="2:12" x14ac:dyDescent="0.3">
      <c r="B1051" s="1">
        <f t="shared" si="16"/>
        <v>43780</v>
      </c>
      <c r="C1051" s="2">
        <v>13723.511551403682</v>
      </c>
      <c r="D1051">
        <v>55</v>
      </c>
      <c r="E1051" cm="1">
        <f t="array" ref="E1051">_xlfn.SWITCH(MONTH(Cafe_Fit[[#This Row],[Date]]),1,100,2,100,3,100,4,150,5,150,6,150,7,150,8,200,9,150,10,150,11,150,12,150)</f>
        <v>150</v>
      </c>
      <c r="F1051">
        <v>16</v>
      </c>
      <c r="G1051">
        <f>IF(OR(WEEKDAY(Cafe_Fit[[#This Row],[Date]])=1, WEEKDAY(Cafe_Fit[[#This Row],[Date]])=7),1,0)</f>
        <v>0</v>
      </c>
      <c r="H1051" s="8">
        <f>K$17+(K$18*Cafe_Fit[[#This Row],[Temp]])+(K$19*Cafe_Fit[[#This Row],[ADSpend]])+(K$20*Cafe_Fit[[#This Row],[TapsActive]])+(K$21*Cafe_Fit[[#This Row],[IsWeekend]])</f>
        <v>11493.428812772754</v>
      </c>
      <c r="J1051" s="4">
        <v>1024</v>
      </c>
      <c r="K1051" s="4">
        <v>12060.436914377364</v>
      </c>
      <c r="L1051" s="4">
        <v>288.30465462749817</v>
      </c>
    </row>
    <row r="1052" spans="2:12" x14ac:dyDescent="0.3">
      <c r="B1052" s="1">
        <f t="shared" si="16"/>
        <v>43781</v>
      </c>
      <c r="C1052" s="2">
        <v>13670.353146665289</v>
      </c>
      <c r="D1052">
        <v>47</v>
      </c>
      <c r="E1052" cm="1">
        <f t="array" ref="E1052">_xlfn.SWITCH(MONTH(Cafe_Fit[[#This Row],[Date]]),1,100,2,100,3,100,4,150,5,150,6,150,7,150,8,200,9,150,10,150,11,150,12,150)</f>
        <v>150</v>
      </c>
      <c r="F1052">
        <v>15</v>
      </c>
      <c r="G1052">
        <f>IF(OR(WEEKDAY(Cafe_Fit[[#This Row],[Date]])=1, WEEKDAY(Cafe_Fit[[#This Row],[Date]])=7),1,0)</f>
        <v>0</v>
      </c>
      <c r="H1052" s="8">
        <f>K$17+(K$18*Cafe_Fit[[#This Row],[Temp]])+(K$19*Cafe_Fit[[#This Row],[ADSpend]])+(K$20*Cafe_Fit[[#This Row],[TapsActive]])+(K$21*Cafe_Fit[[#This Row],[IsWeekend]])</f>
        <v>11149.418604385481</v>
      </c>
      <c r="J1052" s="4">
        <v>1025</v>
      </c>
      <c r="K1052" s="4">
        <v>12094.432107059831</v>
      </c>
      <c r="L1052" s="4">
        <v>1142.6038358563073</v>
      </c>
    </row>
    <row r="1053" spans="2:12" x14ac:dyDescent="0.3">
      <c r="B1053" s="1">
        <f t="shared" si="16"/>
        <v>43782</v>
      </c>
      <c r="C1053" s="2">
        <v>9967.3751393055245</v>
      </c>
      <c r="D1053">
        <v>33</v>
      </c>
      <c r="E1053" cm="1">
        <f t="array" ref="E1053">_xlfn.SWITCH(MONTH(Cafe_Fit[[#This Row],[Date]]),1,100,2,100,3,100,4,150,5,150,6,150,7,150,8,200,9,150,10,150,11,150,12,150)</f>
        <v>150</v>
      </c>
      <c r="F1053">
        <v>18</v>
      </c>
      <c r="G1053">
        <f>IF(OR(WEEKDAY(Cafe_Fit[[#This Row],[Date]])=1, WEEKDAY(Cafe_Fit[[#This Row],[Date]])=7),1,0)</f>
        <v>0</v>
      </c>
      <c r="H1053" s="8">
        <f>K$17+(K$18*Cafe_Fit[[#This Row],[Temp]])+(K$19*Cafe_Fit[[#This Row],[ADSpend]])+(K$20*Cafe_Fit[[#This Row],[TapsActive]])+(K$21*Cafe_Fit[[#This Row],[IsWeekend]])</f>
        <v>10385.923574466035</v>
      </c>
      <c r="J1053" s="4">
        <v>1026</v>
      </c>
      <c r="K1053" s="4">
        <v>11601.18564549144</v>
      </c>
      <c r="L1053" s="4">
        <v>-301.36868290813982</v>
      </c>
    </row>
    <row r="1054" spans="2:12" x14ac:dyDescent="0.3">
      <c r="B1054" s="1">
        <f t="shared" si="16"/>
        <v>43783</v>
      </c>
      <c r="C1054" s="2">
        <v>11867.928794930736</v>
      </c>
      <c r="D1054">
        <v>39</v>
      </c>
      <c r="E1054" cm="1">
        <f t="array" ref="E1054">_xlfn.SWITCH(MONTH(Cafe_Fit[[#This Row],[Date]]),1,100,2,100,3,100,4,150,5,150,6,150,7,150,8,200,9,150,10,150,11,150,12,150)</f>
        <v>150</v>
      </c>
      <c r="F1054">
        <v>18</v>
      </c>
      <c r="G1054">
        <f>IF(OR(WEEKDAY(Cafe_Fit[[#This Row],[Date]])=1, WEEKDAY(Cafe_Fit[[#This Row],[Date]])=7),1,0)</f>
        <v>0</v>
      </c>
      <c r="H1054" s="8">
        <f>K$17+(K$18*Cafe_Fit[[#This Row],[Temp]])+(K$19*Cafe_Fit[[#This Row],[ADSpend]])+(K$20*Cafe_Fit[[#This Row],[TapsActive]])+(K$21*Cafe_Fit[[#This Row],[IsWeekend]])</f>
        <v>10669.427625268339</v>
      </c>
      <c r="J1054" s="4">
        <v>1027</v>
      </c>
      <c r="K1054" s="4">
        <v>11546.450742577756</v>
      </c>
      <c r="L1054" s="4">
        <v>1322.9072206929504</v>
      </c>
    </row>
    <row r="1055" spans="2:12" x14ac:dyDescent="0.3">
      <c r="B1055" s="1">
        <f t="shared" si="16"/>
        <v>43784</v>
      </c>
      <c r="C1055" s="2">
        <v>10815.557241194139</v>
      </c>
      <c r="D1055">
        <v>45</v>
      </c>
      <c r="E1055" cm="1">
        <f t="array" ref="E1055">_xlfn.SWITCH(MONTH(Cafe_Fit[[#This Row],[Date]]),1,100,2,100,3,100,4,150,5,150,6,150,7,150,8,200,9,150,10,150,11,150,12,150)</f>
        <v>150</v>
      </c>
      <c r="F1055">
        <v>14</v>
      </c>
      <c r="G1055">
        <f>IF(OR(WEEKDAY(Cafe_Fit[[#This Row],[Date]])=1, WEEKDAY(Cafe_Fit[[#This Row],[Date]])=7),1,0)</f>
        <v>0</v>
      </c>
      <c r="H1055" s="8">
        <f>K$17+(K$18*Cafe_Fit[[#This Row],[Temp]])+(K$19*Cafe_Fit[[#This Row],[ADSpend]])+(K$20*Cafe_Fit[[#This Row],[TapsActive]])+(K$21*Cafe_Fit[[#This Row],[IsWeekend]])</f>
        <v>11088.912446800512</v>
      </c>
      <c r="J1055" s="4">
        <v>1028</v>
      </c>
      <c r="K1055" s="4">
        <v>11897.945178744994</v>
      </c>
      <c r="L1055" s="4">
        <v>52.001572263980052</v>
      </c>
    </row>
    <row r="1056" spans="2:12" x14ac:dyDescent="0.3">
      <c r="B1056" s="1">
        <f t="shared" si="16"/>
        <v>43785</v>
      </c>
      <c r="C1056" s="2">
        <v>15039.523605223922</v>
      </c>
      <c r="D1056">
        <v>49</v>
      </c>
      <c r="E1056" cm="1">
        <f t="array" ref="E1056">_xlfn.SWITCH(MONTH(Cafe_Fit[[#This Row],[Date]]),1,100,2,100,3,100,4,150,5,150,6,150,7,150,8,200,9,150,10,150,11,150,12,150)</f>
        <v>150</v>
      </c>
      <c r="F1056">
        <v>15</v>
      </c>
      <c r="G1056">
        <f>IF(OR(WEEKDAY(Cafe_Fit[[#This Row],[Date]])=1, WEEKDAY(Cafe_Fit[[#This Row],[Date]])=7),1,0)</f>
        <v>1</v>
      </c>
      <c r="H1056" s="8">
        <f>K$17+(K$18*Cafe_Fit[[#This Row],[Temp]])+(K$19*Cafe_Fit[[#This Row],[ADSpend]])+(K$20*Cafe_Fit[[#This Row],[TapsActive]])+(K$21*Cafe_Fit[[#This Row],[IsWeekend]])</f>
        <v>14172.642090471709</v>
      </c>
      <c r="J1056" s="4">
        <v>1029</v>
      </c>
      <c r="K1056" s="4">
        <v>14947.679629733722</v>
      </c>
      <c r="L1056" s="4">
        <v>3124.7449274634473</v>
      </c>
    </row>
    <row r="1057" spans="2:12" x14ac:dyDescent="0.3">
      <c r="B1057" s="1">
        <f t="shared" si="16"/>
        <v>43786</v>
      </c>
      <c r="C1057" s="2">
        <v>16939.766232636313</v>
      </c>
      <c r="D1057">
        <v>55</v>
      </c>
      <c r="E1057" cm="1">
        <f t="array" ref="E1057">_xlfn.SWITCH(MONTH(Cafe_Fit[[#This Row],[Date]]),1,100,2,100,3,100,4,150,5,150,6,150,7,150,8,200,9,150,10,150,11,150,12,150)</f>
        <v>150</v>
      </c>
      <c r="F1057">
        <v>13</v>
      </c>
      <c r="G1057">
        <f>IF(OR(WEEKDAY(Cafe_Fit[[#This Row],[Date]])=1, WEEKDAY(Cafe_Fit[[#This Row],[Date]])=7),1,0)</f>
        <v>1</v>
      </c>
      <c r="H1057" s="8">
        <f>K$17+(K$18*Cafe_Fit[[#This Row],[Temp]])+(K$19*Cafe_Fit[[#This Row],[ADSpend]])+(K$20*Cafe_Fit[[#This Row],[TapsActive]])+(K$21*Cafe_Fit[[#This Row],[IsWeekend]])</f>
        <v>14524.136526638948</v>
      </c>
      <c r="J1057" s="4">
        <v>1030</v>
      </c>
      <c r="K1057" s="4">
        <v>15023.154242878623</v>
      </c>
      <c r="L1057" s="4">
        <v>1714.6792356491242</v>
      </c>
    </row>
    <row r="1058" spans="2:12" x14ac:dyDescent="0.3">
      <c r="B1058" s="1">
        <f t="shared" si="16"/>
        <v>43787</v>
      </c>
      <c r="C1058" s="2">
        <v>13518.807025060345</v>
      </c>
      <c r="D1058">
        <v>57</v>
      </c>
      <c r="E1058" cm="1">
        <f t="array" ref="E1058">_xlfn.SWITCH(MONTH(Cafe_Fit[[#This Row],[Date]]),1,100,2,100,3,100,4,150,5,150,6,150,7,150,8,200,9,150,10,150,11,150,12,150)</f>
        <v>150</v>
      </c>
      <c r="F1058">
        <v>21</v>
      </c>
      <c r="G1058">
        <f>IF(OR(WEEKDAY(Cafe_Fit[[#This Row],[Date]])=1, WEEKDAY(Cafe_Fit[[#This Row],[Date]])=7),1,0)</f>
        <v>0</v>
      </c>
      <c r="H1058" s="8">
        <f>K$17+(K$18*Cafe_Fit[[#This Row],[Temp]])+(K$19*Cafe_Fit[[#This Row],[ADSpend]])+(K$20*Cafe_Fit[[#This Row],[TapsActive]])+(K$21*Cafe_Fit[[#This Row],[IsWeekend]])</f>
        <v>11417.954199627853</v>
      </c>
      <c r="J1058" s="4">
        <v>1031</v>
      </c>
      <c r="K1058" s="4">
        <v>11742.937670892592</v>
      </c>
      <c r="L1058" s="4">
        <v>91.229934937198777</v>
      </c>
    </row>
    <row r="1059" spans="2:12" x14ac:dyDescent="0.3">
      <c r="B1059" s="1">
        <f t="shared" si="16"/>
        <v>43788</v>
      </c>
      <c r="C1059" s="2">
        <v>12171.294707737117</v>
      </c>
      <c r="D1059">
        <v>51</v>
      </c>
      <c r="E1059" cm="1">
        <f t="array" ref="E1059">_xlfn.SWITCH(MONTH(Cafe_Fit[[#This Row],[Date]]),1,100,2,100,3,100,4,150,5,150,6,150,7,150,8,200,9,150,10,150,11,150,12,150)</f>
        <v>150</v>
      </c>
      <c r="F1059">
        <v>20</v>
      </c>
      <c r="G1059">
        <f>IF(OR(WEEKDAY(Cafe_Fit[[#This Row],[Date]])=1, WEEKDAY(Cafe_Fit[[#This Row],[Date]])=7),1,0)</f>
        <v>0</v>
      </c>
      <c r="H1059" s="8">
        <f>K$17+(K$18*Cafe_Fit[[#This Row],[Temp]])+(K$19*Cafe_Fit[[#This Row],[ADSpend]])+(K$20*Cafe_Fit[[#This Row],[TapsActive]])+(K$21*Cafe_Fit[[#This Row],[IsWeekend]])</f>
        <v>11168.445341508015</v>
      </c>
      <c r="J1059" s="4">
        <v>1032</v>
      </c>
      <c r="K1059" s="4">
        <v>11965.935564109928</v>
      </c>
      <c r="L1059" s="4">
        <v>1303.9724640809545</v>
      </c>
    </row>
    <row r="1060" spans="2:12" x14ac:dyDescent="0.3">
      <c r="B1060" s="1">
        <f t="shared" si="16"/>
        <v>43789</v>
      </c>
      <c r="C1060" s="2">
        <v>11576.422394846832</v>
      </c>
      <c r="D1060">
        <v>53</v>
      </c>
      <c r="E1060" cm="1">
        <f t="array" ref="E1060">_xlfn.SWITCH(MONTH(Cafe_Fit[[#This Row],[Date]]),1,100,2,100,3,100,4,150,5,150,6,150,7,150,8,200,9,150,10,150,11,150,12,150)</f>
        <v>150</v>
      </c>
      <c r="F1060">
        <v>12</v>
      </c>
      <c r="G1060">
        <f>IF(OR(WEEKDAY(Cafe_Fit[[#This Row],[Date]])=1, WEEKDAY(Cafe_Fit[[#This Row],[Date]])=7),1,0)</f>
        <v>0</v>
      </c>
      <c r="H1060" s="8">
        <f>K$17+(K$18*Cafe_Fit[[#This Row],[Temp]])+(K$19*Cafe_Fit[[#This Row],[ADSpend]])+(K$20*Cafe_Fit[[#This Row],[TapsActive]])+(K$21*Cafe_Fit[[#This Row],[IsWeekend]])</f>
        <v>11534.908233235186</v>
      </c>
      <c r="J1060" s="4">
        <v>1033</v>
      </c>
      <c r="K1060" s="4">
        <v>12243.668360240948</v>
      </c>
      <c r="L1060" s="4">
        <v>1208.5563992346742</v>
      </c>
    </row>
    <row r="1061" spans="2:12" x14ac:dyDescent="0.3">
      <c r="B1061" s="1">
        <f t="shared" si="16"/>
        <v>43790</v>
      </c>
      <c r="C1061" s="2">
        <v>12574.261733437634</v>
      </c>
      <c r="D1061">
        <v>54</v>
      </c>
      <c r="E1061" cm="1">
        <f t="array" ref="E1061">_xlfn.SWITCH(MONTH(Cafe_Fit[[#This Row],[Date]]),1,100,2,100,3,100,4,150,5,150,6,150,7,150,8,200,9,150,10,150,11,150,12,150)</f>
        <v>150</v>
      </c>
      <c r="F1061">
        <v>18</v>
      </c>
      <c r="G1061">
        <f>IF(OR(WEEKDAY(Cafe_Fit[[#This Row],[Date]])=1, WEEKDAY(Cafe_Fit[[#This Row],[Date]])=7),1,0)</f>
        <v>0</v>
      </c>
      <c r="H1061" s="8">
        <f>K$17+(K$18*Cafe_Fit[[#This Row],[Temp]])+(K$19*Cafe_Fit[[#This Row],[ADSpend]])+(K$20*Cafe_Fit[[#This Row],[TapsActive]])+(K$21*Cafe_Fit[[#This Row],[IsWeekend]])</f>
        <v>11378.187752274102</v>
      </c>
      <c r="J1061" s="4">
        <v>1034</v>
      </c>
      <c r="K1061" s="4">
        <v>12107.687589511081</v>
      </c>
      <c r="L1061" s="4">
        <v>2394.8413166067039</v>
      </c>
    </row>
    <row r="1062" spans="2:12" x14ac:dyDescent="0.3">
      <c r="B1062" s="1">
        <f t="shared" si="16"/>
        <v>43791</v>
      </c>
      <c r="C1062" s="2">
        <v>14436.721381311505</v>
      </c>
      <c r="D1062">
        <v>57</v>
      </c>
      <c r="E1062" cm="1">
        <f t="array" ref="E1062">_xlfn.SWITCH(MONTH(Cafe_Fit[[#This Row],[Date]]),1,100,2,100,3,100,4,150,5,150,6,150,7,150,8,200,9,150,10,150,11,150,12,150)</f>
        <v>150</v>
      </c>
      <c r="F1062">
        <v>12</v>
      </c>
      <c r="G1062">
        <f>IF(OR(WEEKDAY(Cafe_Fit[[#This Row],[Date]])=1, WEEKDAY(Cafe_Fit[[#This Row],[Date]])=7),1,0)</f>
        <v>0</v>
      </c>
      <c r="H1062" s="8">
        <f>K$17+(K$18*Cafe_Fit[[#This Row],[Temp]])+(K$19*Cafe_Fit[[#This Row],[ADSpend]])+(K$20*Cafe_Fit[[#This Row],[TapsActive]])+(K$21*Cafe_Fit[[#This Row],[IsWeekend]])</f>
        <v>11723.910933770056</v>
      </c>
      <c r="J1062" s="4">
        <v>1035</v>
      </c>
      <c r="K1062" s="4">
        <v>10824.435133120744</v>
      </c>
      <c r="L1062" s="4">
        <v>635.02068281978609</v>
      </c>
    </row>
    <row r="1063" spans="2:12" x14ac:dyDescent="0.3">
      <c r="B1063" s="1">
        <f t="shared" si="16"/>
        <v>43792</v>
      </c>
      <c r="C1063" s="2">
        <v>15583.758506850198</v>
      </c>
      <c r="D1063">
        <v>62</v>
      </c>
      <c r="E1063" cm="1">
        <f t="array" ref="E1063">_xlfn.SWITCH(MONTH(Cafe_Fit[[#This Row],[Date]]),1,100,2,100,3,100,4,150,5,150,6,150,7,150,8,200,9,150,10,150,11,150,12,150)</f>
        <v>150</v>
      </c>
      <c r="F1063">
        <v>20</v>
      </c>
      <c r="G1063">
        <f>IF(OR(WEEKDAY(Cafe_Fit[[#This Row],[Date]])=1, WEEKDAY(Cafe_Fit[[#This Row],[Date]])=7),1,0)</f>
        <v>1</v>
      </c>
      <c r="H1063" s="8">
        <f>K$17+(K$18*Cafe_Fit[[#This Row],[Temp]])+(K$19*Cafe_Fit[[#This Row],[ADSpend]])+(K$20*Cafe_Fit[[#This Row],[TapsActive]])+(K$21*Cafe_Fit[[#This Row],[IsWeekend]])</f>
        <v>14616.924903797701</v>
      </c>
      <c r="J1063" s="4">
        <v>1036</v>
      </c>
      <c r="K1063" s="4">
        <v>14180.126318251674</v>
      </c>
      <c r="L1063" s="4">
        <v>1495.0362085988982</v>
      </c>
    </row>
    <row r="1064" spans="2:12" x14ac:dyDescent="0.3">
      <c r="B1064" s="1">
        <f t="shared" si="16"/>
        <v>43793</v>
      </c>
      <c r="C1064" s="2">
        <v>15655.863329265923</v>
      </c>
      <c r="D1064">
        <v>49</v>
      </c>
      <c r="E1064" cm="1">
        <f t="array" ref="E1064">_xlfn.SWITCH(MONTH(Cafe_Fit[[#This Row],[Date]]),1,100,2,100,3,100,4,150,5,150,6,150,7,150,8,200,9,150,10,150,11,150,12,150)</f>
        <v>150</v>
      </c>
      <c r="F1064">
        <v>19</v>
      </c>
      <c r="G1064">
        <f>IF(OR(WEEKDAY(Cafe_Fit[[#This Row],[Date]])=1, WEEKDAY(Cafe_Fit[[#This Row],[Date]])=7),1,0)</f>
        <v>1</v>
      </c>
      <c r="H1064" s="8">
        <f>K$17+(K$18*Cafe_Fit[[#This Row],[Temp]])+(K$19*Cafe_Fit[[#This Row],[ADSpend]])+(K$20*Cafe_Fit[[#This Row],[TapsActive]])+(K$21*Cafe_Fit[[#This Row],[IsWeekend]])</f>
        <v>14036.661319741841</v>
      </c>
      <c r="J1064" s="4">
        <v>1037</v>
      </c>
      <c r="K1064" s="4">
        <v>14159.386608020457</v>
      </c>
      <c r="L1064" s="4">
        <v>587.38519423663092</v>
      </c>
    </row>
    <row r="1065" spans="2:12" x14ac:dyDescent="0.3">
      <c r="B1065" s="1">
        <f t="shared" si="16"/>
        <v>43794</v>
      </c>
      <c r="C1065" s="2">
        <v>11550.892323048018</v>
      </c>
      <c r="D1065">
        <v>47</v>
      </c>
      <c r="E1065" cm="1">
        <f t="array" ref="E1065">_xlfn.SWITCH(MONTH(Cafe_Fit[[#This Row],[Date]]),1,100,2,100,3,100,4,150,5,150,6,150,7,150,8,200,9,150,10,150,11,150,12,150)</f>
        <v>150</v>
      </c>
      <c r="F1065">
        <v>15</v>
      </c>
      <c r="G1065">
        <f>IF(OR(WEEKDAY(Cafe_Fit[[#This Row],[Date]])=1, WEEKDAY(Cafe_Fit[[#This Row],[Date]])=7),1,0)</f>
        <v>0</v>
      </c>
      <c r="H1065" s="8">
        <f>K$17+(K$18*Cafe_Fit[[#This Row],[Temp]])+(K$19*Cafe_Fit[[#This Row],[ADSpend]])+(K$20*Cafe_Fit[[#This Row],[TapsActive]])+(K$21*Cafe_Fit[[#This Row],[IsWeekend]])</f>
        <v>11149.418604385481</v>
      </c>
      <c r="J1065" s="4">
        <v>1038</v>
      </c>
      <c r="K1065" s="4">
        <v>11202.440534190482</v>
      </c>
      <c r="L1065" s="4">
        <v>2308.3971554963973</v>
      </c>
    </row>
    <row r="1066" spans="2:12" x14ac:dyDescent="0.3">
      <c r="B1066" s="1">
        <f t="shared" si="16"/>
        <v>43795</v>
      </c>
      <c r="C1066" s="2">
        <v>11027.99728568518</v>
      </c>
      <c r="D1066">
        <v>51</v>
      </c>
      <c r="E1066" cm="1">
        <f t="array" ref="E1066">_xlfn.SWITCH(MONTH(Cafe_Fit[[#This Row],[Date]]),1,100,2,100,3,100,4,150,5,150,6,150,7,150,8,200,9,150,10,150,11,150,12,150)</f>
        <v>150</v>
      </c>
      <c r="F1066">
        <v>14</v>
      </c>
      <c r="G1066">
        <f>IF(OR(WEEKDAY(Cafe_Fit[[#This Row],[Date]])=1, WEEKDAY(Cafe_Fit[[#This Row],[Date]])=7),1,0)</f>
        <v>0</v>
      </c>
      <c r="H1066" s="8">
        <f>K$17+(K$18*Cafe_Fit[[#This Row],[Temp]])+(K$19*Cafe_Fit[[#This Row],[ADSpend]])+(K$20*Cafe_Fit[[#This Row],[TapsActive]])+(K$21*Cafe_Fit[[#This Row],[IsWeekend]])</f>
        <v>11372.416497602817</v>
      </c>
      <c r="J1066" s="4">
        <v>1039</v>
      </c>
      <c r="K1066" s="4">
        <v>11431.209682079105</v>
      </c>
      <c r="L1066" s="4">
        <v>708.42888400197626</v>
      </c>
    </row>
    <row r="1067" spans="2:12" x14ac:dyDescent="0.3">
      <c r="B1067" s="1">
        <f t="shared" si="16"/>
        <v>43796</v>
      </c>
      <c r="C1067" s="2">
        <v>11896.215377813878</v>
      </c>
      <c r="D1067">
        <v>64</v>
      </c>
      <c r="E1067" cm="1">
        <f t="array" ref="E1067">_xlfn.SWITCH(MONTH(Cafe_Fit[[#This Row],[Date]]),1,100,2,100,3,100,4,150,5,150,6,150,7,150,8,200,9,150,10,150,11,150,12,150)</f>
        <v>150</v>
      </c>
      <c r="F1067">
        <v>15</v>
      </c>
      <c r="G1067">
        <f>IF(OR(WEEKDAY(Cafe_Fit[[#This Row],[Date]])=1, WEEKDAY(Cafe_Fit[[#This Row],[Date]])=7),1,0)</f>
        <v>0</v>
      </c>
      <c r="H1067" s="8">
        <f>K$17+(K$18*Cafe_Fit[[#This Row],[Temp]])+(K$19*Cafe_Fit[[#This Row],[ADSpend]])+(K$20*Cafe_Fit[[#This Row],[TapsActive]])+(K$21*Cafe_Fit[[#This Row],[IsWeekend]])</f>
        <v>11952.680081658678</v>
      </c>
      <c r="J1067" s="4">
        <v>1040</v>
      </c>
      <c r="K1067" s="4">
        <v>11648.436320625156</v>
      </c>
      <c r="L1067" s="4">
        <v>112.66660305742698</v>
      </c>
    </row>
    <row r="1068" spans="2:12" x14ac:dyDescent="0.3">
      <c r="B1068" s="1">
        <f t="shared" si="16"/>
        <v>43797</v>
      </c>
      <c r="C1068" s="2">
        <v>14205.149421271046</v>
      </c>
      <c r="D1068">
        <v>53</v>
      </c>
      <c r="E1068" cm="1">
        <f t="array" ref="E1068">_xlfn.SWITCH(MONTH(Cafe_Fit[[#This Row],[Date]]),1,100,2,100,3,100,4,150,5,150,6,150,7,150,8,200,9,150,10,150,11,150,12,150)</f>
        <v>150</v>
      </c>
      <c r="F1068">
        <v>16</v>
      </c>
      <c r="G1068">
        <f>IF(OR(WEEKDAY(Cafe_Fit[[#This Row],[Date]])=1, WEEKDAY(Cafe_Fit[[#This Row],[Date]])=7),1,0)</f>
        <v>0</v>
      </c>
      <c r="H1068" s="8">
        <f>K$17+(K$18*Cafe_Fit[[#This Row],[Temp]])+(K$19*Cafe_Fit[[#This Row],[ADSpend]])+(K$20*Cafe_Fit[[#This Row],[TapsActive]])+(K$21*Cafe_Fit[[#This Row],[IsWeekend]])</f>
        <v>11398.927462505319</v>
      </c>
      <c r="J1068" s="4">
        <v>1041</v>
      </c>
      <c r="K1068" s="4">
        <v>11708.942478210125</v>
      </c>
      <c r="L1068" s="4">
        <v>288.96685853016425</v>
      </c>
    </row>
    <row r="1069" spans="2:12" x14ac:dyDescent="0.3">
      <c r="B1069" s="1">
        <f t="shared" si="16"/>
        <v>43798</v>
      </c>
      <c r="C1069" s="2">
        <v>11263.757650805077</v>
      </c>
      <c r="D1069">
        <v>56</v>
      </c>
      <c r="E1069" cm="1">
        <f t="array" ref="E1069">_xlfn.SWITCH(MONTH(Cafe_Fit[[#This Row],[Date]]),1,100,2,100,3,100,4,150,5,150,6,150,7,150,8,200,9,150,10,150,11,150,12,150)</f>
        <v>150</v>
      </c>
      <c r="F1069">
        <v>16</v>
      </c>
      <c r="G1069">
        <f>IF(OR(WEEKDAY(Cafe_Fit[[#This Row],[Date]])=1, WEEKDAY(Cafe_Fit[[#This Row],[Date]])=7),1,0)</f>
        <v>0</v>
      </c>
      <c r="H1069" s="8">
        <f>K$17+(K$18*Cafe_Fit[[#This Row],[Temp]])+(K$19*Cafe_Fit[[#This Row],[ADSpend]])+(K$20*Cafe_Fit[[#This Row],[TapsActive]])+(K$21*Cafe_Fit[[#This Row],[IsWeekend]])</f>
        <v>11540.679487906471</v>
      </c>
      <c r="J1069" s="4">
        <v>1042</v>
      </c>
      <c r="K1069" s="4">
        <v>11262.946691775451</v>
      </c>
      <c r="L1069" s="4">
        <v>56.618898765047561</v>
      </c>
    </row>
    <row r="1070" spans="2:12" x14ac:dyDescent="0.3">
      <c r="B1070" s="1">
        <f t="shared" si="16"/>
        <v>43799</v>
      </c>
      <c r="C1070" s="2">
        <v>15306.99799519312</v>
      </c>
      <c r="D1070">
        <v>62</v>
      </c>
      <c r="E1070" cm="1">
        <f t="array" ref="E1070">_xlfn.SWITCH(MONTH(Cafe_Fit[[#This Row],[Date]]),1,100,2,100,3,100,4,150,5,150,6,150,7,150,8,200,9,150,10,150,11,150,12,150)</f>
        <v>150</v>
      </c>
      <c r="F1070">
        <v>15</v>
      </c>
      <c r="G1070">
        <f>IF(OR(WEEKDAY(Cafe_Fit[[#This Row],[Date]])=1, WEEKDAY(Cafe_Fit[[#This Row],[Date]])=7),1,0)</f>
        <v>1</v>
      </c>
      <c r="H1070" s="8">
        <f>K$17+(K$18*Cafe_Fit[[#This Row],[Temp]])+(K$19*Cafe_Fit[[#This Row],[ADSpend]])+(K$20*Cafe_Fit[[#This Row],[TapsActive]])+(K$21*Cafe_Fit[[#This Row],[IsWeekend]])</f>
        <v>14786.900867210035</v>
      </c>
      <c r="J1070" s="4">
        <v>1043</v>
      </c>
      <c r="K1070" s="4">
        <v>13766.412751390786</v>
      </c>
      <c r="L1070" s="4">
        <v>2134.9524327716208</v>
      </c>
    </row>
    <row r="1071" spans="2:12" x14ac:dyDescent="0.3">
      <c r="B1071" s="1">
        <f t="shared" si="16"/>
        <v>43800</v>
      </c>
      <c r="C1071" s="2">
        <v>15600.562950759724</v>
      </c>
      <c r="D1071">
        <v>64</v>
      </c>
      <c r="E1071" cm="1">
        <f t="array" ref="E1071">_xlfn.SWITCH(MONTH(Cafe_Fit[[#This Row],[Date]]),1,100,2,100,3,100,4,150,5,150,6,150,7,150,8,200,9,150,10,150,11,150,12,150)</f>
        <v>150</v>
      </c>
      <c r="F1071">
        <v>20</v>
      </c>
      <c r="G1071">
        <f>IF(OR(WEEKDAY(Cafe_Fit[[#This Row],[Date]])=1, WEEKDAY(Cafe_Fit[[#This Row],[Date]])=7),1,0)</f>
        <v>1</v>
      </c>
      <c r="H1071" s="8">
        <f>K$17+(K$18*Cafe_Fit[[#This Row],[Temp]])+(K$19*Cafe_Fit[[#This Row],[ADSpend]])+(K$20*Cafe_Fit[[#This Row],[TapsActive]])+(K$21*Cafe_Fit[[#This Row],[IsWeekend]])</f>
        <v>14711.426254065136</v>
      </c>
      <c r="J1071" s="4">
        <v>1044</v>
      </c>
      <c r="K1071" s="4">
        <v>14015.921609510624</v>
      </c>
      <c r="L1071" s="4">
        <v>446.97816614955809</v>
      </c>
    </row>
    <row r="1072" spans="2:12" x14ac:dyDescent="0.3">
      <c r="B1072" s="1">
        <f t="shared" si="16"/>
        <v>43801</v>
      </c>
      <c r="C1072" s="2">
        <v>13407.332251411579</v>
      </c>
      <c r="D1072">
        <v>45</v>
      </c>
      <c r="E1072" cm="1">
        <f t="array" ref="E1072">_xlfn.SWITCH(MONTH(Cafe_Fit[[#This Row],[Date]]),1,100,2,100,3,100,4,150,5,150,6,150,7,150,8,200,9,150,10,150,11,150,12,150)</f>
        <v>150</v>
      </c>
      <c r="F1072">
        <v>15</v>
      </c>
      <c r="G1072">
        <f>IF(OR(WEEKDAY(Cafe_Fit[[#This Row],[Date]])=1, WEEKDAY(Cafe_Fit[[#This Row],[Date]])=7),1,0)</f>
        <v>0</v>
      </c>
      <c r="H1072" s="8">
        <f>K$17+(K$18*Cafe_Fit[[#This Row],[Temp]])+(K$19*Cafe_Fit[[#This Row],[ADSpend]])+(K$20*Cafe_Fit[[#This Row],[TapsActive]])+(K$21*Cafe_Fit[[#This Row],[IsWeekend]])</f>
        <v>11054.917254118045</v>
      </c>
      <c r="J1072" s="4">
        <v>1045</v>
      </c>
      <c r="K1072" s="4">
        <v>11493.428812772754</v>
      </c>
      <c r="L1072" s="4">
        <v>2230.0827386309284</v>
      </c>
    </row>
    <row r="1073" spans="2:12" x14ac:dyDescent="0.3">
      <c r="B1073" s="1">
        <f t="shared" si="16"/>
        <v>43802</v>
      </c>
      <c r="C1073" s="2">
        <v>12812.363306708794</v>
      </c>
      <c r="D1073">
        <v>40</v>
      </c>
      <c r="E1073" cm="1">
        <f t="array" ref="E1073">_xlfn.SWITCH(MONTH(Cafe_Fit[[#This Row],[Date]]),1,100,2,100,3,100,4,150,5,150,6,150,7,150,8,200,9,150,10,150,11,150,12,150)</f>
        <v>150</v>
      </c>
      <c r="F1073">
        <v>14</v>
      </c>
      <c r="G1073">
        <f>IF(OR(WEEKDAY(Cafe_Fit[[#This Row],[Date]])=1, WEEKDAY(Cafe_Fit[[#This Row],[Date]])=7),1,0)</f>
        <v>0</v>
      </c>
      <c r="H1073" s="8">
        <f>K$17+(K$18*Cafe_Fit[[#This Row],[Temp]])+(K$19*Cafe_Fit[[#This Row],[ADSpend]])+(K$20*Cafe_Fit[[#This Row],[TapsActive]])+(K$21*Cafe_Fit[[#This Row],[IsWeekend]])</f>
        <v>10852.659071131924</v>
      </c>
      <c r="J1073" s="4">
        <v>1046</v>
      </c>
      <c r="K1073" s="4">
        <v>11149.418604385481</v>
      </c>
      <c r="L1073" s="4">
        <v>2520.9345422798087</v>
      </c>
    </row>
    <row r="1074" spans="2:12" x14ac:dyDescent="0.3">
      <c r="B1074" s="1">
        <f t="shared" si="16"/>
        <v>43803</v>
      </c>
      <c r="C1074" s="2">
        <v>10892.57034159212</v>
      </c>
      <c r="D1074">
        <v>44</v>
      </c>
      <c r="E1074" cm="1">
        <f t="array" ref="E1074">_xlfn.SWITCH(MONTH(Cafe_Fit[[#This Row],[Date]]),1,100,2,100,3,100,4,150,5,150,6,150,7,150,8,200,9,150,10,150,11,150,12,150)</f>
        <v>150</v>
      </c>
      <c r="F1074">
        <v>16</v>
      </c>
      <c r="G1074">
        <f>IF(OR(WEEKDAY(Cafe_Fit[[#This Row],[Date]])=1, WEEKDAY(Cafe_Fit[[#This Row],[Date]])=7),1,0)</f>
        <v>0</v>
      </c>
      <c r="H1074" s="8">
        <f>K$17+(K$18*Cafe_Fit[[#This Row],[Temp]])+(K$19*Cafe_Fit[[#This Row],[ADSpend]])+(K$20*Cafe_Fit[[#This Row],[TapsActive]])+(K$21*Cafe_Fit[[#This Row],[IsWeekend]])</f>
        <v>10973.671386301861</v>
      </c>
      <c r="J1074" s="4">
        <v>1047</v>
      </c>
      <c r="K1074" s="4">
        <v>10385.923574466035</v>
      </c>
      <c r="L1074" s="4">
        <v>-418.54843516051005</v>
      </c>
    </row>
    <row r="1075" spans="2:12" x14ac:dyDescent="0.3">
      <c r="B1075" s="1">
        <f t="shared" si="16"/>
        <v>43804</v>
      </c>
      <c r="C1075" s="2">
        <v>13919.434108831903</v>
      </c>
      <c r="D1075">
        <v>51</v>
      </c>
      <c r="E1075" cm="1">
        <f t="array" ref="E1075">_xlfn.SWITCH(MONTH(Cafe_Fit[[#This Row],[Date]]),1,100,2,100,3,100,4,150,5,150,6,150,7,150,8,200,9,150,10,150,11,150,12,150)</f>
        <v>150</v>
      </c>
      <c r="F1075">
        <v>21</v>
      </c>
      <c r="G1075">
        <f>IF(OR(WEEKDAY(Cafe_Fit[[#This Row],[Date]])=1, WEEKDAY(Cafe_Fit[[#This Row],[Date]])=7),1,0)</f>
        <v>0</v>
      </c>
      <c r="H1075" s="8">
        <f>K$17+(K$18*Cafe_Fit[[#This Row],[Temp]])+(K$19*Cafe_Fit[[#This Row],[ADSpend]])+(K$20*Cafe_Fit[[#This Row],[TapsActive]])+(K$21*Cafe_Fit[[#This Row],[IsWeekend]])</f>
        <v>11134.450148825548</v>
      </c>
      <c r="J1075" s="4">
        <v>1048</v>
      </c>
      <c r="K1075" s="4">
        <v>10669.427625268339</v>
      </c>
      <c r="L1075" s="4">
        <v>1198.5011696623969</v>
      </c>
    </row>
    <row r="1076" spans="2:12" x14ac:dyDescent="0.3">
      <c r="B1076" s="1">
        <f t="shared" si="16"/>
        <v>43805</v>
      </c>
      <c r="C1076" s="2">
        <v>12229.391188179226</v>
      </c>
      <c r="D1076">
        <v>53</v>
      </c>
      <c r="E1076" cm="1">
        <f t="array" ref="E1076">_xlfn.SWITCH(MONTH(Cafe_Fit[[#This Row],[Date]]),1,100,2,100,3,100,4,150,5,150,6,150,7,150,8,200,9,150,10,150,11,150,12,150)</f>
        <v>150</v>
      </c>
      <c r="F1076">
        <v>13</v>
      </c>
      <c r="G1076">
        <f>IF(OR(WEEKDAY(Cafe_Fit[[#This Row],[Date]])=1, WEEKDAY(Cafe_Fit[[#This Row],[Date]])=7),1,0)</f>
        <v>0</v>
      </c>
      <c r="H1076" s="8">
        <f>K$17+(K$18*Cafe_Fit[[#This Row],[Temp]])+(K$19*Cafe_Fit[[#This Row],[ADSpend]])+(K$20*Cafe_Fit[[#This Row],[TapsActive]])+(K$21*Cafe_Fit[[#This Row],[IsWeekend]])</f>
        <v>11500.913040552719</v>
      </c>
      <c r="J1076" s="4">
        <v>1049</v>
      </c>
      <c r="K1076" s="4">
        <v>11088.912446800512</v>
      </c>
      <c r="L1076" s="4">
        <v>-273.35520560637269</v>
      </c>
    </row>
    <row r="1077" spans="2:12" x14ac:dyDescent="0.3">
      <c r="B1077" s="1">
        <f t="shared" si="16"/>
        <v>43806</v>
      </c>
      <c r="C1077" s="2">
        <v>16311.801202380093</v>
      </c>
      <c r="D1077">
        <v>56</v>
      </c>
      <c r="E1077" cm="1">
        <f t="array" ref="E1077">_xlfn.SWITCH(MONTH(Cafe_Fit[[#This Row],[Date]]),1,100,2,100,3,100,4,150,5,150,6,150,7,150,8,200,9,150,10,150,11,150,12,150)</f>
        <v>150</v>
      </c>
      <c r="F1077">
        <v>19</v>
      </c>
      <c r="G1077">
        <f>IF(OR(WEEKDAY(Cafe_Fit[[#This Row],[Date]])=1, WEEKDAY(Cafe_Fit[[#This Row],[Date]])=7),1,0)</f>
        <v>1</v>
      </c>
      <c r="H1077" s="8">
        <f>K$17+(K$18*Cafe_Fit[[#This Row],[Temp]])+(K$19*Cafe_Fit[[#This Row],[ADSpend]])+(K$20*Cafe_Fit[[#This Row],[TapsActive]])+(K$21*Cafe_Fit[[#This Row],[IsWeekend]])</f>
        <v>14367.416045677863</v>
      </c>
      <c r="J1077" s="4">
        <v>1050</v>
      </c>
      <c r="K1077" s="4">
        <v>14172.642090471709</v>
      </c>
      <c r="L1077" s="4">
        <v>866.88151475221275</v>
      </c>
    </row>
    <row r="1078" spans="2:12" x14ac:dyDescent="0.3">
      <c r="B1078" s="1">
        <f t="shared" si="16"/>
        <v>43807</v>
      </c>
      <c r="C1078" s="2">
        <v>15468.261991291478</v>
      </c>
      <c r="D1078">
        <v>53</v>
      </c>
      <c r="E1078" cm="1">
        <f t="array" ref="E1078">_xlfn.SWITCH(MONTH(Cafe_Fit[[#This Row],[Date]]),1,100,2,100,3,100,4,150,5,150,6,150,7,150,8,200,9,150,10,150,11,150,12,150)</f>
        <v>150</v>
      </c>
      <c r="F1078">
        <v>15</v>
      </c>
      <c r="G1078">
        <f>IF(OR(WEEKDAY(Cafe_Fit[[#This Row],[Date]])=1, WEEKDAY(Cafe_Fit[[#This Row],[Date]])=7),1,0)</f>
        <v>1</v>
      </c>
      <c r="H1078" s="8">
        <f>K$17+(K$18*Cafe_Fit[[#This Row],[Temp]])+(K$19*Cafe_Fit[[#This Row],[ADSpend]])+(K$20*Cafe_Fit[[#This Row],[TapsActive]])+(K$21*Cafe_Fit[[#This Row],[IsWeekend]])</f>
        <v>14361.644791006578</v>
      </c>
      <c r="J1078" s="4">
        <v>1051</v>
      </c>
      <c r="K1078" s="4">
        <v>14524.136526638948</v>
      </c>
      <c r="L1078" s="4">
        <v>2415.6297059973658</v>
      </c>
    </row>
    <row r="1079" spans="2:12" x14ac:dyDescent="0.3">
      <c r="B1079" s="1">
        <f t="shared" si="16"/>
        <v>43808</v>
      </c>
      <c r="C1079" s="2">
        <v>14058.92208041573</v>
      </c>
      <c r="D1079">
        <v>52</v>
      </c>
      <c r="E1079" cm="1">
        <f t="array" ref="E1079">_xlfn.SWITCH(MONTH(Cafe_Fit[[#This Row],[Date]]),1,100,2,100,3,100,4,150,5,150,6,150,7,150,8,200,9,150,10,150,11,150,12,150)</f>
        <v>150</v>
      </c>
      <c r="F1079">
        <v>22</v>
      </c>
      <c r="G1079">
        <f>IF(OR(WEEKDAY(Cafe_Fit[[#This Row],[Date]])=1, WEEKDAY(Cafe_Fit[[#This Row],[Date]])=7),1,0)</f>
        <v>0</v>
      </c>
      <c r="H1079" s="8">
        <f>K$17+(K$18*Cafe_Fit[[#This Row],[Temp]])+(K$19*Cafe_Fit[[#This Row],[ADSpend]])+(K$20*Cafe_Fit[[#This Row],[TapsActive]])+(K$21*Cafe_Fit[[#This Row],[IsWeekend]])</f>
        <v>11147.7056312768</v>
      </c>
      <c r="J1079" s="4">
        <v>1052</v>
      </c>
      <c r="K1079" s="4">
        <v>11417.954199627853</v>
      </c>
      <c r="L1079" s="4">
        <v>2100.852825432492</v>
      </c>
    </row>
    <row r="1080" spans="2:12" x14ac:dyDescent="0.3">
      <c r="B1080" s="1">
        <f t="shared" si="16"/>
        <v>43809</v>
      </c>
      <c r="C1080" s="2">
        <v>11542.765037458432</v>
      </c>
      <c r="D1080">
        <v>59</v>
      </c>
      <c r="E1080" cm="1">
        <f t="array" ref="E1080">_xlfn.SWITCH(MONTH(Cafe_Fit[[#This Row],[Date]]),1,100,2,100,3,100,4,150,5,150,6,150,7,150,8,200,9,150,10,150,11,150,12,150)</f>
        <v>150</v>
      </c>
      <c r="F1080">
        <v>20</v>
      </c>
      <c r="G1080">
        <f>IF(OR(WEEKDAY(Cafe_Fit[[#This Row],[Date]])=1, WEEKDAY(Cafe_Fit[[#This Row],[Date]])=7),1,0)</f>
        <v>0</v>
      </c>
      <c r="H1080" s="8">
        <f>K$17+(K$18*Cafe_Fit[[#This Row],[Temp]])+(K$19*Cafe_Fit[[#This Row],[ADSpend]])+(K$20*Cafe_Fit[[#This Row],[TapsActive]])+(K$21*Cafe_Fit[[#This Row],[IsWeekend]])</f>
        <v>11546.450742577756</v>
      </c>
      <c r="J1080" s="4">
        <v>1053</v>
      </c>
      <c r="K1080" s="4">
        <v>11168.445341508015</v>
      </c>
      <c r="L1080" s="4">
        <v>1002.8493662291021</v>
      </c>
    </row>
    <row r="1081" spans="2:12" x14ac:dyDescent="0.3">
      <c r="B1081" s="1">
        <f t="shared" si="16"/>
        <v>43810</v>
      </c>
      <c r="C1081" s="2">
        <v>12463.720041316501</v>
      </c>
      <c r="D1081">
        <v>41</v>
      </c>
      <c r="E1081" cm="1">
        <f t="array" ref="E1081">_xlfn.SWITCH(MONTH(Cafe_Fit[[#This Row],[Date]]),1,100,2,100,3,100,4,150,5,150,6,150,7,150,8,200,9,150,10,150,11,150,12,150)</f>
        <v>150</v>
      </c>
      <c r="F1081">
        <v>19</v>
      </c>
      <c r="G1081">
        <f>IF(OR(WEEKDAY(Cafe_Fit[[#This Row],[Date]])=1, WEEKDAY(Cafe_Fit[[#This Row],[Date]])=7),1,0)</f>
        <v>0</v>
      </c>
      <c r="H1081" s="8">
        <f>K$17+(K$18*Cafe_Fit[[#This Row],[Temp]])+(K$19*Cafe_Fit[[#This Row],[ADSpend]])+(K$20*Cafe_Fit[[#This Row],[TapsActive]])+(K$21*Cafe_Fit[[#This Row],[IsWeekend]])</f>
        <v>10729.933782853308</v>
      </c>
      <c r="J1081" s="4">
        <v>1054</v>
      </c>
      <c r="K1081" s="4">
        <v>11534.908233235186</v>
      </c>
      <c r="L1081" s="4">
        <v>41.51416161164525</v>
      </c>
    </row>
    <row r="1082" spans="2:12" x14ac:dyDescent="0.3">
      <c r="B1082" s="1">
        <f t="shared" si="16"/>
        <v>43811</v>
      </c>
      <c r="C1082" s="2">
        <v>11296.467708269345</v>
      </c>
      <c r="D1082">
        <v>42</v>
      </c>
      <c r="E1082" cm="1">
        <f t="array" ref="E1082">_xlfn.SWITCH(MONTH(Cafe_Fit[[#This Row],[Date]]),1,100,2,100,3,100,4,150,5,150,6,150,7,150,8,200,9,150,10,150,11,150,12,150)</f>
        <v>150</v>
      </c>
      <c r="F1082">
        <v>19</v>
      </c>
      <c r="G1082">
        <f>IF(OR(WEEKDAY(Cafe_Fit[[#This Row],[Date]])=1, WEEKDAY(Cafe_Fit[[#This Row],[Date]])=7),1,0)</f>
        <v>0</v>
      </c>
      <c r="H1082" s="8">
        <f>K$17+(K$18*Cafe_Fit[[#This Row],[Temp]])+(K$19*Cafe_Fit[[#This Row],[ADSpend]])+(K$20*Cafe_Fit[[#This Row],[TapsActive]])+(K$21*Cafe_Fit[[#This Row],[IsWeekend]])</f>
        <v>10777.184457987025</v>
      </c>
      <c r="J1082" s="4">
        <v>1055</v>
      </c>
      <c r="K1082" s="4">
        <v>11378.187752274102</v>
      </c>
      <c r="L1082" s="4">
        <v>1196.0739811635322</v>
      </c>
    </row>
    <row r="1083" spans="2:12" x14ac:dyDescent="0.3">
      <c r="B1083" s="1">
        <f t="shared" si="16"/>
        <v>43812</v>
      </c>
      <c r="C1083" s="2">
        <v>11790.321435136058</v>
      </c>
      <c r="D1083">
        <v>40</v>
      </c>
      <c r="E1083" cm="1">
        <f t="array" ref="E1083">_xlfn.SWITCH(MONTH(Cafe_Fit[[#This Row],[Date]]),1,100,2,100,3,100,4,150,5,150,6,150,7,150,8,200,9,150,10,150,11,150,12,150)</f>
        <v>150</v>
      </c>
      <c r="F1083">
        <v>16</v>
      </c>
      <c r="G1083">
        <f>IF(OR(WEEKDAY(Cafe_Fit[[#This Row],[Date]])=1, WEEKDAY(Cafe_Fit[[#This Row],[Date]])=7),1,0)</f>
        <v>0</v>
      </c>
      <c r="H1083" s="8">
        <f>K$17+(K$18*Cafe_Fit[[#This Row],[Temp]])+(K$19*Cafe_Fit[[#This Row],[ADSpend]])+(K$20*Cafe_Fit[[#This Row],[TapsActive]])+(K$21*Cafe_Fit[[#This Row],[IsWeekend]])</f>
        <v>10784.66868576699</v>
      </c>
      <c r="J1083" s="4">
        <v>1056</v>
      </c>
      <c r="K1083" s="4">
        <v>11723.910933770056</v>
      </c>
      <c r="L1083" s="4">
        <v>2712.8104475414493</v>
      </c>
    </row>
    <row r="1084" spans="2:12" x14ac:dyDescent="0.3">
      <c r="B1084" s="1">
        <f t="shared" si="16"/>
        <v>43813</v>
      </c>
      <c r="C1084" s="2">
        <v>14508.479147547368</v>
      </c>
      <c r="D1084">
        <v>47</v>
      </c>
      <c r="E1084" cm="1">
        <f t="array" ref="E1084">_xlfn.SWITCH(MONTH(Cafe_Fit[[#This Row],[Date]]),1,100,2,100,3,100,4,150,5,150,6,150,7,150,8,200,9,150,10,150,11,150,12,150)</f>
        <v>150</v>
      </c>
      <c r="F1084">
        <v>12</v>
      </c>
      <c r="G1084">
        <f>IF(OR(WEEKDAY(Cafe_Fit[[#This Row],[Date]])=1, WEEKDAY(Cafe_Fit[[#This Row],[Date]])=7),1,0)</f>
        <v>1</v>
      </c>
      <c r="H1084" s="8">
        <f>K$17+(K$18*Cafe_Fit[[#This Row],[Temp]])+(K$19*Cafe_Fit[[#This Row],[ADSpend]])+(K$20*Cafe_Fit[[#This Row],[TapsActive]])+(K$21*Cafe_Fit[[#This Row],[IsWeekend]])</f>
        <v>14180.126318251674</v>
      </c>
      <c r="J1084" s="4">
        <v>1057</v>
      </c>
      <c r="K1084" s="4">
        <v>14616.924903797701</v>
      </c>
      <c r="L1084" s="4">
        <v>966.83360305249698</v>
      </c>
    </row>
    <row r="1085" spans="2:12" x14ac:dyDescent="0.3">
      <c r="B1085" s="1">
        <f t="shared" si="16"/>
        <v>43814</v>
      </c>
      <c r="C1085" s="2">
        <v>16238.271511466875</v>
      </c>
      <c r="D1085">
        <v>48</v>
      </c>
      <c r="E1085" cm="1">
        <f t="array" ref="E1085">_xlfn.SWITCH(MONTH(Cafe_Fit[[#This Row],[Date]]),1,100,2,100,3,100,4,150,5,150,6,150,7,150,8,200,9,150,10,150,11,150,12,150)</f>
        <v>150</v>
      </c>
      <c r="F1085">
        <v>13</v>
      </c>
      <c r="G1085">
        <f>IF(OR(WEEKDAY(Cafe_Fit[[#This Row],[Date]])=1, WEEKDAY(Cafe_Fit[[#This Row],[Date]])=7),1,0)</f>
        <v>1</v>
      </c>
      <c r="H1085" s="8">
        <f>K$17+(K$18*Cafe_Fit[[#This Row],[Temp]])+(K$19*Cafe_Fit[[#This Row],[ADSpend]])+(K$20*Cafe_Fit[[#This Row],[TapsActive]])+(K$21*Cafe_Fit[[#This Row],[IsWeekend]])</f>
        <v>14193.381800702924</v>
      </c>
      <c r="J1085" s="4">
        <v>1058</v>
      </c>
      <c r="K1085" s="4">
        <v>14036.661319741841</v>
      </c>
      <c r="L1085" s="4">
        <v>1619.2020095240823</v>
      </c>
    </row>
    <row r="1086" spans="2:12" x14ac:dyDescent="0.3">
      <c r="B1086" s="1">
        <f t="shared" si="16"/>
        <v>43815</v>
      </c>
      <c r="C1086" s="2">
        <v>11837.52096056918</v>
      </c>
      <c r="D1086">
        <v>59</v>
      </c>
      <c r="E1086" cm="1">
        <f t="array" ref="E1086">_xlfn.SWITCH(MONTH(Cafe_Fit[[#This Row],[Date]]),1,100,2,100,3,100,4,150,5,150,6,150,7,150,8,200,9,150,10,150,11,150,12,150)</f>
        <v>150</v>
      </c>
      <c r="F1086">
        <v>16</v>
      </c>
      <c r="G1086">
        <f>IF(OR(WEEKDAY(Cafe_Fit[[#This Row],[Date]])=1, WEEKDAY(Cafe_Fit[[#This Row],[Date]])=7),1,0)</f>
        <v>0</v>
      </c>
      <c r="H1086" s="8">
        <f>K$17+(K$18*Cafe_Fit[[#This Row],[Temp]])+(K$19*Cafe_Fit[[#This Row],[ADSpend]])+(K$20*Cafe_Fit[[#This Row],[TapsActive]])+(K$21*Cafe_Fit[[#This Row],[IsWeekend]])</f>
        <v>11682.431513307623</v>
      </c>
      <c r="J1086" s="4">
        <v>1059</v>
      </c>
      <c r="K1086" s="4">
        <v>11149.418604385481</v>
      </c>
      <c r="L1086" s="4">
        <v>401.47371866253707</v>
      </c>
    </row>
    <row r="1087" spans="2:12" x14ac:dyDescent="0.3">
      <c r="B1087" s="1">
        <f t="shared" si="16"/>
        <v>43816</v>
      </c>
      <c r="C1087" s="2">
        <v>11828.77402704309</v>
      </c>
      <c r="D1087">
        <v>58</v>
      </c>
      <c r="E1087" cm="1">
        <f t="array" ref="E1087">_xlfn.SWITCH(MONTH(Cafe_Fit[[#This Row],[Date]]),1,100,2,100,3,100,4,150,5,150,6,150,7,150,8,200,9,150,10,150,11,150,12,150)</f>
        <v>150</v>
      </c>
      <c r="F1087">
        <v>14</v>
      </c>
      <c r="G1087">
        <f>IF(OR(WEEKDAY(Cafe_Fit[[#This Row],[Date]])=1, WEEKDAY(Cafe_Fit[[#This Row],[Date]])=7),1,0)</f>
        <v>0</v>
      </c>
      <c r="H1087" s="8">
        <f>K$17+(K$18*Cafe_Fit[[#This Row],[Temp]])+(K$19*Cafe_Fit[[#This Row],[ADSpend]])+(K$20*Cafe_Fit[[#This Row],[TapsActive]])+(K$21*Cafe_Fit[[#This Row],[IsWeekend]])</f>
        <v>11703.17122353884</v>
      </c>
      <c r="J1087" s="4">
        <v>1060</v>
      </c>
      <c r="K1087" s="4">
        <v>11372.416497602817</v>
      </c>
      <c r="L1087" s="4">
        <v>-344.41921191763686</v>
      </c>
    </row>
    <row r="1088" spans="2:12" x14ac:dyDescent="0.3">
      <c r="B1088" s="1">
        <f t="shared" si="16"/>
        <v>43817</v>
      </c>
      <c r="C1088" s="2">
        <v>11959.369612825722</v>
      </c>
      <c r="D1088">
        <v>39</v>
      </c>
      <c r="E1088" cm="1">
        <f t="array" ref="E1088">_xlfn.SWITCH(MONTH(Cafe_Fit[[#This Row],[Date]]),1,100,2,100,3,100,4,150,5,150,6,150,7,150,8,200,9,150,10,150,11,150,12,150)</f>
        <v>150</v>
      </c>
      <c r="F1088">
        <v>21</v>
      </c>
      <c r="G1088">
        <f>IF(OR(WEEKDAY(Cafe_Fit[[#This Row],[Date]])=1, WEEKDAY(Cafe_Fit[[#This Row],[Date]])=7),1,0)</f>
        <v>0</v>
      </c>
      <c r="H1088" s="8">
        <f>K$17+(K$18*Cafe_Fit[[#This Row],[Temp]])+(K$19*Cafe_Fit[[#This Row],[ADSpend]])+(K$20*Cafe_Fit[[#This Row],[TapsActive]])+(K$21*Cafe_Fit[[#This Row],[IsWeekend]])</f>
        <v>10567.442047220939</v>
      </c>
      <c r="J1088" s="4">
        <v>1061</v>
      </c>
      <c r="K1088" s="4">
        <v>11952.680081658678</v>
      </c>
      <c r="L1088" s="4">
        <v>-56.464703844800169</v>
      </c>
    </row>
    <row r="1089" spans="2:12" x14ac:dyDescent="0.3">
      <c r="B1089" s="1">
        <f t="shared" si="16"/>
        <v>43818</v>
      </c>
      <c r="C1089" s="2">
        <v>11524.866171552942</v>
      </c>
      <c r="D1089">
        <v>39</v>
      </c>
      <c r="E1089" cm="1">
        <f t="array" ref="E1089">_xlfn.SWITCH(MONTH(Cafe_Fit[[#This Row],[Date]]),1,100,2,100,3,100,4,150,5,150,6,150,7,150,8,200,9,150,10,150,11,150,12,150)</f>
        <v>150</v>
      </c>
      <c r="F1089">
        <v>18</v>
      </c>
      <c r="G1089">
        <f>IF(OR(WEEKDAY(Cafe_Fit[[#This Row],[Date]])=1, WEEKDAY(Cafe_Fit[[#This Row],[Date]])=7),1,0)</f>
        <v>0</v>
      </c>
      <c r="H1089" s="8">
        <f>K$17+(K$18*Cafe_Fit[[#This Row],[Temp]])+(K$19*Cafe_Fit[[#This Row],[ADSpend]])+(K$20*Cafe_Fit[[#This Row],[TapsActive]])+(K$21*Cafe_Fit[[#This Row],[IsWeekend]])</f>
        <v>10669.427625268339</v>
      </c>
      <c r="J1089" s="4">
        <v>1062</v>
      </c>
      <c r="K1089" s="4">
        <v>11398.927462505319</v>
      </c>
      <c r="L1089" s="4">
        <v>2806.2219587657273</v>
      </c>
    </row>
    <row r="1090" spans="2:12" x14ac:dyDescent="0.3">
      <c r="B1090" s="1">
        <f t="shared" si="16"/>
        <v>43819</v>
      </c>
      <c r="C1090" s="2">
        <v>11196.739506149348</v>
      </c>
      <c r="D1090">
        <v>43</v>
      </c>
      <c r="E1090" cm="1">
        <f t="array" ref="E1090">_xlfn.SWITCH(MONTH(Cafe_Fit[[#This Row],[Date]]),1,100,2,100,3,100,4,150,5,150,6,150,7,150,8,200,9,150,10,150,11,150,12,150)</f>
        <v>150</v>
      </c>
      <c r="F1090">
        <v>18</v>
      </c>
      <c r="G1090">
        <f>IF(OR(WEEKDAY(Cafe_Fit[[#This Row],[Date]])=1, WEEKDAY(Cafe_Fit[[#This Row],[Date]])=7),1,0)</f>
        <v>0</v>
      </c>
      <c r="H1090" s="8">
        <f>K$17+(K$18*Cafe_Fit[[#This Row],[Temp]])+(K$19*Cafe_Fit[[#This Row],[ADSpend]])+(K$20*Cafe_Fit[[#This Row],[TapsActive]])+(K$21*Cafe_Fit[[#This Row],[IsWeekend]])</f>
        <v>10858.430325803211</v>
      </c>
      <c r="J1090" s="4">
        <v>1063</v>
      </c>
      <c r="K1090" s="4">
        <v>11540.679487906471</v>
      </c>
      <c r="L1090" s="4">
        <v>-276.92183710139398</v>
      </c>
    </row>
    <row r="1091" spans="2:12" x14ac:dyDescent="0.3">
      <c r="B1091" s="1">
        <f t="shared" si="16"/>
        <v>43820</v>
      </c>
      <c r="C1091" s="2">
        <v>17163.340056316607</v>
      </c>
      <c r="D1091">
        <v>47</v>
      </c>
      <c r="E1091" cm="1">
        <f t="array" ref="E1091">_xlfn.SWITCH(MONTH(Cafe_Fit[[#This Row],[Date]]),1,100,2,100,3,100,4,150,5,150,6,150,7,150,8,200,9,150,10,150,11,150,12,150)</f>
        <v>150</v>
      </c>
      <c r="F1091">
        <v>18</v>
      </c>
      <c r="G1091">
        <f>IF(OR(WEEKDAY(Cafe_Fit[[#This Row],[Date]])=1, WEEKDAY(Cafe_Fit[[#This Row],[Date]])=7),1,0)</f>
        <v>1</v>
      </c>
      <c r="H1091" s="8">
        <f>K$17+(K$18*Cafe_Fit[[#This Row],[Temp]])+(K$19*Cafe_Fit[[#This Row],[ADSpend]])+(K$20*Cafe_Fit[[#This Row],[TapsActive]])+(K$21*Cafe_Fit[[#This Row],[IsWeekend]])</f>
        <v>13976.155162156872</v>
      </c>
      <c r="J1091" s="4">
        <v>1064</v>
      </c>
      <c r="K1091" s="4">
        <v>14786.900867210035</v>
      </c>
      <c r="L1091" s="4">
        <v>520.09712798308465</v>
      </c>
    </row>
    <row r="1092" spans="2:12" x14ac:dyDescent="0.3">
      <c r="B1092" s="1">
        <f t="shared" si="16"/>
        <v>43821</v>
      </c>
      <c r="C1092" s="2">
        <v>16127.753981785445</v>
      </c>
      <c r="D1092">
        <v>44</v>
      </c>
      <c r="E1092" cm="1">
        <f t="array" ref="E1092">_xlfn.SWITCH(MONTH(Cafe_Fit[[#This Row],[Date]]),1,100,2,100,3,100,4,150,5,150,6,150,7,150,8,200,9,150,10,150,11,150,12,150)</f>
        <v>150</v>
      </c>
      <c r="F1092">
        <v>22</v>
      </c>
      <c r="G1092">
        <f>IF(OR(WEEKDAY(Cafe_Fit[[#This Row],[Date]])=1, WEEKDAY(Cafe_Fit[[#This Row],[Date]])=7),1,0)</f>
        <v>1</v>
      </c>
      <c r="H1092" s="8">
        <f>K$17+(K$18*Cafe_Fit[[#This Row],[Temp]])+(K$19*Cafe_Fit[[#This Row],[ADSpend]])+(K$20*Cafe_Fit[[#This Row],[TapsActive]])+(K$21*Cafe_Fit[[#This Row],[IsWeekend]])</f>
        <v>13698.422366025852</v>
      </c>
      <c r="J1092" s="4">
        <v>1065</v>
      </c>
      <c r="K1092" s="4">
        <v>14711.426254065136</v>
      </c>
      <c r="L1092" s="4">
        <v>889.13669669458795</v>
      </c>
    </row>
    <row r="1093" spans="2:12" x14ac:dyDescent="0.3">
      <c r="B1093" s="1">
        <f t="shared" si="16"/>
        <v>43822</v>
      </c>
      <c r="C1093" s="2">
        <v>12993.214549287733</v>
      </c>
      <c r="D1093">
        <v>49</v>
      </c>
      <c r="E1093" cm="1">
        <f t="array" ref="E1093">_xlfn.SWITCH(MONTH(Cafe_Fit[[#This Row],[Date]]),1,100,2,100,3,100,4,150,5,150,6,150,7,150,8,200,9,150,10,150,11,150,12,150)</f>
        <v>150</v>
      </c>
      <c r="F1093">
        <v>16</v>
      </c>
      <c r="G1093">
        <f>IF(OR(WEEKDAY(Cafe_Fit[[#This Row],[Date]])=1, WEEKDAY(Cafe_Fit[[#This Row],[Date]])=7),1,0)</f>
        <v>0</v>
      </c>
      <c r="H1093" s="8">
        <f>K$17+(K$18*Cafe_Fit[[#This Row],[Temp]])+(K$19*Cafe_Fit[[#This Row],[ADSpend]])+(K$20*Cafe_Fit[[#This Row],[TapsActive]])+(K$21*Cafe_Fit[[#This Row],[IsWeekend]])</f>
        <v>11209.924761970449</v>
      </c>
      <c r="J1093" s="4">
        <v>1066</v>
      </c>
      <c r="K1093" s="4">
        <v>11054.917254118045</v>
      </c>
      <c r="L1093" s="4">
        <v>2352.4149972935338</v>
      </c>
    </row>
    <row r="1094" spans="2:12" x14ac:dyDescent="0.3">
      <c r="B1094" s="1">
        <f t="shared" si="16"/>
        <v>43823</v>
      </c>
      <c r="C1094" s="2">
        <v>14371.43727428037</v>
      </c>
      <c r="D1094">
        <v>61</v>
      </c>
      <c r="E1094" cm="1">
        <f t="array" ref="E1094">_xlfn.SWITCH(MONTH(Cafe_Fit[[#This Row],[Date]]),1,100,2,100,3,100,4,150,5,150,6,150,7,150,8,200,9,150,10,150,11,150,12,150)</f>
        <v>150</v>
      </c>
      <c r="F1094">
        <v>14</v>
      </c>
      <c r="G1094">
        <f>IF(OR(WEEKDAY(Cafe_Fit[[#This Row],[Date]])=1, WEEKDAY(Cafe_Fit[[#This Row],[Date]])=7),1,0)</f>
        <v>0</v>
      </c>
      <c r="H1094" s="8">
        <f>K$17+(K$18*Cafe_Fit[[#This Row],[Temp]])+(K$19*Cafe_Fit[[#This Row],[ADSpend]])+(K$20*Cafe_Fit[[#This Row],[TapsActive]])+(K$21*Cafe_Fit[[#This Row],[IsWeekend]])</f>
        <v>11844.923248939993</v>
      </c>
      <c r="J1094" s="4">
        <v>1067</v>
      </c>
      <c r="K1094" s="4">
        <v>10852.659071131924</v>
      </c>
      <c r="L1094" s="4">
        <v>1959.7042355768699</v>
      </c>
    </row>
    <row r="1095" spans="2:12" x14ac:dyDescent="0.3">
      <c r="B1095" s="1">
        <f t="shared" si="16"/>
        <v>43824</v>
      </c>
      <c r="C1095" s="2">
        <v>14325.335488487099</v>
      </c>
      <c r="D1095">
        <v>56</v>
      </c>
      <c r="E1095" cm="1">
        <f t="array" ref="E1095">_xlfn.SWITCH(MONTH(Cafe_Fit[[#This Row],[Date]]),1,100,2,100,3,100,4,150,5,150,6,150,7,150,8,200,9,150,10,150,11,150,12,150)</f>
        <v>150</v>
      </c>
      <c r="F1095">
        <v>16</v>
      </c>
      <c r="G1095">
        <f>IF(OR(WEEKDAY(Cafe_Fit[[#This Row],[Date]])=1, WEEKDAY(Cafe_Fit[[#This Row],[Date]])=7),1,0)</f>
        <v>0</v>
      </c>
      <c r="H1095" s="8">
        <f>K$17+(K$18*Cafe_Fit[[#This Row],[Temp]])+(K$19*Cafe_Fit[[#This Row],[ADSpend]])+(K$20*Cafe_Fit[[#This Row],[TapsActive]])+(K$21*Cafe_Fit[[#This Row],[IsWeekend]])</f>
        <v>11540.679487906471</v>
      </c>
      <c r="J1095" s="4">
        <v>1068</v>
      </c>
      <c r="K1095" s="4">
        <v>10973.671386301861</v>
      </c>
      <c r="L1095" s="4">
        <v>-81.101044709741473</v>
      </c>
    </row>
    <row r="1096" spans="2:12" x14ac:dyDescent="0.3">
      <c r="B1096" s="1">
        <f t="shared" si="16"/>
        <v>43825</v>
      </c>
      <c r="C1096" s="2">
        <v>13266.196741812102</v>
      </c>
      <c r="D1096">
        <v>53</v>
      </c>
      <c r="E1096" cm="1">
        <f t="array" ref="E1096">_xlfn.SWITCH(MONTH(Cafe_Fit[[#This Row],[Date]]),1,100,2,100,3,100,4,150,5,150,6,150,7,150,8,200,9,150,10,150,11,150,12,150)</f>
        <v>150</v>
      </c>
      <c r="F1096">
        <v>13</v>
      </c>
      <c r="G1096">
        <f>IF(OR(WEEKDAY(Cafe_Fit[[#This Row],[Date]])=1, WEEKDAY(Cafe_Fit[[#This Row],[Date]])=7),1,0)</f>
        <v>0</v>
      </c>
      <c r="H1096" s="8">
        <f>K$17+(K$18*Cafe_Fit[[#This Row],[Temp]])+(K$19*Cafe_Fit[[#This Row],[ADSpend]])+(K$20*Cafe_Fit[[#This Row],[TapsActive]])+(K$21*Cafe_Fit[[#This Row],[IsWeekend]])</f>
        <v>11500.913040552719</v>
      </c>
      <c r="J1096" s="4">
        <v>1069</v>
      </c>
      <c r="K1096" s="4">
        <v>11134.450148825548</v>
      </c>
      <c r="L1096" s="4">
        <v>2784.9839600063551</v>
      </c>
    </row>
    <row r="1097" spans="2:12" x14ac:dyDescent="0.3">
      <c r="B1097" s="1">
        <f t="shared" ref="B1097:B1101" si="17">B1096+1</f>
        <v>43826</v>
      </c>
      <c r="C1097" s="2">
        <v>13038.704060029331</v>
      </c>
      <c r="D1097">
        <v>57</v>
      </c>
      <c r="E1097" cm="1">
        <f t="array" ref="E1097">_xlfn.SWITCH(MONTH(Cafe_Fit[[#This Row],[Date]]),1,100,2,100,3,100,4,150,5,150,6,150,7,150,8,200,9,150,10,150,11,150,12,150)</f>
        <v>150</v>
      </c>
      <c r="F1097">
        <v>19</v>
      </c>
      <c r="G1097">
        <f>IF(OR(WEEKDAY(Cafe_Fit[[#This Row],[Date]])=1, WEEKDAY(Cafe_Fit[[#This Row],[Date]])=7),1,0)</f>
        <v>0</v>
      </c>
      <c r="H1097" s="8">
        <f>K$17+(K$18*Cafe_Fit[[#This Row],[Temp]])+(K$19*Cafe_Fit[[#This Row],[ADSpend]])+(K$20*Cafe_Fit[[#This Row],[TapsActive]])+(K$21*Cafe_Fit[[#This Row],[IsWeekend]])</f>
        <v>11485.944584992787</v>
      </c>
      <c r="J1097" s="4">
        <v>1070</v>
      </c>
      <c r="K1097" s="4">
        <v>11500.913040552719</v>
      </c>
      <c r="L1097" s="4">
        <v>728.47814762650705</v>
      </c>
    </row>
    <row r="1098" spans="2:12" x14ac:dyDescent="0.3">
      <c r="B1098" s="1">
        <f t="shared" si="17"/>
        <v>43827</v>
      </c>
      <c r="C1098" s="2">
        <v>15098.91067922267</v>
      </c>
      <c r="D1098">
        <v>61</v>
      </c>
      <c r="E1098" cm="1">
        <f t="array" ref="E1098">_xlfn.SWITCH(MONTH(Cafe_Fit[[#This Row],[Date]]),1,100,2,100,3,100,4,150,5,150,6,150,7,150,8,200,9,150,10,150,11,150,12,150)</f>
        <v>150</v>
      </c>
      <c r="F1098">
        <v>17</v>
      </c>
      <c r="G1098">
        <f>IF(OR(WEEKDAY(Cafe_Fit[[#This Row],[Date]])=1, WEEKDAY(Cafe_Fit[[#This Row],[Date]])=7),1,0)</f>
        <v>1</v>
      </c>
      <c r="H1098" s="8">
        <f>K$17+(K$18*Cafe_Fit[[#This Row],[Temp]])+(K$19*Cafe_Fit[[#This Row],[ADSpend]])+(K$20*Cafe_Fit[[#This Row],[TapsActive]])+(K$21*Cafe_Fit[[#This Row],[IsWeekend]])</f>
        <v>14671.659806711385</v>
      </c>
      <c r="J1098" s="4">
        <v>1071</v>
      </c>
      <c r="K1098" s="4">
        <v>14367.416045677863</v>
      </c>
      <c r="L1098" s="4">
        <v>1944.3851567022302</v>
      </c>
    </row>
    <row r="1099" spans="2:12" x14ac:dyDescent="0.3">
      <c r="B1099" s="1">
        <f t="shared" si="17"/>
        <v>43828</v>
      </c>
      <c r="C1099" s="2">
        <v>17410.857536971802</v>
      </c>
      <c r="D1099">
        <v>65</v>
      </c>
      <c r="E1099" cm="1">
        <f t="array" ref="E1099">_xlfn.SWITCH(MONTH(Cafe_Fit[[#This Row],[Date]]),1,100,2,100,3,100,4,150,5,150,6,150,7,150,8,200,9,150,10,150,11,150,12,150)</f>
        <v>150</v>
      </c>
      <c r="F1099">
        <v>14</v>
      </c>
      <c r="G1099">
        <f>IF(OR(WEEKDAY(Cafe_Fit[[#This Row],[Date]])=1, WEEKDAY(Cafe_Fit[[#This Row],[Date]])=7),1,0)</f>
        <v>1</v>
      </c>
      <c r="H1099" s="8">
        <f>K$17+(K$18*Cafe_Fit[[#This Row],[Temp]])+(K$19*Cafe_Fit[[#This Row],[ADSpend]])+(K$20*Cafe_Fit[[#This Row],[TapsActive]])+(K$21*Cafe_Fit[[#This Row],[IsWeekend]])</f>
        <v>14962.648085293655</v>
      </c>
      <c r="J1099" s="4">
        <v>1072</v>
      </c>
      <c r="K1099" s="4">
        <v>14361.644791006578</v>
      </c>
      <c r="L1099" s="4">
        <v>1106.6172002848998</v>
      </c>
    </row>
    <row r="1100" spans="2:12" x14ac:dyDescent="0.3">
      <c r="B1100" s="1">
        <f t="shared" si="17"/>
        <v>43829</v>
      </c>
      <c r="C1100" s="2">
        <v>12913.391180451954</v>
      </c>
      <c r="D1100">
        <v>61</v>
      </c>
      <c r="E1100" cm="1">
        <f t="array" ref="E1100">_xlfn.SWITCH(MONTH(Cafe_Fit[[#This Row],[Date]]),1,100,2,100,3,100,4,150,5,150,6,150,7,150,8,200,9,150,10,150,11,150,12,150)</f>
        <v>150</v>
      </c>
      <c r="F1100">
        <v>19</v>
      </c>
      <c r="G1100">
        <f>IF(OR(WEEKDAY(Cafe_Fit[[#This Row],[Date]])=1, WEEKDAY(Cafe_Fit[[#This Row],[Date]])=7),1,0)</f>
        <v>0</v>
      </c>
      <c r="H1100" s="8">
        <f>K$17+(K$18*Cafe_Fit[[#This Row],[Temp]])+(K$19*Cafe_Fit[[#This Row],[ADSpend]])+(K$20*Cafe_Fit[[#This Row],[TapsActive]])+(K$21*Cafe_Fit[[#This Row],[IsWeekend]])</f>
        <v>11674.947285527658</v>
      </c>
      <c r="J1100" s="4">
        <v>1073</v>
      </c>
      <c r="K1100" s="4">
        <v>11147.7056312768</v>
      </c>
      <c r="L1100" s="4">
        <v>2911.2164491389303</v>
      </c>
    </row>
    <row r="1101" spans="2:12" x14ac:dyDescent="0.3">
      <c r="B1101" s="1">
        <f t="shared" si="17"/>
        <v>43830</v>
      </c>
      <c r="C1101" s="2">
        <v>13398.89234699267</v>
      </c>
      <c r="D1101">
        <v>47</v>
      </c>
      <c r="E1101" cm="1">
        <f t="array" ref="E1101">_xlfn.SWITCH(MONTH(Cafe_Fit[[#This Row],[Date]]),1,100,2,100,3,100,4,150,5,150,6,150,7,150,8,200,9,150,10,150,11,150,12,150)</f>
        <v>150</v>
      </c>
      <c r="F1101">
        <v>16</v>
      </c>
      <c r="G1101">
        <f>IF(OR(WEEKDAY(Cafe_Fit[[#This Row],[Date]])=1, WEEKDAY(Cafe_Fit[[#This Row],[Date]])=7),1,0)</f>
        <v>0</v>
      </c>
      <c r="H1101" s="8">
        <f>K$17+(K$18*Cafe_Fit[[#This Row],[Temp]])+(K$19*Cafe_Fit[[#This Row],[ADSpend]])+(K$20*Cafe_Fit[[#This Row],[TapsActive]])+(K$21*Cafe_Fit[[#This Row],[IsWeekend]])</f>
        <v>11115.423411703014</v>
      </c>
      <c r="J1101" s="4">
        <v>1074</v>
      </c>
      <c r="K1101" s="4">
        <v>11546.450742577756</v>
      </c>
      <c r="L1101" s="4">
        <v>-3.6857051193237567</v>
      </c>
    </row>
    <row r="1102" spans="2:12" x14ac:dyDescent="0.3">
      <c r="J1102" s="4">
        <v>1075</v>
      </c>
      <c r="K1102" s="4">
        <v>10729.933782853308</v>
      </c>
      <c r="L1102" s="4">
        <v>1733.786258463193</v>
      </c>
    </row>
    <row r="1103" spans="2:12" x14ac:dyDescent="0.3">
      <c r="J1103" s="4">
        <v>1076</v>
      </c>
      <c r="K1103" s="4">
        <v>10777.184457987025</v>
      </c>
      <c r="L1103" s="4">
        <v>519.2832502823203</v>
      </c>
    </row>
    <row r="1104" spans="2:12" x14ac:dyDescent="0.3">
      <c r="J1104" s="4">
        <v>1077</v>
      </c>
      <c r="K1104" s="4">
        <v>10784.66868576699</v>
      </c>
      <c r="L1104" s="4">
        <v>1005.6527493690683</v>
      </c>
    </row>
    <row r="1105" spans="10:12" x14ac:dyDescent="0.3">
      <c r="J1105" s="4">
        <v>1078</v>
      </c>
      <c r="K1105" s="4">
        <v>14180.126318251674</v>
      </c>
      <c r="L1105" s="4">
        <v>328.35282929569439</v>
      </c>
    </row>
    <row r="1106" spans="10:12" x14ac:dyDescent="0.3">
      <c r="J1106" s="4">
        <v>1079</v>
      </c>
      <c r="K1106" s="4">
        <v>14193.381800702924</v>
      </c>
      <c r="L1106" s="4">
        <v>2044.8897107639514</v>
      </c>
    </row>
    <row r="1107" spans="10:12" x14ac:dyDescent="0.3">
      <c r="J1107" s="4">
        <v>1080</v>
      </c>
      <c r="K1107" s="4">
        <v>11682.431513307623</v>
      </c>
      <c r="L1107" s="4">
        <v>155.08944726155642</v>
      </c>
    </row>
    <row r="1108" spans="10:12" x14ac:dyDescent="0.3">
      <c r="J1108" s="4">
        <v>1081</v>
      </c>
      <c r="K1108" s="4">
        <v>11703.17122353884</v>
      </c>
      <c r="L1108" s="4">
        <v>125.6028035042491</v>
      </c>
    </row>
    <row r="1109" spans="10:12" x14ac:dyDescent="0.3">
      <c r="J1109" s="4">
        <v>1082</v>
      </c>
      <c r="K1109" s="4">
        <v>10567.442047220939</v>
      </c>
      <c r="L1109" s="4">
        <v>1391.927565604783</v>
      </c>
    </row>
    <row r="1110" spans="10:12" x14ac:dyDescent="0.3">
      <c r="J1110" s="4">
        <v>1083</v>
      </c>
      <c r="K1110" s="4">
        <v>10669.427625268339</v>
      </c>
      <c r="L1110" s="4">
        <v>855.43854628460213</v>
      </c>
    </row>
    <row r="1111" spans="10:12" x14ac:dyDescent="0.3">
      <c r="J1111" s="4">
        <v>1084</v>
      </c>
      <c r="K1111" s="4">
        <v>10858.430325803211</v>
      </c>
      <c r="L1111" s="4">
        <v>338.30918034613751</v>
      </c>
    </row>
    <row r="1112" spans="10:12" x14ac:dyDescent="0.3">
      <c r="J1112" s="4">
        <v>1085</v>
      </c>
      <c r="K1112" s="4">
        <v>13976.155162156872</v>
      </c>
      <c r="L1112" s="4">
        <v>3187.1848941597345</v>
      </c>
    </row>
    <row r="1113" spans="10:12" x14ac:dyDescent="0.3">
      <c r="J1113" s="4">
        <v>1086</v>
      </c>
      <c r="K1113" s="4">
        <v>13698.422366025852</v>
      </c>
      <c r="L1113" s="4">
        <v>2429.3316157595928</v>
      </c>
    </row>
    <row r="1114" spans="10:12" x14ac:dyDescent="0.3">
      <c r="J1114" s="4">
        <v>1087</v>
      </c>
      <c r="K1114" s="4">
        <v>11209.924761970449</v>
      </c>
      <c r="L1114" s="4">
        <v>1783.2897873172842</v>
      </c>
    </row>
    <row r="1115" spans="10:12" x14ac:dyDescent="0.3">
      <c r="J1115" s="4">
        <v>1088</v>
      </c>
      <c r="K1115" s="4">
        <v>11844.923248939993</v>
      </c>
      <c r="L1115" s="4">
        <v>2526.514025340377</v>
      </c>
    </row>
    <row r="1116" spans="10:12" x14ac:dyDescent="0.3">
      <c r="J1116" s="4">
        <v>1089</v>
      </c>
      <c r="K1116" s="4">
        <v>11540.679487906471</v>
      </c>
      <c r="L1116" s="4">
        <v>2784.6560005806277</v>
      </c>
    </row>
    <row r="1117" spans="10:12" x14ac:dyDescent="0.3">
      <c r="J1117" s="4">
        <v>1090</v>
      </c>
      <c r="K1117" s="4">
        <v>11500.913040552719</v>
      </c>
      <c r="L1117" s="4">
        <v>1765.2837012593827</v>
      </c>
    </row>
    <row r="1118" spans="10:12" x14ac:dyDescent="0.3">
      <c r="J1118" s="4">
        <v>1091</v>
      </c>
      <c r="K1118" s="4">
        <v>11485.944584992787</v>
      </c>
      <c r="L1118" s="4">
        <v>1552.7594750365442</v>
      </c>
    </row>
    <row r="1119" spans="10:12" x14ac:dyDescent="0.3">
      <c r="J1119" s="4">
        <v>1092</v>
      </c>
      <c r="K1119" s="4">
        <v>14671.659806711385</v>
      </c>
      <c r="L1119" s="4">
        <v>427.25087251128571</v>
      </c>
    </row>
    <row r="1120" spans="10:12" x14ac:dyDescent="0.3">
      <c r="J1120" s="4">
        <v>1093</v>
      </c>
      <c r="K1120" s="4">
        <v>14962.648085293655</v>
      </c>
      <c r="L1120" s="4">
        <v>2448.2094516781472</v>
      </c>
    </row>
    <row r="1121" spans="10:12" x14ac:dyDescent="0.3">
      <c r="J1121" s="4">
        <v>1094</v>
      </c>
      <c r="K1121" s="4">
        <v>11674.947285527658</v>
      </c>
      <c r="L1121" s="4">
        <v>1238.4438949242958</v>
      </c>
    </row>
    <row r="1122" spans="10:12" ht="15" thickBot="1" x14ac:dyDescent="0.35">
      <c r="J1122" s="5">
        <v>1095</v>
      </c>
      <c r="K1122" s="5">
        <v>11115.423411703014</v>
      </c>
      <c r="L1122" s="5">
        <v>2283.4689352896567</v>
      </c>
    </row>
    <row r="1123" spans="10:12" ht="15" thickBot="1" x14ac:dyDescent="0.35">
      <c r="J1123" s="5">
        <v>1095</v>
      </c>
      <c r="K1123" s="5">
        <v>-8.888408589436852E-11</v>
      </c>
      <c r="L1123" s="5">
        <v>13398.892346992759</v>
      </c>
    </row>
  </sheetData>
  <pageMargins left="0.7" right="0.7" top="0.75" bottom="0.75" header="0.3" footer="0.3"/>
  <pageSetup orientation="portrait" horizontalDpi="200" verticalDpi="2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3678-8A41-41BE-9BF0-E3F01BDB3C10}">
  <dimension ref="B2:F34"/>
  <sheetViews>
    <sheetView showGridLines="0" tabSelected="1" workbookViewId="0"/>
  </sheetViews>
  <sheetFormatPr defaultRowHeight="14.4" x14ac:dyDescent="0.3"/>
  <cols>
    <col min="2" max="2" width="18" customWidth="1"/>
    <col min="3" max="3" width="9.77734375" customWidth="1"/>
    <col min="4" max="4" width="4" customWidth="1"/>
    <col min="5" max="5" width="67.5546875" customWidth="1"/>
    <col min="6" max="6" width="55.6640625" customWidth="1"/>
  </cols>
  <sheetData>
    <row r="2" spans="2:6" x14ac:dyDescent="0.3">
      <c r="B2" s="14" t="s">
        <v>45</v>
      </c>
    </row>
    <row r="3" spans="2:6" ht="15" thickBot="1" x14ac:dyDescent="0.35"/>
    <row r="4" spans="2:6" x14ac:dyDescent="0.3">
      <c r="B4" s="6"/>
      <c r="C4" s="6" t="s">
        <v>23</v>
      </c>
    </row>
    <row r="5" spans="2:6" x14ac:dyDescent="0.3">
      <c r="B5" s="4" t="s">
        <v>17</v>
      </c>
      <c r="C5" s="4">
        <v>3624.6794424422151</v>
      </c>
    </row>
    <row r="6" spans="2:6" x14ac:dyDescent="0.3">
      <c r="B6" s="4" t="s">
        <v>2</v>
      </c>
      <c r="C6" s="4">
        <v>47.250675133717486</v>
      </c>
    </row>
    <row r="7" spans="2:6" x14ac:dyDescent="0.3">
      <c r="B7" s="4" t="s">
        <v>4</v>
      </c>
      <c r="C7" s="4">
        <v>38.759235472636973</v>
      </c>
    </row>
    <row r="8" spans="2:6" x14ac:dyDescent="0.3">
      <c r="B8" s="4" t="s">
        <v>34</v>
      </c>
      <c r="C8" s="4">
        <v>-33.995192682466843</v>
      </c>
    </row>
    <row r="9" spans="2:6" ht="15" thickBot="1" x14ac:dyDescent="0.35">
      <c r="B9" s="5" t="s">
        <v>3</v>
      </c>
      <c r="C9" s="5">
        <v>2928.7221358187921</v>
      </c>
    </row>
    <row r="11" spans="2:6" ht="18" x14ac:dyDescent="0.35">
      <c r="B11" s="15" t="str">
        <f>_xlfn.CONCAT("Sales = ",TEXT(C5,"#.00"), " + ",TEXT(C6,"#.00"), " * Temp + ", TEXT(C7,"#.00"), " * ADSpend + ",TEXT(C8,"#.00"), " * TapsActive + ",TEXT(C9,"#.00"), " * IsWeekend")</f>
        <v>Sales = 3624.68 + 47.25 * Temp + 38.76 * ADSpend + -34.00 * TapsActive + 2928.72 * IsWeekend</v>
      </c>
    </row>
    <row r="13" spans="2:6" ht="15" thickBot="1" x14ac:dyDescent="0.35"/>
    <row r="14" spans="2:6" x14ac:dyDescent="0.3">
      <c r="B14" s="7" t="s">
        <v>7</v>
      </c>
      <c r="C14" s="7"/>
      <c r="E14" s="7" t="s">
        <v>44</v>
      </c>
      <c r="F14" s="7" t="s">
        <v>46</v>
      </c>
    </row>
    <row r="15" spans="2:6" ht="28.8" x14ac:dyDescent="0.3">
      <c r="B15" s="4" t="s">
        <v>8</v>
      </c>
      <c r="C15" s="4">
        <v>0.8576349640674471</v>
      </c>
      <c r="E15" s="16" t="s">
        <v>38</v>
      </c>
      <c r="F15" s="16"/>
    </row>
    <row r="16" spans="2:6" ht="28.8" x14ac:dyDescent="0.3">
      <c r="B16" s="4" t="s">
        <v>9</v>
      </c>
      <c r="C16" s="4">
        <v>0.73553773159097136</v>
      </c>
      <c r="E16" s="16" t="s">
        <v>39</v>
      </c>
      <c r="F16" s="16" t="s">
        <v>49</v>
      </c>
    </row>
    <row r="17" spans="2:6" ht="28.8" x14ac:dyDescent="0.3">
      <c r="B17" s="4" t="s">
        <v>10</v>
      </c>
      <c r="C17" s="4">
        <v>0.73456722785369055</v>
      </c>
      <c r="E17" s="16" t="s">
        <v>40</v>
      </c>
      <c r="F17" s="16" t="s">
        <v>47</v>
      </c>
    </row>
    <row r="18" spans="2:6" ht="28.8" x14ac:dyDescent="0.3">
      <c r="B18" s="4" t="s">
        <v>33</v>
      </c>
      <c r="C18" s="4"/>
      <c r="E18" s="16" t="s">
        <v>41</v>
      </c>
      <c r="F18" s="16"/>
    </row>
    <row r="19" spans="2:6" ht="28.8" x14ac:dyDescent="0.3">
      <c r="B19" s="4" t="s">
        <v>11</v>
      </c>
      <c r="C19" s="4">
        <v>1221.4999673724803</v>
      </c>
      <c r="E19" s="16" t="s">
        <v>42</v>
      </c>
      <c r="F19" s="16" t="s">
        <v>48</v>
      </c>
    </row>
    <row r="20" spans="2:6" ht="15" thickBot="1" x14ac:dyDescent="0.35">
      <c r="B20" s="5" t="s">
        <v>12</v>
      </c>
      <c r="C20" s="5">
        <v>1095</v>
      </c>
      <c r="E20" s="16" t="s">
        <v>43</v>
      </c>
      <c r="F20" s="16"/>
    </row>
    <row r="29" spans="2:6" ht="15" thickBot="1" x14ac:dyDescent="0.35"/>
    <row r="30" spans="2:6" x14ac:dyDescent="0.3">
      <c r="B30" s="6"/>
      <c r="C30" s="6"/>
      <c r="E30" s="7" t="s">
        <v>44</v>
      </c>
      <c r="F30" s="7" t="s">
        <v>46</v>
      </c>
    </row>
    <row r="31" spans="2:6" ht="28.8" x14ac:dyDescent="0.3">
      <c r="B31" s="4" t="s">
        <v>23</v>
      </c>
      <c r="C31" s="4"/>
      <c r="E31" s="16" t="s">
        <v>51</v>
      </c>
      <c r="F31" s="16" t="s">
        <v>54</v>
      </c>
    </row>
    <row r="32" spans="2:6" x14ac:dyDescent="0.3">
      <c r="B32" s="4" t="s">
        <v>11</v>
      </c>
      <c r="C32" s="4"/>
      <c r="E32" t="s">
        <v>50</v>
      </c>
    </row>
    <row r="33" spans="2:6" x14ac:dyDescent="0.3">
      <c r="B33" s="4" t="s">
        <v>24</v>
      </c>
      <c r="C33" s="4"/>
      <c r="E33" t="s">
        <v>52</v>
      </c>
    </row>
    <row r="34" spans="2:6" ht="28.8" x14ac:dyDescent="0.3">
      <c r="B34" s="4" t="s">
        <v>25</v>
      </c>
      <c r="C34" s="4"/>
      <c r="E34" t="s">
        <v>53</v>
      </c>
      <c r="F34" s="16" t="s">
        <v>55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3569-2BD2-43B9-B7F4-B001A858E3A7}">
  <dimension ref="A1:Q1101"/>
  <sheetViews>
    <sheetView showGridLines="0" zoomScale="90" zoomScaleNormal="90" workbookViewId="0">
      <selection activeCell="B6" sqref="B6"/>
    </sheetView>
  </sheetViews>
  <sheetFormatPr defaultRowHeight="14.4" outlineLevelCol="1" x14ac:dyDescent="0.3"/>
  <cols>
    <col min="1" max="1" width="35.5546875" customWidth="1"/>
    <col min="2" max="2" width="11.6640625" bestFit="1" customWidth="1"/>
    <col min="3" max="3" width="14.77734375" style="2" customWidth="1"/>
    <col min="4" max="4" width="13.109375" customWidth="1"/>
    <col min="5" max="8" width="11.6640625" customWidth="1"/>
    <col min="9" max="9" width="35.5546875" customWidth="1"/>
    <col min="10" max="10" width="18.21875" hidden="1" customWidth="1" outlineLevel="1"/>
    <col min="11" max="11" width="13.33203125" hidden="1" customWidth="1" outlineLevel="1"/>
    <col min="12" max="12" width="14.6640625" hidden="1" customWidth="1" outlineLevel="1"/>
    <col min="13" max="14" width="13.33203125" hidden="1" customWidth="1" outlineLevel="1"/>
    <col min="15" max="15" width="13.5546875" hidden="1" customWidth="1" outlineLevel="1"/>
    <col min="16" max="16" width="13.33203125" hidden="1" customWidth="1" outlineLevel="1"/>
    <col min="17" max="17" width="8.88671875" collapsed="1"/>
  </cols>
  <sheetData>
    <row r="1" spans="1:16" x14ac:dyDescent="0.3">
      <c r="A1" s="3" t="s">
        <v>5</v>
      </c>
      <c r="J1" t="s">
        <v>6</v>
      </c>
    </row>
    <row r="2" spans="1:16" ht="15" thickBot="1" x14ac:dyDescent="0.35"/>
    <row r="3" spans="1:16" ht="241.8" customHeight="1" x14ac:dyDescent="0.3">
      <c r="J3" s="7" t="s">
        <v>7</v>
      </c>
      <c r="K3" s="7"/>
    </row>
    <row r="4" spans="1:16" x14ac:dyDescent="0.3">
      <c r="J4" s="4" t="s">
        <v>8</v>
      </c>
      <c r="K4" s="4">
        <v>0.89339905765196337</v>
      </c>
    </row>
    <row r="5" spans="1:16" x14ac:dyDescent="0.3">
      <c r="J5" s="4" t="s">
        <v>9</v>
      </c>
      <c r="K5" s="4">
        <v>0.79816187621341617</v>
      </c>
    </row>
    <row r="6" spans="1:16" x14ac:dyDescent="0.3">
      <c r="B6" t="s">
        <v>0</v>
      </c>
      <c r="C6" s="2" t="s">
        <v>1</v>
      </c>
      <c r="D6" t="s">
        <v>2</v>
      </c>
      <c r="E6" t="s">
        <v>4</v>
      </c>
      <c r="F6" t="s">
        <v>34</v>
      </c>
      <c r="G6" t="s">
        <v>3</v>
      </c>
      <c r="H6" t="s">
        <v>35</v>
      </c>
      <c r="J6" s="4" t="s">
        <v>10</v>
      </c>
      <c r="K6" s="4">
        <v>0.79704828656493854</v>
      </c>
    </row>
    <row r="7" spans="1:16" x14ac:dyDescent="0.3">
      <c r="B7" s="1">
        <v>42736</v>
      </c>
      <c r="C7" s="2">
        <v>9590.2364723278079</v>
      </c>
      <c r="D7">
        <v>47</v>
      </c>
      <c r="E7" cm="1">
        <f t="array" ref="E7">_xlfn.SWITCH(MONTH(Cafe_FitTrained[[#This Row],[Date]]),1,100,2,100,3,100,4,150,5,150,6,150,7,150,8,200,9,150,10,150,11,150,12,150)</f>
        <v>100</v>
      </c>
      <c r="F7">
        <v>19</v>
      </c>
      <c r="G7">
        <f>IF(OR(WEEKDAY(Cafe_FitTrained[[#This Row],[Date]])=1, WEEKDAY(Cafe_FitTrained[[#This Row],[Date]])=7),1,0)</f>
        <v>1</v>
      </c>
      <c r="H7" s="8">
        <f>K$17+(K$18*Cafe_FitTrained[[#This Row],[Temp]])+(K$19*Cafe_FitTrained[[#This Row],[ADSpend]])+(K$20*Cafe_FitTrained[[#This Row],[TapsActive]])+(K$21*Cafe_FitTrained[[#This Row],[IsWeekend]])</f>
        <v>11592.656862682823</v>
      </c>
      <c r="J7" s="4" t="s">
        <v>11</v>
      </c>
      <c r="K7" s="4">
        <v>968.71040074327698</v>
      </c>
    </row>
    <row r="8" spans="1:16" ht="15" thickBot="1" x14ac:dyDescent="0.35">
      <c r="B8" s="1">
        <f>B7+1</f>
        <v>42737</v>
      </c>
      <c r="C8" s="2">
        <v>7370.2586242571833</v>
      </c>
      <c r="D8">
        <v>52</v>
      </c>
      <c r="E8" cm="1">
        <f t="array" ref="E8">_xlfn.SWITCH(MONTH(Cafe_FitTrained[[#This Row],[Date]]),1,100,2,100,3,100,4,150,5,150,6,150,7,150,8,200,9,150,10,150,11,150,12,150)</f>
        <v>100</v>
      </c>
      <c r="F8">
        <v>15</v>
      </c>
      <c r="G8">
        <f>IF(OR(WEEKDAY(Cafe_FitTrained[[#This Row],[Date]])=1, WEEKDAY(Cafe_FitTrained[[#This Row],[Date]])=7),1,0)</f>
        <v>0</v>
      </c>
      <c r="H8" s="8">
        <f>K$17+(K$18*Cafe_FitTrained[[#This Row],[Temp]])+(K$19*Cafe_FitTrained[[#This Row],[ADSpend]])+(K$20*Cafe_FitTrained[[#This Row],[TapsActive]])+(K$21*Cafe_FitTrained[[#This Row],[IsWeekend]])</f>
        <v>9023.4040194055706</v>
      </c>
      <c r="J8" s="5" t="s">
        <v>12</v>
      </c>
      <c r="K8" s="5">
        <v>730</v>
      </c>
    </row>
    <row r="9" spans="1:16" x14ac:dyDescent="0.3">
      <c r="B9" s="1">
        <f t="shared" ref="B9:B72" si="0">B8+1</f>
        <v>42738</v>
      </c>
      <c r="C9" s="2">
        <v>9648.3805276978001</v>
      </c>
      <c r="D9">
        <v>59</v>
      </c>
      <c r="E9" cm="1">
        <f t="array" ref="E9">_xlfn.SWITCH(MONTH(Cafe_FitTrained[[#This Row],[Date]]),1,100,2,100,3,100,4,150,5,150,6,150,7,150,8,200,9,150,10,150,11,150,12,150)</f>
        <v>100</v>
      </c>
      <c r="F9">
        <v>20</v>
      </c>
      <c r="G9">
        <f>IF(OR(WEEKDAY(Cafe_FitTrained[[#This Row],[Date]])=1, WEEKDAY(Cafe_FitTrained[[#This Row],[Date]])=7),1,0)</f>
        <v>0</v>
      </c>
      <c r="H9" s="8">
        <f>K$17+(K$18*Cafe_FitTrained[[#This Row],[Temp]])+(K$19*Cafe_FitTrained[[#This Row],[ADSpend]])+(K$20*Cafe_FitTrained[[#This Row],[TapsActive]])+(K$21*Cafe_FitTrained[[#This Row],[IsWeekend]])</f>
        <v>9183.714733919629</v>
      </c>
    </row>
    <row r="10" spans="1:16" ht="15" thickBot="1" x14ac:dyDescent="0.35">
      <c r="B10" s="1">
        <f t="shared" si="0"/>
        <v>42739</v>
      </c>
      <c r="C10" s="2">
        <v>7605.0598010151516</v>
      </c>
      <c r="D10">
        <v>52</v>
      </c>
      <c r="E10" cm="1">
        <f t="array" ref="E10">_xlfn.SWITCH(MONTH(Cafe_FitTrained[[#This Row],[Date]]),1,100,2,100,3,100,4,150,5,150,6,150,7,150,8,200,9,150,10,150,11,150,12,150)</f>
        <v>100</v>
      </c>
      <c r="F10">
        <v>15</v>
      </c>
      <c r="G10">
        <f>IF(OR(WEEKDAY(Cafe_FitTrained[[#This Row],[Date]])=1, WEEKDAY(Cafe_FitTrained[[#This Row],[Date]])=7),1,0)</f>
        <v>0</v>
      </c>
      <c r="H10" s="8">
        <f>K$17+(K$18*Cafe_FitTrained[[#This Row],[Temp]])+(K$19*Cafe_FitTrained[[#This Row],[ADSpend]])+(K$20*Cafe_FitTrained[[#This Row],[TapsActive]])+(K$21*Cafe_FitTrained[[#This Row],[IsWeekend]])</f>
        <v>9023.4040194055706</v>
      </c>
      <c r="J10" t="s">
        <v>13</v>
      </c>
    </row>
    <row r="11" spans="1:16" x14ac:dyDescent="0.3">
      <c r="B11" s="1">
        <f t="shared" si="0"/>
        <v>42740</v>
      </c>
      <c r="C11" s="2">
        <v>7028.9708487552034</v>
      </c>
      <c r="D11">
        <v>42</v>
      </c>
      <c r="E11" cm="1">
        <f t="array" ref="E11">_xlfn.SWITCH(MONTH(Cafe_FitTrained[[#This Row],[Date]]),1,100,2,100,3,100,4,150,5,150,6,150,7,150,8,200,9,150,10,150,11,150,12,150)</f>
        <v>100</v>
      </c>
      <c r="F11">
        <v>14</v>
      </c>
      <c r="G11">
        <f>IF(OR(WEEKDAY(Cafe_FitTrained[[#This Row],[Date]])=1, WEEKDAY(Cafe_FitTrained[[#This Row],[Date]])=7),1,0)</f>
        <v>0</v>
      </c>
      <c r="H11" s="8">
        <f>K$17+(K$18*Cafe_FitTrained[[#This Row],[Temp]])+(K$19*Cafe_FitTrained[[#This Row],[ADSpend]])+(K$20*Cafe_FitTrained[[#This Row],[TapsActive]])+(K$21*Cafe_FitTrained[[#This Row],[IsWeekend]])</f>
        <v>8660.4695447442991</v>
      </c>
      <c r="J11" s="6"/>
      <c r="K11" s="6" t="s">
        <v>18</v>
      </c>
      <c r="L11" s="6" t="s">
        <v>19</v>
      </c>
      <c r="M11" s="6" t="s">
        <v>20</v>
      </c>
      <c r="N11" s="6" t="s">
        <v>21</v>
      </c>
      <c r="O11" s="6" t="s">
        <v>22</v>
      </c>
    </row>
    <row r="12" spans="1:16" x14ac:dyDescent="0.3">
      <c r="B12" s="1">
        <f t="shared" si="0"/>
        <v>42741</v>
      </c>
      <c r="C12" s="2">
        <v>7234.1971025508483</v>
      </c>
      <c r="D12">
        <v>40</v>
      </c>
      <c r="E12" cm="1">
        <f t="array" ref="E12">_xlfn.SWITCH(MONTH(Cafe_FitTrained[[#This Row],[Date]]),1,100,2,100,3,100,4,150,5,150,6,150,7,150,8,200,9,150,10,150,11,150,12,150)</f>
        <v>100</v>
      </c>
      <c r="F12">
        <v>18</v>
      </c>
      <c r="G12">
        <f>IF(OR(WEEKDAY(Cafe_FitTrained[[#This Row],[Date]])=1, WEEKDAY(Cafe_FitTrained[[#This Row],[Date]])=7),1,0)</f>
        <v>0</v>
      </c>
      <c r="H12" s="8">
        <f>K$17+(K$18*Cafe_FitTrained[[#This Row],[Temp]])+(K$19*Cafe_FitTrained[[#This Row],[ADSpend]])+(K$20*Cafe_FitTrained[[#This Row],[TapsActive]])+(K$21*Cafe_FitTrained[[#This Row],[IsWeekend]])</f>
        <v>8496.3193115457434</v>
      </c>
      <c r="J12" s="4" t="s">
        <v>14</v>
      </c>
      <c r="K12" s="4">
        <v>4</v>
      </c>
      <c r="L12" s="4">
        <v>2690380530.610301</v>
      </c>
      <c r="M12" s="4">
        <v>672595132.65257525</v>
      </c>
      <c r="N12" s="4">
        <v>716.74685312001372</v>
      </c>
      <c r="O12" s="4">
        <v>3.3616894797406034E-250</v>
      </c>
    </row>
    <row r="13" spans="1:16" x14ac:dyDescent="0.3">
      <c r="B13" s="1">
        <f t="shared" si="0"/>
        <v>42742</v>
      </c>
      <c r="C13" s="2">
        <v>10431.591969381645</v>
      </c>
      <c r="D13">
        <v>28</v>
      </c>
      <c r="E13" cm="1">
        <f t="array" ref="E13">_xlfn.SWITCH(MONTH(Cafe_FitTrained[[#This Row],[Date]]),1,100,2,100,3,100,4,150,5,150,6,150,7,150,8,200,9,150,10,150,11,150,12,150)</f>
        <v>100</v>
      </c>
      <c r="F13">
        <v>20</v>
      </c>
      <c r="G13">
        <f>IF(OR(WEEKDAY(Cafe_FitTrained[[#This Row],[Date]])=1, WEEKDAY(Cafe_FitTrained[[#This Row],[Date]])=7),1,0)</f>
        <v>1</v>
      </c>
      <c r="H13" s="8">
        <f>K$17+(K$18*Cafe_FitTrained[[#This Row],[Temp]])+(K$19*Cafe_FitTrained[[#This Row],[ADSpend]])+(K$20*Cafe_FitTrained[[#This Row],[TapsActive]])+(K$21*Cafe_FitTrained[[#This Row],[IsWeekend]])</f>
        <v>10839.859055833012</v>
      </c>
      <c r="J13" s="4" t="s">
        <v>15</v>
      </c>
      <c r="K13" s="4">
        <v>725</v>
      </c>
      <c r="L13" s="4">
        <v>680339884.36844516</v>
      </c>
      <c r="M13" s="4">
        <v>938399.84050820023</v>
      </c>
      <c r="N13" s="4"/>
      <c r="O13" s="4"/>
    </row>
    <row r="14" spans="1:16" ht="15" thickBot="1" x14ac:dyDescent="0.35">
      <c r="B14" s="1">
        <f t="shared" si="0"/>
        <v>42743</v>
      </c>
      <c r="C14" s="2">
        <v>9771.6132199900094</v>
      </c>
      <c r="D14">
        <v>24</v>
      </c>
      <c r="E14" cm="1">
        <f t="array" ref="E14">_xlfn.SWITCH(MONTH(Cafe_FitTrained[[#This Row],[Date]]),1,100,2,100,3,100,4,150,5,150,6,150,7,150,8,200,9,150,10,150,11,150,12,150)</f>
        <v>100</v>
      </c>
      <c r="F14">
        <v>21</v>
      </c>
      <c r="G14">
        <f>IF(OR(WEEKDAY(Cafe_FitTrained[[#This Row],[Date]])=1, WEEKDAY(Cafe_FitTrained[[#This Row],[Date]])=7),1,0)</f>
        <v>1</v>
      </c>
      <c r="H14" s="8">
        <f>K$17+(K$18*Cafe_FitTrained[[#This Row],[Temp]])+(K$19*Cafe_FitTrained[[#This Row],[ADSpend]])+(K$20*Cafe_FitTrained[[#This Row],[TapsActive]])+(K$21*Cafe_FitTrained[[#This Row],[IsWeekend]])</f>
        <v>10664.164153213069</v>
      </c>
      <c r="J14" s="5" t="s">
        <v>16</v>
      </c>
      <c r="K14" s="5">
        <v>729</v>
      </c>
      <c r="L14" s="5">
        <v>3370720414.9787464</v>
      </c>
      <c r="M14" s="5"/>
      <c r="N14" s="5"/>
      <c r="O14" s="5"/>
    </row>
    <row r="15" spans="1:16" ht="15" thickBot="1" x14ac:dyDescent="0.35">
      <c r="B15" s="1">
        <f t="shared" si="0"/>
        <v>42744</v>
      </c>
      <c r="C15" s="2">
        <v>8963.7962826592757</v>
      </c>
      <c r="D15">
        <v>33</v>
      </c>
      <c r="E15" cm="1">
        <f t="array" ref="E15">_xlfn.SWITCH(MONTH(Cafe_FitTrained[[#This Row],[Date]]),1,100,2,100,3,100,4,150,5,150,6,150,7,150,8,200,9,150,10,150,11,150,12,150)</f>
        <v>100</v>
      </c>
      <c r="F15">
        <v>12</v>
      </c>
      <c r="G15">
        <f>IF(OR(WEEKDAY(Cafe_FitTrained[[#This Row],[Date]])=1, WEEKDAY(Cafe_FitTrained[[#This Row],[Date]])=7),1,0)</f>
        <v>0</v>
      </c>
      <c r="H15" s="8">
        <f>K$17+(K$18*Cafe_FitTrained[[#This Row],[Temp]])+(K$19*Cafe_FitTrained[[#This Row],[ADSpend]])+(K$20*Cafe_FitTrained[[#This Row],[TapsActive]])+(K$21*Cafe_FitTrained[[#This Row],[IsWeekend]])</f>
        <v>8357.8093918569921</v>
      </c>
    </row>
    <row r="16" spans="1:16" x14ac:dyDescent="0.3">
      <c r="B16" s="1">
        <f t="shared" si="0"/>
        <v>42745</v>
      </c>
      <c r="C16" s="2">
        <v>7534.885589803348</v>
      </c>
      <c r="D16">
        <v>40</v>
      </c>
      <c r="E16" cm="1">
        <f t="array" ref="E16">_xlfn.SWITCH(MONTH(Cafe_FitTrained[[#This Row],[Date]]),1,100,2,100,3,100,4,150,5,150,6,150,7,150,8,200,9,150,10,150,11,150,12,150)</f>
        <v>100</v>
      </c>
      <c r="F16">
        <v>15</v>
      </c>
      <c r="G16">
        <f>IF(OR(WEEKDAY(Cafe_FitTrained[[#This Row],[Date]])=1, WEEKDAY(Cafe_FitTrained[[#This Row],[Date]])=7),1,0)</f>
        <v>0</v>
      </c>
      <c r="H16" s="8">
        <f>K$17+(K$18*Cafe_FitTrained[[#This Row],[Temp]])+(K$19*Cafe_FitTrained[[#This Row],[ADSpend]])+(K$20*Cafe_FitTrained[[#This Row],[TapsActive]])+(K$21*Cafe_FitTrained[[#This Row],[IsWeekend]])</f>
        <v>8561.721696021672</v>
      </c>
      <c r="J16" s="6"/>
      <c r="K16" s="6" t="s">
        <v>23</v>
      </c>
      <c r="L16" s="6" t="s">
        <v>11</v>
      </c>
      <c r="M16" s="6" t="s">
        <v>24</v>
      </c>
      <c r="N16" s="6" t="s">
        <v>25</v>
      </c>
      <c r="O16" s="6" t="s">
        <v>26</v>
      </c>
      <c r="P16" s="6" t="s">
        <v>27</v>
      </c>
    </row>
    <row r="17" spans="2:16" x14ac:dyDescent="0.3">
      <c r="B17" s="1">
        <f t="shared" si="0"/>
        <v>42746</v>
      </c>
      <c r="C17" s="2">
        <v>7644.205588938149</v>
      </c>
      <c r="D17">
        <v>59</v>
      </c>
      <c r="E17" cm="1">
        <f t="array" ref="E17">_xlfn.SWITCH(MONTH(Cafe_FitTrained[[#This Row],[Date]]),1,100,2,100,3,100,4,150,5,150,6,150,7,150,8,200,9,150,10,150,11,150,12,150)</f>
        <v>100</v>
      </c>
      <c r="F17">
        <v>14</v>
      </c>
      <c r="G17">
        <f>IF(OR(WEEKDAY(Cafe_FitTrained[[#This Row],[Date]])=1, WEEKDAY(Cafe_FitTrained[[#This Row],[Date]])=7),1,0)</f>
        <v>0</v>
      </c>
      <c r="H17" s="8">
        <f>K$17+(K$18*Cafe_FitTrained[[#This Row],[Temp]])+(K$19*Cafe_FitTrained[[#This Row],[ADSpend]])+(K$20*Cafe_FitTrained[[#This Row],[TapsActive]])+(K$21*Cafe_FitTrained[[#This Row],[IsWeekend]])</f>
        <v>9314.5195028714861</v>
      </c>
      <c r="J17" s="4" t="s">
        <v>17</v>
      </c>
      <c r="K17" s="4">
        <v>3477.5403203975316</v>
      </c>
      <c r="L17" s="4">
        <v>276.97431609449552</v>
      </c>
      <c r="M17" s="4">
        <v>12.555461349026661</v>
      </c>
      <c r="N17" s="4">
        <v>7.3963094966374653E-33</v>
      </c>
      <c r="O17" s="4">
        <v>2933.7728598804924</v>
      </c>
      <c r="P17" s="4">
        <v>4021.3077809145707</v>
      </c>
    </row>
    <row r="18" spans="2:16" x14ac:dyDescent="0.3">
      <c r="B18" s="1">
        <f t="shared" si="0"/>
        <v>42747</v>
      </c>
      <c r="C18" s="2">
        <v>9628.4006581638114</v>
      </c>
      <c r="D18">
        <v>61</v>
      </c>
      <c r="E18" cm="1">
        <f t="array" ref="E18">_xlfn.SWITCH(MONTH(Cafe_FitTrained[[#This Row],[Date]]),1,100,2,100,3,100,4,150,5,150,6,150,7,150,8,200,9,150,10,150,11,150,12,150)</f>
        <v>100</v>
      </c>
      <c r="F18">
        <v>12</v>
      </c>
      <c r="G18">
        <f>IF(OR(WEEKDAY(Cafe_FitTrained[[#This Row],[Date]])=1, WEEKDAY(Cafe_FitTrained[[#This Row],[Date]])=7),1,0)</f>
        <v>0</v>
      </c>
      <c r="H18" s="8">
        <f>K$17+(K$18*Cafe_FitTrained[[#This Row],[Temp]])+(K$19*Cafe_FitTrained[[#This Row],[ADSpend]])+(K$20*Cafe_FitTrained[[#This Row],[TapsActive]])+(K$21*Cafe_FitTrained[[#This Row],[IsWeekend]])</f>
        <v>9435.0681464194204</v>
      </c>
      <c r="J18" s="4" t="s">
        <v>2</v>
      </c>
      <c r="K18" s="4">
        <v>38.473526948658119</v>
      </c>
      <c r="L18" s="4">
        <v>2.9830718680939361</v>
      </c>
      <c r="M18" s="4">
        <v>12.897284628023785</v>
      </c>
      <c r="N18" s="4">
        <v>2.0672055178361006E-34</v>
      </c>
      <c r="O18" s="4">
        <v>32.617036581154707</v>
      </c>
      <c r="P18" s="4">
        <v>44.330017316161531</v>
      </c>
    </row>
    <row r="19" spans="2:16" x14ac:dyDescent="0.3">
      <c r="B19" s="1">
        <f t="shared" si="0"/>
        <v>42748</v>
      </c>
      <c r="C19" s="2">
        <v>9885.5610296899758</v>
      </c>
      <c r="D19">
        <v>63</v>
      </c>
      <c r="E19" cm="1">
        <f t="array" ref="E19">_xlfn.SWITCH(MONTH(Cafe_FitTrained[[#This Row],[Date]]),1,100,2,100,3,100,4,150,5,150,6,150,7,150,8,200,9,150,10,150,11,150,12,150)</f>
        <v>100</v>
      </c>
      <c r="F19">
        <v>16</v>
      </c>
      <c r="G19">
        <f>IF(OR(WEEKDAY(Cafe_FitTrained[[#This Row],[Date]])=1, WEEKDAY(Cafe_FitTrained[[#This Row],[Date]])=7),1,0)</f>
        <v>0</v>
      </c>
      <c r="H19" s="8">
        <f>K$17+(K$18*Cafe_FitTrained[[#This Row],[Temp]])+(K$19*Cafe_FitTrained[[#This Row],[ADSpend]])+(K$20*Cafe_FitTrained[[#This Row],[TapsActive]])+(K$21*Cafe_FitTrained[[#This Row],[IsWeekend]])</f>
        <v>9424.8120210154993</v>
      </c>
      <c r="J19" s="4" t="s">
        <v>4</v>
      </c>
      <c r="K19" s="4">
        <v>38.722522200574559</v>
      </c>
      <c r="L19" s="4">
        <v>1.5359865155189942</v>
      </c>
      <c r="M19" s="4">
        <v>25.210196710282066</v>
      </c>
      <c r="N19" s="4">
        <v>3.4417389027259724E-101</v>
      </c>
      <c r="O19" s="4">
        <v>35.707009792387126</v>
      </c>
      <c r="P19" s="4">
        <v>41.738034608761993</v>
      </c>
    </row>
    <row r="20" spans="2:16" x14ac:dyDescent="0.3">
      <c r="B20" s="1">
        <f t="shared" si="0"/>
        <v>42749</v>
      </c>
      <c r="C20" s="2">
        <v>10412.372414995738</v>
      </c>
      <c r="D20">
        <v>64</v>
      </c>
      <c r="E20" cm="1">
        <f t="array" ref="E20">_xlfn.SWITCH(MONTH(Cafe_FitTrained[[#This Row],[Date]]),1,100,2,100,3,100,4,150,5,150,6,150,7,150,8,200,9,150,10,150,11,150,12,150)</f>
        <v>100</v>
      </c>
      <c r="F20">
        <v>15</v>
      </c>
      <c r="G20">
        <f>IF(OR(WEEKDAY(Cafe_FitTrained[[#This Row],[Date]])=1, WEEKDAY(Cafe_FitTrained[[#This Row],[Date]])=7),1,0)</f>
        <v>1</v>
      </c>
      <c r="H20" s="8">
        <f>K$17+(K$18*Cafe_FitTrained[[#This Row],[Temp]])+(K$19*Cafe_FitTrained[[#This Row],[ADSpend]])+(K$20*Cafe_FitTrained[[#This Row],[TapsActive]])+(K$21*Cafe_FitTrained[[#This Row],[IsWeekend]])</f>
        <v>12333.910000111251</v>
      </c>
      <c r="J20" s="4" t="s">
        <v>34</v>
      </c>
      <c r="K20" s="4">
        <v>-21.800794825309335</v>
      </c>
      <c r="L20" s="4">
        <v>12.65747693987422</v>
      </c>
      <c r="M20" s="4">
        <v>-1.7223649649031851</v>
      </c>
      <c r="N20" s="4">
        <v>8.542990297470654E-2</v>
      </c>
      <c r="O20" s="4">
        <v>-46.650478323761234</v>
      </c>
      <c r="P20" s="4">
        <v>3.0488886731425637</v>
      </c>
    </row>
    <row r="21" spans="2:16" ht="15" thickBot="1" x14ac:dyDescent="0.35">
      <c r="B21" s="1">
        <f t="shared" si="0"/>
        <v>42750</v>
      </c>
      <c r="C21" s="2">
        <v>11212.855100972001</v>
      </c>
      <c r="D21">
        <v>62</v>
      </c>
      <c r="E21" cm="1">
        <f t="array" ref="E21">_xlfn.SWITCH(MONTH(Cafe_FitTrained[[#This Row],[Date]]),1,100,2,100,3,100,4,150,5,150,6,150,7,150,8,200,9,150,10,150,11,150,12,150)</f>
        <v>100</v>
      </c>
      <c r="F21">
        <v>21</v>
      </c>
      <c r="G21">
        <f>IF(OR(WEEKDAY(Cafe_FitTrained[[#This Row],[Date]])=1, WEEKDAY(Cafe_FitTrained[[#This Row],[Date]])=7),1,0)</f>
        <v>1</v>
      </c>
      <c r="H21" s="8">
        <f>K$17+(K$18*Cafe_FitTrained[[#This Row],[Temp]])+(K$19*Cafe_FitTrained[[#This Row],[ADSpend]])+(K$20*Cafe_FitTrained[[#This Row],[TapsActive]])+(K$21*Cafe_FitTrained[[#This Row],[IsWeekend]])</f>
        <v>12126.158177262076</v>
      </c>
      <c r="J21" s="5" t="s">
        <v>3</v>
      </c>
      <c r="K21" s="5">
        <v>2848.8236573217823</v>
      </c>
      <c r="L21" s="5">
        <v>79.3571079827354</v>
      </c>
      <c r="M21" s="5">
        <v>35.898783735182995</v>
      </c>
      <c r="N21" s="5">
        <v>5.5062583144122134E-163</v>
      </c>
      <c r="O21" s="5">
        <v>2693.026492840198</v>
      </c>
      <c r="P21" s="5">
        <v>3004.6208218033667</v>
      </c>
    </row>
    <row r="22" spans="2:16" x14ac:dyDescent="0.3">
      <c r="B22" s="1">
        <f t="shared" si="0"/>
        <v>42751</v>
      </c>
      <c r="C22" s="2">
        <v>7849.5406755659078</v>
      </c>
      <c r="D22">
        <v>60</v>
      </c>
      <c r="E22" cm="1">
        <f t="array" ref="E22">_xlfn.SWITCH(MONTH(Cafe_FitTrained[[#This Row],[Date]]),1,100,2,100,3,100,4,150,5,150,6,150,7,150,8,200,9,150,10,150,11,150,12,150)</f>
        <v>100</v>
      </c>
      <c r="F22">
        <v>21</v>
      </c>
      <c r="G22">
        <f>IF(OR(WEEKDAY(Cafe_FitTrained[[#This Row],[Date]])=1, WEEKDAY(Cafe_FitTrained[[#This Row],[Date]])=7),1,0)</f>
        <v>0</v>
      </c>
      <c r="H22" s="8">
        <f>K$17+(K$18*Cafe_FitTrained[[#This Row],[Temp]])+(K$19*Cafe_FitTrained[[#This Row],[ADSpend]])+(K$20*Cafe_FitTrained[[#This Row],[TapsActive]])+(K$21*Cafe_FitTrained[[#This Row],[IsWeekend]])</f>
        <v>9200.3874660429792</v>
      </c>
    </row>
    <row r="23" spans="2:16" x14ac:dyDescent="0.3">
      <c r="B23" s="1">
        <f t="shared" si="0"/>
        <v>42752</v>
      </c>
      <c r="C23" s="2">
        <v>9233.1407390912427</v>
      </c>
      <c r="D23">
        <v>63</v>
      </c>
      <c r="E23" cm="1">
        <f t="array" ref="E23">_xlfn.SWITCH(MONTH(Cafe_FitTrained[[#This Row],[Date]]),1,100,2,100,3,100,4,150,5,150,6,150,7,150,8,200,9,150,10,150,11,150,12,150)</f>
        <v>100</v>
      </c>
      <c r="F23">
        <v>14</v>
      </c>
      <c r="G23">
        <f>IF(OR(WEEKDAY(Cafe_FitTrained[[#This Row],[Date]])=1, WEEKDAY(Cafe_FitTrained[[#This Row],[Date]])=7),1,0)</f>
        <v>0</v>
      </c>
      <c r="H23" s="8">
        <f>K$17+(K$18*Cafe_FitTrained[[#This Row],[Temp]])+(K$19*Cafe_FitTrained[[#This Row],[ADSpend]])+(K$20*Cafe_FitTrained[[#This Row],[TapsActive]])+(K$21*Cafe_FitTrained[[#This Row],[IsWeekend]])</f>
        <v>9468.413610666119</v>
      </c>
    </row>
    <row r="24" spans="2:16" x14ac:dyDescent="0.3">
      <c r="B24" s="1">
        <f t="shared" si="0"/>
        <v>42753</v>
      </c>
      <c r="C24" s="2">
        <v>9866.4483087236113</v>
      </c>
      <c r="D24">
        <v>65</v>
      </c>
      <c r="E24" cm="1">
        <f t="array" ref="E24">_xlfn.SWITCH(MONTH(Cafe_FitTrained[[#This Row],[Date]]),1,100,2,100,3,100,4,150,5,150,6,150,7,150,8,200,9,150,10,150,11,150,12,150)</f>
        <v>100</v>
      </c>
      <c r="F24">
        <v>17</v>
      </c>
      <c r="G24">
        <f>IF(OR(WEEKDAY(Cafe_FitTrained[[#This Row],[Date]])=1, WEEKDAY(Cafe_FitTrained[[#This Row],[Date]])=7),1,0)</f>
        <v>0</v>
      </c>
      <c r="H24" s="8">
        <f>K$17+(K$18*Cafe_FitTrained[[#This Row],[Temp]])+(K$19*Cafe_FitTrained[[#This Row],[ADSpend]])+(K$20*Cafe_FitTrained[[#This Row],[TapsActive]])+(K$21*Cafe_FitTrained[[#This Row],[IsWeekend]])</f>
        <v>9479.958280087505</v>
      </c>
    </row>
    <row r="25" spans="2:16" x14ac:dyDescent="0.3">
      <c r="B25" s="1">
        <f t="shared" si="0"/>
        <v>42754</v>
      </c>
      <c r="C25" s="2">
        <v>8001.733427257549</v>
      </c>
      <c r="D25">
        <v>62</v>
      </c>
      <c r="E25" cm="1">
        <f t="array" ref="E25">_xlfn.SWITCH(MONTH(Cafe_FitTrained[[#This Row],[Date]]),1,100,2,100,3,100,4,150,5,150,6,150,7,150,8,200,9,150,10,150,11,150,12,150)</f>
        <v>100</v>
      </c>
      <c r="F25">
        <v>15</v>
      </c>
      <c r="G25">
        <f>IF(OR(WEEKDAY(Cafe_FitTrained[[#This Row],[Date]])=1, WEEKDAY(Cafe_FitTrained[[#This Row],[Date]])=7),1,0)</f>
        <v>0</v>
      </c>
      <c r="H25" s="8">
        <f>K$17+(K$18*Cafe_FitTrained[[#This Row],[Temp]])+(K$19*Cafe_FitTrained[[#This Row],[ADSpend]])+(K$20*Cafe_FitTrained[[#This Row],[TapsActive]])+(K$21*Cafe_FitTrained[[#This Row],[IsWeekend]])</f>
        <v>9408.1392888921509</v>
      </c>
      <c r="J25" t="s">
        <v>30</v>
      </c>
    </row>
    <row r="26" spans="2:16" ht="15" thickBot="1" x14ac:dyDescent="0.35">
      <c r="B26" s="1">
        <f t="shared" si="0"/>
        <v>42755</v>
      </c>
      <c r="C26" s="2">
        <v>9950.5377090824531</v>
      </c>
      <c r="D26">
        <v>66</v>
      </c>
      <c r="E26" cm="1">
        <f t="array" ref="E26">_xlfn.SWITCH(MONTH(Cafe_FitTrained[[#This Row],[Date]]),1,100,2,100,3,100,4,150,5,150,6,150,7,150,8,200,9,150,10,150,11,150,12,150)</f>
        <v>100</v>
      </c>
      <c r="F26">
        <v>13</v>
      </c>
      <c r="G26">
        <f>IF(OR(WEEKDAY(Cafe_FitTrained[[#This Row],[Date]])=1, WEEKDAY(Cafe_FitTrained[[#This Row],[Date]])=7),1,0)</f>
        <v>0</v>
      </c>
      <c r="H26" s="8">
        <f>K$17+(K$18*Cafe_FitTrained[[#This Row],[Temp]])+(K$19*Cafe_FitTrained[[#This Row],[ADSpend]])+(K$20*Cafe_FitTrained[[#This Row],[TapsActive]])+(K$21*Cafe_FitTrained[[#This Row],[IsWeekend]])</f>
        <v>9605.6349863374016</v>
      </c>
    </row>
    <row r="27" spans="2:16" x14ac:dyDescent="0.3">
      <c r="B27" s="1">
        <f t="shared" si="0"/>
        <v>42756</v>
      </c>
      <c r="C27" s="2">
        <v>11510.371331283222</v>
      </c>
      <c r="D27">
        <v>62</v>
      </c>
      <c r="E27" cm="1">
        <f t="array" ref="E27">_xlfn.SWITCH(MONTH(Cafe_FitTrained[[#This Row],[Date]]),1,100,2,100,3,100,4,150,5,150,6,150,7,150,8,200,9,150,10,150,11,150,12,150)</f>
        <v>100</v>
      </c>
      <c r="F27">
        <v>19</v>
      </c>
      <c r="G27">
        <f>IF(OR(WEEKDAY(Cafe_FitTrained[[#This Row],[Date]])=1, WEEKDAY(Cafe_FitTrained[[#This Row],[Date]])=7),1,0)</f>
        <v>1</v>
      </c>
      <c r="H27" s="8">
        <f>K$17+(K$18*Cafe_FitTrained[[#This Row],[Temp]])+(K$19*Cafe_FitTrained[[#This Row],[ADSpend]])+(K$20*Cafe_FitTrained[[#This Row],[TapsActive]])+(K$21*Cafe_FitTrained[[#This Row],[IsWeekend]])</f>
        <v>12169.759766912695</v>
      </c>
      <c r="J27" s="6" t="s">
        <v>31</v>
      </c>
      <c r="K27" s="6" t="s">
        <v>32</v>
      </c>
      <c r="L27" s="6" t="s">
        <v>33</v>
      </c>
    </row>
    <row r="28" spans="2:16" x14ac:dyDescent="0.3">
      <c r="B28" s="1">
        <f t="shared" si="0"/>
        <v>42757</v>
      </c>
      <c r="C28" s="2">
        <v>10170.2408467554</v>
      </c>
      <c r="D28">
        <v>58</v>
      </c>
      <c r="E28" cm="1">
        <f t="array" ref="E28">_xlfn.SWITCH(MONTH(Cafe_FitTrained[[#This Row],[Date]]),1,100,2,100,3,100,4,150,5,150,6,150,7,150,8,200,9,150,10,150,11,150,12,150)</f>
        <v>100</v>
      </c>
      <c r="F28">
        <v>18</v>
      </c>
      <c r="G28">
        <f>IF(OR(WEEKDAY(Cafe_FitTrained[[#This Row],[Date]])=1, WEEKDAY(Cafe_FitTrained[[#This Row],[Date]])=7),1,0)</f>
        <v>1</v>
      </c>
      <c r="H28" s="8">
        <f>K$17+(K$18*Cafe_FitTrained[[#This Row],[Temp]])+(K$19*Cafe_FitTrained[[#This Row],[ADSpend]])+(K$20*Cafe_FitTrained[[#This Row],[TapsActive]])+(K$21*Cafe_FitTrained[[#This Row],[IsWeekend]])</f>
        <v>12037.666453943371</v>
      </c>
      <c r="J28" s="4">
        <v>1</v>
      </c>
      <c r="K28" s="4">
        <v>11592.656862682823</v>
      </c>
      <c r="L28" s="4">
        <v>-2002.4203903550151</v>
      </c>
    </row>
    <row r="29" spans="2:16" x14ac:dyDescent="0.3">
      <c r="B29" s="1">
        <f t="shared" si="0"/>
        <v>42758</v>
      </c>
      <c r="C29" s="2">
        <v>9233.2664186831898</v>
      </c>
      <c r="D29">
        <v>52</v>
      </c>
      <c r="E29" cm="1">
        <f t="array" ref="E29">_xlfn.SWITCH(MONTH(Cafe_FitTrained[[#This Row],[Date]]),1,100,2,100,3,100,4,150,5,150,6,150,7,150,8,200,9,150,10,150,11,150,12,150)</f>
        <v>100</v>
      </c>
      <c r="F29">
        <v>18</v>
      </c>
      <c r="G29">
        <f>IF(OR(WEEKDAY(Cafe_FitTrained[[#This Row],[Date]])=1, WEEKDAY(Cafe_FitTrained[[#This Row],[Date]])=7),1,0)</f>
        <v>0</v>
      </c>
      <c r="H29" s="8">
        <f>K$17+(K$18*Cafe_FitTrained[[#This Row],[Temp]])+(K$19*Cafe_FitTrained[[#This Row],[ADSpend]])+(K$20*Cafe_FitTrained[[#This Row],[TapsActive]])+(K$21*Cafe_FitTrained[[#This Row],[IsWeekend]])</f>
        <v>8958.001634929642</v>
      </c>
      <c r="J29" s="4">
        <v>2</v>
      </c>
      <c r="K29" s="4">
        <v>9023.4040194055706</v>
      </c>
      <c r="L29" s="4">
        <v>-1653.1453951483873</v>
      </c>
    </row>
    <row r="30" spans="2:16" x14ac:dyDescent="0.3">
      <c r="B30" s="1">
        <f t="shared" si="0"/>
        <v>42759</v>
      </c>
      <c r="C30" s="2">
        <v>8002.4188128102469</v>
      </c>
      <c r="D30">
        <v>51</v>
      </c>
      <c r="E30" cm="1">
        <f t="array" ref="E30">_xlfn.SWITCH(MONTH(Cafe_FitTrained[[#This Row],[Date]]),1,100,2,100,3,100,4,150,5,150,6,150,7,150,8,200,9,150,10,150,11,150,12,150)</f>
        <v>100</v>
      </c>
      <c r="F30">
        <v>19</v>
      </c>
      <c r="G30">
        <f>IF(OR(WEEKDAY(Cafe_FitTrained[[#This Row],[Date]])=1, WEEKDAY(Cafe_FitTrained[[#This Row],[Date]])=7),1,0)</f>
        <v>0</v>
      </c>
      <c r="H30" s="8">
        <f>K$17+(K$18*Cafe_FitTrained[[#This Row],[Temp]])+(K$19*Cafe_FitTrained[[#This Row],[ADSpend]])+(K$20*Cafe_FitTrained[[#This Row],[TapsActive]])+(K$21*Cafe_FitTrained[[#This Row],[IsWeekend]])</f>
        <v>8897.727313155674</v>
      </c>
      <c r="J30" s="4">
        <v>3</v>
      </c>
      <c r="K30" s="4">
        <v>9183.714733919629</v>
      </c>
      <c r="L30" s="4">
        <v>464.66579377817106</v>
      </c>
    </row>
    <row r="31" spans="2:16" x14ac:dyDescent="0.3">
      <c r="B31" s="1">
        <f t="shared" si="0"/>
        <v>42760</v>
      </c>
      <c r="C31" s="2">
        <v>8858.7090797685833</v>
      </c>
      <c r="D31">
        <v>54</v>
      </c>
      <c r="E31" cm="1">
        <f t="array" ref="E31">_xlfn.SWITCH(MONTH(Cafe_FitTrained[[#This Row],[Date]]),1,100,2,100,3,100,4,150,5,150,6,150,7,150,8,200,9,150,10,150,11,150,12,150)</f>
        <v>100</v>
      </c>
      <c r="F31">
        <v>14</v>
      </c>
      <c r="G31">
        <f>IF(OR(WEEKDAY(Cafe_FitTrained[[#This Row],[Date]])=1, WEEKDAY(Cafe_FitTrained[[#This Row],[Date]])=7),1,0)</f>
        <v>0</v>
      </c>
      <c r="H31" s="8">
        <f>K$17+(K$18*Cafe_FitTrained[[#This Row],[Temp]])+(K$19*Cafe_FitTrained[[#This Row],[ADSpend]])+(K$20*Cafe_FitTrained[[#This Row],[TapsActive]])+(K$21*Cafe_FitTrained[[#This Row],[IsWeekend]])</f>
        <v>9122.1518681281941</v>
      </c>
      <c r="J31" s="4">
        <v>4</v>
      </c>
      <c r="K31" s="4">
        <v>9023.4040194055706</v>
      </c>
      <c r="L31" s="4">
        <v>-1418.344218390419</v>
      </c>
    </row>
    <row r="32" spans="2:16" x14ac:dyDescent="0.3">
      <c r="B32" s="1">
        <f t="shared" si="0"/>
        <v>42761</v>
      </c>
      <c r="C32" s="2">
        <v>8193.9648244513755</v>
      </c>
      <c r="D32">
        <v>58</v>
      </c>
      <c r="E32" cm="1">
        <f t="array" ref="E32">_xlfn.SWITCH(MONTH(Cafe_FitTrained[[#This Row],[Date]]),1,100,2,100,3,100,4,150,5,150,6,150,7,150,8,200,9,150,10,150,11,150,12,150)</f>
        <v>100</v>
      </c>
      <c r="F32">
        <v>20</v>
      </c>
      <c r="G32">
        <f>IF(OR(WEEKDAY(Cafe_FitTrained[[#This Row],[Date]])=1, WEEKDAY(Cafe_FitTrained[[#This Row],[Date]])=7),1,0)</f>
        <v>0</v>
      </c>
      <c r="H32" s="8">
        <f>K$17+(K$18*Cafe_FitTrained[[#This Row],[Temp]])+(K$19*Cafe_FitTrained[[#This Row],[ADSpend]])+(K$20*Cafe_FitTrained[[#This Row],[TapsActive]])+(K$21*Cafe_FitTrained[[#This Row],[IsWeekend]])</f>
        <v>9145.2412069709699</v>
      </c>
      <c r="J32" s="4">
        <v>5</v>
      </c>
      <c r="K32" s="4">
        <v>8660.4695447442991</v>
      </c>
      <c r="L32" s="4">
        <v>-1631.4986959890957</v>
      </c>
    </row>
    <row r="33" spans="2:12" x14ac:dyDescent="0.3">
      <c r="B33" s="1">
        <f t="shared" si="0"/>
        <v>42762</v>
      </c>
      <c r="C33" s="2">
        <v>8598.029787596699</v>
      </c>
      <c r="D33">
        <v>41</v>
      </c>
      <c r="E33" cm="1">
        <f t="array" ref="E33">_xlfn.SWITCH(MONTH(Cafe_FitTrained[[#This Row],[Date]]),1,100,2,100,3,100,4,150,5,150,6,150,7,150,8,200,9,150,10,150,11,150,12,150)</f>
        <v>100</v>
      </c>
      <c r="F33">
        <v>15</v>
      </c>
      <c r="G33">
        <f>IF(OR(WEEKDAY(Cafe_FitTrained[[#This Row],[Date]])=1, WEEKDAY(Cafe_FitTrained[[#This Row],[Date]])=7),1,0)</f>
        <v>0</v>
      </c>
      <c r="H33" s="8">
        <f>K$17+(K$18*Cafe_FitTrained[[#This Row],[Temp]])+(K$19*Cafe_FitTrained[[#This Row],[ADSpend]])+(K$20*Cafe_FitTrained[[#This Row],[TapsActive]])+(K$21*Cafe_FitTrained[[#This Row],[IsWeekend]])</f>
        <v>8600.1952229703311</v>
      </c>
      <c r="J33" s="4">
        <v>6</v>
      </c>
      <c r="K33" s="4">
        <v>8496.3193115457434</v>
      </c>
      <c r="L33" s="4">
        <v>-1262.1222089948951</v>
      </c>
    </row>
    <row r="34" spans="2:12" x14ac:dyDescent="0.3">
      <c r="B34" s="1">
        <f t="shared" si="0"/>
        <v>42763</v>
      </c>
      <c r="C34" s="2">
        <v>11225.538373367735</v>
      </c>
      <c r="D34">
        <v>40</v>
      </c>
      <c r="E34" cm="1">
        <f t="array" ref="E34">_xlfn.SWITCH(MONTH(Cafe_FitTrained[[#This Row],[Date]]),1,100,2,100,3,100,4,150,5,150,6,150,7,150,8,200,9,150,10,150,11,150,12,150)</f>
        <v>100</v>
      </c>
      <c r="F34">
        <v>15</v>
      </c>
      <c r="G34">
        <f>IF(OR(WEEKDAY(Cafe_FitTrained[[#This Row],[Date]])=1, WEEKDAY(Cafe_FitTrained[[#This Row],[Date]])=7),1,0)</f>
        <v>1</v>
      </c>
      <c r="H34" s="8">
        <f>K$17+(K$18*Cafe_FitTrained[[#This Row],[Temp]])+(K$19*Cafe_FitTrained[[#This Row],[ADSpend]])+(K$20*Cafe_FitTrained[[#This Row],[TapsActive]])+(K$21*Cafe_FitTrained[[#This Row],[IsWeekend]])</f>
        <v>11410.545353343454</v>
      </c>
      <c r="J34" s="4">
        <v>7</v>
      </c>
      <c r="K34" s="4">
        <v>10839.859055833012</v>
      </c>
      <c r="L34" s="4">
        <v>-408.2670864513675</v>
      </c>
    </row>
    <row r="35" spans="2:12" x14ac:dyDescent="0.3">
      <c r="B35" s="1">
        <f t="shared" si="0"/>
        <v>42764</v>
      </c>
      <c r="C35" s="2">
        <v>11607.175295506717</v>
      </c>
      <c r="D35">
        <v>43</v>
      </c>
      <c r="E35" cm="1">
        <f t="array" ref="E35">_xlfn.SWITCH(MONTH(Cafe_FitTrained[[#This Row],[Date]]),1,100,2,100,3,100,4,150,5,150,6,150,7,150,8,200,9,150,10,150,11,150,12,150)</f>
        <v>100</v>
      </c>
      <c r="F35">
        <v>18</v>
      </c>
      <c r="G35">
        <f>IF(OR(WEEKDAY(Cafe_FitTrained[[#This Row],[Date]])=1, WEEKDAY(Cafe_FitTrained[[#This Row],[Date]])=7),1,0)</f>
        <v>1</v>
      </c>
      <c r="H35" s="8">
        <f>K$17+(K$18*Cafe_FitTrained[[#This Row],[Temp]])+(K$19*Cafe_FitTrained[[#This Row],[ADSpend]])+(K$20*Cafe_FitTrained[[#This Row],[TapsActive]])+(K$21*Cafe_FitTrained[[#This Row],[IsWeekend]])</f>
        <v>11460.563549713501</v>
      </c>
      <c r="J35" s="4">
        <v>8</v>
      </c>
      <c r="K35" s="4">
        <v>10664.164153213069</v>
      </c>
      <c r="L35" s="4">
        <v>-892.55093322305947</v>
      </c>
    </row>
    <row r="36" spans="2:12" x14ac:dyDescent="0.3">
      <c r="B36" s="1">
        <f t="shared" si="0"/>
        <v>42765</v>
      </c>
      <c r="C36" s="2">
        <v>7966.9390890788191</v>
      </c>
      <c r="D36">
        <v>43</v>
      </c>
      <c r="E36" cm="1">
        <f t="array" ref="E36">_xlfn.SWITCH(MONTH(Cafe_FitTrained[[#This Row],[Date]]),1,100,2,100,3,100,4,150,5,150,6,150,7,150,8,200,9,150,10,150,11,150,12,150)</f>
        <v>100</v>
      </c>
      <c r="F36">
        <v>18</v>
      </c>
      <c r="G36">
        <f>IF(OR(WEEKDAY(Cafe_FitTrained[[#This Row],[Date]])=1, WEEKDAY(Cafe_FitTrained[[#This Row],[Date]])=7),1,0)</f>
        <v>0</v>
      </c>
      <c r="H36" s="8">
        <f>K$17+(K$18*Cafe_FitTrained[[#This Row],[Temp]])+(K$19*Cafe_FitTrained[[#This Row],[ADSpend]])+(K$20*Cafe_FitTrained[[#This Row],[TapsActive]])+(K$21*Cafe_FitTrained[[#This Row],[IsWeekend]])</f>
        <v>8611.739892391719</v>
      </c>
      <c r="J36" s="4">
        <v>9</v>
      </c>
      <c r="K36" s="4">
        <v>8357.8093918569921</v>
      </c>
      <c r="L36" s="4">
        <v>605.9868908022836</v>
      </c>
    </row>
    <row r="37" spans="2:12" x14ac:dyDescent="0.3">
      <c r="B37" s="1">
        <f t="shared" si="0"/>
        <v>42766</v>
      </c>
      <c r="C37" s="2">
        <v>8951.7090802618677</v>
      </c>
      <c r="D37">
        <v>53</v>
      </c>
      <c r="E37" cm="1">
        <f t="array" ref="E37">_xlfn.SWITCH(MONTH(Cafe_FitTrained[[#This Row],[Date]]),1,100,2,100,3,100,4,150,5,150,6,150,7,150,8,200,9,150,10,150,11,150,12,150)</f>
        <v>100</v>
      </c>
      <c r="F37">
        <v>14</v>
      </c>
      <c r="G37">
        <f>IF(OR(WEEKDAY(Cafe_FitTrained[[#This Row],[Date]])=1, WEEKDAY(Cafe_FitTrained[[#This Row],[Date]])=7),1,0)</f>
        <v>0</v>
      </c>
      <c r="H37" s="8">
        <f>K$17+(K$18*Cafe_FitTrained[[#This Row],[Temp]])+(K$19*Cafe_FitTrained[[#This Row],[ADSpend]])+(K$20*Cafe_FitTrained[[#This Row],[TapsActive]])+(K$21*Cafe_FitTrained[[#This Row],[IsWeekend]])</f>
        <v>9083.6783411795386</v>
      </c>
      <c r="J37" s="4">
        <v>10</v>
      </c>
      <c r="K37" s="4">
        <v>8561.721696021672</v>
      </c>
      <c r="L37" s="4">
        <v>-1026.8361062183239</v>
      </c>
    </row>
    <row r="38" spans="2:12" x14ac:dyDescent="0.3">
      <c r="B38" s="1">
        <f t="shared" si="0"/>
        <v>42767</v>
      </c>
      <c r="C38" s="2">
        <v>8741.5222475777064</v>
      </c>
      <c r="D38">
        <v>59</v>
      </c>
      <c r="E38" cm="1">
        <f t="array" ref="E38">_xlfn.SWITCH(MONTH(Cafe_FitTrained[[#This Row],[Date]]),1,100,2,100,3,100,4,150,5,150,6,150,7,150,8,200,9,150,10,150,11,150,12,150)</f>
        <v>100</v>
      </c>
      <c r="F38">
        <v>15</v>
      </c>
      <c r="G38">
        <f>IF(OR(WEEKDAY(Cafe_FitTrained[[#This Row],[Date]])=1, WEEKDAY(Cafe_FitTrained[[#This Row],[Date]])=7),1,0)</f>
        <v>0</v>
      </c>
      <c r="H38" s="8">
        <f>K$17+(K$18*Cafe_FitTrained[[#This Row],[Temp]])+(K$19*Cafe_FitTrained[[#This Row],[ADSpend]])+(K$20*Cafe_FitTrained[[#This Row],[TapsActive]])+(K$21*Cafe_FitTrained[[#This Row],[IsWeekend]])</f>
        <v>9292.7187080461772</v>
      </c>
      <c r="J38" s="4">
        <v>11</v>
      </c>
      <c r="K38" s="4">
        <v>9314.5195028714861</v>
      </c>
      <c r="L38" s="4">
        <v>-1670.3139139333371</v>
      </c>
    </row>
    <row r="39" spans="2:12" x14ac:dyDescent="0.3">
      <c r="B39" s="1">
        <f t="shared" si="0"/>
        <v>42768</v>
      </c>
      <c r="C39" s="2">
        <v>9041.0253919619772</v>
      </c>
      <c r="D39">
        <v>57</v>
      </c>
      <c r="E39" cm="1">
        <f t="array" ref="E39">_xlfn.SWITCH(MONTH(Cafe_FitTrained[[#This Row],[Date]]),1,100,2,100,3,100,4,150,5,150,6,150,7,150,8,200,9,150,10,150,11,150,12,150)</f>
        <v>100</v>
      </c>
      <c r="F39">
        <v>16</v>
      </c>
      <c r="G39">
        <f>IF(OR(WEEKDAY(Cafe_FitTrained[[#This Row],[Date]])=1, WEEKDAY(Cafe_FitTrained[[#This Row],[Date]])=7),1,0)</f>
        <v>0</v>
      </c>
      <c r="H39" s="8">
        <f>K$17+(K$18*Cafe_FitTrained[[#This Row],[Temp]])+(K$19*Cafe_FitTrained[[#This Row],[ADSpend]])+(K$20*Cafe_FitTrained[[#This Row],[TapsActive]])+(K$21*Cafe_FitTrained[[#This Row],[IsWeekend]])</f>
        <v>9193.9708593235518</v>
      </c>
      <c r="J39" s="4">
        <v>12</v>
      </c>
      <c r="K39" s="4">
        <v>9435.0681464194204</v>
      </c>
      <c r="L39" s="4">
        <v>193.33251174439101</v>
      </c>
    </row>
    <row r="40" spans="2:12" x14ac:dyDescent="0.3">
      <c r="B40" s="1">
        <f t="shared" si="0"/>
        <v>42769</v>
      </c>
      <c r="C40" s="2">
        <v>8032.9981543602516</v>
      </c>
      <c r="D40">
        <v>50</v>
      </c>
      <c r="E40" cm="1">
        <f t="array" ref="E40">_xlfn.SWITCH(MONTH(Cafe_FitTrained[[#This Row],[Date]]),1,100,2,100,3,100,4,150,5,150,6,150,7,150,8,200,9,150,10,150,11,150,12,150)</f>
        <v>100</v>
      </c>
      <c r="F40">
        <v>17</v>
      </c>
      <c r="G40">
        <f>IF(OR(WEEKDAY(Cafe_FitTrained[[#This Row],[Date]])=1, WEEKDAY(Cafe_FitTrained[[#This Row],[Date]])=7),1,0)</f>
        <v>0</v>
      </c>
      <c r="H40" s="8">
        <f>K$17+(K$18*Cafe_FitTrained[[#This Row],[Temp]])+(K$19*Cafe_FitTrained[[#This Row],[ADSpend]])+(K$20*Cafe_FitTrained[[#This Row],[TapsActive]])+(K$21*Cafe_FitTrained[[#This Row],[IsWeekend]])</f>
        <v>8902.8553758576345</v>
      </c>
      <c r="J40" s="4">
        <v>13</v>
      </c>
      <c r="K40" s="4">
        <v>9424.8120210154993</v>
      </c>
      <c r="L40" s="4">
        <v>460.7490086744765</v>
      </c>
    </row>
    <row r="41" spans="2:12" x14ac:dyDescent="0.3">
      <c r="B41" s="1">
        <f t="shared" si="0"/>
        <v>42770</v>
      </c>
      <c r="C41" s="2">
        <v>10663.283362987837</v>
      </c>
      <c r="D41">
        <v>39</v>
      </c>
      <c r="E41" cm="1">
        <f t="array" ref="E41">_xlfn.SWITCH(MONTH(Cafe_FitTrained[[#This Row],[Date]]),1,100,2,100,3,100,4,150,5,150,6,150,7,150,8,200,9,150,10,150,11,150,12,150)</f>
        <v>100</v>
      </c>
      <c r="F41">
        <v>15</v>
      </c>
      <c r="G41">
        <f>IF(OR(WEEKDAY(Cafe_FitTrained[[#This Row],[Date]])=1, WEEKDAY(Cafe_FitTrained[[#This Row],[Date]])=7),1,0)</f>
        <v>1</v>
      </c>
      <c r="H41" s="8">
        <f>K$17+(K$18*Cafe_FitTrained[[#This Row],[Temp]])+(K$19*Cafe_FitTrained[[#This Row],[ADSpend]])+(K$20*Cafe_FitTrained[[#This Row],[TapsActive]])+(K$21*Cafe_FitTrained[[#This Row],[IsWeekend]])</f>
        <v>11372.071826394795</v>
      </c>
      <c r="J41" s="4">
        <v>14</v>
      </c>
      <c r="K41" s="4">
        <v>12333.910000111251</v>
      </c>
      <c r="L41" s="4">
        <v>-1921.5375851155131</v>
      </c>
    </row>
    <row r="42" spans="2:12" x14ac:dyDescent="0.3">
      <c r="B42" s="1">
        <f t="shared" si="0"/>
        <v>42771</v>
      </c>
      <c r="C42" s="2">
        <v>11568.199035128644</v>
      </c>
      <c r="D42">
        <v>43</v>
      </c>
      <c r="E42" cm="1">
        <f t="array" ref="E42">_xlfn.SWITCH(MONTH(Cafe_FitTrained[[#This Row],[Date]]),1,100,2,100,3,100,4,150,5,150,6,150,7,150,8,200,9,150,10,150,11,150,12,150)</f>
        <v>100</v>
      </c>
      <c r="F42">
        <v>17</v>
      </c>
      <c r="G42">
        <f>IF(OR(WEEKDAY(Cafe_FitTrained[[#This Row],[Date]])=1, WEEKDAY(Cafe_FitTrained[[#This Row],[Date]])=7),1,0)</f>
        <v>1</v>
      </c>
      <c r="H42" s="8">
        <f>K$17+(K$18*Cafe_FitTrained[[#This Row],[Temp]])+(K$19*Cafe_FitTrained[[#This Row],[ADSpend]])+(K$20*Cafe_FitTrained[[#This Row],[TapsActive]])+(K$21*Cafe_FitTrained[[#This Row],[IsWeekend]])</f>
        <v>11482.36434453881</v>
      </c>
      <c r="J42" s="4">
        <v>15</v>
      </c>
      <c r="K42" s="4">
        <v>12126.158177262076</v>
      </c>
      <c r="L42" s="4">
        <v>-913.30307629007439</v>
      </c>
    </row>
    <row r="43" spans="2:12" x14ac:dyDescent="0.3">
      <c r="B43" s="1">
        <f t="shared" si="0"/>
        <v>42772</v>
      </c>
      <c r="C43" s="2">
        <v>9268.0317894006712</v>
      </c>
      <c r="D43">
        <v>54</v>
      </c>
      <c r="E43" cm="1">
        <f t="array" ref="E43">_xlfn.SWITCH(MONTH(Cafe_FitTrained[[#This Row],[Date]]),1,100,2,100,3,100,4,150,5,150,6,150,7,150,8,200,9,150,10,150,11,150,12,150)</f>
        <v>100</v>
      </c>
      <c r="F43">
        <v>18</v>
      </c>
      <c r="G43">
        <f>IF(OR(WEEKDAY(Cafe_FitTrained[[#This Row],[Date]])=1, WEEKDAY(Cafe_FitTrained[[#This Row],[Date]])=7),1,0)</f>
        <v>0</v>
      </c>
      <c r="H43" s="8">
        <f>K$17+(K$18*Cafe_FitTrained[[#This Row],[Temp]])+(K$19*Cafe_FitTrained[[#This Row],[ADSpend]])+(K$20*Cafe_FitTrained[[#This Row],[TapsActive]])+(K$21*Cafe_FitTrained[[#This Row],[IsWeekend]])</f>
        <v>9034.9486888269566</v>
      </c>
      <c r="J43" s="4">
        <v>16</v>
      </c>
      <c r="K43" s="4">
        <v>9200.3874660429792</v>
      </c>
      <c r="L43" s="4">
        <v>-1350.8467904770714</v>
      </c>
    </row>
    <row r="44" spans="2:12" x14ac:dyDescent="0.3">
      <c r="B44" s="1">
        <f t="shared" si="0"/>
        <v>42773</v>
      </c>
      <c r="C44" s="2">
        <v>8438.482817494285</v>
      </c>
      <c r="D44">
        <v>61</v>
      </c>
      <c r="E44" cm="1">
        <f t="array" ref="E44">_xlfn.SWITCH(MONTH(Cafe_FitTrained[[#This Row],[Date]]),1,100,2,100,3,100,4,150,5,150,6,150,7,150,8,200,9,150,10,150,11,150,12,150)</f>
        <v>100</v>
      </c>
      <c r="F44">
        <v>12</v>
      </c>
      <c r="G44">
        <f>IF(OR(WEEKDAY(Cafe_FitTrained[[#This Row],[Date]])=1, WEEKDAY(Cafe_FitTrained[[#This Row],[Date]])=7),1,0)</f>
        <v>0</v>
      </c>
      <c r="H44" s="8">
        <f>K$17+(K$18*Cafe_FitTrained[[#This Row],[Temp]])+(K$19*Cafe_FitTrained[[#This Row],[ADSpend]])+(K$20*Cafe_FitTrained[[#This Row],[TapsActive]])+(K$21*Cafe_FitTrained[[#This Row],[IsWeekend]])</f>
        <v>9435.0681464194204</v>
      </c>
      <c r="J44" s="4">
        <v>17</v>
      </c>
      <c r="K44" s="4">
        <v>9468.413610666119</v>
      </c>
      <c r="L44" s="4">
        <v>-235.27287157487626</v>
      </c>
    </row>
    <row r="45" spans="2:12" x14ac:dyDescent="0.3">
      <c r="B45" s="1">
        <f t="shared" si="0"/>
        <v>42774</v>
      </c>
      <c r="C45" s="2">
        <v>8225.6988885206865</v>
      </c>
      <c r="D45">
        <v>59</v>
      </c>
      <c r="E45" cm="1">
        <f t="array" ref="E45">_xlfn.SWITCH(MONTH(Cafe_FitTrained[[#This Row],[Date]]),1,100,2,100,3,100,4,150,5,150,6,150,7,150,8,200,9,150,10,150,11,150,12,150)</f>
        <v>100</v>
      </c>
      <c r="F45">
        <v>20</v>
      </c>
      <c r="G45">
        <f>IF(OR(WEEKDAY(Cafe_FitTrained[[#This Row],[Date]])=1, WEEKDAY(Cafe_FitTrained[[#This Row],[Date]])=7),1,0)</f>
        <v>0</v>
      </c>
      <c r="H45" s="8">
        <f>K$17+(K$18*Cafe_FitTrained[[#This Row],[Temp]])+(K$19*Cafe_FitTrained[[#This Row],[ADSpend]])+(K$20*Cafe_FitTrained[[#This Row],[TapsActive]])+(K$21*Cafe_FitTrained[[#This Row],[IsWeekend]])</f>
        <v>9183.714733919629</v>
      </c>
      <c r="J45" s="4">
        <v>18</v>
      </c>
      <c r="K45" s="4">
        <v>9479.958280087505</v>
      </c>
      <c r="L45" s="4">
        <v>386.49002863610622</v>
      </c>
    </row>
    <row r="46" spans="2:12" x14ac:dyDescent="0.3">
      <c r="B46" s="1">
        <f t="shared" si="0"/>
        <v>42775</v>
      </c>
      <c r="C46" s="2">
        <v>7430.5042058056279</v>
      </c>
      <c r="D46">
        <v>51</v>
      </c>
      <c r="E46" cm="1">
        <f t="array" ref="E46">_xlfn.SWITCH(MONTH(Cafe_FitTrained[[#This Row],[Date]]),1,100,2,100,3,100,4,150,5,150,6,150,7,150,8,200,9,150,10,150,11,150,12,150)</f>
        <v>100</v>
      </c>
      <c r="F46">
        <v>15</v>
      </c>
      <c r="G46">
        <f>IF(OR(WEEKDAY(Cafe_FitTrained[[#This Row],[Date]])=1, WEEKDAY(Cafe_FitTrained[[#This Row],[Date]])=7),1,0)</f>
        <v>0</v>
      </c>
      <c r="H46" s="8">
        <f>K$17+(K$18*Cafe_FitTrained[[#This Row],[Temp]])+(K$19*Cafe_FitTrained[[#This Row],[ADSpend]])+(K$20*Cafe_FitTrained[[#This Row],[TapsActive]])+(K$21*Cafe_FitTrained[[#This Row],[IsWeekend]])</f>
        <v>8984.9304924569115</v>
      </c>
      <c r="J46" s="4">
        <v>19</v>
      </c>
      <c r="K46" s="4">
        <v>9408.1392888921509</v>
      </c>
      <c r="L46" s="4">
        <v>-1406.4058616346019</v>
      </c>
    </row>
    <row r="47" spans="2:12" x14ac:dyDescent="0.3">
      <c r="B47" s="1">
        <f t="shared" si="0"/>
        <v>42776</v>
      </c>
      <c r="C47" s="2">
        <v>7200.4116218769932</v>
      </c>
      <c r="D47">
        <v>44</v>
      </c>
      <c r="E47" cm="1">
        <f t="array" ref="E47">_xlfn.SWITCH(MONTH(Cafe_FitTrained[[#This Row],[Date]]),1,100,2,100,3,100,4,150,5,150,6,150,7,150,8,200,9,150,10,150,11,150,12,150)</f>
        <v>100</v>
      </c>
      <c r="F47">
        <v>15</v>
      </c>
      <c r="G47">
        <f>IF(OR(WEEKDAY(Cafe_FitTrained[[#This Row],[Date]])=1, WEEKDAY(Cafe_FitTrained[[#This Row],[Date]])=7),1,0)</f>
        <v>0</v>
      </c>
      <c r="H47" s="8">
        <f>K$17+(K$18*Cafe_FitTrained[[#This Row],[Temp]])+(K$19*Cafe_FitTrained[[#This Row],[ADSpend]])+(K$20*Cafe_FitTrained[[#This Row],[TapsActive]])+(K$21*Cafe_FitTrained[[#This Row],[IsWeekend]])</f>
        <v>8715.6158038163048</v>
      </c>
      <c r="J47" s="4">
        <v>20</v>
      </c>
      <c r="K47" s="4">
        <v>9605.6349863374016</v>
      </c>
      <c r="L47" s="4">
        <v>344.90272274505151</v>
      </c>
    </row>
    <row r="48" spans="2:12" x14ac:dyDescent="0.3">
      <c r="B48" s="1">
        <f t="shared" si="0"/>
        <v>42777</v>
      </c>
      <c r="C48" s="2">
        <v>11882.302451322106</v>
      </c>
      <c r="D48">
        <v>56</v>
      </c>
      <c r="E48" cm="1">
        <f t="array" ref="E48">_xlfn.SWITCH(MONTH(Cafe_FitTrained[[#This Row],[Date]]),1,100,2,100,3,100,4,150,5,150,6,150,7,150,8,200,9,150,10,150,11,150,12,150)</f>
        <v>100</v>
      </c>
      <c r="F48">
        <v>16</v>
      </c>
      <c r="G48">
        <f>IF(OR(WEEKDAY(Cafe_FitTrained[[#This Row],[Date]])=1, WEEKDAY(Cafe_FitTrained[[#This Row],[Date]])=7),1,0)</f>
        <v>1</v>
      </c>
      <c r="H48" s="8">
        <f>K$17+(K$18*Cafe_FitTrained[[#This Row],[Temp]])+(K$19*Cafe_FitTrained[[#This Row],[ADSpend]])+(K$20*Cafe_FitTrained[[#This Row],[TapsActive]])+(K$21*Cafe_FitTrained[[#This Row],[IsWeekend]])</f>
        <v>12004.320989696675</v>
      </c>
      <c r="J48" s="4">
        <v>21</v>
      </c>
      <c r="K48" s="4">
        <v>12169.759766912695</v>
      </c>
      <c r="L48" s="4">
        <v>-659.38843562947295</v>
      </c>
    </row>
    <row r="49" spans="2:12" x14ac:dyDescent="0.3">
      <c r="B49" s="1">
        <f t="shared" si="0"/>
        <v>42778</v>
      </c>
      <c r="C49" s="2">
        <v>12594.791046021532</v>
      </c>
      <c r="D49">
        <v>67</v>
      </c>
      <c r="E49" cm="1">
        <f t="array" ref="E49">_xlfn.SWITCH(MONTH(Cafe_FitTrained[[#This Row],[Date]]),1,100,2,100,3,100,4,150,5,150,6,150,7,150,8,200,9,150,10,150,11,150,12,150)</f>
        <v>100</v>
      </c>
      <c r="F49">
        <v>22</v>
      </c>
      <c r="G49">
        <f>IF(OR(WEEKDAY(Cafe_FitTrained[[#This Row],[Date]])=1, WEEKDAY(Cafe_FitTrained[[#This Row],[Date]])=7),1,0)</f>
        <v>1</v>
      </c>
      <c r="H49" s="8">
        <f>K$17+(K$18*Cafe_FitTrained[[#This Row],[Temp]])+(K$19*Cafe_FitTrained[[#This Row],[ADSpend]])+(K$20*Cafe_FitTrained[[#This Row],[TapsActive]])+(K$21*Cafe_FitTrained[[#This Row],[IsWeekend]])</f>
        <v>12296.725017180059</v>
      </c>
      <c r="J49" s="4">
        <v>22</v>
      </c>
      <c r="K49" s="4">
        <v>12037.666453943371</v>
      </c>
      <c r="L49" s="4">
        <v>-1867.4256071879718</v>
      </c>
    </row>
    <row r="50" spans="2:12" x14ac:dyDescent="0.3">
      <c r="B50" s="1">
        <f t="shared" si="0"/>
        <v>42779</v>
      </c>
      <c r="C50" s="2">
        <v>9306.8426763631396</v>
      </c>
      <c r="D50">
        <v>57</v>
      </c>
      <c r="E50" cm="1">
        <f t="array" ref="E50">_xlfn.SWITCH(MONTH(Cafe_FitTrained[[#This Row],[Date]]),1,100,2,100,3,100,4,150,5,150,6,150,7,150,8,200,9,150,10,150,11,150,12,150)</f>
        <v>100</v>
      </c>
      <c r="F50">
        <v>12</v>
      </c>
      <c r="G50">
        <f>IF(OR(WEEKDAY(Cafe_FitTrained[[#This Row],[Date]])=1, WEEKDAY(Cafe_FitTrained[[#This Row],[Date]])=7),1,0)</f>
        <v>0</v>
      </c>
      <c r="H50" s="8">
        <f>K$17+(K$18*Cafe_FitTrained[[#This Row],[Temp]])+(K$19*Cafe_FitTrained[[#This Row],[ADSpend]])+(K$20*Cafe_FitTrained[[#This Row],[TapsActive]])+(K$21*Cafe_FitTrained[[#This Row],[IsWeekend]])</f>
        <v>9281.1740386247893</v>
      </c>
      <c r="J50" s="4">
        <v>23</v>
      </c>
      <c r="K50" s="4">
        <v>8958.001634929642</v>
      </c>
      <c r="L50" s="4">
        <v>275.26478375354782</v>
      </c>
    </row>
    <row r="51" spans="2:12" x14ac:dyDescent="0.3">
      <c r="B51" s="1">
        <f t="shared" si="0"/>
        <v>42780</v>
      </c>
      <c r="C51" s="2">
        <v>8754.7222491481098</v>
      </c>
      <c r="D51">
        <v>54</v>
      </c>
      <c r="E51" cm="1">
        <f t="array" ref="E51">_xlfn.SWITCH(MONTH(Cafe_FitTrained[[#This Row],[Date]]),1,100,2,100,3,100,4,150,5,150,6,150,7,150,8,200,9,150,10,150,11,150,12,150)</f>
        <v>100</v>
      </c>
      <c r="F51">
        <v>20</v>
      </c>
      <c r="G51">
        <f>IF(OR(WEEKDAY(Cafe_FitTrained[[#This Row],[Date]])=1, WEEKDAY(Cafe_FitTrained[[#This Row],[Date]])=7),1,0)</f>
        <v>0</v>
      </c>
      <c r="H51" s="8">
        <f>K$17+(K$18*Cafe_FitTrained[[#This Row],[Temp]])+(K$19*Cafe_FitTrained[[#This Row],[ADSpend]])+(K$20*Cafe_FitTrained[[#This Row],[TapsActive]])+(K$21*Cafe_FitTrained[[#This Row],[IsWeekend]])</f>
        <v>8991.347099176337</v>
      </c>
      <c r="J51" s="4">
        <v>24</v>
      </c>
      <c r="K51" s="4">
        <v>8897.727313155674</v>
      </c>
      <c r="L51" s="4">
        <v>-895.30850034542709</v>
      </c>
    </row>
    <row r="52" spans="2:12" x14ac:dyDescent="0.3">
      <c r="B52" s="1">
        <f t="shared" si="0"/>
        <v>42781</v>
      </c>
      <c r="C52" s="2">
        <v>7881.6190639511342</v>
      </c>
      <c r="D52">
        <v>56</v>
      </c>
      <c r="E52" cm="1">
        <f t="array" ref="E52">_xlfn.SWITCH(MONTH(Cafe_FitTrained[[#This Row],[Date]]),1,100,2,100,3,100,4,150,5,150,6,150,7,150,8,200,9,150,10,150,11,150,12,150)</f>
        <v>100</v>
      </c>
      <c r="F52">
        <v>13</v>
      </c>
      <c r="G52">
        <f>IF(OR(WEEKDAY(Cafe_FitTrained[[#This Row],[Date]])=1, WEEKDAY(Cafe_FitTrained[[#This Row],[Date]])=7),1,0)</f>
        <v>0</v>
      </c>
      <c r="H52" s="8">
        <f>K$17+(K$18*Cafe_FitTrained[[#This Row],[Temp]])+(K$19*Cafe_FitTrained[[#This Row],[ADSpend]])+(K$20*Cafe_FitTrained[[#This Row],[TapsActive]])+(K$21*Cafe_FitTrained[[#This Row],[IsWeekend]])</f>
        <v>9220.8997168508213</v>
      </c>
      <c r="J52" s="4">
        <v>25</v>
      </c>
      <c r="K52" s="4">
        <v>9122.1518681281941</v>
      </c>
      <c r="L52" s="4">
        <v>-263.44278835961086</v>
      </c>
    </row>
    <row r="53" spans="2:12" x14ac:dyDescent="0.3">
      <c r="B53" s="1">
        <f t="shared" si="0"/>
        <v>42782</v>
      </c>
      <c r="C53" s="2">
        <v>8962.0104811634501</v>
      </c>
      <c r="D53">
        <v>47</v>
      </c>
      <c r="E53" cm="1">
        <f t="array" ref="E53">_xlfn.SWITCH(MONTH(Cafe_FitTrained[[#This Row],[Date]]),1,100,2,100,3,100,4,150,5,150,6,150,7,150,8,200,9,150,10,150,11,150,12,150)</f>
        <v>100</v>
      </c>
      <c r="F53">
        <v>17</v>
      </c>
      <c r="G53">
        <f>IF(OR(WEEKDAY(Cafe_FitTrained[[#This Row],[Date]])=1, WEEKDAY(Cafe_FitTrained[[#This Row],[Date]])=7),1,0)</f>
        <v>0</v>
      </c>
      <c r="H53" s="8">
        <f>K$17+(K$18*Cafe_FitTrained[[#This Row],[Temp]])+(K$19*Cafe_FitTrained[[#This Row],[ADSpend]])+(K$20*Cafe_FitTrained[[#This Row],[TapsActive]])+(K$21*Cafe_FitTrained[[#This Row],[IsWeekend]])</f>
        <v>8787.4347950116589</v>
      </c>
      <c r="J53" s="4">
        <v>26</v>
      </c>
      <c r="K53" s="4">
        <v>9145.2412069709699</v>
      </c>
      <c r="L53" s="4">
        <v>-951.27638251959434</v>
      </c>
    </row>
    <row r="54" spans="2:12" x14ac:dyDescent="0.3">
      <c r="B54" s="1">
        <f t="shared" si="0"/>
        <v>42783</v>
      </c>
      <c r="C54" s="2">
        <v>7917.0550052660146</v>
      </c>
      <c r="D54">
        <v>53</v>
      </c>
      <c r="E54" cm="1">
        <f t="array" ref="E54">_xlfn.SWITCH(MONTH(Cafe_FitTrained[[#This Row],[Date]]),1,100,2,100,3,100,4,150,5,150,6,150,7,150,8,200,9,150,10,150,11,150,12,150)</f>
        <v>100</v>
      </c>
      <c r="F54">
        <v>16</v>
      </c>
      <c r="G54">
        <f>IF(OR(WEEKDAY(Cafe_FitTrained[[#This Row],[Date]])=1, WEEKDAY(Cafe_FitTrained[[#This Row],[Date]])=7),1,0)</f>
        <v>0</v>
      </c>
      <c r="H54" s="8">
        <f>K$17+(K$18*Cafe_FitTrained[[#This Row],[Temp]])+(K$19*Cafe_FitTrained[[#This Row],[ADSpend]])+(K$20*Cafe_FitTrained[[#This Row],[TapsActive]])+(K$21*Cafe_FitTrained[[#This Row],[IsWeekend]])</f>
        <v>9040.076751528919</v>
      </c>
      <c r="J54" s="4">
        <v>27</v>
      </c>
      <c r="K54" s="4">
        <v>8600.1952229703311</v>
      </c>
      <c r="L54" s="4">
        <v>-2.1654353736321355</v>
      </c>
    </row>
    <row r="55" spans="2:12" x14ac:dyDescent="0.3">
      <c r="B55" s="1">
        <f t="shared" si="0"/>
        <v>42784</v>
      </c>
      <c r="C55" s="2">
        <v>10151.771508803118</v>
      </c>
      <c r="D55">
        <v>55</v>
      </c>
      <c r="E55" cm="1">
        <f t="array" ref="E55">_xlfn.SWITCH(MONTH(Cafe_FitTrained[[#This Row],[Date]]),1,100,2,100,3,100,4,150,5,150,6,150,7,150,8,200,9,150,10,150,11,150,12,150)</f>
        <v>100</v>
      </c>
      <c r="F55">
        <v>18</v>
      </c>
      <c r="G55">
        <f>IF(OR(WEEKDAY(Cafe_FitTrained[[#This Row],[Date]])=1, WEEKDAY(Cafe_FitTrained[[#This Row],[Date]])=7),1,0)</f>
        <v>1</v>
      </c>
      <c r="H55" s="8">
        <f>K$17+(K$18*Cafe_FitTrained[[#This Row],[Temp]])+(K$19*Cafe_FitTrained[[#This Row],[ADSpend]])+(K$20*Cafe_FitTrained[[#This Row],[TapsActive]])+(K$21*Cafe_FitTrained[[#This Row],[IsWeekend]])</f>
        <v>11922.245873097398</v>
      </c>
      <c r="J55" s="4">
        <v>28</v>
      </c>
      <c r="K55" s="4">
        <v>11410.545353343454</v>
      </c>
      <c r="L55" s="4">
        <v>-185.00697997571842</v>
      </c>
    </row>
    <row r="56" spans="2:12" x14ac:dyDescent="0.3">
      <c r="B56" s="1">
        <f t="shared" si="0"/>
        <v>42785</v>
      </c>
      <c r="C56" s="2">
        <v>10674.037021529502</v>
      </c>
      <c r="D56">
        <v>59</v>
      </c>
      <c r="E56" cm="1">
        <f t="array" ref="E56">_xlfn.SWITCH(MONTH(Cafe_FitTrained[[#This Row],[Date]]),1,100,2,100,3,100,4,150,5,150,6,150,7,150,8,200,9,150,10,150,11,150,12,150)</f>
        <v>100</v>
      </c>
      <c r="F56">
        <v>14</v>
      </c>
      <c r="G56">
        <f>IF(OR(WEEKDAY(Cafe_FitTrained[[#This Row],[Date]])=1, WEEKDAY(Cafe_FitTrained[[#This Row],[Date]])=7),1,0)</f>
        <v>1</v>
      </c>
      <c r="H56" s="8">
        <f>K$17+(K$18*Cafe_FitTrained[[#This Row],[Temp]])+(K$19*Cafe_FitTrained[[#This Row],[ADSpend]])+(K$20*Cafe_FitTrained[[#This Row],[TapsActive]])+(K$21*Cafe_FitTrained[[#This Row],[IsWeekend]])</f>
        <v>12163.343160193268</v>
      </c>
      <c r="J56" s="4">
        <v>29</v>
      </c>
      <c r="K56" s="4">
        <v>11460.563549713501</v>
      </c>
      <c r="L56" s="4">
        <v>146.61174579321596</v>
      </c>
    </row>
    <row r="57" spans="2:12" x14ac:dyDescent="0.3">
      <c r="B57" s="1">
        <f t="shared" si="0"/>
        <v>42786</v>
      </c>
      <c r="C57" s="2">
        <v>7762.1807221698609</v>
      </c>
      <c r="D57">
        <v>60</v>
      </c>
      <c r="E57" cm="1">
        <f t="array" ref="E57">_xlfn.SWITCH(MONTH(Cafe_FitTrained[[#This Row],[Date]]),1,100,2,100,3,100,4,150,5,150,6,150,7,150,8,200,9,150,10,150,11,150,12,150)</f>
        <v>100</v>
      </c>
      <c r="F57">
        <v>17</v>
      </c>
      <c r="G57">
        <f>IF(OR(WEEKDAY(Cafe_FitTrained[[#This Row],[Date]])=1, WEEKDAY(Cafe_FitTrained[[#This Row],[Date]])=7),1,0)</f>
        <v>0</v>
      </c>
      <c r="H57" s="8">
        <f>K$17+(K$18*Cafe_FitTrained[[#This Row],[Temp]])+(K$19*Cafe_FitTrained[[#This Row],[ADSpend]])+(K$20*Cafe_FitTrained[[#This Row],[TapsActive]])+(K$21*Cafe_FitTrained[[#This Row],[IsWeekend]])</f>
        <v>9287.5906453442167</v>
      </c>
      <c r="J57" s="4">
        <v>30</v>
      </c>
      <c r="K57" s="4">
        <v>8611.739892391719</v>
      </c>
      <c r="L57" s="4">
        <v>-644.80080331289992</v>
      </c>
    </row>
    <row r="58" spans="2:12" x14ac:dyDescent="0.3">
      <c r="B58" s="1">
        <f t="shared" si="0"/>
        <v>42787</v>
      </c>
      <c r="C58" s="2">
        <v>8443.6699534440377</v>
      </c>
      <c r="D58">
        <v>62</v>
      </c>
      <c r="E58" cm="1">
        <f t="array" ref="E58">_xlfn.SWITCH(MONTH(Cafe_FitTrained[[#This Row],[Date]]),1,100,2,100,3,100,4,150,5,150,6,150,7,150,8,200,9,150,10,150,11,150,12,150)</f>
        <v>100</v>
      </c>
      <c r="F58">
        <v>17</v>
      </c>
      <c r="G58">
        <f>IF(OR(WEEKDAY(Cafe_FitTrained[[#This Row],[Date]])=1, WEEKDAY(Cafe_FitTrained[[#This Row],[Date]])=7),1,0)</f>
        <v>0</v>
      </c>
      <c r="H58" s="8">
        <f>K$17+(K$18*Cafe_FitTrained[[#This Row],[Temp]])+(K$19*Cafe_FitTrained[[#This Row],[ADSpend]])+(K$20*Cafe_FitTrained[[#This Row],[TapsActive]])+(K$21*Cafe_FitTrained[[#This Row],[IsWeekend]])</f>
        <v>9364.5376992415313</v>
      </c>
      <c r="J58" s="4">
        <v>31</v>
      </c>
      <c r="K58" s="4">
        <v>9083.6783411795386</v>
      </c>
      <c r="L58" s="4">
        <v>-131.96926091767091</v>
      </c>
    </row>
    <row r="59" spans="2:12" x14ac:dyDescent="0.3">
      <c r="B59" s="1">
        <f t="shared" si="0"/>
        <v>42788</v>
      </c>
      <c r="C59" s="2">
        <v>10108.193878535832</v>
      </c>
      <c r="D59">
        <v>63</v>
      </c>
      <c r="E59" cm="1">
        <f t="array" ref="E59">_xlfn.SWITCH(MONTH(Cafe_FitTrained[[#This Row],[Date]]),1,100,2,100,3,100,4,150,5,150,6,150,7,150,8,200,9,150,10,150,11,150,12,150)</f>
        <v>100</v>
      </c>
      <c r="F59">
        <v>16</v>
      </c>
      <c r="G59">
        <f>IF(OR(WEEKDAY(Cafe_FitTrained[[#This Row],[Date]])=1, WEEKDAY(Cafe_FitTrained[[#This Row],[Date]])=7),1,0)</f>
        <v>0</v>
      </c>
      <c r="H59" s="8">
        <f>K$17+(K$18*Cafe_FitTrained[[#This Row],[Temp]])+(K$19*Cafe_FitTrained[[#This Row],[ADSpend]])+(K$20*Cafe_FitTrained[[#This Row],[TapsActive]])+(K$21*Cafe_FitTrained[[#This Row],[IsWeekend]])</f>
        <v>9424.8120210154993</v>
      </c>
      <c r="J59" s="4">
        <v>32</v>
      </c>
      <c r="K59" s="4">
        <v>9292.7187080461772</v>
      </c>
      <c r="L59" s="4">
        <v>-551.19646046847083</v>
      </c>
    </row>
    <row r="60" spans="2:12" x14ac:dyDescent="0.3">
      <c r="B60" s="1">
        <f t="shared" si="0"/>
        <v>42789</v>
      </c>
      <c r="C60" s="2">
        <v>9479.4838856416645</v>
      </c>
      <c r="D60">
        <v>63</v>
      </c>
      <c r="E60" cm="1">
        <f t="array" ref="E60">_xlfn.SWITCH(MONTH(Cafe_FitTrained[[#This Row],[Date]]),1,100,2,100,3,100,4,150,5,150,6,150,7,150,8,200,9,150,10,150,11,150,12,150)</f>
        <v>100</v>
      </c>
      <c r="F60">
        <v>16</v>
      </c>
      <c r="G60">
        <f>IF(OR(WEEKDAY(Cafe_FitTrained[[#This Row],[Date]])=1, WEEKDAY(Cafe_FitTrained[[#This Row],[Date]])=7),1,0)</f>
        <v>0</v>
      </c>
      <c r="H60" s="8">
        <f>K$17+(K$18*Cafe_FitTrained[[#This Row],[Temp]])+(K$19*Cafe_FitTrained[[#This Row],[ADSpend]])+(K$20*Cafe_FitTrained[[#This Row],[TapsActive]])+(K$21*Cafe_FitTrained[[#This Row],[IsWeekend]])</f>
        <v>9424.8120210154993</v>
      </c>
      <c r="J60" s="4">
        <v>33</v>
      </c>
      <c r="K60" s="4">
        <v>9193.9708593235518</v>
      </c>
      <c r="L60" s="4">
        <v>-152.94546736157463</v>
      </c>
    </row>
    <row r="61" spans="2:12" x14ac:dyDescent="0.3">
      <c r="B61" s="1">
        <f t="shared" si="0"/>
        <v>42790</v>
      </c>
      <c r="C61" s="2">
        <v>7969.9568329357417</v>
      </c>
      <c r="D61">
        <v>66</v>
      </c>
      <c r="E61" cm="1">
        <f t="array" ref="E61">_xlfn.SWITCH(MONTH(Cafe_FitTrained[[#This Row],[Date]]),1,100,2,100,3,100,4,150,5,150,6,150,7,150,8,200,9,150,10,150,11,150,12,150)</f>
        <v>100</v>
      </c>
      <c r="F61">
        <v>20</v>
      </c>
      <c r="G61">
        <f>IF(OR(WEEKDAY(Cafe_FitTrained[[#This Row],[Date]])=1, WEEKDAY(Cafe_FitTrained[[#This Row],[Date]])=7),1,0)</f>
        <v>0</v>
      </c>
      <c r="H61" s="8">
        <f>K$17+(K$18*Cafe_FitTrained[[#This Row],[Temp]])+(K$19*Cafe_FitTrained[[#This Row],[ADSpend]])+(K$20*Cafe_FitTrained[[#This Row],[TapsActive]])+(K$21*Cafe_FitTrained[[#This Row],[IsWeekend]])</f>
        <v>9453.0294225602356</v>
      </c>
      <c r="J61" s="4">
        <v>34</v>
      </c>
      <c r="K61" s="4">
        <v>8902.8553758576345</v>
      </c>
      <c r="L61" s="4">
        <v>-869.85722149738285</v>
      </c>
    </row>
    <row r="62" spans="2:12" x14ac:dyDescent="0.3">
      <c r="B62" s="1">
        <f t="shared" si="0"/>
        <v>42791</v>
      </c>
      <c r="C62" s="2">
        <v>12310.465300435482</v>
      </c>
      <c r="D62">
        <v>64</v>
      </c>
      <c r="E62" cm="1">
        <f t="array" ref="E62">_xlfn.SWITCH(MONTH(Cafe_FitTrained[[#This Row],[Date]]),1,100,2,100,3,100,4,150,5,150,6,150,7,150,8,200,9,150,10,150,11,150,12,150)</f>
        <v>100</v>
      </c>
      <c r="F62">
        <v>14</v>
      </c>
      <c r="G62">
        <f>IF(OR(WEEKDAY(Cafe_FitTrained[[#This Row],[Date]])=1, WEEKDAY(Cafe_FitTrained[[#This Row],[Date]])=7),1,0)</f>
        <v>1</v>
      </c>
      <c r="H62" s="8">
        <f>K$17+(K$18*Cafe_FitTrained[[#This Row],[Temp]])+(K$19*Cafe_FitTrained[[#This Row],[ADSpend]])+(K$20*Cafe_FitTrained[[#This Row],[TapsActive]])+(K$21*Cafe_FitTrained[[#This Row],[IsWeekend]])</f>
        <v>12355.71079493656</v>
      </c>
      <c r="J62" s="4">
        <v>35</v>
      </c>
      <c r="K62" s="4">
        <v>11372.071826394795</v>
      </c>
      <c r="L62" s="4">
        <v>-708.78846340695782</v>
      </c>
    </row>
    <row r="63" spans="2:12" x14ac:dyDescent="0.3">
      <c r="B63" s="1">
        <f t="shared" si="0"/>
        <v>42792</v>
      </c>
      <c r="C63" s="2">
        <v>11282.421939591815</v>
      </c>
      <c r="D63">
        <v>48</v>
      </c>
      <c r="E63" cm="1">
        <f t="array" ref="E63">_xlfn.SWITCH(MONTH(Cafe_FitTrained[[#This Row],[Date]]),1,100,2,100,3,100,4,150,5,150,6,150,7,150,8,200,9,150,10,150,11,150,12,150)</f>
        <v>100</v>
      </c>
      <c r="F63">
        <v>20</v>
      </c>
      <c r="G63">
        <f>IF(OR(WEEKDAY(Cafe_FitTrained[[#This Row],[Date]])=1, WEEKDAY(Cafe_FitTrained[[#This Row],[Date]])=7),1,0)</f>
        <v>1</v>
      </c>
      <c r="H63" s="8">
        <f>K$17+(K$18*Cafe_FitTrained[[#This Row],[Temp]])+(K$19*Cafe_FitTrained[[#This Row],[ADSpend]])+(K$20*Cafe_FitTrained[[#This Row],[TapsActive]])+(K$21*Cafe_FitTrained[[#This Row],[IsWeekend]])</f>
        <v>11609.329594806171</v>
      </c>
      <c r="J63" s="4">
        <v>36</v>
      </c>
      <c r="K63" s="4">
        <v>11482.36434453881</v>
      </c>
      <c r="L63" s="4">
        <v>85.834690589834281</v>
      </c>
    </row>
    <row r="64" spans="2:12" x14ac:dyDescent="0.3">
      <c r="B64" s="1">
        <f t="shared" si="0"/>
        <v>42793</v>
      </c>
      <c r="C64" s="2">
        <v>8240.8261251629956</v>
      </c>
      <c r="D64">
        <v>51</v>
      </c>
      <c r="E64" cm="1">
        <f t="array" ref="E64">_xlfn.SWITCH(MONTH(Cafe_FitTrained[[#This Row],[Date]]),1,100,2,100,3,100,4,150,5,150,6,150,7,150,8,200,9,150,10,150,11,150,12,150)</f>
        <v>100</v>
      </c>
      <c r="F64">
        <v>19</v>
      </c>
      <c r="G64">
        <f>IF(OR(WEEKDAY(Cafe_FitTrained[[#This Row],[Date]])=1, WEEKDAY(Cafe_FitTrained[[#This Row],[Date]])=7),1,0)</f>
        <v>0</v>
      </c>
      <c r="H64" s="8">
        <f>K$17+(K$18*Cafe_FitTrained[[#This Row],[Temp]])+(K$19*Cafe_FitTrained[[#This Row],[ADSpend]])+(K$20*Cafe_FitTrained[[#This Row],[TapsActive]])+(K$21*Cafe_FitTrained[[#This Row],[IsWeekend]])</f>
        <v>8897.727313155674</v>
      </c>
      <c r="J64" s="4">
        <v>37</v>
      </c>
      <c r="K64" s="4">
        <v>9034.9486888269566</v>
      </c>
      <c r="L64" s="4">
        <v>233.08310057371455</v>
      </c>
    </row>
    <row r="65" spans="2:12" x14ac:dyDescent="0.3">
      <c r="B65" s="1">
        <f t="shared" si="0"/>
        <v>42794</v>
      </c>
      <c r="C65" s="2">
        <v>9346.5829343441128</v>
      </c>
      <c r="D65">
        <v>57</v>
      </c>
      <c r="E65" cm="1">
        <f t="array" ref="E65">_xlfn.SWITCH(MONTH(Cafe_FitTrained[[#This Row],[Date]]),1,100,2,100,3,100,4,150,5,150,6,150,7,150,8,200,9,150,10,150,11,150,12,150)</f>
        <v>100</v>
      </c>
      <c r="F65">
        <v>19</v>
      </c>
      <c r="G65">
        <f>IF(OR(WEEKDAY(Cafe_FitTrained[[#This Row],[Date]])=1, WEEKDAY(Cafe_FitTrained[[#This Row],[Date]])=7),1,0)</f>
        <v>0</v>
      </c>
      <c r="H65" s="8">
        <f>K$17+(K$18*Cafe_FitTrained[[#This Row],[Temp]])+(K$19*Cafe_FitTrained[[#This Row],[ADSpend]])+(K$20*Cafe_FitTrained[[#This Row],[TapsActive]])+(K$21*Cafe_FitTrained[[#This Row],[IsWeekend]])</f>
        <v>9128.5684748476251</v>
      </c>
      <c r="J65" s="4">
        <v>38</v>
      </c>
      <c r="K65" s="4">
        <v>9435.0681464194204</v>
      </c>
      <c r="L65" s="4">
        <v>-996.5853289251354</v>
      </c>
    </row>
    <row r="66" spans="2:12" x14ac:dyDescent="0.3">
      <c r="B66" s="1">
        <f t="shared" si="0"/>
        <v>42795</v>
      </c>
      <c r="C66" s="2">
        <v>9197.4314425290922</v>
      </c>
      <c r="D66">
        <v>68</v>
      </c>
      <c r="E66" cm="1">
        <f t="array" ref="E66">_xlfn.SWITCH(MONTH(Cafe_FitTrained[[#This Row],[Date]]),1,100,2,100,3,100,4,150,5,150,6,150,7,150,8,200,9,150,10,150,11,150,12,150)</f>
        <v>100</v>
      </c>
      <c r="F66">
        <v>16</v>
      </c>
      <c r="G66">
        <f>IF(OR(WEEKDAY(Cafe_FitTrained[[#This Row],[Date]])=1, WEEKDAY(Cafe_FitTrained[[#This Row],[Date]])=7),1,0)</f>
        <v>0</v>
      </c>
      <c r="H66" s="8">
        <f>K$17+(K$18*Cafe_FitTrained[[#This Row],[Temp]])+(K$19*Cafe_FitTrained[[#This Row],[ADSpend]])+(K$20*Cafe_FitTrained[[#This Row],[TapsActive]])+(K$21*Cafe_FitTrained[[#This Row],[IsWeekend]])</f>
        <v>9617.1796557587895</v>
      </c>
      <c r="J66" s="4">
        <v>39</v>
      </c>
      <c r="K66" s="4">
        <v>9183.714733919629</v>
      </c>
      <c r="L66" s="4">
        <v>-958.01584539894247</v>
      </c>
    </row>
    <row r="67" spans="2:12" x14ac:dyDescent="0.3">
      <c r="B67" s="1">
        <f t="shared" si="0"/>
        <v>42796</v>
      </c>
      <c r="C67" s="2">
        <v>9252.2590754122029</v>
      </c>
      <c r="D67">
        <v>54</v>
      </c>
      <c r="E67" cm="1">
        <f t="array" ref="E67">_xlfn.SWITCH(MONTH(Cafe_FitTrained[[#This Row],[Date]]),1,100,2,100,3,100,4,150,5,150,6,150,7,150,8,200,9,150,10,150,11,150,12,150)</f>
        <v>100</v>
      </c>
      <c r="F67">
        <v>21</v>
      </c>
      <c r="G67">
        <f>IF(OR(WEEKDAY(Cafe_FitTrained[[#This Row],[Date]])=1, WEEKDAY(Cafe_FitTrained[[#This Row],[Date]])=7),1,0)</f>
        <v>0</v>
      </c>
      <c r="H67" s="8">
        <f>K$17+(K$18*Cafe_FitTrained[[#This Row],[Temp]])+(K$19*Cafe_FitTrained[[#This Row],[ADSpend]])+(K$20*Cafe_FitTrained[[#This Row],[TapsActive]])+(K$21*Cafe_FitTrained[[#This Row],[IsWeekend]])</f>
        <v>8969.5463043510281</v>
      </c>
      <c r="J67" s="4">
        <v>40</v>
      </c>
      <c r="K67" s="4">
        <v>8984.9304924569115</v>
      </c>
      <c r="L67" s="4">
        <v>-1554.4262866512836</v>
      </c>
    </row>
    <row r="68" spans="2:12" x14ac:dyDescent="0.3">
      <c r="B68" s="1">
        <f t="shared" si="0"/>
        <v>42797</v>
      </c>
      <c r="C68" s="2">
        <v>7226.2630702310416</v>
      </c>
      <c r="D68">
        <v>48</v>
      </c>
      <c r="E68" cm="1">
        <f t="array" ref="E68">_xlfn.SWITCH(MONTH(Cafe_FitTrained[[#This Row],[Date]]),1,100,2,100,3,100,4,150,5,150,6,150,7,150,8,200,9,150,10,150,11,150,12,150)</f>
        <v>100</v>
      </c>
      <c r="F68">
        <v>13</v>
      </c>
      <c r="G68">
        <f>IF(OR(WEEKDAY(Cafe_FitTrained[[#This Row],[Date]])=1, WEEKDAY(Cafe_FitTrained[[#This Row],[Date]])=7),1,0)</f>
        <v>0</v>
      </c>
      <c r="H68" s="8">
        <f>K$17+(K$18*Cafe_FitTrained[[#This Row],[Temp]])+(K$19*Cafe_FitTrained[[#This Row],[ADSpend]])+(K$20*Cafe_FitTrained[[#This Row],[TapsActive]])+(K$21*Cafe_FitTrained[[#This Row],[IsWeekend]])</f>
        <v>8913.1115012615555</v>
      </c>
      <c r="J68" s="4">
        <v>41</v>
      </c>
      <c r="K68" s="4">
        <v>8715.6158038163048</v>
      </c>
      <c r="L68" s="4">
        <v>-1515.2041819393116</v>
      </c>
    </row>
    <row r="69" spans="2:12" x14ac:dyDescent="0.3">
      <c r="B69" s="1">
        <f t="shared" si="0"/>
        <v>42798</v>
      </c>
      <c r="C69" s="2">
        <v>10451.139924567058</v>
      </c>
      <c r="D69">
        <v>48</v>
      </c>
      <c r="E69" cm="1">
        <f t="array" ref="E69">_xlfn.SWITCH(MONTH(Cafe_FitTrained[[#This Row],[Date]]),1,100,2,100,3,100,4,150,5,150,6,150,7,150,8,200,9,150,10,150,11,150,12,150)</f>
        <v>100</v>
      </c>
      <c r="F69">
        <v>18</v>
      </c>
      <c r="G69">
        <f>IF(OR(WEEKDAY(Cafe_FitTrained[[#This Row],[Date]])=1, WEEKDAY(Cafe_FitTrained[[#This Row],[Date]])=7),1,0)</f>
        <v>1</v>
      </c>
      <c r="H69" s="8">
        <f>K$17+(K$18*Cafe_FitTrained[[#This Row],[Temp]])+(K$19*Cafe_FitTrained[[#This Row],[ADSpend]])+(K$20*Cafe_FitTrained[[#This Row],[TapsActive]])+(K$21*Cafe_FitTrained[[#This Row],[IsWeekend]])</f>
        <v>11652.931184456791</v>
      </c>
      <c r="J69" s="4">
        <v>42</v>
      </c>
      <c r="K69" s="4">
        <v>12004.320989696675</v>
      </c>
      <c r="L69" s="4">
        <v>-122.01853837456838</v>
      </c>
    </row>
    <row r="70" spans="2:12" x14ac:dyDescent="0.3">
      <c r="B70" s="1">
        <f t="shared" si="0"/>
        <v>42799</v>
      </c>
      <c r="C70" s="2">
        <v>11642.844586452866</v>
      </c>
      <c r="D70">
        <v>54</v>
      </c>
      <c r="E70" cm="1">
        <f t="array" ref="E70">_xlfn.SWITCH(MONTH(Cafe_FitTrained[[#This Row],[Date]]),1,100,2,100,3,100,4,150,5,150,6,150,7,150,8,200,9,150,10,150,11,150,12,150)</f>
        <v>100</v>
      </c>
      <c r="F70">
        <v>19</v>
      </c>
      <c r="G70">
        <f>IF(OR(WEEKDAY(Cafe_FitTrained[[#This Row],[Date]])=1, WEEKDAY(Cafe_FitTrained[[#This Row],[Date]])=7),1,0)</f>
        <v>1</v>
      </c>
      <c r="H70" s="8">
        <f>K$17+(K$18*Cafe_FitTrained[[#This Row],[Temp]])+(K$19*Cafe_FitTrained[[#This Row],[ADSpend]])+(K$20*Cafe_FitTrained[[#This Row],[TapsActive]])+(K$21*Cafe_FitTrained[[#This Row],[IsWeekend]])</f>
        <v>11861.97155132343</v>
      </c>
      <c r="J70" s="4">
        <v>43</v>
      </c>
      <c r="K70" s="4">
        <v>12296.725017180059</v>
      </c>
      <c r="L70" s="4">
        <v>298.06602884147287</v>
      </c>
    </row>
    <row r="71" spans="2:12" x14ac:dyDescent="0.3">
      <c r="B71" s="1">
        <f t="shared" si="0"/>
        <v>42800</v>
      </c>
      <c r="C71" s="2">
        <v>8668.3560713776933</v>
      </c>
      <c r="D71">
        <v>62</v>
      </c>
      <c r="E71" cm="1">
        <f t="array" ref="E71">_xlfn.SWITCH(MONTH(Cafe_FitTrained[[#This Row],[Date]]),1,100,2,100,3,100,4,150,5,150,6,150,7,150,8,200,9,150,10,150,11,150,12,150)</f>
        <v>100</v>
      </c>
      <c r="F71">
        <v>15</v>
      </c>
      <c r="G71">
        <f>IF(OR(WEEKDAY(Cafe_FitTrained[[#This Row],[Date]])=1, WEEKDAY(Cafe_FitTrained[[#This Row],[Date]])=7),1,0)</f>
        <v>0</v>
      </c>
      <c r="H71" s="8">
        <f>K$17+(K$18*Cafe_FitTrained[[#This Row],[Temp]])+(K$19*Cafe_FitTrained[[#This Row],[ADSpend]])+(K$20*Cafe_FitTrained[[#This Row],[TapsActive]])+(K$21*Cafe_FitTrained[[#This Row],[IsWeekend]])</f>
        <v>9408.1392888921509</v>
      </c>
      <c r="J71" s="4">
        <v>44</v>
      </c>
      <c r="K71" s="4">
        <v>9281.1740386247893</v>
      </c>
      <c r="L71" s="4">
        <v>25.668637738350299</v>
      </c>
    </row>
    <row r="72" spans="2:12" x14ac:dyDescent="0.3">
      <c r="B72" s="1">
        <f t="shared" si="0"/>
        <v>42801</v>
      </c>
      <c r="C72" s="2">
        <v>9398.0485745322803</v>
      </c>
      <c r="D72">
        <v>62</v>
      </c>
      <c r="E72" cm="1">
        <f t="array" ref="E72">_xlfn.SWITCH(MONTH(Cafe_FitTrained[[#This Row],[Date]]),1,100,2,100,3,100,4,150,5,150,6,150,7,150,8,200,9,150,10,150,11,150,12,150)</f>
        <v>100</v>
      </c>
      <c r="F72">
        <v>13</v>
      </c>
      <c r="G72">
        <f>IF(OR(WEEKDAY(Cafe_FitTrained[[#This Row],[Date]])=1, WEEKDAY(Cafe_FitTrained[[#This Row],[Date]])=7),1,0)</f>
        <v>0</v>
      </c>
      <c r="H72" s="8">
        <f>K$17+(K$18*Cafe_FitTrained[[#This Row],[Temp]])+(K$19*Cafe_FitTrained[[#This Row],[ADSpend]])+(K$20*Cafe_FitTrained[[#This Row],[TapsActive]])+(K$21*Cafe_FitTrained[[#This Row],[IsWeekend]])</f>
        <v>9451.7408785427688</v>
      </c>
      <c r="J72" s="4">
        <v>45</v>
      </c>
      <c r="K72" s="4">
        <v>8991.347099176337</v>
      </c>
      <c r="L72" s="4">
        <v>-236.62485002822723</v>
      </c>
    </row>
    <row r="73" spans="2:12" x14ac:dyDescent="0.3">
      <c r="B73" s="1">
        <f t="shared" ref="B73:B136" si="1">B72+1</f>
        <v>42802</v>
      </c>
      <c r="C73" s="2">
        <v>8016.7307537028846</v>
      </c>
      <c r="D73">
        <v>60</v>
      </c>
      <c r="E73" cm="1">
        <f t="array" ref="E73">_xlfn.SWITCH(MONTH(Cafe_FitTrained[[#This Row],[Date]]),1,100,2,100,3,100,4,150,5,150,6,150,7,150,8,200,9,150,10,150,11,150,12,150)</f>
        <v>100</v>
      </c>
      <c r="F73">
        <v>14</v>
      </c>
      <c r="G73">
        <f>IF(OR(WEEKDAY(Cafe_FitTrained[[#This Row],[Date]])=1, WEEKDAY(Cafe_FitTrained[[#This Row],[Date]])=7),1,0)</f>
        <v>0</v>
      </c>
      <c r="H73" s="8">
        <f>K$17+(K$18*Cafe_FitTrained[[#This Row],[Temp]])+(K$19*Cafe_FitTrained[[#This Row],[ADSpend]])+(K$20*Cafe_FitTrained[[#This Row],[TapsActive]])+(K$21*Cafe_FitTrained[[#This Row],[IsWeekend]])</f>
        <v>9352.9930298201452</v>
      </c>
      <c r="J73" s="4">
        <v>46</v>
      </c>
      <c r="K73" s="4">
        <v>9220.8997168508213</v>
      </c>
      <c r="L73" s="4">
        <v>-1339.2806528996871</v>
      </c>
    </row>
    <row r="74" spans="2:12" x14ac:dyDescent="0.3">
      <c r="B74" s="1">
        <f t="shared" si="1"/>
        <v>42803</v>
      </c>
      <c r="C74" s="2">
        <v>10230.904425521607</v>
      </c>
      <c r="D74">
        <v>59</v>
      </c>
      <c r="E74" cm="1">
        <f t="array" ref="E74">_xlfn.SWITCH(MONTH(Cafe_FitTrained[[#This Row],[Date]]),1,100,2,100,3,100,4,150,5,150,6,150,7,150,8,200,9,150,10,150,11,150,12,150)</f>
        <v>100</v>
      </c>
      <c r="F74">
        <v>18</v>
      </c>
      <c r="G74">
        <f>IF(OR(WEEKDAY(Cafe_FitTrained[[#This Row],[Date]])=1, WEEKDAY(Cafe_FitTrained[[#This Row],[Date]])=7),1,0)</f>
        <v>0</v>
      </c>
      <c r="H74" s="8">
        <f>K$17+(K$18*Cafe_FitTrained[[#This Row],[Temp]])+(K$19*Cafe_FitTrained[[#This Row],[ADSpend]])+(K$20*Cafe_FitTrained[[#This Row],[TapsActive]])+(K$21*Cafe_FitTrained[[#This Row],[IsWeekend]])</f>
        <v>9227.3163235702486</v>
      </c>
      <c r="J74" s="4">
        <v>47</v>
      </c>
      <c r="K74" s="4">
        <v>8787.4347950116589</v>
      </c>
      <c r="L74" s="4">
        <v>174.57568615179116</v>
      </c>
    </row>
    <row r="75" spans="2:12" x14ac:dyDescent="0.3">
      <c r="B75" s="1">
        <f t="shared" si="1"/>
        <v>42804</v>
      </c>
      <c r="C75" s="2">
        <v>8704.5462922277784</v>
      </c>
      <c r="D75">
        <v>63</v>
      </c>
      <c r="E75" cm="1">
        <f t="array" ref="E75">_xlfn.SWITCH(MONTH(Cafe_FitTrained[[#This Row],[Date]]),1,100,2,100,3,100,4,150,5,150,6,150,7,150,8,200,9,150,10,150,11,150,12,150)</f>
        <v>100</v>
      </c>
      <c r="F75">
        <v>21</v>
      </c>
      <c r="G75">
        <f>IF(OR(WEEKDAY(Cafe_FitTrained[[#This Row],[Date]])=1, WEEKDAY(Cafe_FitTrained[[#This Row],[Date]])=7),1,0)</f>
        <v>0</v>
      </c>
      <c r="H75" s="8">
        <f>K$17+(K$18*Cafe_FitTrained[[#This Row],[Temp]])+(K$19*Cafe_FitTrained[[#This Row],[ADSpend]])+(K$20*Cafe_FitTrained[[#This Row],[TapsActive]])+(K$21*Cafe_FitTrained[[#This Row],[IsWeekend]])</f>
        <v>9315.808046888953</v>
      </c>
      <c r="J75" s="4">
        <v>48</v>
      </c>
      <c r="K75" s="4">
        <v>9040.076751528919</v>
      </c>
      <c r="L75" s="4">
        <v>-1123.0217462629043</v>
      </c>
    </row>
    <row r="76" spans="2:12" x14ac:dyDescent="0.3">
      <c r="B76" s="1">
        <f t="shared" si="1"/>
        <v>42805</v>
      </c>
      <c r="C76" s="2">
        <v>12282.154320248199</v>
      </c>
      <c r="D76">
        <v>50</v>
      </c>
      <c r="E76" cm="1">
        <f t="array" ref="E76">_xlfn.SWITCH(MONTH(Cafe_FitTrained[[#This Row],[Date]]),1,100,2,100,3,100,4,150,5,150,6,150,7,150,8,200,9,150,10,150,11,150,12,150)</f>
        <v>100</v>
      </c>
      <c r="F76">
        <v>17</v>
      </c>
      <c r="G76">
        <f>IF(OR(WEEKDAY(Cafe_FitTrained[[#This Row],[Date]])=1, WEEKDAY(Cafe_FitTrained[[#This Row],[Date]])=7),1,0)</f>
        <v>1</v>
      </c>
      <c r="H76" s="8">
        <f>K$17+(K$18*Cafe_FitTrained[[#This Row],[Temp]])+(K$19*Cafe_FitTrained[[#This Row],[ADSpend]])+(K$20*Cafe_FitTrained[[#This Row],[TapsActive]])+(K$21*Cafe_FitTrained[[#This Row],[IsWeekend]])</f>
        <v>11751.679033179416</v>
      </c>
      <c r="J76" s="4">
        <v>49</v>
      </c>
      <c r="K76" s="4">
        <v>11922.245873097398</v>
      </c>
      <c r="L76" s="4">
        <v>-1770.4743642942794</v>
      </c>
    </row>
    <row r="77" spans="2:12" x14ac:dyDescent="0.3">
      <c r="B77" s="1">
        <f t="shared" si="1"/>
        <v>42806</v>
      </c>
      <c r="C77" s="2">
        <v>11692.153744557889</v>
      </c>
      <c r="D77">
        <v>41</v>
      </c>
      <c r="E77" cm="1">
        <f t="array" ref="E77">_xlfn.SWITCH(MONTH(Cafe_FitTrained[[#This Row],[Date]]),1,100,2,100,3,100,4,150,5,150,6,150,7,150,8,200,9,150,10,150,11,150,12,150)</f>
        <v>100</v>
      </c>
      <c r="F77">
        <v>16</v>
      </c>
      <c r="G77">
        <f>IF(OR(WEEKDAY(Cafe_FitTrained[[#This Row],[Date]])=1, WEEKDAY(Cafe_FitTrained[[#This Row],[Date]])=7),1,0)</f>
        <v>1</v>
      </c>
      <c r="H77" s="8">
        <f>K$17+(K$18*Cafe_FitTrained[[#This Row],[Temp]])+(K$19*Cafe_FitTrained[[#This Row],[ADSpend]])+(K$20*Cafe_FitTrained[[#This Row],[TapsActive]])+(K$21*Cafe_FitTrained[[#This Row],[IsWeekend]])</f>
        <v>11427.218085466802</v>
      </c>
      <c r="J77" s="4">
        <v>50</v>
      </c>
      <c r="K77" s="4">
        <v>12163.343160193268</v>
      </c>
      <c r="L77" s="4">
        <v>-1489.3061386637655</v>
      </c>
    </row>
    <row r="78" spans="2:12" x14ac:dyDescent="0.3">
      <c r="B78" s="1">
        <f t="shared" si="1"/>
        <v>42807</v>
      </c>
      <c r="C78" s="2">
        <v>7301.5755880555434</v>
      </c>
      <c r="D78">
        <v>39</v>
      </c>
      <c r="E78" cm="1">
        <f t="array" ref="E78">_xlfn.SWITCH(MONTH(Cafe_FitTrained[[#This Row],[Date]]),1,100,2,100,3,100,4,150,5,150,6,150,7,150,8,200,9,150,10,150,11,150,12,150)</f>
        <v>100</v>
      </c>
      <c r="F78">
        <v>18</v>
      </c>
      <c r="G78">
        <f>IF(OR(WEEKDAY(Cafe_FitTrained[[#This Row],[Date]])=1, WEEKDAY(Cafe_FitTrained[[#This Row],[Date]])=7),1,0)</f>
        <v>0</v>
      </c>
      <c r="H78" s="8">
        <f>K$17+(K$18*Cafe_FitTrained[[#This Row],[Temp]])+(K$19*Cafe_FitTrained[[#This Row],[ADSpend]])+(K$20*Cafe_FitTrained[[#This Row],[TapsActive]])+(K$21*Cafe_FitTrained[[#This Row],[IsWeekend]])</f>
        <v>8457.8457845970861</v>
      </c>
      <c r="J78" s="4">
        <v>51</v>
      </c>
      <c r="K78" s="4">
        <v>9287.5906453442167</v>
      </c>
      <c r="L78" s="4">
        <v>-1525.4099231743558</v>
      </c>
    </row>
    <row r="79" spans="2:12" x14ac:dyDescent="0.3">
      <c r="B79" s="1">
        <f t="shared" si="1"/>
        <v>42808</v>
      </c>
      <c r="C79" s="2">
        <v>7291.5243177532757</v>
      </c>
      <c r="D79">
        <v>41</v>
      </c>
      <c r="E79" cm="1">
        <f t="array" ref="E79">_xlfn.SWITCH(MONTH(Cafe_FitTrained[[#This Row],[Date]]),1,100,2,100,3,100,4,150,5,150,6,150,7,150,8,200,9,150,10,150,11,150,12,150)</f>
        <v>100</v>
      </c>
      <c r="F79">
        <v>18</v>
      </c>
      <c r="G79">
        <f>IF(OR(WEEKDAY(Cafe_FitTrained[[#This Row],[Date]])=1, WEEKDAY(Cafe_FitTrained[[#This Row],[Date]])=7),1,0)</f>
        <v>0</v>
      </c>
      <c r="H79" s="8">
        <f>K$17+(K$18*Cafe_FitTrained[[#This Row],[Temp]])+(K$19*Cafe_FitTrained[[#This Row],[ADSpend]])+(K$20*Cafe_FitTrained[[#This Row],[TapsActive]])+(K$21*Cafe_FitTrained[[#This Row],[IsWeekend]])</f>
        <v>8534.7928384944025</v>
      </c>
      <c r="J79" s="4">
        <v>52</v>
      </c>
      <c r="K79" s="4">
        <v>9364.5376992415313</v>
      </c>
      <c r="L79" s="4">
        <v>-920.86774579749363</v>
      </c>
    </row>
    <row r="80" spans="2:12" x14ac:dyDescent="0.3">
      <c r="B80" s="1">
        <f t="shared" si="1"/>
        <v>42809</v>
      </c>
      <c r="C80" s="2">
        <v>8489.1700542301442</v>
      </c>
      <c r="D80">
        <v>34</v>
      </c>
      <c r="E80" cm="1">
        <f t="array" ref="E80">_xlfn.SWITCH(MONTH(Cafe_FitTrained[[#This Row],[Date]]),1,100,2,100,3,100,4,150,5,150,6,150,7,150,8,200,9,150,10,150,11,150,12,150)</f>
        <v>100</v>
      </c>
      <c r="F80">
        <v>18</v>
      </c>
      <c r="G80">
        <f>IF(OR(WEEKDAY(Cafe_FitTrained[[#This Row],[Date]])=1, WEEKDAY(Cafe_FitTrained[[#This Row],[Date]])=7),1,0)</f>
        <v>0</v>
      </c>
      <c r="H80" s="8">
        <f>K$17+(K$18*Cafe_FitTrained[[#This Row],[Temp]])+(K$19*Cafe_FitTrained[[#This Row],[ADSpend]])+(K$20*Cafe_FitTrained[[#This Row],[TapsActive]])+(K$21*Cafe_FitTrained[[#This Row],[IsWeekend]])</f>
        <v>8265.4781498537959</v>
      </c>
      <c r="J80" s="4">
        <v>53</v>
      </c>
      <c r="K80" s="4">
        <v>9424.8120210154993</v>
      </c>
      <c r="L80" s="4">
        <v>683.38185752033314</v>
      </c>
    </row>
    <row r="81" spans="2:12" x14ac:dyDescent="0.3">
      <c r="B81" s="1">
        <f t="shared" si="1"/>
        <v>42810</v>
      </c>
      <c r="C81" s="2">
        <v>6844.1304101548076</v>
      </c>
      <c r="D81">
        <v>38</v>
      </c>
      <c r="E81" cm="1">
        <f t="array" ref="E81">_xlfn.SWITCH(MONTH(Cafe_FitTrained[[#This Row],[Date]]),1,100,2,100,3,100,4,150,5,150,6,150,7,150,8,200,9,150,10,150,11,150,12,150)</f>
        <v>100</v>
      </c>
      <c r="F81">
        <v>14</v>
      </c>
      <c r="G81">
        <f>IF(OR(WEEKDAY(Cafe_FitTrained[[#This Row],[Date]])=1, WEEKDAY(Cafe_FitTrained[[#This Row],[Date]])=7),1,0)</f>
        <v>0</v>
      </c>
      <c r="H81" s="8">
        <f>K$17+(K$18*Cafe_FitTrained[[#This Row],[Temp]])+(K$19*Cafe_FitTrained[[#This Row],[ADSpend]])+(K$20*Cafe_FitTrained[[#This Row],[TapsActive]])+(K$21*Cafe_FitTrained[[#This Row],[IsWeekend]])</f>
        <v>8506.5754369496663</v>
      </c>
      <c r="J81" s="4">
        <v>54</v>
      </c>
      <c r="K81" s="4">
        <v>9424.8120210154993</v>
      </c>
      <c r="L81" s="4">
        <v>54.671864626165188</v>
      </c>
    </row>
    <row r="82" spans="2:12" x14ac:dyDescent="0.3">
      <c r="B82" s="1">
        <f t="shared" si="1"/>
        <v>42811</v>
      </c>
      <c r="C82" s="2">
        <v>9173.6474822106993</v>
      </c>
      <c r="D82">
        <v>49</v>
      </c>
      <c r="E82" cm="1">
        <f t="array" ref="E82">_xlfn.SWITCH(MONTH(Cafe_FitTrained[[#This Row],[Date]]),1,100,2,100,3,100,4,150,5,150,6,150,7,150,8,200,9,150,10,150,11,150,12,150)</f>
        <v>100</v>
      </c>
      <c r="F82">
        <v>16</v>
      </c>
      <c r="G82">
        <f>IF(OR(WEEKDAY(Cafe_FitTrained[[#This Row],[Date]])=1, WEEKDAY(Cafe_FitTrained[[#This Row],[Date]])=7),1,0)</f>
        <v>0</v>
      </c>
      <c r="H82" s="8">
        <f>K$17+(K$18*Cafe_FitTrained[[#This Row],[Temp]])+(K$19*Cafe_FitTrained[[#This Row],[ADSpend]])+(K$20*Cafe_FitTrained[[#This Row],[TapsActive]])+(K$21*Cafe_FitTrained[[#This Row],[IsWeekend]])</f>
        <v>8886.1826437342861</v>
      </c>
      <c r="J82" s="4">
        <v>55</v>
      </c>
      <c r="K82" s="4">
        <v>9453.0294225602356</v>
      </c>
      <c r="L82" s="4">
        <v>-1483.072589624494</v>
      </c>
    </row>
    <row r="83" spans="2:12" x14ac:dyDescent="0.3">
      <c r="B83" s="1">
        <f t="shared" si="1"/>
        <v>42812</v>
      </c>
      <c r="C83" s="2">
        <v>11271.6125987419</v>
      </c>
      <c r="D83">
        <v>62</v>
      </c>
      <c r="E83" cm="1">
        <f t="array" ref="E83">_xlfn.SWITCH(MONTH(Cafe_FitTrained[[#This Row],[Date]]),1,100,2,100,3,100,4,150,5,150,6,150,7,150,8,200,9,150,10,150,11,150,12,150)</f>
        <v>100</v>
      </c>
      <c r="F83">
        <v>16</v>
      </c>
      <c r="G83">
        <f>IF(OR(WEEKDAY(Cafe_FitTrained[[#This Row],[Date]])=1, WEEKDAY(Cafe_FitTrained[[#This Row],[Date]])=7),1,0)</f>
        <v>1</v>
      </c>
      <c r="H83" s="8">
        <f>K$17+(K$18*Cafe_FitTrained[[#This Row],[Temp]])+(K$19*Cafe_FitTrained[[#This Row],[ADSpend]])+(K$20*Cafe_FitTrained[[#This Row],[TapsActive]])+(K$21*Cafe_FitTrained[[#This Row],[IsWeekend]])</f>
        <v>12235.162151388622</v>
      </c>
      <c r="J83" s="4">
        <v>56</v>
      </c>
      <c r="K83" s="4">
        <v>12355.71079493656</v>
      </c>
      <c r="L83" s="4">
        <v>-45.245494501077701</v>
      </c>
    </row>
    <row r="84" spans="2:12" x14ac:dyDescent="0.3">
      <c r="B84" s="1">
        <f t="shared" si="1"/>
        <v>42813</v>
      </c>
      <c r="C84" s="2">
        <v>11017.426127056373</v>
      </c>
      <c r="D84">
        <v>55</v>
      </c>
      <c r="E84" cm="1">
        <f t="array" ref="E84">_xlfn.SWITCH(MONTH(Cafe_FitTrained[[#This Row],[Date]]),1,100,2,100,3,100,4,150,5,150,6,150,7,150,8,200,9,150,10,150,11,150,12,150)</f>
        <v>100</v>
      </c>
      <c r="F84">
        <v>17</v>
      </c>
      <c r="G84">
        <f>IF(OR(WEEKDAY(Cafe_FitTrained[[#This Row],[Date]])=1, WEEKDAY(Cafe_FitTrained[[#This Row],[Date]])=7),1,0)</f>
        <v>1</v>
      </c>
      <c r="H84" s="8">
        <f>K$17+(K$18*Cafe_FitTrained[[#This Row],[Temp]])+(K$19*Cafe_FitTrained[[#This Row],[ADSpend]])+(K$20*Cafe_FitTrained[[#This Row],[TapsActive]])+(K$21*Cafe_FitTrained[[#This Row],[IsWeekend]])</f>
        <v>11944.046667922707</v>
      </c>
      <c r="J84" s="4">
        <v>57</v>
      </c>
      <c r="K84" s="4">
        <v>11609.329594806171</v>
      </c>
      <c r="L84" s="4">
        <v>-326.90765521435605</v>
      </c>
    </row>
    <row r="85" spans="2:12" x14ac:dyDescent="0.3">
      <c r="B85" s="1">
        <f t="shared" si="1"/>
        <v>42814</v>
      </c>
      <c r="C85" s="2">
        <v>8878.9813493017264</v>
      </c>
      <c r="D85">
        <v>57</v>
      </c>
      <c r="E85" cm="1">
        <f t="array" ref="E85">_xlfn.SWITCH(MONTH(Cafe_FitTrained[[#This Row],[Date]]),1,100,2,100,3,100,4,150,5,150,6,150,7,150,8,200,9,150,10,150,11,150,12,150)</f>
        <v>100</v>
      </c>
      <c r="F85">
        <v>17</v>
      </c>
      <c r="G85">
        <f>IF(OR(WEEKDAY(Cafe_FitTrained[[#This Row],[Date]])=1, WEEKDAY(Cafe_FitTrained[[#This Row],[Date]])=7),1,0)</f>
        <v>0</v>
      </c>
      <c r="H85" s="8">
        <f>K$17+(K$18*Cafe_FitTrained[[#This Row],[Temp]])+(K$19*Cafe_FitTrained[[#This Row],[ADSpend]])+(K$20*Cafe_FitTrained[[#This Row],[TapsActive]])+(K$21*Cafe_FitTrained[[#This Row],[IsWeekend]])</f>
        <v>9172.1700644982429</v>
      </c>
      <c r="J85" s="4">
        <v>58</v>
      </c>
      <c r="K85" s="4">
        <v>8897.727313155674</v>
      </c>
      <c r="L85" s="4">
        <v>-656.90118799267839</v>
      </c>
    </row>
    <row r="86" spans="2:12" x14ac:dyDescent="0.3">
      <c r="B86" s="1">
        <f t="shared" si="1"/>
        <v>42815</v>
      </c>
      <c r="C86" s="2">
        <v>10175.233961331278</v>
      </c>
      <c r="D86">
        <v>71</v>
      </c>
      <c r="E86" cm="1">
        <f t="array" ref="E86">_xlfn.SWITCH(MONTH(Cafe_FitTrained[[#This Row],[Date]]),1,100,2,100,3,100,4,150,5,150,6,150,7,150,8,200,9,150,10,150,11,150,12,150)</f>
        <v>100</v>
      </c>
      <c r="F86">
        <v>17</v>
      </c>
      <c r="G86">
        <f>IF(OR(WEEKDAY(Cafe_FitTrained[[#This Row],[Date]])=1, WEEKDAY(Cafe_FitTrained[[#This Row],[Date]])=7),1,0)</f>
        <v>0</v>
      </c>
      <c r="H86" s="8">
        <f>K$17+(K$18*Cafe_FitTrained[[#This Row],[Temp]])+(K$19*Cafe_FitTrained[[#This Row],[ADSpend]])+(K$20*Cafe_FitTrained[[#This Row],[TapsActive]])+(K$21*Cafe_FitTrained[[#This Row],[IsWeekend]])</f>
        <v>9710.7994417794562</v>
      </c>
      <c r="J86" s="4">
        <v>59</v>
      </c>
      <c r="K86" s="4">
        <v>9128.5684748476251</v>
      </c>
      <c r="L86" s="4">
        <v>218.01445949648769</v>
      </c>
    </row>
    <row r="87" spans="2:12" x14ac:dyDescent="0.3">
      <c r="B87" s="1">
        <f t="shared" si="1"/>
        <v>42816</v>
      </c>
      <c r="C87" s="2">
        <v>8792.5075296340146</v>
      </c>
      <c r="D87">
        <v>63</v>
      </c>
      <c r="E87" cm="1">
        <f t="array" ref="E87">_xlfn.SWITCH(MONTH(Cafe_FitTrained[[#This Row],[Date]]),1,100,2,100,3,100,4,150,5,150,6,150,7,150,8,200,9,150,10,150,11,150,12,150)</f>
        <v>100</v>
      </c>
      <c r="F87">
        <v>17</v>
      </c>
      <c r="G87">
        <f>IF(OR(WEEKDAY(Cafe_FitTrained[[#This Row],[Date]])=1, WEEKDAY(Cafe_FitTrained[[#This Row],[Date]])=7),1,0)</f>
        <v>0</v>
      </c>
      <c r="H87" s="8">
        <f>K$17+(K$18*Cafe_FitTrained[[#This Row],[Temp]])+(K$19*Cafe_FitTrained[[#This Row],[ADSpend]])+(K$20*Cafe_FitTrained[[#This Row],[TapsActive]])+(K$21*Cafe_FitTrained[[#This Row],[IsWeekend]])</f>
        <v>9403.0112261901904</v>
      </c>
      <c r="J87" s="4">
        <v>60</v>
      </c>
      <c r="K87" s="4">
        <v>9617.1796557587895</v>
      </c>
      <c r="L87" s="4">
        <v>-419.74821322969728</v>
      </c>
    </row>
    <row r="88" spans="2:12" x14ac:dyDescent="0.3">
      <c r="B88" s="1">
        <f t="shared" si="1"/>
        <v>42817</v>
      </c>
      <c r="C88" s="2">
        <v>8753.7055650291732</v>
      </c>
      <c r="D88">
        <v>57</v>
      </c>
      <c r="E88" cm="1">
        <f t="array" ref="E88">_xlfn.SWITCH(MONTH(Cafe_FitTrained[[#This Row],[Date]]),1,100,2,100,3,100,4,150,5,150,6,150,7,150,8,200,9,150,10,150,11,150,12,150)</f>
        <v>100</v>
      </c>
      <c r="F88">
        <v>17</v>
      </c>
      <c r="G88">
        <f>IF(OR(WEEKDAY(Cafe_FitTrained[[#This Row],[Date]])=1, WEEKDAY(Cafe_FitTrained[[#This Row],[Date]])=7),1,0)</f>
        <v>0</v>
      </c>
      <c r="H88" s="8">
        <f>K$17+(K$18*Cafe_FitTrained[[#This Row],[Temp]])+(K$19*Cafe_FitTrained[[#This Row],[ADSpend]])+(K$20*Cafe_FitTrained[[#This Row],[TapsActive]])+(K$21*Cafe_FitTrained[[#This Row],[IsWeekend]])</f>
        <v>9172.1700644982429</v>
      </c>
      <c r="J88" s="4">
        <v>61</v>
      </c>
      <c r="K88" s="4">
        <v>8969.5463043510281</v>
      </c>
      <c r="L88" s="4">
        <v>282.71277106117486</v>
      </c>
    </row>
    <row r="89" spans="2:12" x14ac:dyDescent="0.3">
      <c r="B89" s="1">
        <f t="shared" si="1"/>
        <v>42818</v>
      </c>
      <c r="C89" s="2">
        <v>9321.2748164897384</v>
      </c>
      <c r="D89">
        <v>62</v>
      </c>
      <c r="E89" cm="1">
        <f t="array" ref="E89">_xlfn.SWITCH(MONTH(Cafe_FitTrained[[#This Row],[Date]]),1,100,2,100,3,100,4,150,5,150,6,150,7,150,8,200,9,150,10,150,11,150,12,150)</f>
        <v>100</v>
      </c>
      <c r="F89">
        <v>14</v>
      </c>
      <c r="G89">
        <f>IF(OR(WEEKDAY(Cafe_FitTrained[[#This Row],[Date]])=1, WEEKDAY(Cafe_FitTrained[[#This Row],[Date]])=7),1,0)</f>
        <v>0</v>
      </c>
      <c r="H89" s="8">
        <f>K$17+(K$18*Cafe_FitTrained[[#This Row],[Temp]])+(K$19*Cafe_FitTrained[[#This Row],[ADSpend]])+(K$20*Cafe_FitTrained[[#This Row],[TapsActive]])+(K$21*Cafe_FitTrained[[#This Row],[IsWeekend]])</f>
        <v>9429.9400837174599</v>
      </c>
      <c r="J89" s="4">
        <v>62</v>
      </c>
      <c r="K89" s="4">
        <v>8913.1115012615555</v>
      </c>
      <c r="L89" s="4">
        <v>-1686.8484310305139</v>
      </c>
    </row>
    <row r="90" spans="2:12" x14ac:dyDescent="0.3">
      <c r="B90" s="1">
        <f t="shared" si="1"/>
        <v>42819</v>
      </c>
      <c r="C90" s="2">
        <v>10634.489540588766</v>
      </c>
      <c r="D90">
        <v>66</v>
      </c>
      <c r="E90" cm="1">
        <f t="array" ref="E90">_xlfn.SWITCH(MONTH(Cafe_FitTrained[[#This Row],[Date]]),1,100,2,100,3,100,4,150,5,150,6,150,7,150,8,200,9,150,10,150,11,150,12,150)</f>
        <v>100</v>
      </c>
      <c r="F90">
        <v>19</v>
      </c>
      <c r="G90">
        <f>IF(OR(WEEKDAY(Cafe_FitTrained[[#This Row],[Date]])=1, WEEKDAY(Cafe_FitTrained[[#This Row],[Date]])=7),1,0)</f>
        <v>1</v>
      </c>
      <c r="H90" s="8">
        <f>K$17+(K$18*Cafe_FitTrained[[#This Row],[Temp]])+(K$19*Cafe_FitTrained[[#This Row],[ADSpend]])+(K$20*Cafe_FitTrained[[#This Row],[TapsActive]])+(K$21*Cafe_FitTrained[[#This Row],[IsWeekend]])</f>
        <v>12323.653874707328</v>
      </c>
      <c r="J90" s="4">
        <v>63</v>
      </c>
      <c r="K90" s="4">
        <v>11652.931184456791</v>
      </c>
      <c r="L90" s="4">
        <v>-1201.7912598897328</v>
      </c>
    </row>
    <row r="91" spans="2:12" x14ac:dyDescent="0.3">
      <c r="B91" s="1">
        <f t="shared" si="1"/>
        <v>42820</v>
      </c>
      <c r="C91" s="2">
        <v>11351.195402391633</v>
      </c>
      <c r="D91">
        <v>67</v>
      </c>
      <c r="E91" cm="1">
        <f t="array" ref="E91">_xlfn.SWITCH(MONTH(Cafe_FitTrained[[#This Row],[Date]]),1,100,2,100,3,100,4,150,5,150,6,150,7,150,8,200,9,150,10,150,11,150,12,150)</f>
        <v>100</v>
      </c>
      <c r="F91">
        <v>13</v>
      </c>
      <c r="G91">
        <f>IF(OR(WEEKDAY(Cafe_FitTrained[[#This Row],[Date]])=1, WEEKDAY(Cafe_FitTrained[[#This Row],[Date]])=7),1,0)</f>
        <v>1</v>
      </c>
      <c r="H91" s="8">
        <f>K$17+(K$18*Cafe_FitTrained[[#This Row],[Temp]])+(K$19*Cafe_FitTrained[[#This Row],[ADSpend]])+(K$20*Cafe_FitTrained[[#This Row],[TapsActive]])+(K$21*Cafe_FitTrained[[#This Row],[IsWeekend]])</f>
        <v>12492.932170607843</v>
      </c>
      <c r="J91" s="4">
        <v>64</v>
      </c>
      <c r="K91" s="4">
        <v>11861.97155132343</v>
      </c>
      <c r="L91" s="4">
        <v>-219.12696487056382</v>
      </c>
    </row>
    <row r="92" spans="2:12" x14ac:dyDescent="0.3">
      <c r="B92" s="1">
        <f t="shared" si="1"/>
        <v>42821</v>
      </c>
      <c r="C92" s="2">
        <v>8447.7766389692697</v>
      </c>
      <c r="D92">
        <v>68</v>
      </c>
      <c r="E92" cm="1">
        <f t="array" ref="E92">_xlfn.SWITCH(MONTH(Cafe_FitTrained[[#This Row],[Date]]),1,100,2,100,3,100,4,150,5,150,6,150,7,150,8,200,9,150,10,150,11,150,12,150)</f>
        <v>100</v>
      </c>
      <c r="F92">
        <v>19</v>
      </c>
      <c r="G92">
        <f>IF(OR(WEEKDAY(Cafe_FitTrained[[#This Row],[Date]])=1, WEEKDAY(Cafe_FitTrained[[#This Row],[Date]])=7),1,0)</f>
        <v>0</v>
      </c>
      <c r="H92" s="8">
        <f>K$17+(K$18*Cafe_FitTrained[[#This Row],[Temp]])+(K$19*Cafe_FitTrained[[#This Row],[ADSpend]])+(K$20*Cafe_FitTrained[[#This Row],[TapsActive]])+(K$21*Cafe_FitTrained[[#This Row],[IsWeekend]])</f>
        <v>9551.7772712828628</v>
      </c>
      <c r="J92" s="4">
        <v>65</v>
      </c>
      <c r="K92" s="4">
        <v>9408.1392888921509</v>
      </c>
      <c r="L92" s="4">
        <v>-739.78321751445765</v>
      </c>
    </row>
    <row r="93" spans="2:12" x14ac:dyDescent="0.3">
      <c r="B93" s="1">
        <f t="shared" si="1"/>
        <v>42822</v>
      </c>
      <c r="C93" s="2">
        <v>9763.1839944056046</v>
      </c>
      <c r="D93">
        <v>70</v>
      </c>
      <c r="E93" cm="1">
        <f t="array" ref="E93">_xlfn.SWITCH(MONTH(Cafe_FitTrained[[#This Row],[Date]]),1,100,2,100,3,100,4,150,5,150,6,150,7,150,8,200,9,150,10,150,11,150,12,150)</f>
        <v>100</v>
      </c>
      <c r="F93">
        <v>20</v>
      </c>
      <c r="G93">
        <f>IF(OR(WEEKDAY(Cafe_FitTrained[[#This Row],[Date]])=1, WEEKDAY(Cafe_FitTrained[[#This Row],[Date]])=7),1,0)</f>
        <v>0</v>
      </c>
      <c r="H93" s="8">
        <f>K$17+(K$18*Cafe_FitTrained[[#This Row],[Temp]])+(K$19*Cafe_FitTrained[[#This Row],[ADSpend]])+(K$20*Cafe_FitTrained[[#This Row],[TapsActive]])+(K$21*Cafe_FitTrained[[#This Row],[IsWeekend]])</f>
        <v>9606.9235303548685</v>
      </c>
      <c r="J93" s="4">
        <v>66</v>
      </c>
      <c r="K93" s="4">
        <v>9451.7408785427688</v>
      </c>
      <c r="L93" s="4">
        <v>-53.692304010488442</v>
      </c>
    </row>
    <row r="94" spans="2:12" x14ac:dyDescent="0.3">
      <c r="B94" s="1">
        <f t="shared" si="1"/>
        <v>42823</v>
      </c>
      <c r="C94" s="2">
        <v>10012.640312120055</v>
      </c>
      <c r="D94">
        <v>71</v>
      </c>
      <c r="E94" cm="1">
        <f t="array" ref="E94">_xlfn.SWITCH(MONTH(Cafe_FitTrained[[#This Row],[Date]]),1,100,2,100,3,100,4,150,5,150,6,150,7,150,8,200,9,150,10,150,11,150,12,150)</f>
        <v>100</v>
      </c>
      <c r="F94">
        <v>21</v>
      </c>
      <c r="G94">
        <f>IF(OR(WEEKDAY(Cafe_FitTrained[[#This Row],[Date]])=1, WEEKDAY(Cafe_FitTrained[[#This Row],[Date]])=7),1,0)</f>
        <v>0</v>
      </c>
      <c r="H94" s="8">
        <f>K$17+(K$18*Cafe_FitTrained[[#This Row],[Temp]])+(K$19*Cafe_FitTrained[[#This Row],[ADSpend]])+(K$20*Cafe_FitTrained[[#This Row],[TapsActive]])+(K$21*Cafe_FitTrained[[#This Row],[IsWeekend]])</f>
        <v>9623.5962624782187</v>
      </c>
      <c r="J94" s="4">
        <v>67</v>
      </c>
      <c r="K94" s="4">
        <v>9352.9930298201452</v>
      </c>
      <c r="L94" s="4">
        <v>-1336.2622761172606</v>
      </c>
    </row>
    <row r="95" spans="2:12" x14ac:dyDescent="0.3">
      <c r="B95" s="1">
        <f t="shared" si="1"/>
        <v>42824</v>
      </c>
      <c r="C95" s="2">
        <v>9921.56201438477</v>
      </c>
      <c r="D95">
        <v>72</v>
      </c>
      <c r="E95" cm="1">
        <f t="array" ref="E95">_xlfn.SWITCH(MONTH(Cafe_FitTrained[[#This Row],[Date]]),1,100,2,100,3,100,4,150,5,150,6,150,7,150,8,200,9,150,10,150,11,150,12,150)</f>
        <v>100</v>
      </c>
      <c r="F95">
        <v>15</v>
      </c>
      <c r="G95">
        <f>IF(OR(WEEKDAY(Cafe_FitTrained[[#This Row],[Date]])=1, WEEKDAY(Cafe_FitTrained[[#This Row],[Date]])=7),1,0)</f>
        <v>0</v>
      </c>
      <c r="H95" s="8">
        <f>K$17+(K$18*Cafe_FitTrained[[#This Row],[Temp]])+(K$19*Cafe_FitTrained[[#This Row],[ADSpend]])+(K$20*Cafe_FitTrained[[#This Row],[TapsActive]])+(K$21*Cafe_FitTrained[[#This Row],[IsWeekend]])</f>
        <v>9792.8745583787313</v>
      </c>
      <c r="J95" s="4">
        <v>68</v>
      </c>
      <c r="K95" s="4">
        <v>9227.3163235702486</v>
      </c>
      <c r="L95" s="4">
        <v>1003.5881019513581</v>
      </c>
    </row>
    <row r="96" spans="2:12" x14ac:dyDescent="0.3">
      <c r="B96" s="1">
        <f t="shared" si="1"/>
        <v>42825</v>
      </c>
      <c r="C96" s="2">
        <v>9403.1476168032477</v>
      </c>
      <c r="D96">
        <v>67</v>
      </c>
      <c r="E96" cm="1">
        <f t="array" ref="E96">_xlfn.SWITCH(MONTH(Cafe_FitTrained[[#This Row],[Date]]),1,100,2,100,3,100,4,150,5,150,6,150,7,150,8,200,9,150,10,150,11,150,12,150)</f>
        <v>100</v>
      </c>
      <c r="F96">
        <v>12</v>
      </c>
      <c r="G96">
        <f>IF(OR(WEEKDAY(Cafe_FitTrained[[#This Row],[Date]])=1, WEEKDAY(Cafe_FitTrained[[#This Row],[Date]])=7),1,0)</f>
        <v>0</v>
      </c>
      <c r="H96" s="8">
        <f>K$17+(K$18*Cafe_FitTrained[[#This Row],[Temp]])+(K$19*Cafe_FitTrained[[#This Row],[ADSpend]])+(K$20*Cafe_FitTrained[[#This Row],[TapsActive]])+(K$21*Cafe_FitTrained[[#This Row],[IsWeekend]])</f>
        <v>9665.9093081113697</v>
      </c>
      <c r="J96" s="4">
        <v>69</v>
      </c>
      <c r="K96" s="4">
        <v>9315.808046888953</v>
      </c>
      <c r="L96" s="4">
        <v>-611.26175466117456</v>
      </c>
    </row>
    <row r="97" spans="2:12" x14ac:dyDescent="0.3">
      <c r="B97" s="1">
        <f t="shared" si="1"/>
        <v>42826</v>
      </c>
      <c r="C97" s="2">
        <v>12316.375065838085</v>
      </c>
      <c r="D97">
        <v>63</v>
      </c>
      <c r="E97" cm="1">
        <f t="array" ref="E97">_xlfn.SWITCH(MONTH(Cafe_FitTrained[[#This Row],[Date]]),1,100,2,100,3,100,4,150,5,150,6,150,7,150,8,200,9,150,10,150,11,150,12,150)</f>
        <v>150</v>
      </c>
      <c r="F97">
        <v>20</v>
      </c>
      <c r="G97">
        <f>IF(OR(WEEKDAY(Cafe_FitTrained[[#This Row],[Date]])=1, WEEKDAY(Cafe_FitTrained[[#This Row],[Date]])=7),1,0)</f>
        <v>1</v>
      </c>
      <c r="H97" s="8">
        <f>K$17+(K$18*Cafe_FitTrained[[#This Row],[Temp]])+(K$19*Cafe_FitTrained[[#This Row],[ADSpend]])+(K$20*Cafe_FitTrained[[#This Row],[TapsActive]])+(K$21*Cafe_FitTrained[[#This Row],[IsWeekend]])</f>
        <v>14122.55860906477</v>
      </c>
      <c r="J97" s="4">
        <v>70</v>
      </c>
      <c r="K97" s="4">
        <v>11751.679033179416</v>
      </c>
      <c r="L97" s="4">
        <v>530.47528706878256</v>
      </c>
    </row>
    <row r="98" spans="2:12" x14ac:dyDescent="0.3">
      <c r="B98" s="1">
        <f t="shared" si="1"/>
        <v>42827</v>
      </c>
      <c r="C98" s="2">
        <v>14183.249418279664</v>
      </c>
      <c r="D98">
        <v>66</v>
      </c>
      <c r="E98" cm="1">
        <f t="array" ref="E98">_xlfn.SWITCH(MONTH(Cafe_FitTrained[[#This Row],[Date]]),1,100,2,100,3,100,4,150,5,150,6,150,7,150,8,200,9,150,10,150,11,150,12,150)</f>
        <v>150</v>
      </c>
      <c r="F98">
        <v>16</v>
      </c>
      <c r="G98">
        <f>IF(OR(WEEKDAY(Cafe_FitTrained[[#This Row],[Date]])=1, WEEKDAY(Cafe_FitTrained[[#This Row],[Date]])=7),1,0)</f>
        <v>1</v>
      </c>
      <c r="H98" s="8">
        <f>K$17+(K$18*Cafe_FitTrained[[#This Row],[Temp]])+(K$19*Cafe_FitTrained[[#This Row],[ADSpend]])+(K$20*Cafe_FitTrained[[#This Row],[TapsActive]])+(K$21*Cafe_FitTrained[[#This Row],[IsWeekend]])</f>
        <v>14325.182369211985</v>
      </c>
      <c r="J98" s="4">
        <v>71</v>
      </c>
      <c r="K98" s="4">
        <v>11427.218085466802</v>
      </c>
      <c r="L98" s="4">
        <v>264.93565909108656</v>
      </c>
    </row>
    <row r="99" spans="2:12" x14ac:dyDescent="0.3">
      <c r="B99" s="1">
        <f t="shared" si="1"/>
        <v>42828</v>
      </c>
      <c r="C99" s="2">
        <v>11785.840862482701</v>
      </c>
      <c r="D99">
        <v>67</v>
      </c>
      <c r="E99" cm="1">
        <f t="array" ref="E99">_xlfn.SWITCH(MONTH(Cafe_FitTrained[[#This Row],[Date]]),1,100,2,100,3,100,4,150,5,150,6,150,7,150,8,200,9,150,10,150,11,150,12,150)</f>
        <v>150</v>
      </c>
      <c r="F99">
        <v>14</v>
      </c>
      <c r="G99">
        <f>IF(OR(WEEKDAY(Cafe_FitTrained[[#This Row],[Date]])=1, WEEKDAY(Cafe_FitTrained[[#This Row],[Date]])=7),1,0)</f>
        <v>0</v>
      </c>
      <c r="H99" s="8">
        <f>K$17+(K$18*Cafe_FitTrained[[#This Row],[Temp]])+(K$19*Cafe_FitTrained[[#This Row],[ADSpend]])+(K$20*Cafe_FitTrained[[#This Row],[TapsActive]])+(K$21*Cafe_FitTrained[[#This Row],[IsWeekend]])</f>
        <v>11558.433828489478</v>
      </c>
      <c r="J99" s="4">
        <v>72</v>
      </c>
      <c r="K99" s="4">
        <v>8457.8457845970861</v>
      </c>
      <c r="L99" s="4">
        <v>-1156.2701965415426</v>
      </c>
    </row>
    <row r="100" spans="2:12" x14ac:dyDescent="0.3">
      <c r="B100" s="1">
        <f t="shared" si="1"/>
        <v>42829</v>
      </c>
      <c r="C100" s="2">
        <v>11226.236279560144</v>
      </c>
      <c r="D100">
        <v>69</v>
      </c>
      <c r="E100" cm="1">
        <f t="array" ref="E100">_xlfn.SWITCH(MONTH(Cafe_FitTrained[[#This Row],[Date]]),1,100,2,100,3,100,4,150,5,150,6,150,7,150,8,200,9,150,10,150,11,150,12,150)</f>
        <v>150</v>
      </c>
      <c r="F100">
        <v>20</v>
      </c>
      <c r="G100">
        <f>IF(OR(WEEKDAY(Cafe_FitTrained[[#This Row],[Date]])=1, WEEKDAY(Cafe_FitTrained[[#This Row],[Date]])=7),1,0)</f>
        <v>0</v>
      </c>
      <c r="H100" s="8">
        <f>K$17+(K$18*Cafe_FitTrained[[#This Row],[Temp]])+(K$19*Cafe_FitTrained[[#This Row],[ADSpend]])+(K$20*Cafe_FitTrained[[#This Row],[TapsActive]])+(K$21*Cafe_FitTrained[[#This Row],[IsWeekend]])</f>
        <v>11504.57611343494</v>
      </c>
      <c r="J100" s="4">
        <v>73</v>
      </c>
      <c r="K100" s="4">
        <v>8534.7928384944025</v>
      </c>
      <c r="L100" s="4">
        <v>-1243.2685207411268</v>
      </c>
    </row>
    <row r="101" spans="2:12" x14ac:dyDescent="0.3">
      <c r="B101" s="1">
        <f t="shared" si="1"/>
        <v>42830</v>
      </c>
      <c r="C101" s="2">
        <v>10138.431326405364</v>
      </c>
      <c r="D101">
        <v>66</v>
      </c>
      <c r="E101" cm="1">
        <f t="array" ref="E101">_xlfn.SWITCH(MONTH(Cafe_FitTrained[[#This Row],[Date]]),1,100,2,100,3,100,4,150,5,150,6,150,7,150,8,200,9,150,10,150,11,150,12,150)</f>
        <v>150</v>
      </c>
      <c r="F101">
        <v>15</v>
      </c>
      <c r="G101">
        <f>IF(OR(WEEKDAY(Cafe_FitTrained[[#This Row],[Date]])=1, WEEKDAY(Cafe_FitTrained[[#This Row],[Date]])=7),1,0)</f>
        <v>0</v>
      </c>
      <c r="H101" s="8">
        <f>K$17+(K$18*Cafe_FitTrained[[#This Row],[Temp]])+(K$19*Cafe_FitTrained[[#This Row],[ADSpend]])+(K$20*Cafe_FitTrained[[#This Row],[TapsActive]])+(K$21*Cafe_FitTrained[[#This Row],[IsWeekend]])</f>
        <v>11498.159506715514</v>
      </c>
      <c r="J101" s="4">
        <v>74</v>
      </c>
      <c r="K101" s="4">
        <v>8265.4781498537959</v>
      </c>
      <c r="L101" s="4">
        <v>223.69190437634825</v>
      </c>
    </row>
    <row r="102" spans="2:12" x14ac:dyDescent="0.3">
      <c r="B102" s="1">
        <f t="shared" si="1"/>
        <v>42831</v>
      </c>
      <c r="C102" s="2">
        <v>10797.274847021608</v>
      </c>
      <c r="D102">
        <v>56</v>
      </c>
      <c r="E102" cm="1">
        <f t="array" ref="E102">_xlfn.SWITCH(MONTH(Cafe_FitTrained[[#This Row],[Date]]),1,100,2,100,3,100,4,150,5,150,6,150,7,150,8,200,9,150,10,150,11,150,12,150)</f>
        <v>150</v>
      </c>
      <c r="F102">
        <v>17</v>
      </c>
      <c r="G102">
        <f>IF(OR(WEEKDAY(Cafe_FitTrained[[#This Row],[Date]])=1, WEEKDAY(Cafe_FitTrained[[#This Row],[Date]])=7),1,0)</f>
        <v>0</v>
      </c>
      <c r="H102" s="8">
        <f>K$17+(K$18*Cafe_FitTrained[[#This Row],[Temp]])+(K$19*Cafe_FitTrained[[#This Row],[ADSpend]])+(K$20*Cafe_FitTrained[[#This Row],[TapsActive]])+(K$21*Cafe_FitTrained[[#This Row],[IsWeekend]])</f>
        <v>11069.82264757831</v>
      </c>
      <c r="J102" s="4">
        <v>75</v>
      </c>
      <c r="K102" s="4">
        <v>8506.5754369496663</v>
      </c>
      <c r="L102" s="4">
        <v>-1662.4450267948587</v>
      </c>
    </row>
    <row r="103" spans="2:12" x14ac:dyDescent="0.3">
      <c r="B103" s="1">
        <f t="shared" si="1"/>
        <v>42832</v>
      </c>
      <c r="C103" s="2">
        <v>10520.986336361429</v>
      </c>
      <c r="D103">
        <v>52</v>
      </c>
      <c r="E103" cm="1">
        <f t="array" ref="E103">_xlfn.SWITCH(MONTH(Cafe_FitTrained[[#This Row],[Date]]),1,100,2,100,3,100,4,150,5,150,6,150,7,150,8,200,9,150,10,150,11,150,12,150)</f>
        <v>150</v>
      </c>
      <c r="F103">
        <v>15</v>
      </c>
      <c r="G103">
        <f>IF(OR(WEEKDAY(Cafe_FitTrained[[#This Row],[Date]])=1, WEEKDAY(Cafe_FitTrained[[#This Row],[Date]])=7),1,0)</f>
        <v>0</v>
      </c>
      <c r="H103" s="8">
        <f>K$17+(K$18*Cafe_FitTrained[[#This Row],[Temp]])+(K$19*Cafe_FitTrained[[#This Row],[ADSpend]])+(K$20*Cafe_FitTrained[[#This Row],[TapsActive]])+(K$21*Cafe_FitTrained[[#This Row],[IsWeekend]])</f>
        <v>10959.530129434297</v>
      </c>
      <c r="J103" s="4">
        <v>76</v>
      </c>
      <c r="K103" s="4">
        <v>8886.1826437342861</v>
      </c>
      <c r="L103" s="4">
        <v>287.46483847641321</v>
      </c>
    </row>
    <row r="104" spans="2:12" x14ac:dyDescent="0.3">
      <c r="B104" s="1">
        <f t="shared" si="1"/>
        <v>42833</v>
      </c>
      <c r="C104" s="2">
        <v>13422.230660767254</v>
      </c>
      <c r="D104">
        <v>55</v>
      </c>
      <c r="E104" cm="1">
        <f t="array" ref="E104">_xlfn.SWITCH(MONTH(Cafe_FitTrained[[#This Row],[Date]]),1,100,2,100,3,100,4,150,5,150,6,150,7,150,8,200,9,150,10,150,11,150,12,150)</f>
        <v>150</v>
      </c>
      <c r="F104">
        <v>18</v>
      </c>
      <c r="G104">
        <f>IF(OR(WEEKDAY(Cafe_FitTrained[[#This Row],[Date]])=1, WEEKDAY(Cafe_FitTrained[[#This Row],[Date]])=7),1,0)</f>
        <v>1</v>
      </c>
      <c r="H104" s="8">
        <f>K$17+(K$18*Cafe_FitTrained[[#This Row],[Temp]])+(K$19*Cafe_FitTrained[[#This Row],[ADSpend]])+(K$20*Cafe_FitTrained[[#This Row],[TapsActive]])+(K$21*Cafe_FitTrained[[#This Row],[IsWeekend]])</f>
        <v>13858.371983126128</v>
      </c>
      <c r="J104" s="4">
        <v>77</v>
      </c>
      <c r="K104" s="4">
        <v>12235.162151388622</v>
      </c>
      <c r="L104" s="4">
        <v>-963.54955264672208</v>
      </c>
    </row>
    <row r="105" spans="2:12" x14ac:dyDescent="0.3">
      <c r="B105" s="1">
        <f t="shared" si="1"/>
        <v>42834</v>
      </c>
      <c r="C105" s="2">
        <v>12248.610376705077</v>
      </c>
      <c r="D105">
        <v>62</v>
      </c>
      <c r="E105" cm="1">
        <f t="array" ref="E105">_xlfn.SWITCH(MONTH(Cafe_FitTrained[[#This Row],[Date]]),1,100,2,100,3,100,4,150,5,150,6,150,7,150,8,200,9,150,10,150,11,150,12,150)</f>
        <v>150</v>
      </c>
      <c r="F105">
        <v>14</v>
      </c>
      <c r="G105">
        <f>IF(OR(WEEKDAY(Cafe_FitTrained[[#This Row],[Date]])=1, WEEKDAY(Cafe_FitTrained[[#This Row],[Date]])=7),1,0)</f>
        <v>1</v>
      </c>
      <c r="H105" s="8">
        <f>K$17+(K$18*Cafe_FitTrained[[#This Row],[Temp]])+(K$19*Cafe_FitTrained[[#This Row],[ADSpend]])+(K$20*Cafe_FitTrained[[#This Row],[TapsActive]])+(K$21*Cafe_FitTrained[[#This Row],[IsWeekend]])</f>
        <v>14214.889851067972</v>
      </c>
      <c r="J105" s="4">
        <v>78</v>
      </c>
      <c r="K105" s="4">
        <v>11944.046667922707</v>
      </c>
      <c r="L105" s="4">
        <v>-926.62054086633361</v>
      </c>
    </row>
    <row r="106" spans="2:12" x14ac:dyDescent="0.3">
      <c r="B106" s="1">
        <f t="shared" si="1"/>
        <v>42835</v>
      </c>
      <c r="C106" s="2">
        <v>10520.119257440358</v>
      </c>
      <c r="D106">
        <v>66</v>
      </c>
      <c r="E106" cm="1">
        <f t="array" ref="E106">_xlfn.SWITCH(MONTH(Cafe_FitTrained[[#This Row],[Date]]),1,100,2,100,3,100,4,150,5,150,6,150,7,150,8,200,9,150,10,150,11,150,12,150)</f>
        <v>150</v>
      </c>
      <c r="F106">
        <v>15</v>
      </c>
      <c r="G106">
        <f>IF(OR(WEEKDAY(Cafe_FitTrained[[#This Row],[Date]])=1, WEEKDAY(Cafe_FitTrained[[#This Row],[Date]])=7),1,0)</f>
        <v>0</v>
      </c>
      <c r="H106" s="8">
        <f>K$17+(K$18*Cafe_FitTrained[[#This Row],[Temp]])+(K$19*Cafe_FitTrained[[#This Row],[ADSpend]])+(K$20*Cafe_FitTrained[[#This Row],[TapsActive]])+(K$21*Cafe_FitTrained[[#This Row],[IsWeekend]])</f>
        <v>11498.159506715514</v>
      </c>
      <c r="J106" s="4">
        <v>79</v>
      </c>
      <c r="K106" s="4">
        <v>9172.1700644982429</v>
      </c>
      <c r="L106" s="4">
        <v>-293.18871519651657</v>
      </c>
    </row>
    <row r="107" spans="2:12" x14ac:dyDescent="0.3">
      <c r="B107" s="1">
        <f t="shared" si="1"/>
        <v>42836</v>
      </c>
      <c r="C107" s="2">
        <v>12105.258222611412</v>
      </c>
      <c r="D107">
        <v>69</v>
      </c>
      <c r="E107" cm="1">
        <f t="array" ref="E107">_xlfn.SWITCH(MONTH(Cafe_FitTrained[[#This Row],[Date]]),1,100,2,100,3,100,4,150,5,150,6,150,7,150,8,200,9,150,10,150,11,150,12,150)</f>
        <v>150</v>
      </c>
      <c r="F107">
        <v>15</v>
      </c>
      <c r="G107">
        <f>IF(OR(WEEKDAY(Cafe_FitTrained[[#This Row],[Date]])=1, WEEKDAY(Cafe_FitTrained[[#This Row],[Date]])=7),1,0)</f>
        <v>0</v>
      </c>
      <c r="H107" s="8">
        <f>K$17+(K$18*Cafe_FitTrained[[#This Row],[Temp]])+(K$19*Cafe_FitTrained[[#This Row],[ADSpend]])+(K$20*Cafe_FitTrained[[#This Row],[TapsActive]])+(K$21*Cafe_FitTrained[[#This Row],[IsWeekend]])</f>
        <v>11613.580087561488</v>
      </c>
      <c r="J107" s="4">
        <v>80</v>
      </c>
      <c r="K107" s="4">
        <v>9710.7994417794562</v>
      </c>
      <c r="L107" s="4">
        <v>464.43451955182172</v>
      </c>
    </row>
    <row r="108" spans="2:12" x14ac:dyDescent="0.3">
      <c r="B108" s="1">
        <f t="shared" si="1"/>
        <v>42837</v>
      </c>
      <c r="C108" s="2">
        <v>12051.644071911356</v>
      </c>
      <c r="D108">
        <v>70</v>
      </c>
      <c r="E108" cm="1">
        <f t="array" ref="E108">_xlfn.SWITCH(MONTH(Cafe_FitTrained[[#This Row],[Date]]),1,100,2,100,3,100,4,150,5,150,6,150,7,150,8,200,9,150,10,150,11,150,12,150)</f>
        <v>150</v>
      </c>
      <c r="F108">
        <v>16</v>
      </c>
      <c r="G108">
        <f>IF(OR(WEEKDAY(Cafe_FitTrained[[#This Row],[Date]])=1, WEEKDAY(Cafe_FitTrained[[#This Row],[Date]])=7),1,0)</f>
        <v>0</v>
      </c>
      <c r="H108" s="8">
        <f>K$17+(K$18*Cafe_FitTrained[[#This Row],[Temp]])+(K$19*Cafe_FitTrained[[#This Row],[ADSpend]])+(K$20*Cafe_FitTrained[[#This Row],[TapsActive]])+(K$21*Cafe_FitTrained[[#This Row],[IsWeekend]])</f>
        <v>11630.252819684834</v>
      </c>
      <c r="J108" s="4">
        <v>81</v>
      </c>
      <c r="K108" s="4">
        <v>9403.0112261901904</v>
      </c>
      <c r="L108" s="4">
        <v>-610.50369655617578</v>
      </c>
    </row>
    <row r="109" spans="2:12" x14ac:dyDescent="0.3">
      <c r="B109" s="1">
        <f t="shared" si="1"/>
        <v>42838</v>
      </c>
      <c r="C109" s="2">
        <v>12159.257096969632</v>
      </c>
      <c r="D109">
        <v>71</v>
      </c>
      <c r="E109" cm="1">
        <f t="array" ref="E109">_xlfn.SWITCH(MONTH(Cafe_FitTrained[[#This Row],[Date]]),1,100,2,100,3,100,4,150,5,150,6,150,7,150,8,200,9,150,10,150,11,150,12,150)</f>
        <v>150</v>
      </c>
      <c r="F109">
        <v>21</v>
      </c>
      <c r="G109">
        <f>IF(OR(WEEKDAY(Cafe_FitTrained[[#This Row],[Date]])=1, WEEKDAY(Cafe_FitTrained[[#This Row],[Date]])=7),1,0)</f>
        <v>0</v>
      </c>
      <c r="H109" s="8">
        <f>K$17+(K$18*Cafe_FitTrained[[#This Row],[Temp]])+(K$19*Cafe_FitTrained[[#This Row],[ADSpend]])+(K$20*Cafe_FitTrained[[#This Row],[TapsActive]])+(K$21*Cafe_FitTrained[[#This Row],[IsWeekend]])</f>
        <v>11559.722372506945</v>
      </c>
      <c r="J109" s="4">
        <v>82</v>
      </c>
      <c r="K109" s="4">
        <v>9172.1700644982429</v>
      </c>
      <c r="L109" s="4">
        <v>-418.46449946906978</v>
      </c>
    </row>
    <row r="110" spans="2:12" x14ac:dyDescent="0.3">
      <c r="B110" s="1">
        <f t="shared" si="1"/>
        <v>42839</v>
      </c>
      <c r="C110" s="2">
        <v>11618.321713925705</v>
      </c>
      <c r="D110">
        <v>71</v>
      </c>
      <c r="E110" cm="1">
        <f t="array" ref="E110">_xlfn.SWITCH(MONTH(Cafe_FitTrained[[#This Row],[Date]]),1,100,2,100,3,100,4,150,5,150,6,150,7,150,8,200,9,150,10,150,11,150,12,150)</f>
        <v>150</v>
      </c>
      <c r="F110">
        <v>17</v>
      </c>
      <c r="G110">
        <f>IF(OR(WEEKDAY(Cafe_FitTrained[[#This Row],[Date]])=1, WEEKDAY(Cafe_FitTrained[[#This Row],[Date]])=7),1,0)</f>
        <v>0</v>
      </c>
      <c r="H110" s="8">
        <f>K$17+(K$18*Cafe_FitTrained[[#This Row],[Temp]])+(K$19*Cafe_FitTrained[[#This Row],[ADSpend]])+(K$20*Cafe_FitTrained[[#This Row],[TapsActive]])+(K$21*Cafe_FitTrained[[#This Row],[IsWeekend]])</f>
        <v>11646.925551808183</v>
      </c>
      <c r="J110" s="4">
        <v>83</v>
      </c>
      <c r="K110" s="4">
        <v>9429.9400837174599</v>
      </c>
      <c r="L110" s="4">
        <v>-108.66526722772142</v>
      </c>
    </row>
    <row r="111" spans="2:12" x14ac:dyDescent="0.3">
      <c r="B111" s="1">
        <f t="shared" si="1"/>
        <v>42840</v>
      </c>
      <c r="C111" s="2">
        <v>14199.527537276888</v>
      </c>
      <c r="D111">
        <v>71</v>
      </c>
      <c r="E111" cm="1">
        <f t="array" ref="E111">_xlfn.SWITCH(MONTH(Cafe_FitTrained[[#This Row],[Date]]),1,100,2,100,3,100,4,150,5,150,6,150,7,150,8,200,9,150,10,150,11,150,12,150)</f>
        <v>150</v>
      </c>
      <c r="F111">
        <v>16</v>
      </c>
      <c r="G111">
        <f>IF(OR(WEEKDAY(Cafe_FitTrained[[#This Row],[Date]])=1, WEEKDAY(Cafe_FitTrained[[#This Row],[Date]])=7),1,0)</f>
        <v>1</v>
      </c>
      <c r="H111" s="8">
        <f>K$17+(K$18*Cafe_FitTrained[[#This Row],[Temp]])+(K$19*Cafe_FitTrained[[#This Row],[ADSpend]])+(K$20*Cafe_FitTrained[[#This Row],[TapsActive]])+(K$21*Cafe_FitTrained[[#This Row],[IsWeekend]])</f>
        <v>14517.550003955273</v>
      </c>
      <c r="J111" s="4">
        <v>84</v>
      </c>
      <c r="K111" s="4">
        <v>12323.653874707328</v>
      </c>
      <c r="L111" s="4">
        <v>-1689.1643341185627</v>
      </c>
    </row>
    <row r="112" spans="2:12" x14ac:dyDescent="0.3">
      <c r="B112" s="1">
        <f t="shared" si="1"/>
        <v>42841</v>
      </c>
      <c r="C112" s="2">
        <v>13381.410385872741</v>
      </c>
      <c r="D112">
        <v>71</v>
      </c>
      <c r="E112" cm="1">
        <f t="array" ref="E112">_xlfn.SWITCH(MONTH(Cafe_FitTrained[[#This Row],[Date]]),1,100,2,100,3,100,4,150,5,150,6,150,7,150,8,200,9,150,10,150,11,150,12,150)</f>
        <v>150</v>
      </c>
      <c r="F112">
        <v>21</v>
      </c>
      <c r="G112">
        <f>IF(OR(WEEKDAY(Cafe_FitTrained[[#This Row],[Date]])=1, WEEKDAY(Cafe_FitTrained[[#This Row],[Date]])=7),1,0)</f>
        <v>1</v>
      </c>
      <c r="H112" s="8">
        <f>K$17+(K$18*Cafe_FitTrained[[#This Row],[Temp]])+(K$19*Cafe_FitTrained[[#This Row],[ADSpend]])+(K$20*Cafe_FitTrained[[#This Row],[TapsActive]])+(K$21*Cafe_FitTrained[[#This Row],[IsWeekend]])</f>
        <v>14408.546029828727</v>
      </c>
      <c r="J112" s="4">
        <v>85</v>
      </c>
      <c r="K112" s="4">
        <v>12492.932170607843</v>
      </c>
      <c r="L112" s="4">
        <v>-1141.7367682162094</v>
      </c>
    </row>
    <row r="113" spans="2:12" x14ac:dyDescent="0.3">
      <c r="B113" s="1">
        <f t="shared" si="1"/>
        <v>42842</v>
      </c>
      <c r="C113" s="2">
        <v>12088.85003057054</v>
      </c>
      <c r="D113">
        <v>70</v>
      </c>
      <c r="E113" cm="1">
        <f t="array" ref="E113">_xlfn.SWITCH(MONTH(Cafe_FitTrained[[#This Row],[Date]]),1,100,2,100,3,100,4,150,5,150,6,150,7,150,8,200,9,150,10,150,11,150,12,150)</f>
        <v>150</v>
      </c>
      <c r="F113">
        <v>21</v>
      </c>
      <c r="G113">
        <f>IF(OR(WEEKDAY(Cafe_FitTrained[[#This Row],[Date]])=1, WEEKDAY(Cafe_FitTrained[[#This Row],[Date]])=7),1,0)</f>
        <v>0</v>
      </c>
      <c r="H113" s="8">
        <f>K$17+(K$18*Cafe_FitTrained[[#This Row],[Temp]])+(K$19*Cafe_FitTrained[[#This Row],[ADSpend]])+(K$20*Cafe_FitTrained[[#This Row],[TapsActive]])+(K$21*Cafe_FitTrained[[#This Row],[IsWeekend]])</f>
        <v>11521.248845558288</v>
      </c>
      <c r="J113" s="4">
        <v>86</v>
      </c>
      <c r="K113" s="4">
        <v>9551.7772712828628</v>
      </c>
      <c r="L113" s="4">
        <v>-1104.0006323135931</v>
      </c>
    </row>
    <row r="114" spans="2:12" x14ac:dyDescent="0.3">
      <c r="B114" s="1">
        <f t="shared" si="1"/>
        <v>42843</v>
      </c>
      <c r="C114" s="2">
        <v>11328.607947481487</v>
      </c>
      <c r="D114">
        <v>72</v>
      </c>
      <c r="E114" cm="1">
        <f t="array" ref="E114">_xlfn.SWITCH(MONTH(Cafe_FitTrained[[#This Row],[Date]]),1,100,2,100,3,100,4,150,5,150,6,150,7,150,8,200,9,150,10,150,11,150,12,150)</f>
        <v>150</v>
      </c>
      <c r="F114">
        <v>22</v>
      </c>
      <c r="G114">
        <f>IF(OR(WEEKDAY(Cafe_FitTrained[[#This Row],[Date]])=1, WEEKDAY(Cafe_FitTrained[[#This Row],[Date]])=7),1,0)</f>
        <v>0</v>
      </c>
      <c r="H114" s="8">
        <f>K$17+(K$18*Cafe_FitTrained[[#This Row],[Temp]])+(K$19*Cafe_FitTrained[[#This Row],[ADSpend]])+(K$20*Cafe_FitTrained[[#This Row],[TapsActive]])+(K$21*Cafe_FitTrained[[#This Row],[IsWeekend]])</f>
        <v>11576.395104630295</v>
      </c>
      <c r="J114" s="4">
        <v>87</v>
      </c>
      <c r="K114" s="4">
        <v>9606.9235303548685</v>
      </c>
      <c r="L114" s="4">
        <v>156.26046405073612</v>
      </c>
    </row>
    <row r="115" spans="2:12" x14ac:dyDescent="0.3">
      <c r="B115" s="1">
        <f t="shared" si="1"/>
        <v>42844</v>
      </c>
      <c r="C115" s="2">
        <v>10746.592598665036</v>
      </c>
      <c r="D115">
        <v>69</v>
      </c>
      <c r="E115" cm="1">
        <f t="array" ref="E115">_xlfn.SWITCH(MONTH(Cafe_FitTrained[[#This Row],[Date]]),1,100,2,100,3,100,4,150,5,150,6,150,7,150,8,200,9,150,10,150,11,150,12,150)</f>
        <v>150</v>
      </c>
      <c r="F115">
        <v>20</v>
      </c>
      <c r="G115">
        <f>IF(OR(WEEKDAY(Cafe_FitTrained[[#This Row],[Date]])=1, WEEKDAY(Cafe_FitTrained[[#This Row],[Date]])=7),1,0)</f>
        <v>0</v>
      </c>
      <c r="H115" s="8">
        <f>K$17+(K$18*Cafe_FitTrained[[#This Row],[Temp]])+(K$19*Cafe_FitTrained[[#This Row],[ADSpend]])+(K$20*Cafe_FitTrained[[#This Row],[TapsActive]])+(K$21*Cafe_FitTrained[[#This Row],[IsWeekend]])</f>
        <v>11504.57611343494</v>
      </c>
      <c r="J115" s="4">
        <v>88</v>
      </c>
      <c r="K115" s="4">
        <v>9623.5962624782187</v>
      </c>
      <c r="L115" s="4">
        <v>389.04404964183595</v>
      </c>
    </row>
    <row r="116" spans="2:12" x14ac:dyDescent="0.3">
      <c r="B116" s="1">
        <f t="shared" si="1"/>
        <v>42845</v>
      </c>
      <c r="C116" s="2">
        <v>10360.722221816937</v>
      </c>
      <c r="D116">
        <v>71</v>
      </c>
      <c r="E116" cm="1">
        <f t="array" ref="E116">_xlfn.SWITCH(MONTH(Cafe_FitTrained[[#This Row],[Date]]),1,100,2,100,3,100,4,150,5,150,6,150,7,150,8,200,9,150,10,150,11,150,12,150)</f>
        <v>150</v>
      </c>
      <c r="F116">
        <v>20</v>
      </c>
      <c r="G116">
        <f>IF(OR(WEEKDAY(Cafe_FitTrained[[#This Row],[Date]])=1, WEEKDAY(Cafe_FitTrained[[#This Row],[Date]])=7),1,0)</f>
        <v>0</v>
      </c>
      <c r="H116" s="8">
        <f>K$17+(K$18*Cafe_FitTrained[[#This Row],[Temp]])+(K$19*Cafe_FitTrained[[#This Row],[ADSpend]])+(K$20*Cafe_FitTrained[[#This Row],[TapsActive]])+(K$21*Cafe_FitTrained[[#This Row],[IsWeekend]])</f>
        <v>11581.523167332254</v>
      </c>
      <c r="J116" s="4">
        <v>89</v>
      </c>
      <c r="K116" s="4">
        <v>9792.8745583787313</v>
      </c>
      <c r="L116" s="4">
        <v>128.6874560060387</v>
      </c>
    </row>
    <row r="117" spans="2:12" x14ac:dyDescent="0.3">
      <c r="B117" s="1">
        <f t="shared" si="1"/>
        <v>42846</v>
      </c>
      <c r="C117" s="2">
        <v>10912.418827763115</v>
      </c>
      <c r="D117">
        <v>74</v>
      </c>
      <c r="E117" cm="1">
        <f t="array" ref="E117">_xlfn.SWITCH(MONTH(Cafe_FitTrained[[#This Row],[Date]]),1,100,2,100,3,100,4,150,5,150,6,150,7,150,8,200,9,150,10,150,11,150,12,150)</f>
        <v>150</v>
      </c>
      <c r="F117">
        <v>12</v>
      </c>
      <c r="G117">
        <f>IF(OR(WEEKDAY(Cafe_FitTrained[[#This Row],[Date]])=1, WEEKDAY(Cafe_FitTrained[[#This Row],[Date]])=7),1,0)</f>
        <v>0</v>
      </c>
      <c r="H117" s="8">
        <f>K$17+(K$18*Cafe_FitTrained[[#This Row],[Temp]])+(K$19*Cafe_FitTrained[[#This Row],[ADSpend]])+(K$20*Cafe_FitTrained[[#This Row],[TapsActive]])+(K$21*Cafe_FitTrained[[#This Row],[IsWeekend]])</f>
        <v>11871.350106780703</v>
      </c>
      <c r="J117" s="4">
        <v>90</v>
      </c>
      <c r="K117" s="4">
        <v>9665.9093081113697</v>
      </c>
      <c r="L117" s="4">
        <v>-262.76169130812195</v>
      </c>
    </row>
    <row r="118" spans="2:12" x14ac:dyDescent="0.3">
      <c r="B118" s="1">
        <f t="shared" si="1"/>
        <v>42847</v>
      </c>
      <c r="C118" s="2">
        <v>12802.604006994821</v>
      </c>
      <c r="D118">
        <v>73</v>
      </c>
      <c r="E118" cm="1">
        <f t="array" ref="E118">_xlfn.SWITCH(MONTH(Cafe_FitTrained[[#This Row],[Date]]),1,100,2,100,3,100,4,150,5,150,6,150,7,150,8,200,9,150,10,150,11,150,12,150)</f>
        <v>150</v>
      </c>
      <c r="F118">
        <v>20</v>
      </c>
      <c r="G118">
        <f>IF(OR(WEEKDAY(Cafe_FitTrained[[#This Row],[Date]])=1, WEEKDAY(Cafe_FitTrained[[#This Row],[Date]])=7),1,0)</f>
        <v>1</v>
      </c>
      <c r="H118" s="8">
        <f>K$17+(K$18*Cafe_FitTrained[[#This Row],[Temp]])+(K$19*Cafe_FitTrained[[#This Row],[ADSpend]])+(K$20*Cafe_FitTrained[[#This Row],[TapsActive]])+(K$21*Cafe_FitTrained[[#This Row],[IsWeekend]])</f>
        <v>14507.293878551354</v>
      </c>
      <c r="J118" s="4">
        <v>91</v>
      </c>
      <c r="K118" s="4">
        <v>14122.55860906477</v>
      </c>
      <c r="L118" s="4">
        <v>-1806.1835432266853</v>
      </c>
    </row>
    <row r="119" spans="2:12" x14ac:dyDescent="0.3">
      <c r="B119" s="1">
        <f t="shared" si="1"/>
        <v>42848</v>
      </c>
      <c r="C119" s="2">
        <v>13212.091654473039</v>
      </c>
      <c r="D119">
        <v>66</v>
      </c>
      <c r="E119" cm="1">
        <f t="array" ref="E119">_xlfn.SWITCH(MONTH(Cafe_FitTrained[[#This Row],[Date]]),1,100,2,100,3,100,4,150,5,150,6,150,7,150,8,200,9,150,10,150,11,150,12,150)</f>
        <v>150</v>
      </c>
      <c r="F119">
        <v>14</v>
      </c>
      <c r="G119">
        <f>IF(OR(WEEKDAY(Cafe_FitTrained[[#This Row],[Date]])=1, WEEKDAY(Cafe_FitTrained[[#This Row],[Date]])=7),1,0)</f>
        <v>1</v>
      </c>
      <c r="H119" s="8">
        <f>K$17+(K$18*Cafe_FitTrained[[#This Row],[Temp]])+(K$19*Cafe_FitTrained[[#This Row],[ADSpend]])+(K$20*Cafe_FitTrained[[#This Row],[TapsActive]])+(K$21*Cafe_FitTrained[[#This Row],[IsWeekend]])</f>
        <v>14368.783958862605</v>
      </c>
      <c r="J119" s="4">
        <v>92</v>
      </c>
      <c r="K119" s="4">
        <v>14325.182369211985</v>
      </c>
      <c r="L119" s="4">
        <v>-141.93295093232155</v>
      </c>
    </row>
    <row r="120" spans="2:12" x14ac:dyDescent="0.3">
      <c r="B120" s="1">
        <f t="shared" si="1"/>
        <v>42849</v>
      </c>
      <c r="C120" s="2">
        <v>9826.2961722831769</v>
      </c>
      <c r="D120">
        <v>57</v>
      </c>
      <c r="E120" cm="1">
        <f t="array" ref="E120">_xlfn.SWITCH(MONTH(Cafe_FitTrained[[#This Row],[Date]]),1,100,2,100,3,100,4,150,5,150,6,150,7,150,8,200,9,150,10,150,11,150,12,150)</f>
        <v>150</v>
      </c>
      <c r="F120">
        <v>22</v>
      </c>
      <c r="G120">
        <f>IF(OR(WEEKDAY(Cafe_FitTrained[[#This Row],[Date]])=1, WEEKDAY(Cafe_FitTrained[[#This Row],[Date]])=7),1,0)</f>
        <v>0</v>
      </c>
      <c r="H120" s="8">
        <f>K$17+(K$18*Cafe_FitTrained[[#This Row],[Temp]])+(K$19*Cafe_FitTrained[[#This Row],[ADSpend]])+(K$20*Cafe_FitTrained[[#This Row],[TapsActive]])+(K$21*Cafe_FitTrained[[#This Row],[IsWeekend]])</f>
        <v>10999.292200400423</v>
      </c>
      <c r="J120" s="4">
        <v>93</v>
      </c>
      <c r="K120" s="4">
        <v>11558.433828489478</v>
      </c>
      <c r="L120" s="4">
        <v>227.40703399322229</v>
      </c>
    </row>
    <row r="121" spans="2:12" x14ac:dyDescent="0.3">
      <c r="B121" s="1">
        <f t="shared" si="1"/>
        <v>42850</v>
      </c>
      <c r="C121" s="2">
        <v>9872.486363516462</v>
      </c>
      <c r="D121">
        <v>65</v>
      </c>
      <c r="E121" cm="1">
        <f t="array" ref="E121">_xlfn.SWITCH(MONTH(Cafe_FitTrained[[#This Row],[Date]]),1,100,2,100,3,100,4,150,5,150,6,150,7,150,8,200,9,150,10,150,11,150,12,150)</f>
        <v>150</v>
      </c>
      <c r="F121">
        <v>22</v>
      </c>
      <c r="G121">
        <f>IF(OR(WEEKDAY(Cafe_FitTrained[[#This Row],[Date]])=1, WEEKDAY(Cafe_FitTrained[[#This Row],[Date]])=7),1,0)</f>
        <v>0</v>
      </c>
      <c r="H121" s="8">
        <f>K$17+(K$18*Cafe_FitTrained[[#This Row],[Temp]])+(K$19*Cafe_FitTrained[[#This Row],[ADSpend]])+(K$20*Cafe_FitTrained[[#This Row],[TapsActive]])+(K$21*Cafe_FitTrained[[#This Row],[IsWeekend]])</f>
        <v>11307.080415989689</v>
      </c>
      <c r="J121" s="4">
        <v>94</v>
      </c>
      <c r="K121" s="4">
        <v>11504.57611343494</v>
      </c>
      <c r="L121" s="4">
        <v>-278.33983387479566</v>
      </c>
    </row>
    <row r="122" spans="2:12" x14ac:dyDescent="0.3">
      <c r="B122" s="1">
        <f t="shared" si="1"/>
        <v>42851</v>
      </c>
      <c r="C122" s="2">
        <v>10876.160493300373</v>
      </c>
      <c r="D122">
        <v>69</v>
      </c>
      <c r="E122" cm="1">
        <f t="array" ref="E122">_xlfn.SWITCH(MONTH(Cafe_FitTrained[[#This Row],[Date]]),1,100,2,100,3,100,4,150,5,150,6,150,7,150,8,200,9,150,10,150,11,150,12,150)</f>
        <v>150</v>
      </c>
      <c r="F122">
        <v>15</v>
      </c>
      <c r="G122">
        <f>IF(OR(WEEKDAY(Cafe_FitTrained[[#This Row],[Date]])=1, WEEKDAY(Cafe_FitTrained[[#This Row],[Date]])=7),1,0)</f>
        <v>0</v>
      </c>
      <c r="H122" s="8">
        <f>K$17+(K$18*Cafe_FitTrained[[#This Row],[Temp]])+(K$19*Cafe_FitTrained[[#This Row],[ADSpend]])+(K$20*Cafe_FitTrained[[#This Row],[TapsActive]])+(K$21*Cafe_FitTrained[[#This Row],[IsWeekend]])</f>
        <v>11613.580087561488</v>
      </c>
      <c r="J122" s="4">
        <v>95</v>
      </c>
      <c r="K122" s="4">
        <v>11498.159506715514</v>
      </c>
      <c r="L122" s="4">
        <v>-1359.7281803101505</v>
      </c>
    </row>
    <row r="123" spans="2:12" x14ac:dyDescent="0.3">
      <c r="B123" s="1">
        <f t="shared" si="1"/>
        <v>42852</v>
      </c>
      <c r="C123" s="2">
        <v>10311.745273836852</v>
      </c>
      <c r="D123">
        <v>71</v>
      </c>
      <c r="E123" cm="1">
        <f t="array" ref="E123">_xlfn.SWITCH(MONTH(Cafe_FitTrained[[#This Row],[Date]]),1,100,2,100,3,100,4,150,5,150,6,150,7,150,8,200,9,150,10,150,11,150,12,150)</f>
        <v>150</v>
      </c>
      <c r="F123">
        <v>22</v>
      </c>
      <c r="G123">
        <f>IF(OR(WEEKDAY(Cafe_FitTrained[[#This Row],[Date]])=1, WEEKDAY(Cafe_FitTrained[[#This Row],[Date]])=7),1,0)</f>
        <v>0</v>
      </c>
      <c r="H123" s="8">
        <f>K$17+(K$18*Cafe_FitTrained[[#This Row],[Temp]])+(K$19*Cafe_FitTrained[[#This Row],[ADSpend]])+(K$20*Cafe_FitTrained[[#This Row],[TapsActive]])+(K$21*Cafe_FitTrained[[#This Row],[IsWeekend]])</f>
        <v>11537.921577681636</v>
      </c>
      <c r="J123" s="4">
        <v>96</v>
      </c>
      <c r="K123" s="4">
        <v>11069.82264757831</v>
      </c>
      <c r="L123" s="4">
        <v>-272.54780055670199</v>
      </c>
    </row>
    <row r="124" spans="2:12" x14ac:dyDescent="0.3">
      <c r="B124" s="1">
        <f t="shared" si="1"/>
        <v>42853</v>
      </c>
      <c r="C124" s="2">
        <v>11902.848063000365</v>
      </c>
      <c r="D124">
        <v>74</v>
      </c>
      <c r="E124" cm="1">
        <f t="array" ref="E124">_xlfn.SWITCH(MONTH(Cafe_FitTrained[[#This Row],[Date]]),1,100,2,100,3,100,4,150,5,150,6,150,7,150,8,200,9,150,10,150,11,150,12,150)</f>
        <v>150</v>
      </c>
      <c r="F124">
        <v>16</v>
      </c>
      <c r="G124">
        <f>IF(OR(WEEKDAY(Cafe_FitTrained[[#This Row],[Date]])=1, WEEKDAY(Cafe_FitTrained[[#This Row],[Date]])=7),1,0)</f>
        <v>0</v>
      </c>
      <c r="H124" s="8">
        <f>K$17+(K$18*Cafe_FitTrained[[#This Row],[Temp]])+(K$19*Cafe_FitTrained[[#This Row],[ADSpend]])+(K$20*Cafe_FitTrained[[#This Row],[TapsActive]])+(K$21*Cafe_FitTrained[[#This Row],[IsWeekend]])</f>
        <v>11784.146927479465</v>
      </c>
      <c r="J124" s="4">
        <v>97</v>
      </c>
      <c r="K124" s="4">
        <v>10959.530129434297</v>
      </c>
      <c r="L124" s="4">
        <v>-438.54379307286763</v>
      </c>
    </row>
    <row r="125" spans="2:12" x14ac:dyDescent="0.3">
      <c r="B125" s="1">
        <f t="shared" si="1"/>
        <v>42854</v>
      </c>
      <c r="C125" s="2">
        <v>13818.222602591017</v>
      </c>
      <c r="D125">
        <v>78</v>
      </c>
      <c r="E125" cm="1">
        <f t="array" ref="E125">_xlfn.SWITCH(MONTH(Cafe_FitTrained[[#This Row],[Date]]),1,100,2,100,3,100,4,150,5,150,6,150,7,150,8,200,9,150,10,150,11,150,12,150)</f>
        <v>150</v>
      </c>
      <c r="F125">
        <v>18</v>
      </c>
      <c r="G125">
        <f>IF(OR(WEEKDAY(Cafe_FitTrained[[#This Row],[Date]])=1, WEEKDAY(Cafe_FitTrained[[#This Row],[Date]])=7),1,0)</f>
        <v>1</v>
      </c>
      <c r="H125" s="8">
        <f>K$17+(K$18*Cafe_FitTrained[[#This Row],[Temp]])+(K$19*Cafe_FitTrained[[#This Row],[ADSpend]])+(K$20*Cafe_FitTrained[[#This Row],[TapsActive]])+(K$21*Cafe_FitTrained[[#This Row],[IsWeekend]])</f>
        <v>14743.263102945262</v>
      </c>
      <c r="J125" s="4">
        <v>98</v>
      </c>
      <c r="K125" s="4">
        <v>13858.371983126128</v>
      </c>
      <c r="L125" s="4">
        <v>-436.14132235887337</v>
      </c>
    </row>
    <row r="126" spans="2:12" x14ac:dyDescent="0.3">
      <c r="B126" s="1">
        <f t="shared" si="1"/>
        <v>42855</v>
      </c>
      <c r="C126" s="2">
        <v>14389.075422305228</v>
      </c>
      <c r="D126">
        <v>76</v>
      </c>
      <c r="E126" cm="1">
        <f t="array" ref="E126">_xlfn.SWITCH(MONTH(Cafe_FitTrained[[#This Row],[Date]]),1,100,2,100,3,100,4,150,5,150,6,150,7,150,8,200,9,150,10,150,11,150,12,150)</f>
        <v>150</v>
      </c>
      <c r="F126">
        <v>15</v>
      </c>
      <c r="G126">
        <f>IF(OR(WEEKDAY(Cafe_FitTrained[[#This Row],[Date]])=1, WEEKDAY(Cafe_FitTrained[[#This Row],[Date]])=7),1,0)</f>
        <v>1</v>
      </c>
      <c r="H126" s="8">
        <f>K$17+(K$18*Cafe_FitTrained[[#This Row],[Temp]])+(K$19*Cafe_FitTrained[[#This Row],[ADSpend]])+(K$20*Cafe_FitTrained[[#This Row],[TapsActive]])+(K$21*Cafe_FitTrained[[#This Row],[IsWeekend]])</f>
        <v>14731.718433523876</v>
      </c>
      <c r="J126" s="4">
        <v>99</v>
      </c>
      <c r="K126" s="4">
        <v>14214.889851067972</v>
      </c>
      <c r="L126" s="4">
        <v>-1966.2794743628947</v>
      </c>
    </row>
    <row r="127" spans="2:12" x14ac:dyDescent="0.3">
      <c r="B127" s="1">
        <f t="shared" si="1"/>
        <v>42856</v>
      </c>
      <c r="C127" s="2">
        <v>10044.785268514552</v>
      </c>
      <c r="D127">
        <v>71</v>
      </c>
      <c r="E127" cm="1">
        <f t="array" ref="E127">_xlfn.SWITCH(MONTH(Cafe_FitTrained[[#This Row],[Date]]),1,100,2,100,3,100,4,150,5,150,6,150,7,150,8,200,9,150,10,150,11,150,12,150)</f>
        <v>150</v>
      </c>
      <c r="F127">
        <v>20</v>
      </c>
      <c r="G127">
        <f>IF(OR(WEEKDAY(Cafe_FitTrained[[#This Row],[Date]])=1, WEEKDAY(Cafe_FitTrained[[#This Row],[Date]])=7),1,0)</f>
        <v>0</v>
      </c>
      <c r="H127" s="8">
        <f>K$17+(K$18*Cafe_FitTrained[[#This Row],[Temp]])+(K$19*Cafe_FitTrained[[#This Row],[ADSpend]])+(K$20*Cafe_FitTrained[[#This Row],[TapsActive]])+(K$21*Cafe_FitTrained[[#This Row],[IsWeekend]])</f>
        <v>11581.523167332254</v>
      </c>
      <c r="J127" s="4">
        <v>100</v>
      </c>
      <c r="K127" s="4">
        <v>11498.159506715514</v>
      </c>
      <c r="L127" s="4">
        <v>-978.04024927515638</v>
      </c>
    </row>
    <row r="128" spans="2:12" x14ac:dyDescent="0.3">
      <c r="B128" s="1">
        <f t="shared" si="1"/>
        <v>42857</v>
      </c>
      <c r="C128" s="2">
        <v>11933.161098972658</v>
      </c>
      <c r="D128">
        <v>66</v>
      </c>
      <c r="E128" cm="1">
        <f t="array" ref="E128">_xlfn.SWITCH(MONTH(Cafe_FitTrained[[#This Row],[Date]]),1,100,2,100,3,100,4,150,5,150,6,150,7,150,8,200,9,150,10,150,11,150,12,150)</f>
        <v>150</v>
      </c>
      <c r="F128">
        <v>12</v>
      </c>
      <c r="G128">
        <f>IF(OR(WEEKDAY(Cafe_FitTrained[[#This Row],[Date]])=1, WEEKDAY(Cafe_FitTrained[[#This Row],[Date]])=7),1,0)</f>
        <v>0</v>
      </c>
      <c r="H128" s="8">
        <f>K$17+(K$18*Cafe_FitTrained[[#This Row],[Temp]])+(K$19*Cafe_FitTrained[[#This Row],[ADSpend]])+(K$20*Cafe_FitTrained[[#This Row],[TapsActive]])+(K$21*Cafe_FitTrained[[#This Row],[IsWeekend]])</f>
        <v>11563.561891191441</v>
      </c>
      <c r="J128" s="4">
        <v>101</v>
      </c>
      <c r="K128" s="4">
        <v>11613.580087561488</v>
      </c>
      <c r="L128" s="4">
        <v>491.67813504992409</v>
      </c>
    </row>
    <row r="129" spans="2:12" x14ac:dyDescent="0.3">
      <c r="B129" s="1">
        <f t="shared" si="1"/>
        <v>42858</v>
      </c>
      <c r="C129" s="2">
        <v>10247.850405130392</v>
      </c>
      <c r="D129">
        <v>71</v>
      </c>
      <c r="E129" cm="1">
        <f t="array" ref="E129">_xlfn.SWITCH(MONTH(Cafe_FitTrained[[#This Row],[Date]]),1,100,2,100,3,100,4,150,5,150,6,150,7,150,8,200,9,150,10,150,11,150,12,150)</f>
        <v>150</v>
      </c>
      <c r="F129">
        <v>13</v>
      </c>
      <c r="G129">
        <f>IF(OR(WEEKDAY(Cafe_FitTrained[[#This Row],[Date]])=1, WEEKDAY(Cafe_FitTrained[[#This Row],[Date]])=7),1,0)</f>
        <v>0</v>
      </c>
      <c r="H129" s="8">
        <f>K$17+(K$18*Cafe_FitTrained[[#This Row],[Temp]])+(K$19*Cafe_FitTrained[[#This Row],[ADSpend]])+(K$20*Cafe_FitTrained[[#This Row],[TapsActive]])+(K$21*Cafe_FitTrained[[#This Row],[IsWeekend]])</f>
        <v>11734.12873110942</v>
      </c>
      <c r="J129" s="4">
        <v>102</v>
      </c>
      <c r="K129" s="4">
        <v>11630.252819684834</v>
      </c>
      <c r="L129" s="4">
        <v>421.39125222652183</v>
      </c>
    </row>
    <row r="130" spans="2:12" x14ac:dyDescent="0.3">
      <c r="B130" s="1">
        <f t="shared" si="1"/>
        <v>42859</v>
      </c>
      <c r="C130" s="2">
        <v>9604.4159750523177</v>
      </c>
      <c r="D130">
        <v>67</v>
      </c>
      <c r="E130" cm="1">
        <f t="array" ref="E130">_xlfn.SWITCH(MONTH(Cafe_FitTrained[[#This Row],[Date]]),1,100,2,100,3,100,4,150,5,150,6,150,7,150,8,200,9,150,10,150,11,150,12,150)</f>
        <v>150</v>
      </c>
      <c r="F130">
        <v>21</v>
      </c>
      <c r="G130">
        <f>IF(OR(WEEKDAY(Cafe_FitTrained[[#This Row],[Date]])=1, WEEKDAY(Cafe_FitTrained[[#This Row],[Date]])=7),1,0)</f>
        <v>0</v>
      </c>
      <c r="H130" s="8">
        <f>K$17+(K$18*Cafe_FitTrained[[#This Row],[Temp]])+(K$19*Cafe_FitTrained[[#This Row],[ADSpend]])+(K$20*Cafe_FitTrained[[#This Row],[TapsActive]])+(K$21*Cafe_FitTrained[[#This Row],[IsWeekend]])</f>
        <v>11405.828264712312</v>
      </c>
      <c r="J130" s="4">
        <v>103</v>
      </c>
      <c r="K130" s="4">
        <v>11559.722372506945</v>
      </c>
      <c r="L130" s="4">
        <v>599.53472446268643</v>
      </c>
    </row>
    <row r="131" spans="2:12" x14ac:dyDescent="0.3">
      <c r="B131" s="1">
        <f t="shared" si="1"/>
        <v>42860</v>
      </c>
      <c r="C131" s="2">
        <v>10479.162620714162</v>
      </c>
      <c r="D131">
        <v>54</v>
      </c>
      <c r="E131" cm="1">
        <f t="array" ref="E131">_xlfn.SWITCH(MONTH(Cafe_FitTrained[[#This Row],[Date]]),1,100,2,100,3,100,4,150,5,150,6,150,7,150,8,200,9,150,10,150,11,150,12,150)</f>
        <v>150</v>
      </c>
      <c r="F131">
        <v>17</v>
      </c>
      <c r="G131">
        <f>IF(OR(WEEKDAY(Cafe_FitTrained[[#This Row],[Date]])=1, WEEKDAY(Cafe_FitTrained[[#This Row],[Date]])=7),1,0)</f>
        <v>0</v>
      </c>
      <c r="H131" s="8">
        <f>K$17+(K$18*Cafe_FitTrained[[#This Row],[Temp]])+(K$19*Cafe_FitTrained[[#This Row],[ADSpend]])+(K$20*Cafe_FitTrained[[#This Row],[TapsActive]])+(K$21*Cafe_FitTrained[[#This Row],[IsWeekend]])</f>
        <v>10992.875593680996</v>
      </c>
      <c r="J131" s="4">
        <v>104</v>
      </c>
      <c r="K131" s="4">
        <v>11646.925551808183</v>
      </c>
      <c r="L131" s="4">
        <v>-28.603837882477819</v>
      </c>
    </row>
    <row r="132" spans="2:12" x14ac:dyDescent="0.3">
      <c r="B132" s="1">
        <f t="shared" si="1"/>
        <v>42861</v>
      </c>
      <c r="C132" s="2">
        <v>13388.612411041526</v>
      </c>
      <c r="D132">
        <v>56</v>
      </c>
      <c r="E132" cm="1">
        <f t="array" ref="E132">_xlfn.SWITCH(MONTH(Cafe_FitTrained[[#This Row],[Date]]),1,100,2,100,3,100,4,150,5,150,6,150,7,150,8,200,9,150,10,150,11,150,12,150)</f>
        <v>150</v>
      </c>
      <c r="F132">
        <v>17</v>
      </c>
      <c r="G132">
        <f>IF(OR(WEEKDAY(Cafe_FitTrained[[#This Row],[Date]])=1, WEEKDAY(Cafe_FitTrained[[#This Row],[Date]])=7),1,0)</f>
        <v>1</v>
      </c>
      <c r="H132" s="8">
        <f>K$17+(K$18*Cafe_FitTrained[[#This Row],[Temp]])+(K$19*Cafe_FitTrained[[#This Row],[ADSpend]])+(K$20*Cafe_FitTrained[[#This Row],[TapsActive]])+(K$21*Cafe_FitTrained[[#This Row],[IsWeekend]])</f>
        <v>13918.646304900092</v>
      </c>
      <c r="J132" s="4">
        <v>105</v>
      </c>
      <c r="K132" s="4">
        <v>14517.550003955273</v>
      </c>
      <c r="L132" s="4">
        <v>-318.02246667838517</v>
      </c>
    </row>
    <row r="133" spans="2:12" x14ac:dyDescent="0.3">
      <c r="B133" s="1">
        <f t="shared" si="1"/>
        <v>42862</v>
      </c>
      <c r="C133" s="2">
        <v>13122.233906863901</v>
      </c>
      <c r="D133">
        <v>61</v>
      </c>
      <c r="E133" cm="1">
        <f t="array" ref="E133">_xlfn.SWITCH(MONTH(Cafe_FitTrained[[#This Row],[Date]]),1,100,2,100,3,100,4,150,5,150,6,150,7,150,8,200,9,150,10,150,11,150,12,150)</f>
        <v>150</v>
      </c>
      <c r="F133">
        <v>21</v>
      </c>
      <c r="G133">
        <f>IF(OR(WEEKDAY(Cafe_FitTrained[[#This Row],[Date]])=1, WEEKDAY(Cafe_FitTrained[[#This Row],[Date]])=7),1,0)</f>
        <v>1</v>
      </c>
      <c r="H133" s="8">
        <f>K$17+(K$18*Cafe_FitTrained[[#This Row],[Temp]])+(K$19*Cafe_FitTrained[[#This Row],[ADSpend]])+(K$20*Cafe_FitTrained[[#This Row],[TapsActive]])+(K$21*Cafe_FitTrained[[#This Row],[IsWeekend]])</f>
        <v>14023.810760342147</v>
      </c>
      <c r="J133" s="4">
        <v>106</v>
      </c>
      <c r="K133" s="4">
        <v>14408.546029828727</v>
      </c>
      <c r="L133" s="4">
        <v>-1027.1356439559859</v>
      </c>
    </row>
    <row r="134" spans="2:12" x14ac:dyDescent="0.3">
      <c r="B134" s="1">
        <f t="shared" si="1"/>
        <v>42863</v>
      </c>
      <c r="C134" s="2">
        <v>9535.3071498118552</v>
      </c>
      <c r="D134">
        <v>64</v>
      </c>
      <c r="E134" cm="1">
        <f t="array" ref="E134">_xlfn.SWITCH(MONTH(Cafe_FitTrained[[#This Row],[Date]]),1,100,2,100,3,100,4,150,5,150,6,150,7,150,8,200,9,150,10,150,11,150,12,150)</f>
        <v>150</v>
      </c>
      <c r="F134">
        <v>19</v>
      </c>
      <c r="G134">
        <f>IF(OR(WEEKDAY(Cafe_FitTrained[[#This Row],[Date]])=1, WEEKDAY(Cafe_FitTrained[[#This Row],[Date]])=7),1,0)</f>
        <v>0</v>
      </c>
      <c r="H134" s="8">
        <f>K$17+(K$18*Cafe_FitTrained[[#This Row],[Temp]])+(K$19*Cafe_FitTrained[[#This Row],[ADSpend]])+(K$20*Cafe_FitTrained[[#This Row],[TapsActive]])+(K$21*Cafe_FitTrained[[#This Row],[IsWeekend]])</f>
        <v>11334.009273516958</v>
      </c>
      <c r="J134" s="4">
        <v>107</v>
      </c>
      <c r="K134" s="4">
        <v>11521.248845558288</v>
      </c>
      <c r="L134" s="4">
        <v>567.60118501225224</v>
      </c>
    </row>
    <row r="135" spans="2:12" x14ac:dyDescent="0.3">
      <c r="B135" s="1">
        <f t="shared" si="1"/>
        <v>42864</v>
      </c>
      <c r="C135" s="2">
        <v>10600.201383219868</v>
      </c>
      <c r="D135">
        <v>72</v>
      </c>
      <c r="E135" cm="1">
        <f t="array" ref="E135">_xlfn.SWITCH(MONTH(Cafe_FitTrained[[#This Row],[Date]]),1,100,2,100,3,100,4,150,5,150,6,150,7,150,8,200,9,150,10,150,11,150,12,150)</f>
        <v>150</v>
      </c>
      <c r="F135">
        <v>13</v>
      </c>
      <c r="G135">
        <f>IF(OR(WEEKDAY(Cafe_FitTrained[[#This Row],[Date]])=1, WEEKDAY(Cafe_FitTrained[[#This Row],[Date]])=7),1,0)</f>
        <v>0</v>
      </c>
      <c r="H135" s="8">
        <f>K$17+(K$18*Cafe_FitTrained[[#This Row],[Temp]])+(K$19*Cafe_FitTrained[[#This Row],[ADSpend]])+(K$20*Cafe_FitTrained[[#This Row],[TapsActive]])+(K$21*Cafe_FitTrained[[#This Row],[IsWeekend]])</f>
        <v>11772.602258058079</v>
      </c>
      <c r="J135" s="4">
        <v>108</v>
      </c>
      <c r="K135" s="4">
        <v>11576.395104630295</v>
      </c>
      <c r="L135" s="4">
        <v>-247.78715714880855</v>
      </c>
    </row>
    <row r="136" spans="2:12" x14ac:dyDescent="0.3">
      <c r="B136" s="1">
        <f t="shared" si="1"/>
        <v>42865</v>
      </c>
      <c r="C136" s="2">
        <v>12063.025209032659</v>
      </c>
      <c r="D136">
        <v>75</v>
      </c>
      <c r="E136" cm="1">
        <f t="array" ref="E136">_xlfn.SWITCH(MONTH(Cafe_FitTrained[[#This Row],[Date]]),1,100,2,100,3,100,4,150,5,150,6,150,7,150,8,200,9,150,10,150,11,150,12,150)</f>
        <v>150</v>
      </c>
      <c r="F136">
        <v>14</v>
      </c>
      <c r="G136">
        <f>IF(OR(WEEKDAY(Cafe_FitTrained[[#This Row],[Date]])=1, WEEKDAY(Cafe_FitTrained[[#This Row],[Date]])=7),1,0)</f>
        <v>0</v>
      </c>
      <c r="H136" s="8">
        <f>K$17+(K$18*Cafe_FitTrained[[#This Row],[Temp]])+(K$19*Cafe_FitTrained[[#This Row],[ADSpend]])+(K$20*Cafe_FitTrained[[#This Row],[TapsActive]])+(K$21*Cafe_FitTrained[[#This Row],[IsWeekend]])</f>
        <v>11866.222044078744</v>
      </c>
      <c r="J136" s="4">
        <v>109</v>
      </c>
      <c r="K136" s="4">
        <v>11504.57611343494</v>
      </c>
      <c r="L136" s="4">
        <v>-757.98351476990319</v>
      </c>
    </row>
    <row r="137" spans="2:12" x14ac:dyDescent="0.3">
      <c r="B137" s="1">
        <f t="shared" ref="B137:B200" si="2">B136+1</f>
        <v>42866</v>
      </c>
      <c r="C137" s="2">
        <v>10413.988498550081</v>
      </c>
      <c r="D137">
        <v>76</v>
      </c>
      <c r="E137" cm="1">
        <f t="array" ref="E137">_xlfn.SWITCH(MONTH(Cafe_FitTrained[[#This Row],[Date]]),1,100,2,100,3,100,4,150,5,150,6,150,7,150,8,200,9,150,10,150,11,150,12,150)</f>
        <v>150</v>
      </c>
      <c r="F137">
        <v>14</v>
      </c>
      <c r="G137">
        <f>IF(OR(WEEKDAY(Cafe_FitTrained[[#This Row],[Date]])=1, WEEKDAY(Cafe_FitTrained[[#This Row],[Date]])=7),1,0)</f>
        <v>0</v>
      </c>
      <c r="H137" s="8">
        <f>K$17+(K$18*Cafe_FitTrained[[#This Row],[Temp]])+(K$19*Cafe_FitTrained[[#This Row],[ADSpend]])+(K$20*Cafe_FitTrained[[#This Row],[TapsActive]])+(K$21*Cafe_FitTrained[[#This Row],[IsWeekend]])</f>
        <v>11904.695571027403</v>
      </c>
      <c r="J137" s="4">
        <v>110</v>
      </c>
      <c r="K137" s="4">
        <v>11581.523167332254</v>
      </c>
      <c r="L137" s="4">
        <v>-1220.8009455153169</v>
      </c>
    </row>
    <row r="138" spans="2:12" x14ac:dyDescent="0.3">
      <c r="B138" s="1">
        <f t="shared" si="2"/>
        <v>42867</v>
      </c>
      <c r="C138" s="2">
        <v>10996.85500036644</v>
      </c>
      <c r="D138">
        <v>73</v>
      </c>
      <c r="E138" cm="1">
        <f t="array" ref="E138">_xlfn.SWITCH(MONTH(Cafe_FitTrained[[#This Row],[Date]]),1,100,2,100,3,100,4,150,5,150,6,150,7,150,8,200,9,150,10,150,11,150,12,150)</f>
        <v>150</v>
      </c>
      <c r="F138">
        <v>19</v>
      </c>
      <c r="G138">
        <f>IF(OR(WEEKDAY(Cafe_FitTrained[[#This Row],[Date]])=1, WEEKDAY(Cafe_FitTrained[[#This Row],[Date]])=7),1,0)</f>
        <v>0</v>
      </c>
      <c r="H138" s="8">
        <f>K$17+(K$18*Cafe_FitTrained[[#This Row],[Temp]])+(K$19*Cafe_FitTrained[[#This Row],[ADSpend]])+(K$20*Cafe_FitTrained[[#This Row],[TapsActive]])+(K$21*Cafe_FitTrained[[#This Row],[IsWeekend]])</f>
        <v>11680.271016054883</v>
      </c>
      <c r="J138" s="4">
        <v>111</v>
      </c>
      <c r="K138" s="4">
        <v>11871.350106780703</v>
      </c>
      <c r="L138" s="4">
        <v>-958.93127901758817</v>
      </c>
    </row>
    <row r="139" spans="2:12" x14ac:dyDescent="0.3">
      <c r="B139" s="1">
        <f t="shared" si="2"/>
        <v>42868</v>
      </c>
      <c r="C139" s="2">
        <v>13157.857077850605</v>
      </c>
      <c r="D139">
        <v>69</v>
      </c>
      <c r="E139" cm="1">
        <f t="array" ref="E139">_xlfn.SWITCH(MONTH(Cafe_FitTrained[[#This Row],[Date]]),1,100,2,100,3,100,4,150,5,150,6,150,7,150,8,200,9,150,10,150,11,150,12,150)</f>
        <v>150</v>
      </c>
      <c r="F139">
        <v>18</v>
      </c>
      <c r="G139">
        <f>IF(OR(WEEKDAY(Cafe_FitTrained[[#This Row],[Date]])=1, WEEKDAY(Cafe_FitTrained[[#This Row],[Date]])=7),1,0)</f>
        <v>1</v>
      </c>
      <c r="H139" s="8">
        <f>K$17+(K$18*Cafe_FitTrained[[#This Row],[Temp]])+(K$19*Cafe_FitTrained[[#This Row],[ADSpend]])+(K$20*Cafe_FitTrained[[#This Row],[TapsActive]])+(K$21*Cafe_FitTrained[[#This Row],[IsWeekend]])</f>
        <v>14397.001360407341</v>
      </c>
      <c r="J139" s="4">
        <v>112</v>
      </c>
      <c r="K139" s="4">
        <v>14507.293878551354</v>
      </c>
      <c r="L139" s="4">
        <v>-1704.689871556533</v>
      </c>
    </row>
    <row r="140" spans="2:12" x14ac:dyDescent="0.3">
      <c r="B140" s="1">
        <f t="shared" si="2"/>
        <v>42869</v>
      </c>
      <c r="C140" s="2">
        <v>14379.448614781661</v>
      </c>
      <c r="D140">
        <v>71</v>
      </c>
      <c r="E140" cm="1">
        <f t="array" ref="E140">_xlfn.SWITCH(MONTH(Cafe_FitTrained[[#This Row],[Date]]),1,100,2,100,3,100,4,150,5,150,6,150,7,150,8,200,9,150,10,150,11,150,12,150)</f>
        <v>150</v>
      </c>
      <c r="F140">
        <v>18</v>
      </c>
      <c r="G140">
        <f>IF(OR(WEEKDAY(Cafe_FitTrained[[#This Row],[Date]])=1, WEEKDAY(Cafe_FitTrained[[#This Row],[Date]])=7),1,0)</f>
        <v>1</v>
      </c>
      <c r="H140" s="8">
        <f>K$17+(K$18*Cafe_FitTrained[[#This Row],[Temp]])+(K$19*Cafe_FitTrained[[#This Row],[ADSpend]])+(K$20*Cafe_FitTrained[[#This Row],[TapsActive]])+(K$21*Cafe_FitTrained[[#This Row],[IsWeekend]])</f>
        <v>14473.948414304656</v>
      </c>
      <c r="J140" s="4">
        <v>113</v>
      </c>
      <c r="K140" s="4">
        <v>14368.783958862605</v>
      </c>
      <c r="L140" s="4">
        <v>-1156.6923043895658</v>
      </c>
    </row>
    <row r="141" spans="2:12" x14ac:dyDescent="0.3">
      <c r="B141" s="1">
        <f t="shared" si="2"/>
        <v>42870</v>
      </c>
      <c r="C141" s="2">
        <v>10671.010205583829</v>
      </c>
      <c r="D141">
        <v>75</v>
      </c>
      <c r="E141" cm="1">
        <f t="array" ref="E141">_xlfn.SWITCH(MONTH(Cafe_FitTrained[[#This Row],[Date]]),1,100,2,100,3,100,4,150,5,150,6,150,7,150,8,200,9,150,10,150,11,150,12,150)</f>
        <v>150</v>
      </c>
      <c r="F141">
        <v>14</v>
      </c>
      <c r="G141">
        <f>IF(OR(WEEKDAY(Cafe_FitTrained[[#This Row],[Date]])=1, WEEKDAY(Cafe_FitTrained[[#This Row],[Date]])=7),1,0)</f>
        <v>0</v>
      </c>
      <c r="H141" s="8">
        <f>K$17+(K$18*Cafe_FitTrained[[#This Row],[Temp]])+(K$19*Cafe_FitTrained[[#This Row],[ADSpend]])+(K$20*Cafe_FitTrained[[#This Row],[TapsActive]])+(K$21*Cafe_FitTrained[[#This Row],[IsWeekend]])</f>
        <v>11866.222044078744</v>
      </c>
      <c r="J141" s="4">
        <v>114</v>
      </c>
      <c r="K141" s="4">
        <v>10999.292200400423</v>
      </c>
      <c r="L141" s="4">
        <v>-1172.9960281172462</v>
      </c>
    </row>
    <row r="142" spans="2:12" x14ac:dyDescent="0.3">
      <c r="B142" s="1">
        <f t="shared" si="2"/>
        <v>42871</v>
      </c>
      <c r="C142" s="2">
        <v>10632.951915806152</v>
      </c>
      <c r="D142">
        <v>78</v>
      </c>
      <c r="E142" cm="1">
        <f t="array" ref="E142">_xlfn.SWITCH(MONTH(Cafe_FitTrained[[#This Row],[Date]]),1,100,2,100,3,100,4,150,5,150,6,150,7,150,8,200,9,150,10,150,11,150,12,150)</f>
        <v>150</v>
      </c>
      <c r="F142">
        <v>20</v>
      </c>
      <c r="G142">
        <f>IF(OR(WEEKDAY(Cafe_FitTrained[[#This Row],[Date]])=1, WEEKDAY(Cafe_FitTrained[[#This Row],[Date]])=7),1,0)</f>
        <v>0</v>
      </c>
      <c r="H142" s="8">
        <f>K$17+(K$18*Cafe_FitTrained[[#This Row],[Temp]])+(K$19*Cafe_FitTrained[[#This Row],[ADSpend]])+(K$20*Cafe_FitTrained[[#This Row],[TapsActive]])+(K$21*Cafe_FitTrained[[#This Row],[IsWeekend]])</f>
        <v>11850.837855972861</v>
      </c>
      <c r="J142" s="4">
        <v>115</v>
      </c>
      <c r="K142" s="4">
        <v>11307.080415989689</v>
      </c>
      <c r="L142" s="4">
        <v>-1434.5940524732268</v>
      </c>
    </row>
    <row r="143" spans="2:12" x14ac:dyDescent="0.3">
      <c r="B143" s="1">
        <f t="shared" si="2"/>
        <v>42872</v>
      </c>
      <c r="C143" s="2">
        <v>12201.390167404281</v>
      </c>
      <c r="D143">
        <v>79</v>
      </c>
      <c r="E143" cm="1">
        <f t="array" ref="E143">_xlfn.SWITCH(MONTH(Cafe_FitTrained[[#This Row],[Date]]),1,100,2,100,3,100,4,150,5,150,6,150,7,150,8,200,9,150,10,150,11,150,12,150)</f>
        <v>150</v>
      </c>
      <c r="F143">
        <v>15</v>
      </c>
      <c r="G143">
        <f>IF(OR(WEEKDAY(Cafe_FitTrained[[#This Row],[Date]])=1, WEEKDAY(Cafe_FitTrained[[#This Row],[Date]])=7),1,0)</f>
        <v>0</v>
      </c>
      <c r="H143" s="8">
        <f>K$17+(K$18*Cafe_FitTrained[[#This Row],[Temp]])+(K$19*Cafe_FitTrained[[#This Row],[ADSpend]])+(K$20*Cafe_FitTrained[[#This Row],[TapsActive]])+(K$21*Cafe_FitTrained[[#This Row],[IsWeekend]])</f>
        <v>11998.315357048068</v>
      </c>
      <c r="J143" s="4">
        <v>116</v>
      </c>
      <c r="K143" s="4">
        <v>11613.580087561488</v>
      </c>
      <c r="L143" s="4">
        <v>-737.41959426111498</v>
      </c>
    </row>
    <row r="144" spans="2:12" x14ac:dyDescent="0.3">
      <c r="B144" s="1">
        <f t="shared" si="2"/>
        <v>42873</v>
      </c>
      <c r="C144" s="2">
        <v>11451.438562617597</v>
      </c>
      <c r="D144">
        <v>80</v>
      </c>
      <c r="E144" cm="1">
        <f t="array" ref="E144">_xlfn.SWITCH(MONTH(Cafe_FitTrained[[#This Row],[Date]]),1,100,2,100,3,100,4,150,5,150,6,150,7,150,8,200,9,150,10,150,11,150,12,150)</f>
        <v>150</v>
      </c>
      <c r="F144">
        <v>21</v>
      </c>
      <c r="G144">
        <f>IF(OR(WEEKDAY(Cafe_FitTrained[[#This Row],[Date]])=1, WEEKDAY(Cafe_FitTrained[[#This Row],[Date]])=7),1,0)</f>
        <v>0</v>
      </c>
      <c r="H144" s="8">
        <f>K$17+(K$18*Cafe_FitTrained[[#This Row],[Temp]])+(K$19*Cafe_FitTrained[[#This Row],[ADSpend]])+(K$20*Cafe_FitTrained[[#This Row],[TapsActive]])+(K$21*Cafe_FitTrained[[#This Row],[IsWeekend]])</f>
        <v>11905.98411504487</v>
      </c>
      <c r="J144" s="4">
        <v>117</v>
      </c>
      <c r="K144" s="4">
        <v>11537.921577681636</v>
      </c>
      <c r="L144" s="4">
        <v>-1226.1763038447843</v>
      </c>
    </row>
    <row r="145" spans="2:12" x14ac:dyDescent="0.3">
      <c r="B145" s="1">
        <f t="shared" si="2"/>
        <v>42874</v>
      </c>
      <c r="C145" s="2">
        <v>12512.048172733284</v>
      </c>
      <c r="D145">
        <v>80</v>
      </c>
      <c r="E145" cm="1">
        <f t="array" ref="E145">_xlfn.SWITCH(MONTH(Cafe_FitTrained[[#This Row],[Date]]),1,100,2,100,3,100,4,150,5,150,6,150,7,150,8,200,9,150,10,150,11,150,12,150)</f>
        <v>150</v>
      </c>
      <c r="F145">
        <v>17</v>
      </c>
      <c r="G145">
        <f>IF(OR(WEEKDAY(Cafe_FitTrained[[#This Row],[Date]])=1, WEEKDAY(Cafe_FitTrained[[#This Row],[Date]])=7),1,0)</f>
        <v>0</v>
      </c>
      <c r="H145" s="8">
        <f>K$17+(K$18*Cafe_FitTrained[[#This Row],[Temp]])+(K$19*Cafe_FitTrained[[#This Row],[ADSpend]])+(K$20*Cafe_FitTrained[[#This Row],[TapsActive]])+(K$21*Cafe_FitTrained[[#This Row],[IsWeekend]])</f>
        <v>11993.187294346108</v>
      </c>
      <c r="J145" s="4">
        <v>118</v>
      </c>
      <c r="K145" s="4">
        <v>11784.146927479465</v>
      </c>
      <c r="L145" s="4">
        <v>118.7011355208997</v>
      </c>
    </row>
    <row r="146" spans="2:12" x14ac:dyDescent="0.3">
      <c r="B146" s="1">
        <f t="shared" si="2"/>
        <v>42875</v>
      </c>
      <c r="C146" s="2">
        <v>14676.763328998473</v>
      </c>
      <c r="D146">
        <v>78</v>
      </c>
      <c r="E146" cm="1">
        <f t="array" ref="E146">_xlfn.SWITCH(MONTH(Cafe_FitTrained[[#This Row],[Date]]),1,100,2,100,3,100,4,150,5,150,6,150,7,150,8,200,9,150,10,150,11,150,12,150)</f>
        <v>150</v>
      </c>
      <c r="F146">
        <v>17</v>
      </c>
      <c r="G146">
        <f>IF(OR(WEEKDAY(Cafe_FitTrained[[#This Row],[Date]])=1, WEEKDAY(Cafe_FitTrained[[#This Row],[Date]])=7),1,0)</f>
        <v>1</v>
      </c>
      <c r="H146" s="8">
        <f>K$17+(K$18*Cafe_FitTrained[[#This Row],[Temp]])+(K$19*Cafe_FitTrained[[#This Row],[ADSpend]])+(K$20*Cafe_FitTrained[[#This Row],[TapsActive]])+(K$21*Cafe_FitTrained[[#This Row],[IsWeekend]])</f>
        <v>14765.063897770571</v>
      </c>
      <c r="J146" s="4">
        <v>119</v>
      </c>
      <c r="K146" s="4">
        <v>14743.263102945262</v>
      </c>
      <c r="L146" s="4">
        <v>-925.04050035424552</v>
      </c>
    </row>
    <row r="147" spans="2:12" x14ac:dyDescent="0.3">
      <c r="B147" s="1">
        <f t="shared" si="2"/>
        <v>42876</v>
      </c>
      <c r="C147" s="2">
        <v>14135.449597489633</v>
      </c>
      <c r="D147">
        <v>73</v>
      </c>
      <c r="E147" cm="1">
        <f t="array" ref="E147">_xlfn.SWITCH(MONTH(Cafe_FitTrained[[#This Row],[Date]]),1,100,2,100,3,100,4,150,5,150,6,150,7,150,8,200,9,150,10,150,11,150,12,150)</f>
        <v>150</v>
      </c>
      <c r="F147">
        <v>19</v>
      </c>
      <c r="G147">
        <f>IF(OR(WEEKDAY(Cafe_FitTrained[[#This Row],[Date]])=1, WEEKDAY(Cafe_FitTrained[[#This Row],[Date]])=7),1,0)</f>
        <v>1</v>
      </c>
      <c r="H147" s="8">
        <f>K$17+(K$18*Cafe_FitTrained[[#This Row],[Temp]])+(K$19*Cafe_FitTrained[[#This Row],[ADSpend]])+(K$20*Cafe_FitTrained[[#This Row],[TapsActive]])+(K$21*Cafe_FitTrained[[#This Row],[IsWeekend]])</f>
        <v>14529.094673376665</v>
      </c>
      <c r="J147" s="4">
        <v>120</v>
      </c>
      <c r="K147" s="4">
        <v>14731.718433523876</v>
      </c>
      <c r="L147" s="4">
        <v>-342.6430112186481</v>
      </c>
    </row>
    <row r="148" spans="2:12" x14ac:dyDescent="0.3">
      <c r="B148" s="1">
        <f t="shared" si="2"/>
        <v>42877</v>
      </c>
      <c r="C148" s="2">
        <v>10801.541105505594</v>
      </c>
      <c r="D148">
        <v>73</v>
      </c>
      <c r="E148" cm="1">
        <f t="array" ref="E148">_xlfn.SWITCH(MONTH(Cafe_FitTrained[[#This Row],[Date]]),1,100,2,100,3,100,4,150,5,150,6,150,7,150,8,200,9,150,10,150,11,150,12,150)</f>
        <v>150</v>
      </c>
      <c r="F148">
        <v>21</v>
      </c>
      <c r="G148">
        <f>IF(OR(WEEKDAY(Cafe_FitTrained[[#This Row],[Date]])=1, WEEKDAY(Cafe_FitTrained[[#This Row],[Date]])=7),1,0)</f>
        <v>0</v>
      </c>
      <c r="H148" s="8">
        <f>K$17+(K$18*Cafe_FitTrained[[#This Row],[Temp]])+(K$19*Cafe_FitTrained[[#This Row],[ADSpend]])+(K$20*Cafe_FitTrained[[#This Row],[TapsActive]])+(K$21*Cafe_FitTrained[[#This Row],[IsWeekend]])</f>
        <v>11636.669426404264</v>
      </c>
      <c r="J148" s="4">
        <v>121</v>
      </c>
      <c r="K148" s="4">
        <v>11581.523167332254</v>
      </c>
      <c r="L148" s="4">
        <v>-1536.7378988177024</v>
      </c>
    </row>
    <row r="149" spans="2:12" x14ac:dyDescent="0.3">
      <c r="B149" s="1">
        <f t="shared" si="2"/>
        <v>42878</v>
      </c>
      <c r="C149" s="2">
        <v>9985.4976715759403</v>
      </c>
      <c r="D149">
        <v>69</v>
      </c>
      <c r="E149" cm="1">
        <f t="array" ref="E149">_xlfn.SWITCH(MONTH(Cafe_FitTrained[[#This Row],[Date]]),1,100,2,100,3,100,4,150,5,150,6,150,7,150,8,200,9,150,10,150,11,150,12,150)</f>
        <v>150</v>
      </c>
      <c r="F149">
        <v>19</v>
      </c>
      <c r="G149">
        <f>IF(OR(WEEKDAY(Cafe_FitTrained[[#This Row],[Date]])=1, WEEKDAY(Cafe_FitTrained[[#This Row],[Date]])=7),1,0)</f>
        <v>0</v>
      </c>
      <c r="H149" s="8">
        <f>K$17+(K$18*Cafe_FitTrained[[#This Row],[Temp]])+(K$19*Cafe_FitTrained[[#This Row],[ADSpend]])+(K$20*Cafe_FitTrained[[#This Row],[TapsActive]])+(K$21*Cafe_FitTrained[[#This Row],[IsWeekend]])</f>
        <v>11526.37690826025</v>
      </c>
      <c r="J149" s="4">
        <v>122</v>
      </c>
      <c r="K149" s="4">
        <v>11563.561891191441</v>
      </c>
      <c r="L149" s="4">
        <v>369.59920778121705</v>
      </c>
    </row>
    <row r="150" spans="2:12" x14ac:dyDescent="0.3">
      <c r="B150" s="1">
        <f t="shared" si="2"/>
        <v>42879</v>
      </c>
      <c r="C150" s="2">
        <v>9901.9994775951836</v>
      </c>
      <c r="D150">
        <v>70</v>
      </c>
      <c r="E150" cm="1">
        <f t="array" ref="E150">_xlfn.SWITCH(MONTH(Cafe_FitTrained[[#This Row],[Date]]),1,100,2,100,3,100,4,150,5,150,6,150,7,150,8,200,9,150,10,150,11,150,12,150)</f>
        <v>150</v>
      </c>
      <c r="F150">
        <v>19</v>
      </c>
      <c r="G150">
        <f>IF(OR(WEEKDAY(Cafe_FitTrained[[#This Row],[Date]])=1, WEEKDAY(Cafe_FitTrained[[#This Row],[Date]])=7),1,0)</f>
        <v>0</v>
      </c>
      <c r="H150" s="8">
        <f>K$17+(K$18*Cafe_FitTrained[[#This Row],[Temp]])+(K$19*Cafe_FitTrained[[#This Row],[ADSpend]])+(K$20*Cafe_FitTrained[[#This Row],[TapsActive]])+(K$21*Cafe_FitTrained[[#This Row],[IsWeekend]])</f>
        <v>11564.850435208908</v>
      </c>
      <c r="J150" s="4">
        <v>123</v>
      </c>
      <c r="K150" s="4">
        <v>11734.12873110942</v>
      </c>
      <c r="L150" s="4">
        <v>-1486.2783259790285</v>
      </c>
    </row>
    <row r="151" spans="2:12" x14ac:dyDescent="0.3">
      <c r="B151" s="1">
        <f t="shared" si="2"/>
        <v>42880</v>
      </c>
      <c r="C151" s="2">
        <v>11185.955037127307</v>
      </c>
      <c r="D151">
        <v>64</v>
      </c>
      <c r="E151" cm="1">
        <f t="array" ref="E151">_xlfn.SWITCH(MONTH(Cafe_FitTrained[[#This Row],[Date]]),1,100,2,100,3,100,4,150,5,150,6,150,7,150,8,200,9,150,10,150,11,150,12,150)</f>
        <v>150</v>
      </c>
      <c r="F151">
        <v>21</v>
      </c>
      <c r="G151">
        <f>IF(OR(WEEKDAY(Cafe_FitTrained[[#This Row],[Date]])=1, WEEKDAY(Cafe_FitTrained[[#This Row],[Date]])=7),1,0)</f>
        <v>0</v>
      </c>
      <c r="H151" s="8">
        <f>K$17+(K$18*Cafe_FitTrained[[#This Row],[Temp]])+(K$19*Cafe_FitTrained[[#This Row],[ADSpend]])+(K$20*Cafe_FitTrained[[#This Row],[TapsActive]])+(K$21*Cafe_FitTrained[[#This Row],[IsWeekend]])</f>
        <v>11290.407683866339</v>
      </c>
      <c r="J151" s="4">
        <v>124</v>
      </c>
      <c r="K151" s="4">
        <v>11405.828264712312</v>
      </c>
      <c r="L151" s="4">
        <v>-1801.4122896599947</v>
      </c>
    </row>
    <row r="152" spans="2:12" x14ac:dyDescent="0.3">
      <c r="B152" s="1">
        <f t="shared" si="2"/>
        <v>42881</v>
      </c>
      <c r="C152" s="2">
        <v>11450.031692624892</v>
      </c>
      <c r="D152">
        <v>69</v>
      </c>
      <c r="E152" cm="1">
        <f t="array" ref="E152">_xlfn.SWITCH(MONTH(Cafe_FitTrained[[#This Row],[Date]]),1,100,2,100,3,100,4,150,5,150,6,150,7,150,8,200,9,150,10,150,11,150,12,150)</f>
        <v>150</v>
      </c>
      <c r="F152">
        <v>16</v>
      </c>
      <c r="G152">
        <f>IF(OR(WEEKDAY(Cafe_FitTrained[[#This Row],[Date]])=1, WEEKDAY(Cafe_FitTrained[[#This Row],[Date]])=7),1,0)</f>
        <v>0</v>
      </c>
      <c r="H152" s="8">
        <f>K$17+(K$18*Cafe_FitTrained[[#This Row],[Temp]])+(K$19*Cafe_FitTrained[[#This Row],[ADSpend]])+(K$20*Cafe_FitTrained[[#This Row],[TapsActive]])+(K$21*Cafe_FitTrained[[#This Row],[IsWeekend]])</f>
        <v>11591.779292736177</v>
      </c>
      <c r="J152" s="4">
        <v>125</v>
      </c>
      <c r="K152" s="4">
        <v>10992.875593680996</v>
      </c>
      <c r="L152" s="4">
        <v>-513.71297296683406</v>
      </c>
    </row>
    <row r="153" spans="2:12" x14ac:dyDescent="0.3">
      <c r="B153" s="1">
        <f t="shared" si="2"/>
        <v>42882</v>
      </c>
      <c r="C153" s="2">
        <v>13678.801956643754</v>
      </c>
      <c r="D153">
        <v>75</v>
      </c>
      <c r="E153" cm="1">
        <f t="array" ref="E153">_xlfn.SWITCH(MONTH(Cafe_FitTrained[[#This Row],[Date]]),1,100,2,100,3,100,4,150,5,150,6,150,7,150,8,200,9,150,10,150,11,150,12,150)</f>
        <v>150</v>
      </c>
      <c r="F153">
        <v>16</v>
      </c>
      <c r="G153">
        <f>IF(OR(WEEKDAY(Cafe_FitTrained[[#This Row],[Date]])=1, WEEKDAY(Cafe_FitTrained[[#This Row],[Date]])=7),1,0)</f>
        <v>1</v>
      </c>
      <c r="H153" s="8">
        <f>K$17+(K$18*Cafe_FitTrained[[#This Row],[Temp]])+(K$19*Cafe_FitTrained[[#This Row],[ADSpend]])+(K$20*Cafe_FitTrained[[#This Row],[TapsActive]])+(K$21*Cafe_FitTrained[[#This Row],[IsWeekend]])</f>
        <v>14671.444111749906</v>
      </c>
      <c r="J153" s="4">
        <v>126</v>
      </c>
      <c r="K153" s="4">
        <v>13918.646304900092</v>
      </c>
      <c r="L153" s="4">
        <v>-530.03389385856644</v>
      </c>
    </row>
    <row r="154" spans="2:12" x14ac:dyDescent="0.3">
      <c r="B154" s="1">
        <f t="shared" si="2"/>
        <v>42883</v>
      </c>
      <c r="C154" s="2">
        <v>13161.1335767541</v>
      </c>
      <c r="D154">
        <v>75</v>
      </c>
      <c r="E154" cm="1">
        <f t="array" ref="E154">_xlfn.SWITCH(MONTH(Cafe_FitTrained[[#This Row],[Date]]),1,100,2,100,3,100,4,150,5,150,6,150,7,150,8,200,9,150,10,150,11,150,12,150)</f>
        <v>150</v>
      </c>
      <c r="F154">
        <v>14</v>
      </c>
      <c r="G154">
        <f>IF(OR(WEEKDAY(Cafe_FitTrained[[#This Row],[Date]])=1, WEEKDAY(Cafe_FitTrained[[#This Row],[Date]])=7),1,0)</f>
        <v>1</v>
      </c>
      <c r="H154" s="8">
        <f>K$17+(K$18*Cafe_FitTrained[[#This Row],[Temp]])+(K$19*Cafe_FitTrained[[#This Row],[ADSpend]])+(K$20*Cafe_FitTrained[[#This Row],[TapsActive]])+(K$21*Cafe_FitTrained[[#This Row],[IsWeekend]])</f>
        <v>14715.045701400526</v>
      </c>
      <c r="J154" s="4">
        <v>127</v>
      </c>
      <c r="K154" s="4">
        <v>14023.810760342147</v>
      </c>
      <c r="L154" s="4">
        <v>-901.57685347824554</v>
      </c>
    </row>
    <row r="155" spans="2:12" x14ac:dyDescent="0.3">
      <c r="B155" s="1">
        <f t="shared" si="2"/>
        <v>42884</v>
      </c>
      <c r="C155" s="2">
        <v>12102.390417797753</v>
      </c>
      <c r="D155">
        <v>75</v>
      </c>
      <c r="E155" cm="1">
        <f t="array" ref="E155">_xlfn.SWITCH(MONTH(Cafe_FitTrained[[#This Row],[Date]]),1,100,2,100,3,100,4,150,5,150,6,150,7,150,8,200,9,150,10,150,11,150,12,150)</f>
        <v>150</v>
      </c>
      <c r="F155">
        <v>20</v>
      </c>
      <c r="G155">
        <f>IF(OR(WEEKDAY(Cafe_FitTrained[[#This Row],[Date]])=1, WEEKDAY(Cafe_FitTrained[[#This Row],[Date]])=7),1,0)</f>
        <v>0</v>
      </c>
      <c r="H155" s="8">
        <f>K$17+(K$18*Cafe_FitTrained[[#This Row],[Temp]])+(K$19*Cafe_FitTrained[[#This Row],[ADSpend]])+(K$20*Cafe_FitTrained[[#This Row],[TapsActive]])+(K$21*Cafe_FitTrained[[#This Row],[IsWeekend]])</f>
        <v>11735.417275126887</v>
      </c>
      <c r="J155" s="4">
        <v>128</v>
      </c>
      <c r="K155" s="4">
        <v>11334.009273516958</v>
      </c>
      <c r="L155" s="4">
        <v>-1798.7021237051031</v>
      </c>
    </row>
    <row r="156" spans="2:12" x14ac:dyDescent="0.3">
      <c r="B156" s="1">
        <f t="shared" si="2"/>
        <v>42885</v>
      </c>
      <c r="C156" s="2">
        <v>11225.790531112791</v>
      </c>
      <c r="D156">
        <v>71</v>
      </c>
      <c r="E156" cm="1">
        <f t="array" ref="E156">_xlfn.SWITCH(MONTH(Cafe_FitTrained[[#This Row],[Date]]),1,100,2,100,3,100,4,150,5,150,6,150,7,150,8,200,9,150,10,150,11,150,12,150)</f>
        <v>150</v>
      </c>
      <c r="F156">
        <v>20</v>
      </c>
      <c r="G156">
        <f>IF(OR(WEEKDAY(Cafe_FitTrained[[#This Row],[Date]])=1, WEEKDAY(Cafe_FitTrained[[#This Row],[Date]])=7),1,0)</f>
        <v>0</v>
      </c>
      <c r="H156" s="8">
        <f>K$17+(K$18*Cafe_FitTrained[[#This Row],[Temp]])+(K$19*Cafe_FitTrained[[#This Row],[ADSpend]])+(K$20*Cafe_FitTrained[[#This Row],[TapsActive]])+(K$21*Cafe_FitTrained[[#This Row],[IsWeekend]])</f>
        <v>11581.523167332254</v>
      </c>
      <c r="J156" s="4">
        <v>129</v>
      </c>
      <c r="K156" s="4">
        <v>11772.602258058079</v>
      </c>
      <c r="L156" s="4">
        <v>-1172.4008748382112</v>
      </c>
    </row>
    <row r="157" spans="2:12" x14ac:dyDescent="0.3">
      <c r="B157" s="1">
        <f t="shared" si="2"/>
        <v>42886</v>
      </c>
      <c r="C157" s="2">
        <v>9856.0921568933118</v>
      </c>
      <c r="D157">
        <v>72</v>
      </c>
      <c r="E157" cm="1">
        <f t="array" ref="E157">_xlfn.SWITCH(MONTH(Cafe_FitTrained[[#This Row],[Date]]),1,100,2,100,3,100,4,150,5,150,6,150,7,150,8,200,9,150,10,150,11,150,12,150)</f>
        <v>150</v>
      </c>
      <c r="F157">
        <v>21</v>
      </c>
      <c r="G157">
        <f>IF(OR(WEEKDAY(Cafe_FitTrained[[#This Row],[Date]])=1, WEEKDAY(Cafe_FitTrained[[#This Row],[Date]])=7),1,0)</f>
        <v>0</v>
      </c>
      <c r="H157" s="8">
        <f>K$17+(K$18*Cafe_FitTrained[[#This Row],[Temp]])+(K$19*Cafe_FitTrained[[#This Row],[ADSpend]])+(K$20*Cafe_FitTrained[[#This Row],[TapsActive]])+(K$21*Cafe_FitTrained[[#This Row],[IsWeekend]])</f>
        <v>11598.195899455604</v>
      </c>
      <c r="J157" s="4">
        <v>130</v>
      </c>
      <c r="K157" s="4">
        <v>11866.222044078744</v>
      </c>
      <c r="L157" s="4">
        <v>196.80316495391526</v>
      </c>
    </row>
    <row r="158" spans="2:12" x14ac:dyDescent="0.3">
      <c r="B158" s="1">
        <f t="shared" si="2"/>
        <v>42887</v>
      </c>
      <c r="C158" s="2">
        <v>12125.550851367771</v>
      </c>
      <c r="D158">
        <v>75</v>
      </c>
      <c r="E158" cm="1">
        <f t="array" ref="E158">_xlfn.SWITCH(MONTH(Cafe_FitTrained[[#This Row],[Date]]),1,100,2,100,3,100,4,150,5,150,6,150,7,150,8,200,9,150,10,150,11,150,12,150)</f>
        <v>150</v>
      </c>
      <c r="F158">
        <v>16</v>
      </c>
      <c r="G158">
        <f>IF(OR(WEEKDAY(Cafe_FitTrained[[#This Row],[Date]])=1, WEEKDAY(Cafe_FitTrained[[#This Row],[Date]])=7),1,0)</f>
        <v>0</v>
      </c>
      <c r="H158" s="8">
        <f>K$17+(K$18*Cafe_FitTrained[[#This Row],[Temp]])+(K$19*Cafe_FitTrained[[#This Row],[ADSpend]])+(K$20*Cafe_FitTrained[[#This Row],[TapsActive]])+(K$21*Cafe_FitTrained[[#This Row],[IsWeekend]])</f>
        <v>11822.620454428125</v>
      </c>
      <c r="J158" s="4">
        <v>131</v>
      </c>
      <c r="K158" s="4">
        <v>11904.695571027403</v>
      </c>
      <c r="L158" s="4">
        <v>-1490.7070724773221</v>
      </c>
    </row>
    <row r="159" spans="2:12" x14ac:dyDescent="0.3">
      <c r="B159" s="1">
        <f t="shared" si="2"/>
        <v>42888</v>
      </c>
      <c r="C159" s="2">
        <v>10804.762192834007</v>
      </c>
      <c r="D159">
        <v>75</v>
      </c>
      <c r="E159" cm="1">
        <f t="array" ref="E159">_xlfn.SWITCH(MONTH(Cafe_FitTrained[[#This Row],[Date]]),1,100,2,100,3,100,4,150,5,150,6,150,7,150,8,200,9,150,10,150,11,150,12,150)</f>
        <v>150</v>
      </c>
      <c r="F159">
        <v>17</v>
      </c>
      <c r="G159">
        <f>IF(OR(WEEKDAY(Cafe_FitTrained[[#This Row],[Date]])=1, WEEKDAY(Cafe_FitTrained[[#This Row],[Date]])=7),1,0)</f>
        <v>0</v>
      </c>
      <c r="H159" s="8">
        <f>K$17+(K$18*Cafe_FitTrained[[#This Row],[Temp]])+(K$19*Cafe_FitTrained[[#This Row],[ADSpend]])+(K$20*Cafe_FitTrained[[#This Row],[TapsActive]])+(K$21*Cafe_FitTrained[[#This Row],[IsWeekend]])</f>
        <v>11800.819659602816</v>
      </c>
      <c r="J159" s="4">
        <v>132</v>
      </c>
      <c r="K159" s="4">
        <v>11680.271016054883</v>
      </c>
      <c r="L159" s="4">
        <v>-683.41601568844271</v>
      </c>
    </row>
    <row r="160" spans="2:12" x14ac:dyDescent="0.3">
      <c r="B160" s="1">
        <f t="shared" si="2"/>
        <v>42889</v>
      </c>
      <c r="C160" s="2">
        <v>12975.626655475433</v>
      </c>
      <c r="D160">
        <v>78</v>
      </c>
      <c r="E160" cm="1">
        <f t="array" ref="E160">_xlfn.SWITCH(MONTH(Cafe_FitTrained[[#This Row],[Date]]),1,100,2,100,3,100,4,150,5,150,6,150,7,150,8,200,9,150,10,150,11,150,12,150)</f>
        <v>150</v>
      </c>
      <c r="F160">
        <v>16</v>
      </c>
      <c r="G160">
        <f>IF(OR(WEEKDAY(Cafe_FitTrained[[#This Row],[Date]])=1, WEEKDAY(Cafe_FitTrained[[#This Row],[Date]])=7),1,0)</f>
        <v>1</v>
      </c>
      <c r="H160" s="8">
        <f>K$17+(K$18*Cafe_FitTrained[[#This Row],[Temp]])+(K$19*Cafe_FitTrained[[#This Row],[ADSpend]])+(K$20*Cafe_FitTrained[[#This Row],[TapsActive]])+(K$21*Cafe_FitTrained[[#This Row],[IsWeekend]])</f>
        <v>14786.86469259588</v>
      </c>
      <c r="J160" s="4">
        <v>133</v>
      </c>
      <c r="K160" s="4">
        <v>14397.001360407341</v>
      </c>
      <c r="L160" s="4">
        <v>-1239.1442825567356</v>
      </c>
    </row>
    <row r="161" spans="2:12" x14ac:dyDescent="0.3">
      <c r="B161" s="1">
        <f t="shared" si="2"/>
        <v>42890</v>
      </c>
      <c r="C161" s="2">
        <v>14284.654510657736</v>
      </c>
      <c r="D161">
        <v>76</v>
      </c>
      <c r="E161" cm="1">
        <f t="array" ref="E161">_xlfn.SWITCH(MONTH(Cafe_FitTrained[[#This Row],[Date]]),1,100,2,100,3,100,4,150,5,150,6,150,7,150,8,200,9,150,10,150,11,150,12,150)</f>
        <v>150</v>
      </c>
      <c r="F161">
        <v>20</v>
      </c>
      <c r="G161">
        <f>IF(OR(WEEKDAY(Cafe_FitTrained[[#This Row],[Date]])=1, WEEKDAY(Cafe_FitTrained[[#This Row],[Date]])=7),1,0)</f>
        <v>1</v>
      </c>
      <c r="H161" s="8">
        <f>K$17+(K$18*Cafe_FitTrained[[#This Row],[Temp]])+(K$19*Cafe_FitTrained[[#This Row],[ADSpend]])+(K$20*Cafe_FitTrained[[#This Row],[TapsActive]])+(K$21*Cafe_FitTrained[[#This Row],[IsWeekend]])</f>
        <v>14622.714459397328</v>
      </c>
      <c r="J161" s="4">
        <v>134</v>
      </c>
      <c r="K161" s="4">
        <v>14473.948414304656</v>
      </c>
      <c r="L161" s="4">
        <v>-94.49979952299509</v>
      </c>
    </row>
    <row r="162" spans="2:12" x14ac:dyDescent="0.3">
      <c r="B162" s="1">
        <f t="shared" si="2"/>
        <v>42891</v>
      </c>
      <c r="C162" s="2">
        <v>10175.957699857134</v>
      </c>
      <c r="D162">
        <v>74</v>
      </c>
      <c r="E162" cm="1">
        <f t="array" ref="E162">_xlfn.SWITCH(MONTH(Cafe_FitTrained[[#This Row],[Date]]),1,100,2,100,3,100,4,150,5,150,6,150,7,150,8,200,9,150,10,150,11,150,12,150)</f>
        <v>150</v>
      </c>
      <c r="F162">
        <v>15</v>
      </c>
      <c r="G162">
        <f>IF(OR(WEEKDAY(Cafe_FitTrained[[#This Row],[Date]])=1, WEEKDAY(Cafe_FitTrained[[#This Row],[Date]])=7),1,0)</f>
        <v>0</v>
      </c>
      <c r="H162" s="8">
        <f>K$17+(K$18*Cafe_FitTrained[[#This Row],[Temp]])+(K$19*Cafe_FitTrained[[#This Row],[ADSpend]])+(K$20*Cafe_FitTrained[[#This Row],[TapsActive]])+(K$21*Cafe_FitTrained[[#This Row],[IsWeekend]])</f>
        <v>11805.947722304776</v>
      </c>
      <c r="J162" s="4">
        <v>135</v>
      </c>
      <c r="K162" s="4">
        <v>11866.222044078744</v>
      </c>
      <c r="L162" s="4">
        <v>-1195.2118384949154</v>
      </c>
    </row>
    <row r="163" spans="2:12" x14ac:dyDescent="0.3">
      <c r="B163" s="1">
        <f t="shared" si="2"/>
        <v>42892</v>
      </c>
      <c r="C163" s="2">
        <v>10464.035128660678</v>
      </c>
      <c r="D163">
        <v>73</v>
      </c>
      <c r="E163" cm="1">
        <f t="array" ref="E163">_xlfn.SWITCH(MONTH(Cafe_FitTrained[[#This Row],[Date]]),1,100,2,100,3,100,4,150,5,150,6,150,7,150,8,200,9,150,10,150,11,150,12,150)</f>
        <v>150</v>
      </c>
      <c r="F163">
        <v>18</v>
      </c>
      <c r="G163">
        <f>IF(OR(WEEKDAY(Cafe_FitTrained[[#This Row],[Date]])=1, WEEKDAY(Cafe_FitTrained[[#This Row],[Date]])=7),1,0)</f>
        <v>0</v>
      </c>
      <c r="H163" s="8">
        <f>K$17+(K$18*Cafe_FitTrained[[#This Row],[Temp]])+(K$19*Cafe_FitTrained[[#This Row],[ADSpend]])+(K$20*Cafe_FitTrained[[#This Row],[TapsActive]])+(K$21*Cafe_FitTrained[[#This Row],[IsWeekend]])</f>
        <v>11702.071810880192</v>
      </c>
      <c r="J163" s="4">
        <v>136</v>
      </c>
      <c r="K163" s="4">
        <v>11850.837855972861</v>
      </c>
      <c r="L163" s="4">
        <v>-1217.8859401667087</v>
      </c>
    </row>
    <row r="164" spans="2:12" x14ac:dyDescent="0.3">
      <c r="B164" s="1">
        <f t="shared" si="2"/>
        <v>42893</v>
      </c>
      <c r="C164" s="2">
        <v>10089.923941729154</v>
      </c>
      <c r="D164">
        <v>74</v>
      </c>
      <c r="E164" cm="1">
        <f t="array" ref="E164">_xlfn.SWITCH(MONTH(Cafe_FitTrained[[#This Row],[Date]]),1,100,2,100,3,100,4,150,5,150,6,150,7,150,8,200,9,150,10,150,11,150,12,150)</f>
        <v>150</v>
      </c>
      <c r="F164">
        <v>13</v>
      </c>
      <c r="G164">
        <f>IF(OR(WEEKDAY(Cafe_FitTrained[[#This Row],[Date]])=1, WEEKDAY(Cafe_FitTrained[[#This Row],[Date]])=7),1,0)</f>
        <v>0</v>
      </c>
      <c r="H164" s="8">
        <f>K$17+(K$18*Cafe_FitTrained[[#This Row],[Temp]])+(K$19*Cafe_FitTrained[[#This Row],[ADSpend]])+(K$20*Cafe_FitTrained[[#This Row],[TapsActive]])+(K$21*Cafe_FitTrained[[#This Row],[IsWeekend]])</f>
        <v>11849.549311955394</v>
      </c>
      <c r="J164" s="4">
        <v>137</v>
      </c>
      <c r="K164" s="4">
        <v>11998.315357048068</v>
      </c>
      <c r="L164" s="4">
        <v>203.07481035621277</v>
      </c>
    </row>
    <row r="165" spans="2:12" x14ac:dyDescent="0.3">
      <c r="B165" s="1">
        <f t="shared" si="2"/>
        <v>42894</v>
      </c>
      <c r="C165" s="2">
        <v>11394.07888888536</v>
      </c>
      <c r="D165">
        <v>71</v>
      </c>
      <c r="E165" cm="1">
        <f t="array" ref="E165">_xlfn.SWITCH(MONTH(Cafe_FitTrained[[#This Row],[Date]]),1,100,2,100,3,100,4,150,5,150,6,150,7,150,8,200,9,150,10,150,11,150,12,150)</f>
        <v>150</v>
      </c>
      <c r="F165">
        <v>21</v>
      </c>
      <c r="G165">
        <f>IF(OR(WEEKDAY(Cafe_FitTrained[[#This Row],[Date]])=1, WEEKDAY(Cafe_FitTrained[[#This Row],[Date]])=7),1,0)</f>
        <v>0</v>
      </c>
      <c r="H165" s="8">
        <f>K$17+(K$18*Cafe_FitTrained[[#This Row],[Temp]])+(K$19*Cafe_FitTrained[[#This Row],[ADSpend]])+(K$20*Cafe_FitTrained[[#This Row],[TapsActive]])+(K$21*Cafe_FitTrained[[#This Row],[IsWeekend]])</f>
        <v>11559.722372506945</v>
      </c>
      <c r="J165" s="4">
        <v>138</v>
      </c>
      <c r="K165" s="4">
        <v>11905.98411504487</v>
      </c>
      <c r="L165" s="4">
        <v>-454.54555242727292</v>
      </c>
    </row>
    <row r="166" spans="2:12" x14ac:dyDescent="0.3">
      <c r="B166" s="1">
        <f t="shared" si="2"/>
        <v>42895</v>
      </c>
      <c r="C166" s="2">
        <v>11590.806186510919</v>
      </c>
      <c r="D166">
        <v>74</v>
      </c>
      <c r="E166" cm="1">
        <f t="array" ref="E166">_xlfn.SWITCH(MONTH(Cafe_FitTrained[[#This Row],[Date]]),1,100,2,100,3,100,4,150,5,150,6,150,7,150,8,200,9,150,10,150,11,150,12,150)</f>
        <v>150</v>
      </c>
      <c r="F166">
        <v>15</v>
      </c>
      <c r="G166">
        <f>IF(OR(WEEKDAY(Cafe_FitTrained[[#This Row],[Date]])=1, WEEKDAY(Cafe_FitTrained[[#This Row],[Date]])=7),1,0)</f>
        <v>0</v>
      </c>
      <c r="H166" s="8">
        <f>K$17+(K$18*Cafe_FitTrained[[#This Row],[Temp]])+(K$19*Cafe_FitTrained[[#This Row],[ADSpend]])+(K$20*Cafe_FitTrained[[#This Row],[TapsActive]])+(K$21*Cafe_FitTrained[[#This Row],[IsWeekend]])</f>
        <v>11805.947722304776</v>
      </c>
      <c r="J166" s="4">
        <v>139</v>
      </c>
      <c r="K166" s="4">
        <v>11993.187294346108</v>
      </c>
      <c r="L166" s="4">
        <v>518.86087838717685</v>
      </c>
    </row>
    <row r="167" spans="2:12" x14ac:dyDescent="0.3">
      <c r="B167" s="1">
        <f t="shared" si="2"/>
        <v>42896</v>
      </c>
      <c r="C167" s="2">
        <v>14376.513429252904</v>
      </c>
      <c r="D167">
        <v>76</v>
      </c>
      <c r="E167" cm="1">
        <f t="array" ref="E167">_xlfn.SWITCH(MONTH(Cafe_FitTrained[[#This Row],[Date]]),1,100,2,100,3,100,4,150,5,150,6,150,7,150,8,200,9,150,10,150,11,150,12,150)</f>
        <v>150</v>
      </c>
      <c r="F167">
        <v>20</v>
      </c>
      <c r="G167">
        <f>IF(OR(WEEKDAY(Cafe_FitTrained[[#This Row],[Date]])=1, WEEKDAY(Cafe_FitTrained[[#This Row],[Date]])=7),1,0)</f>
        <v>1</v>
      </c>
      <c r="H167" s="8">
        <f>K$17+(K$18*Cafe_FitTrained[[#This Row],[Temp]])+(K$19*Cafe_FitTrained[[#This Row],[ADSpend]])+(K$20*Cafe_FitTrained[[#This Row],[TapsActive]])+(K$21*Cafe_FitTrained[[#This Row],[IsWeekend]])</f>
        <v>14622.714459397328</v>
      </c>
      <c r="J167" s="4">
        <v>140</v>
      </c>
      <c r="K167" s="4">
        <v>14765.063897770571</v>
      </c>
      <c r="L167" s="4">
        <v>-88.300568772097904</v>
      </c>
    </row>
    <row r="168" spans="2:12" x14ac:dyDescent="0.3">
      <c r="B168" s="1">
        <f t="shared" si="2"/>
        <v>42897</v>
      </c>
      <c r="C168" s="2">
        <v>14252.594578158249</v>
      </c>
      <c r="D168">
        <v>77</v>
      </c>
      <c r="E168" cm="1">
        <f t="array" ref="E168">_xlfn.SWITCH(MONTH(Cafe_FitTrained[[#This Row],[Date]]),1,100,2,100,3,100,4,150,5,150,6,150,7,150,8,200,9,150,10,150,11,150,12,150)</f>
        <v>150</v>
      </c>
      <c r="F168">
        <v>18</v>
      </c>
      <c r="G168">
        <f>IF(OR(WEEKDAY(Cafe_FitTrained[[#This Row],[Date]])=1, WEEKDAY(Cafe_FitTrained[[#This Row],[Date]])=7),1,0)</f>
        <v>1</v>
      </c>
      <c r="H168" s="8">
        <f>K$17+(K$18*Cafe_FitTrained[[#This Row],[Temp]])+(K$19*Cafe_FitTrained[[#This Row],[ADSpend]])+(K$20*Cafe_FitTrained[[#This Row],[TapsActive]])+(K$21*Cafe_FitTrained[[#This Row],[IsWeekend]])</f>
        <v>14704.789575996605</v>
      </c>
      <c r="J168" s="4">
        <v>141</v>
      </c>
      <c r="K168" s="4">
        <v>14529.094673376665</v>
      </c>
      <c r="L168" s="4">
        <v>-393.64507588703236</v>
      </c>
    </row>
    <row r="169" spans="2:12" x14ac:dyDescent="0.3">
      <c r="B169" s="1">
        <f t="shared" si="2"/>
        <v>42898</v>
      </c>
      <c r="C169" s="2">
        <v>10224.33411233621</v>
      </c>
      <c r="D169">
        <v>78</v>
      </c>
      <c r="E169" cm="1">
        <f t="array" ref="E169">_xlfn.SWITCH(MONTH(Cafe_FitTrained[[#This Row],[Date]]),1,100,2,100,3,100,4,150,5,150,6,150,7,150,8,200,9,150,10,150,11,150,12,150)</f>
        <v>150</v>
      </c>
      <c r="F169">
        <v>19</v>
      </c>
      <c r="G169">
        <f>IF(OR(WEEKDAY(Cafe_FitTrained[[#This Row],[Date]])=1, WEEKDAY(Cafe_FitTrained[[#This Row],[Date]])=7),1,0)</f>
        <v>0</v>
      </c>
      <c r="H169" s="8">
        <f>K$17+(K$18*Cafe_FitTrained[[#This Row],[Temp]])+(K$19*Cafe_FitTrained[[#This Row],[ADSpend]])+(K$20*Cafe_FitTrained[[#This Row],[TapsActive]])+(K$21*Cafe_FitTrained[[#This Row],[IsWeekend]])</f>
        <v>11872.638650798172</v>
      </c>
      <c r="J169" s="4">
        <v>142</v>
      </c>
      <c r="K169" s="4">
        <v>11636.669426404264</v>
      </c>
      <c r="L169" s="4">
        <v>-835.1283208986697</v>
      </c>
    </row>
    <row r="170" spans="2:12" x14ac:dyDescent="0.3">
      <c r="B170" s="1">
        <f t="shared" si="2"/>
        <v>42899</v>
      </c>
      <c r="C170" s="2">
        <v>11704.481294451405</v>
      </c>
      <c r="D170">
        <v>78</v>
      </c>
      <c r="E170" cm="1">
        <f t="array" ref="E170">_xlfn.SWITCH(MONTH(Cafe_FitTrained[[#This Row],[Date]]),1,100,2,100,3,100,4,150,5,150,6,150,7,150,8,200,9,150,10,150,11,150,12,150)</f>
        <v>150</v>
      </c>
      <c r="F170">
        <v>19</v>
      </c>
      <c r="G170">
        <f>IF(OR(WEEKDAY(Cafe_FitTrained[[#This Row],[Date]])=1, WEEKDAY(Cafe_FitTrained[[#This Row],[Date]])=7),1,0)</f>
        <v>0</v>
      </c>
      <c r="H170" s="8">
        <f>K$17+(K$18*Cafe_FitTrained[[#This Row],[Temp]])+(K$19*Cafe_FitTrained[[#This Row],[ADSpend]])+(K$20*Cafe_FitTrained[[#This Row],[TapsActive]])+(K$21*Cafe_FitTrained[[#This Row],[IsWeekend]])</f>
        <v>11872.638650798172</v>
      </c>
      <c r="J170" s="4">
        <v>143</v>
      </c>
      <c r="K170" s="4">
        <v>11526.37690826025</v>
      </c>
      <c r="L170" s="4">
        <v>-1540.8792366843099</v>
      </c>
    </row>
    <row r="171" spans="2:12" x14ac:dyDescent="0.3">
      <c r="B171" s="1">
        <f t="shared" si="2"/>
        <v>42900</v>
      </c>
      <c r="C171" s="2">
        <v>11963.298215775842</v>
      </c>
      <c r="D171">
        <v>79</v>
      </c>
      <c r="E171" cm="1">
        <f t="array" ref="E171">_xlfn.SWITCH(MONTH(Cafe_FitTrained[[#This Row],[Date]]),1,100,2,100,3,100,4,150,5,150,6,150,7,150,8,200,9,150,10,150,11,150,12,150)</f>
        <v>150</v>
      </c>
      <c r="F171">
        <v>22</v>
      </c>
      <c r="G171">
        <f>IF(OR(WEEKDAY(Cafe_FitTrained[[#This Row],[Date]])=1, WEEKDAY(Cafe_FitTrained[[#This Row],[Date]])=7),1,0)</f>
        <v>0</v>
      </c>
      <c r="H171" s="8">
        <f>K$17+(K$18*Cafe_FitTrained[[#This Row],[Temp]])+(K$19*Cafe_FitTrained[[#This Row],[ADSpend]])+(K$20*Cafe_FitTrained[[#This Row],[TapsActive]])+(K$21*Cafe_FitTrained[[#This Row],[IsWeekend]])</f>
        <v>11845.709793270902</v>
      </c>
      <c r="J171" s="4">
        <v>144</v>
      </c>
      <c r="K171" s="4">
        <v>11564.850435208908</v>
      </c>
      <c r="L171" s="4">
        <v>-1662.8509576137239</v>
      </c>
    </row>
    <row r="172" spans="2:12" x14ac:dyDescent="0.3">
      <c r="B172" s="1">
        <f t="shared" si="2"/>
        <v>42901</v>
      </c>
      <c r="C172" s="2">
        <v>11906.867376657594</v>
      </c>
      <c r="D172">
        <v>79</v>
      </c>
      <c r="E172" cm="1">
        <f t="array" ref="E172">_xlfn.SWITCH(MONTH(Cafe_FitTrained[[#This Row],[Date]]),1,100,2,100,3,100,4,150,5,150,6,150,7,150,8,200,9,150,10,150,11,150,12,150)</f>
        <v>150</v>
      </c>
      <c r="F172">
        <v>15</v>
      </c>
      <c r="G172">
        <f>IF(OR(WEEKDAY(Cafe_FitTrained[[#This Row],[Date]])=1, WEEKDAY(Cafe_FitTrained[[#This Row],[Date]])=7),1,0)</f>
        <v>0</v>
      </c>
      <c r="H172" s="8">
        <f>K$17+(K$18*Cafe_FitTrained[[#This Row],[Temp]])+(K$19*Cafe_FitTrained[[#This Row],[ADSpend]])+(K$20*Cafe_FitTrained[[#This Row],[TapsActive]])+(K$21*Cafe_FitTrained[[#This Row],[IsWeekend]])</f>
        <v>11998.315357048068</v>
      </c>
      <c r="J172" s="4">
        <v>145</v>
      </c>
      <c r="K172" s="4">
        <v>11290.407683866339</v>
      </c>
      <c r="L172" s="4">
        <v>-104.45264673903148</v>
      </c>
    </row>
    <row r="173" spans="2:12" x14ac:dyDescent="0.3">
      <c r="B173" s="1">
        <f t="shared" si="2"/>
        <v>42902</v>
      </c>
      <c r="C173" s="2">
        <v>10002.927563245683</v>
      </c>
      <c r="D173">
        <v>74</v>
      </c>
      <c r="E173" cm="1">
        <f t="array" ref="E173">_xlfn.SWITCH(MONTH(Cafe_FitTrained[[#This Row],[Date]]),1,100,2,100,3,100,4,150,5,150,6,150,7,150,8,200,9,150,10,150,11,150,12,150)</f>
        <v>150</v>
      </c>
      <c r="F173">
        <v>14</v>
      </c>
      <c r="G173">
        <f>IF(OR(WEEKDAY(Cafe_FitTrained[[#This Row],[Date]])=1, WEEKDAY(Cafe_FitTrained[[#This Row],[Date]])=7),1,0)</f>
        <v>0</v>
      </c>
      <c r="H173" s="8">
        <f>K$17+(K$18*Cafe_FitTrained[[#This Row],[Temp]])+(K$19*Cafe_FitTrained[[#This Row],[ADSpend]])+(K$20*Cafe_FitTrained[[#This Row],[TapsActive]])+(K$21*Cafe_FitTrained[[#This Row],[IsWeekend]])</f>
        <v>11827.748517130085</v>
      </c>
      <c r="J173" s="4">
        <v>146</v>
      </c>
      <c r="K173" s="4">
        <v>11591.779292736177</v>
      </c>
      <c r="L173" s="4">
        <v>-141.74760011128456</v>
      </c>
    </row>
    <row r="174" spans="2:12" x14ac:dyDescent="0.3">
      <c r="B174" s="1">
        <f t="shared" si="2"/>
        <v>42903</v>
      </c>
      <c r="C174" s="2">
        <v>12815.549996656371</v>
      </c>
      <c r="D174">
        <v>77</v>
      </c>
      <c r="E174" cm="1">
        <f t="array" ref="E174">_xlfn.SWITCH(MONTH(Cafe_FitTrained[[#This Row],[Date]]),1,100,2,100,3,100,4,150,5,150,6,150,7,150,8,200,9,150,10,150,11,150,12,150)</f>
        <v>150</v>
      </c>
      <c r="F174">
        <v>18</v>
      </c>
      <c r="G174">
        <f>IF(OR(WEEKDAY(Cafe_FitTrained[[#This Row],[Date]])=1, WEEKDAY(Cafe_FitTrained[[#This Row],[Date]])=7),1,0)</f>
        <v>1</v>
      </c>
      <c r="H174" s="8">
        <f>K$17+(K$18*Cafe_FitTrained[[#This Row],[Temp]])+(K$19*Cafe_FitTrained[[#This Row],[ADSpend]])+(K$20*Cafe_FitTrained[[#This Row],[TapsActive]])+(K$21*Cafe_FitTrained[[#This Row],[IsWeekend]])</f>
        <v>14704.789575996605</v>
      </c>
      <c r="J174" s="4">
        <v>147</v>
      </c>
      <c r="K174" s="4">
        <v>14671.444111749906</v>
      </c>
      <c r="L174" s="4">
        <v>-992.64215510615213</v>
      </c>
    </row>
    <row r="175" spans="2:12" x14ac:dyDescent="0.3">
      <c r="B175" s="1">
        <f t="shared" si="2"/>
        <v>42904</v>
      </c>
      <c r="C175" s="2">
        <v>13376.883378015016</v>
      </c>
      <c r="D175">
        <v>75</v>
      </c>
      <c r="E175" cm="1">
        <f t="array" ref="E175">_xlfn.SWITCH(MONTH(Cafe_FitTrained[[#This Row],[Date]]),1,100,2,100,3,100,4,150,5,150,6,150,7,150,8,200,9,150,10,150,11,150,12,150)</f>
        <v>150</v>
      </c>
      <c r="F175">
        <v>17</v>
      </c>
      <c r="G175">
        <f>IF(OR(WEEKDAY(Cafe_FitTrained[[#This Row],[Date]])=1, WEEKDAY(Cafe_FitTrained[[#This Row],[Date]])=7),1,0)</f>
        <v>1</v>
      </c>
      <c r="H175" s="8">
        <f>K$17+(K$18*Cafe_FitTrained[[#This Row],[Temp]])+(K$19*Cafe_FitTrained[[#This Row],[ADSpend]])+(K$20*Cafe_FitTrained[[#This Row],[TapsActive]])+(K$21*Cafe_FitTrained[[#This Row],[IsWeekend]])</f>
        <v>14649.643316924597</v>
      </c>
      <c r="J175" s="4">
        <v>148</v>
      </c>
      <c r="K175" s="4">
        <v>14715.045701400526</v>
      </c>
      <c r="L175" s="4">
        <v>-1553.9121246464256</v>
      </c>
    </row>
    <row r="176" spans="2:12" x14ac:dyDescent="0.3">
      <c r="B176" s="1">
        <f t="shared" si="2"/>
        <v>42905</v>
      </c>
      <c r="C176" s="2">
        <v>12430.790873589358</v>
      </c>
      <c r="D176">
        <v>78</v>
      </c>
      <c r="E176" cm="1">
        <f t="array" ref="E176">_xlfn.SWITCH(MONTH(Cafe_FitTrained[[#This Row],[Date]]),1,100,2,100,3,100,4,150,5,150,6,150,7,150,8,200,9,150,10,150,11,150,12,150)</f>
        <v>150</v>
      </c>
      <c r="F176">
        <v>21</v>
      </c>
      <c r="G176">
        <f>IF(OR(WEEKDAY(Cafe_FitTrained[[#This Row],[Date]])=1, WEEKDAY(Cafe_FitTrained[[#This Row],[Date]])=7),1,0)</f>
        <v>0</v>
      </c>
      <c r="H176" s="8">
        <f>K$17+(K$18*Cafe_FitTrained[[#This Row],[Temp]])+(K$19*Cafe_FitTrained[[#This Row],[ADSpend]])+(K$20*Cafe_FitTrained[[#This Row],[TapsActive]])+(K$21*Cafe_FitTrained[[#This Row],[IsWeekend]])</f>
        <v>11829.037061147552</v>
      </c>
      <c r="J176" s="4">
        <v>149</v>
      </c>
      <c r="K176" s="4">
        <v>11735.417275126887</v>
      </c>
      <c r="L176" s="4">
        <v>366.97314267086585</v>
      </c>
    </row>
    <row r="177" spans="2:12" x14ac:dyDescent="0.3">
      <c r="B177" s="1">
        <f t="shared" si="2"/>
        <v>42906</v>
      </c>
      <c r="C177" s="2">
        <v>10466.23272711613</v>
      </c>
      <c r="D177">
        <v>74</v>
      </c>
      <c r="E177" cm="1">
        <f t="array" ref="E177">_xlfn.SWITCH(MONTH(Cafe_FitTrained[[#This Row],[Date]]),1,100,2,100,3,100,4,150,5,150,6,150,7,150,8,200,9,150,10,150,11,150,12,150)</f>
        <v>150</v>
      </c>
      <c r="F177">
        <v>13</v>
      </c>
      <c r="G177">
        <f>IF(OR(WEEKDAY(Cafe_FitTrained[[#This Row],[Date]])=1, WEEKDAY(Cafe_FitTrained[[#This Row],[Date]])=7),1,0)</f>
        <v>0</v>
      </c>
      <c r="H177" s="8">
        <f>K$17+(K$18*Cafe_FitTrained[[#This Row],[Temp]])+(K$19*Cafe_FitTrained[[#This Row],[ADSpend]])+(K$20*Cafe_FitTrained[[#This Row],[TapsActive]])+(K$21*Cafe_FitTrained[[#This Row],[IsWeekend]])</f>
        <v>11849.549311955394</v>
      </c>
      <c r="J177" s="4">
        <v>150</v>
      </c>
      <c r="K177" s="4">
        <v>11581.523167332254</v>
      </c>
      <c r="L177" s="4">
        <v>-355.73263621946353</v>
      </c>
    </row>
    <row r="178" spans="2:12" x14ac:dyDescent="0.3">
      <c r="B178" s="1">
        <f t="shared" si="2"/>
        <v>42907</v>
      </c>
      <c r="C178" s="2">
        <v>12339.740713495434</v>
      </c>
      <c r="D178">
        <v>73</v>
      </c>
      <c r="E178" cm="1">
        <f t="array" ref="E178">_xlfn.SWITCH(MONTH(Cafe_FitTrained[[#This Row],[Date]]),1,100,2,100,3,100,4,150,5,150,6,150,7,150,8,200,9,150,10,150,11,150,12,150)</f>
        <v>150</v>
      </c>
      <c r="F178">
        <v>20</v>
      </c>
      <c r="G178">
        <f>IF(OR(WEEKDAY(Cafe_FitTrained[[#This Row],[Date]])=1, WEEKDAY(Cafe_FitTrained[[#This Row],[Date]])=7),1,0)</f>
        <v>0</v>
      </c>
      <c r="H178" s="8">
        <f>K$17+(K$18*Cafe_FitTrained[[#This Row],[Temp]])+(K$19*Cafe_FitTrained[[#This Row],[ADSpend]])+(K$20*Cafe_FitTrained[[#This Row],[TapsActive]])+(K$21*Cafe_FitTrained[[#This Row],[IsWeekend]])</f>
        <v>11658.470221229572</v>
      </c>
      <c r="J178" s="4">
        <v>151</v>
      </c>
      <c r="K178" s="4">
        <v>11598.195899455604</v>
      </c>
      <c r="L178" s="4">
        <v>-1742.1037425622926</v>
      </c>
    </row>
    <row r="179" spans="2:12" x14ac:dyDescent="0.3">
      <c r="B179" s="1">
        <f t="shared" si="2"/>
        <v>42908</v>
      </c>
      <c r="C179" s="2">
        <v>11846.66165625804</v>
      </c>
      <c r="D179">
        <v>75</v>
      </c>
      <c r="E179" cm="1">
        <f t="array" ref="E179">_xlfn.SWITCH(MONTH(Cafe_FitTrained[[#This Row],[Date]]),1,100,2,100,3,100,4,150,5,150,6,150,7,150,8,200,9,150,10,150,11,150,12,150)</f>
        <v>150</v>
      </c>
      <c r="F179">
        <v>22</v>
      </c>
      <c r="G179">
        <f>IF(OR(WEEKDAY(Cafe_FitTrained[[#This Row],[Date]])=1, WEEKDAY(Cafe_FitTrained[[#This Row],[Date]])=7),1,0)</f>
        <v>0</v>
      </c>
      <c r="H179" s="8">
        <f>K$17+(K$18*Cafe_FitTrained[[#This Row],[Temp]])+(K$19*Cafe_FitTrained[[#This Row],[ADSpend]])+(K$20*Cafe_FitTrained[[#This Row],[TapsActive]])+(K$21*Cafe_FitTrained[[#This Row],[IsWeekend]])</f>
        <v>11691.815685476269</v>
      </c>
      <c r="J179" s="4">
        <v>152</v>
      </c>
      <c r="K179" s="4">
        <v>11822.620454428125</v>
      </c>
      <c r="L179" s="4">
        <v>302.93039693964602</v>
      </c>
    </row>
    <row r="180" spans="2:12" x14ac:dyDescent="0.3">
      <c r="B180" s="1">
        <f t="shared" si="2"/>
        <v>42909</v>
      </c>
      <c r="C180" s="2">
        <v>12253.548726190556</v>
      </c>
      <c r="D180">
        <v>78</v>
      </c>
      <c r="E180" cm="1">
        <f t="array" ref="E180">_xlfn.SWITCH(MONTH(Cafe_FitTrained[[#This Row],[Date]]),1,100,2,100,3,100,4,150,5,150,6,150,7,150,8,200,9,150,10,150,11,150,12,150)</f>
        <v>150</v>
      </c>
      <c r="F180">
        <v>17</v>
      </c>
      <c r="G180">
        <f>IF(OR(WEEKDAY(Cafe_FitTrained[[#This Row],[Date]])=1, WEEKDAY(Cafe_FitTrained[[#This Row],[Date]])=7),1,0)</f>
        <v>0</v>
      </c>
      <c r="H180" s="8">
        <f>K$17+(K$18*Cafe_FitTrained[[#This Row],[Temp]])+(K$19*Cafe_FitTrained[[#This Row],[ADSpend]])+(K$20*Cafe_FitTrained[[#This Row],[TapsActive]])+(K$21*Cafe_FitTrained[[#This Row],[IsWeekend]])</f>
        <v>11916.240240448789</v>
      </c>
      <c r="J180" s="4">
        <v>153</v>
      </c>
      <c r="K180" s="4">
        <v>11800.819659602816</v>
      </c>
      <c r="L180" s="4">
        <v>-996.05746676880881</v>
      </c>
    </row>
    <row r="181" spans="2:12" x14ac:dyDescent="0.3">
      <c r="B181" s="1">
        <f t="shared" si="2"/>
        <v>42910</v>
      </c>
      <c r="C181" s="2">
        <v>14331.695664493092</v>
      </c>
      <c r="D181">
        <v>76</v>
      </c>
      <c r="E181" cm="1">
        <f t="array" ref="E181">_xlfn.SWITCH(MONTH(Cafe_FitTrained[[#This Row],[Date]]),1,100,2,100,3,100,4,150,5,150,6,150,7,150,8,200,9,150,10,150,11,150,12,150)</f>
        <v>150</v>
      </c>
      <c r="F181">
        <v>12</v>
      </c>
      <c r="G181">
        <f>IF(OR(WEEKDAY(Cafe_FitTrained[[#This Row],[Date]])=1, WEEKDAY(Cafe_FitTrained[[#This Row],[Date]])=7),1,0)</f>
        <v>1</v>
      </c>
      <c r="H181" s="8">
        <f>K$17+(K$18*Cafe_FitTrained[[#This Row],[Temp]])+(K$19*Cafe_FitTrained[[#This Row],[ADSpend]])+(K$20*Cafe_FitTrained[[#This Row],[TapsActive]])+(K$21*Cafe_FitTrained[[#This Row],[IsWeekend]])</f>
        <v>14797.120817999803</v>
      </c>
      <c r="J181" s="4">
        <v>154</v>
      </c>
      <c r="K181" s="4">
        <v>14786.86469259588</v>
      </c>
      <c r="L181" s="4">
        <v>-1811.2380371204472</v>
      </c>
    </row>
    <row r="182" spans="2:12" x14ac:dyDescent="0.3">
      <c r="B182" s="1">
        <f t="shared" si="2"/>
        <v>42911</v>
      </c>
      <c r="C182" s="2">
        <v>13996.672131636828</v>
      </c>
      <c r="D182">
        <v>74</v>
      </c>
      <c r="E182" cm="1">
        <f t="array" ref="E182">_xlfn.SWITCH(MONTH(Cafe_FitTrained[[#This Row],[Date]]),1,100,2,100,3,100,4,150,5,150,6,150,7,150,8,200,9,150,10,150,11,150,12,150)</f>
        <v>150</v>
      </c>
      <c r="F182">
        <v>20</v>
      </c>
      <c r="G182">
        <f>IF(OR(WEEKDAY(Cafe_FitTrained[[#This Row],[Date]])=1, WEEKDAY(Cafe_FitTrained[[#This Row],[Date]])=7),1,0)</f>
        <v>1</v>
      </c>
      <c r="H182" s="8">
        <f>K$17+(K$18*Cafe_FitTrained[[#This Row],[Temp]])+(K$19*Cafe_FitTrained[[#This Row],[ADSpend]])+(K$20*Cafe_FitTrained[[#This Row],[TapsActive]])+(K$21*Cafe_FitTrained[[#This Row],[IsWeekend]])</f>
        <v>14545.76740550001</v>
      </c>
      <c r="J182" s="4">
        <v>155</v>
      </c>
      <c r="K182" s="4">
        <v>14622.714459397328</v>
      </c>
      <c r="L182" s="4">
        <v>-338.05994873959207</v>
      </c>
    </row>
    <row r="183" spans="2:12" x14ac:dyDescent="0.3">
      <c r="B183" s="1">
        <f t="shared" si="2"/>
        <v>42912</v>
      </c>
      <c r="C183" s="2">
        <v>10467.162163955698</v>
      </c>
      <c r="D183">
        <v>74</v>
      </c>
      <c r="E183" cm="1">
        <f t="array" ref="E183">_xlfn.SWITCH(MONTH(Cafe_FitTrained[[#This Row],[Date]]),1,100,2,100,3,100,4,150,5,150,6,150,7,150,8,200,9,150,10,150,11,150,12,150)</f>
        <v>150</v>
      </c>
      <c r="F183">
        <v>17</v>
      </c>
      <c r="G183">
        <f>IF(OR(WEEKDAY(Cafe_FitTrained[[#This Row],[Date]])=1, WEEKDAY(Cafe_FitTrained[[#This Row],[Date]])=7),1,0)</f>
        <v>0</v>
      </c>
      <c r="H183" s="8">
        <f>K$17+(K$18*Cafe_FitTrained[[#This Row],[Temp]])+(K$19*Cafe_FitTrained[[#This Row],[ADSpend]])+(K$20*Cafe_FitTrained[[#This Row],[TapsActive]])+(K$21*Cafe_FitTrained[[#This Row],[IsWeekend]])</f>
        <v>11762.346132654156</v>
      </c>
      <c r="J183" s="4">
        <v>156</v>
      </c>
      <c r="K183" s="4">
        <v>11805.947722304776</v>
      </c>
      <c r="L183" s="4">
        <v>-1629.9900224476423</v>
      </c>
    </row>
    <row r="184" spans="2:12" x14ac:dyDescent="0.3">
      <c r="B184" s="1">
        <f t="shared" si="2"/>
        <v>42913</v>
      </c>
      <c r="C184" s="2">
        <v>10284.444644808922</v>
      </c>
      <c r="D184">
        <v>76</v>
      </c>
      <c r="E184" cm="1">
        <f t="array" ref="E184">_xlfn.SWITCH(MONTH(Cafe_FitTrained[[#This Row],[Date]]),1,100,2,100,3,100,4,150,5,150,6,150,7,150,8,200,9,150,10,150,11,150,12,150)</f>
        <v>150</v>
      </c>
      <c r="F184">
        <v>22</v>
      </c>
      <c r="G184">
        <f>IF(OR(WEEKDAY(Cafe_FitTrained[[#This Row],[Date]])=1, WEEKDAY(Cafe_FitTrained[[#This Row],[Date]])=7),1,0)</f>
        <v>0</v>
      </c>
      <c r="H184" s="8">
        <f>K$17+(K$18*Cafe_FitTrained[[#This Row],[Temp]])+(K$19*Cafe_FitTrained[[#This Row],[ADSpend]])+(K$20*Cafe_FitTrained[[#This Row],[TapsActive]])+(K$21*Cafe_FitTrained[[#This Row],[IsWeekend]])</f>
        <v>11730.289212424928</v>
      </c>
      <c r="J184" s="4">
        <v>157</v>
      </c>
      <c r="K184" s="4">
        <v>11702.071810880192</v>
      </c>
      <c r="L184" s="4">
        <v>-1238.0366822195138</v>
      </c>
    </row>
    <row r="185" spans="2:12" x14ac:dyDescent="0.3">
      <c r="B185" s="1">
        <f t="shared" si="2"/>
        <v>42914</v>
      </c>
      <c r="C185" s="2">
        <v>11587.561947822473</v>
      </c>
      <c r="D185">
        <v>77</v>
      </c>
      <c r="E185" cm="1">
        <f t="array" ref="E185">_xlfn.SWITCH(MONTH(Cafe_FitTrained[[#This Row],[Date]]),1,100,2,100,3,100,4,150,5,150,6,150,7,150,8,200,9,150,10,150,11,150,12,150)</f>
        <v>150</v>
      </c>
      <c r="F185">
        <v>18</v>
      </c>
      <c r="G185">
        <f>IF(OR(WEEKDAY(Cafe_FitTrained[[#This Row],[Date]])=1, WEEKDAY(Cafe_FitTrained[[#This Row],[Date]])=7),1,0)</f>
        <v>0</v>
      </c>
      <c r="H185" s="8">
        <f>K$17+(K$18*Cafe_FitTrained[[#This Row],[Temp]])+(K$19*Cafe_FitTrained[[#This Row],[ADSpend]])+(K$20*Cafe_FitTrained[[#This Row],[TapsActive]])+(K$21*Cafe_FitTrained[[#This Row],[IsWeekend]])</f>
        <v>11855.965918674823</v>
      </c>
      <c r="J185" s="4">
        <v>158</v>
      </c>
      <c r="K185" s="4">
        <v>11849.549311955394</v>
      </c>
      <c r="L185" s="4">
        <v>-1759.6253702262402</v>
      </c>
    </row>
    <row r="186" spans="2:12" x14ac:dyDescent="0.3">
      <c r="B186" s="1">
        <f t="shared" si="2"/>
        <v>42915</v>
      </c>
      <c r="C186" s="2">
        <v>12293.586753010079</v>
      </c>
      <c r="D186">
        <v>77</v>
      </c>
      <c r="E186" cm="1">
        <f t="array" ref="E186">_xlfn.SWITCH(MONTH(Cafe_FitTrained[[#This Row],[Date]]),1,100,2,100,3,100,4,150,5,150,6,150,7,150,8,200,9,150,10,150,11,150,12,150)</f>
        <v>150</v>
      </c>
      <c r="F186">
        <v>16</v>
      </c>
      <c r="G186">
        <f>IF(OR(WEEKDAY(Cafe_FitTrained[[#This Row],[Date]])=1, WEEKDAY(Cafe_FitTrained[[#This Row],[Date]])=7),1,0)</f>
        <v>0</v>
      </c>
      <c r="H186" s="8">
        <f>K$17+(K$18*Cafe_FitTrained[[#This Row],[Temp]])+(K$19*Cafe_FitTrained[[#This Row],[ADSpend]])+(K$20*Cafe_FitTrained[[#This Row],[TapsActive]])+(K$21*Cafe_FitTrained[[#This Row],[IsWeekend]])</f>
        <v>11899.567508325441</v>
      </c>
      <c r="J186" s="4">
        <v>159</v>
      </c>
      <c r="K186" s="4">
        <v>11559.722372506945</v>
      </c>
      <c r="L186" s="4">
        <v>-165.64348362158489</v>
      </c>
    </row>
    <row r="187" spans="2:12" x14ac:dyDescent="0.3">
      <c r="B187" s="1">
        <f t="shared" si="2"/>
        <v>42916</v>
      </c>
      <c r="C187" s="2">
        <v>11175.572072525341</v>
      </c>
      <c r="D187">
        <v>74</v>
      </c>
      <c r="E187" cm="1">
        <f t="array" ref="E187">_xlfn.SWITCH(MONTH(Cafe_FitTrained[[#This Row],[Date]]),1,100,2,100,3,100,4,150,5,150,6,150,7,150,8,200,9,150,10,150,11,150,12,150)</f>
        <v>150</v>
      </c>
      <c r="F187">
        <v>19</v>
      </c>
      <c r="G187">
        <f>IF(OR(WEEKDAY(Cafe_FitTrained[[#This Row],[Date]])=1, WEEKDAY(Cafe_FitTrained[[#This Row],[Date]])=7),1,0)</f>
        <v>0</v>
      </c>
      <c r="H187" s="8">
        <f>K$17+(K$18*Cafe_FitTrained[[#This Row],[Temp]])+(K$19*Cafe_FitTrained[[#This Row],[ADSpend]])+(K$20*Cafe_FitTrained[[#This Row],[TapsActive]])+(K$21*Cafe_FitTrained[[#This Row],[IsWeekend]])</f>
        <v>11718.744543003539</v>
      </c>
      <c r="J187" s="4">
        <v>160</v>
      </c>
      <c r="K187" s="4">
        <v>11805.947722304776</v>
      </c>
      <c r="L187" s="4">
        <v>-215.14153579385675</v>
      </c>
    </row>
    <row r="188" spans="2:12" x14ac:dyDescent="0.3">
      <c r="B188" s="1">
        <f t="shared" si="2"/>
        <v>42917</v>
      </c>
      <c r="C188" s="2">
        <v>15074.932480242023</v>
      </c>
      <c r="D188">
        <v>76</v>
      </c>
      <c r="E188" cm="1">
        <f t="array" ref="E188">_xlfn.SWITCH(MONTH(Cafe_FitTrained[[#This Row],[Date]]),1,100,2,100,3,100,4,150,5,150,6,150,7,150,8,200,9,150,10,150,11,150,12,150)</f>
        <v>150</v>
      </c>
      <c r="F188">
        <v>12</v>
      </c>
      <c r="G188">
        <f>IF(OR(WEEKDAY(Cafe_FitTrained[[#This Row],[Date]])=1, WEEKDAY(Cafe_FitTrained[[#This Row],[Date]])=7),1,0)</f>
        <v>1</v>
      </c>
      <c r="H188" s="8">
        <f>K$17+(K$18*Cafe_FitTrained[[#This Row],[Temp]])+(K$19*Cafe_FitTrained[[#This Row],[ADSpend]])+(K$20*Cafe_FitTrained[[#This Row],[TapsActive]])+(K$21*Cafe_FitTrained[[#This Row],[IsWeekend]])</f>
        <v>14797.120817999803</v>
      </c>
      <c r="J188" s="4">
        <v>161</v>
      </c>
      <c r="K188" s="4">
        <v>14622.714459397328</v>
      </c>
      <c r="L188" s="4">
        <v>-246.20103014442429</v>
      </c>
    </row>
    <row r="189" spans="2:12" x14ac:dyDescent="0.3">
      <c r="B189" s="1">
        <f t="shared" si="2"/>
        <v>42918</v>
      </c>
      <c r="C189" s="2">
        <v>15217.087404843613</v>
      </c>
      <c r="D189">
        <v>78</v>
      </c>
      <c r="E189" cm="1">
        <f t="array" ref="E189">_xlfn.SWITCH(MONTH(Cafe_FitTrained[[#This Row],[Date]]),1,100,2,100,3,100,4,150,5,150,6,150,7,150,8,200,9,150,10,150,11,150,12,150)</f>
        <v>150</v>
      </c>
      <c r="F189">
        <v>21</v>
      </c>
      <c r="G189">
        <f>IF(OR(WEEKDAY(Cafe_FitTrained[[#This Row],[Date]])=1, WEEKDAY(Cafe_FitTrained[[#This Row],[Date]])=7),1,0)</f>
        <v>1</v>
      </c>
      <c r="H189" s="8">
        <f>K$17+(K$18*Cafe_FitTrained[[#This Row],[Temp]])+(K$19*Cafe_FitTrained[[#This Row],[ADSpend]])+(K$20*Cafe_FitTrained[[#This Row],[TapsActive]])+(K$21*Cafe_FitTrained[[#This Row],[IsWeekend]])</f>
        <v>14677.860718469334</v>
      </c>
      <c r="J189" s="4">
        <v>162</v>
      </c>
      <c r="K189" s="4">
        <v>14704.789575996605</v>
      </c>
      <c r="L189" s="4">
        <v>-452.19499783835636</v>
      </c>
    </row>
    <row r="190" spans="2:12" x14ac:dyDescent="0.3">
      <c r="B190" s="1">
        <f t="shared" si="2"/>
        <v>42919</v>
      </c>
      <c r="C190" s="2">
        <v>10634.083263377328</v>
      </c>
      <c r="D190">
        <v>78</v>
      </c>
      <c r="E190" cm="1">
        <f t="array" ref="E190">_xlfn.SWITCH(MONTH(Cafe_FitTrained[[#This Row],[Date]]),1,100,2,100,3,100,4,150,5,150,6,150,7,150,8,200,9,150,10,150,11,150,12,150)</f>
        <v>150</v>
      </c>
      <c r="F190">
        <v>13</v>
      </c>
      <c r="G190">
        <f>IF(OR(WEEKDAY(Cafe_FitTrained[[#This Row],[Date]])=1, WEEKDAY(Cafe_FitTrained[[#This Row],[Date]])=7),1,0)</f>
        <v>0</v>
      </c>
      <c r="H190" s="8">
        <f>K$17+(K$18*Cafe_FitTrained[[#This Row],[Temp]])+(K$19*Cafe_FitTrained[[#This Row],[ADSpend]])+(K$20*Cafe_FitTrained[[#This Row],[TapsActive]])+(K$21*Cafe_FitTrained[[#This Row],[IsWeekend]])</f>
        <v>12003.443419750027</v>
      </c>
      <c r="J190" s="4">
        <v>163</v>
      </c>
      <c r="K190" s="4">
        <v>11872.638650798172</v>
      </c>
      <c r="L190" s="4">
        <v>-1648.3045384619618</v>
      </c>
    </row>
    <row r="191" spans="2:12" x14ac:dyDescent="0.3">
      <c r="B191" s="1">
        <f t="shared" si="2"/>
        <v>42920</v>
      </c>
      <c r="C191" s="2">
        <v>11425.266361490834</v>
      </c>
      <c r="D191">
        <v>79</v>
      </c>
      <c r="E191" cm="1">
        <f t="array" ref="E191">_xlfn.SWITCH(MONTH(Cafe_FitTrained[[#This Row],[Date]]),1,100,2,100,3,100,4,150,5,150,6,150,7,150,8,200,9,150,10,150,11,150,12,150)</f>
        <v>150</v>
      </c>
      <c r="F191">
        <v>16</v>
      </c>
      <c r="G191">
        <f>IF(OR(WEEKDAY(Cafe_FitTrained[[#This Row],[Date]])=1, WEEKDAY(Cafe_FitTrained[[#This Row],[Date]])=7),1,0)</f>
        <v>0</v>
      </c>
      <c r="H191" s="8">
        <f>K$17+(K$18*Cafe_FitTrained[[#This Row],[Temp]])+(K$19*Cafe_FitTrained[[#This Row],[ADSpend]])+(K$20*Cafe_FitTrained[[#This Row],[TapsActive]])+(K$21*Cafe_FitTrained[[#This Row],[IsWeekend]])</f>
        <v>11976.514562222757</v>
      </c>
      <c r="J191" s="4">
        <v>164</v>
      </c>
      <c r="K191" s="4">
        <v>11872.638650798172</v>
      </c>
      <c r="L191" s="4">
        <v>-168.15735634676639</v>
      </c>
    </row>
    <row r="192" spans="2:12" x14ac:dyDescent="0.3">
      <c r="B192" s="1">
        <f t="shared" si="2"/>
        <v>42921</v>
      </c>
      <c r="C192" s="2">
        <v>10624.528331261459</v>
      </c>
      <c r="D192">
        <v>79</v>
      </c>
      <c r="E192" cm="1">
        <f t="array" ref="E192">_xlfn.SWITCH(MONTH(Cafe_FitTrained[[#This Row],[Date]]),1,100,2,100,3,100,4,150,5,150,6,150,7,150,8,200,9,150,10,150,11,150,12,150)</f>
        <v>150</v>
      </c>
      <c r="F192">
        <v>15</v>
      </c>
      <c r="G192">
        <f>IF(OR(WEEKDAY(Cafe_FitTrained[[#This Row],[Date]])=1, WEEKDAY(Cafe_FitTrained[[#This Row],[Date]])=7),1,0)</f>
        <v>0</v>
      </c>
      <c r="H192" s="8">
        <f>K$17+(K$18*Cafe_FitTrained[[#This Row],[Temp]])+(K$19*Cafe_FitTrained[[#This Row],[ADSpend]])+(K$20*Cafe_FitTrained[[#This Row],[TapsActive]])+(K$21*Cafe_FitTrained[[#This Row],[IsWeekend]])</f>
        <v>11998.315357048068</v>
      </c>
      <c r="J192" s="4">
        <v>165</v>
      </c>
      <c r="K192" s="4">
        <v>11845.709793270902</v>
      </c>
      <c r="L192" s="4">
        <v>117.58842250493944</v>
      </c>
    </row>
    <row r="193" spans="2:12" x14ac:dyDescent="0.3">
      <c r="B193" s="1">
        <f t="shared" si="2"/>
        <v>42922</v>
      </c>
      <c r="C193" s="2">
        <v>12549.195356261023</v>
      </c>
      <c r="D193">
        <v>81</v>
      </c>
      <c r="E193" cm="1">
        <f t="array" ref="E193">_xlfn.SWITCH(MONTH(Cafe_FitTrained[[#This Row],[Date]]),1,100,2,100,3,100,4,150,5,150,6,150,7,150,8,200,9,150,10,150,11,150,12,150)</f>
        <v>150</v>
      </c>
      <c r="F193">
        <v>22</v>
      </c>
      <c r="G193">
        <f>IF(OR(WEEKDAY(Cafe_FitTrained[[#This Row],[Date]])=1, WEEKDAY(Cafe_FitTrained[[#This Row],[Date]])=7),1,0)</f>
        <v>0</v>
      </c>
      <c r="H193" s="8">
        <f>K$17+(K$18*Cafe_FitTrained[[#This Row],[Temp]])+(K$19*Cafe_FitTrained[[#This Row],[ADSpend]])+(K$20*Cafe_FitTrained[[#This Row],[TapsActive]])+(K$21*Cafe_FitTrained[[#This Row],[IsWeekend]])</f>
        <v>11922.656847168217</v>
      </c>
      <c r="J193" s="4">
        <v>166</v>
      </c>
      <c r="K193" s="4">
        <v>11998.315357048068</v>
      </c>
      <c r="L193" s="4">
        <v>-91.447980390474186</v>
      </c>
    </row>
    <row r="194" spans="2:12" x14ac:dyDescent="0.3">
      <c r="B194" s="1">
        <f t="shared" si="2"/>
        <v>42923</v>
      </c>
      <c r="C194" s="2">
        <v>12583.378365515071</v>
      </c>
      <c r="D194">
        <v>81</v>
      </c>
      <c r="E194" cm="1">
        <f t="array" ref="E194">_xlfn.SWITCH(MONTH(Cafe_FitTrained[[#This Row],[Date]]),1,100,2,100,3,100,4,150,5,150,6,150,7,150,8,200,9,150,10,150,11,150,12,150)</f>
        <v>150</v>
      </c>
      <c r="F194">
        <v>19</v>
      </c>
      <c r="G194">
        <f>IF(OR(WEEKDAY(Cafe_FitTrained[[#This Row],[Date]])=1, WEEKDAY(Cafe_FitTrained[[#This Row],[Date]])=7),1,0)</f>
        <v>0</v>
      </c>
      <c r="H194" s="8">
        <f>K$17+(K$18*Cafe_FitTrained[[#This Row],[Temp]])+(K$19*Cafe_FitTrained[[#This Row],[ADSpend]])+(K$20*Cafe_FitTrained[[#This Row],[TapsActive]])+(K$21*Cafe_FitTrained[[#This Row],[IsWeekend]])</f>
        <v>11988.059231644145</v>
      </c>
      <c r="J194" s="4">
        <v>167</v>
      </c>
      <c r="K194" s="4">
        <v>11827.748517130085</v>
      </c>
      <c r="L194" s="4">
        <v>-1824.8209538844021</v>
      </c>
    </row>
    <row r="195" spans="2:12" x14ac:dyDescent="0.3">
      <c r="B195" s="1">
        <f t="shared" si="2"/>
        <v>42924</v>
      </c>
      <c r="C195" s="2">
        <v>15124.358507316232</v>
      </c>
      <c r="D195">
        <v>78</v>
      </c>
      <c r="E195" cm="1">
        <f t="array" ref="E195">_xlfn.SWITCH(MONTH(Cafe_FitTrained[[#This Row],[Date]]),1,100,2,100,3,100,4,150,5,150,6,150,7,150,8,200,9,150,10,150,11,150,12,150)</f>
        <v>150</v>
      </c>
      <c r="F195">
        <v>12</v>
      </c>
      <c r="G195">
        <f>IF(OR(WEEKDAY(Cafe_FitTrained[[#This Row],[Date]])=1, WEEKDAY(Cafe_FitTrained[[#This Row],[Date]])=7),1,0)</f>
        <v>1</v>
      </c>
      <c r="H195" s="8">
        <f>K$17+(K$18*Cafe_FitTrained[[#This Row],[Temp]])+(K$19*Cafe_FitTrained[[#This Row],[ADSpend]])+(K$20*Cafe_FitTrained[[#This Row],[TapsActive]])+(K$21*Cafe_FitTrained[[#This Row],[IsWeekend]])</f>
        <v>14874.067871897118</v>
      </c>
      <c r="J195" s="4">
        <v>168</v>
      </c>
      <c r="K195" s="4">
        <v>14704.789575996605</v>
      </c>
      <c r="L195" s="4">
        <v>-1889.2395793402338</v>
      </c>
    </row>
    <row r="196" spans="2:12" x14ac:dyDescent="0.3">
      <c r="B196" s="1">
        <f t="shared" si="2"/>
        <v>42925</v>
      </c>
      <c r="C196" s="2">
        <v>13887.045865454913</v>
      </c>
      <c r="D196">
        <v>79</v>
      </c>
      <c r="E196" cm="1">
        <f t="array" ref="E196">_xlfn.SWITCH(MONTH(Cafe_FitTrained[[#This Row],[Date]]),1,100,2,100,3,100,4,150,5,150,6,150,7,150,8,200,9,150,10,150,11,150,12,150)</f>
        <v>150</v>
      </c>
      <c r="F196">
        <v>21</v>
      </c>
      <c r="G196">
        <f>IF(OR(WEEKDAY(Cafe_FitTrained[[#This Row],[Date]])=1, WEEKDAY(Cafe_FitTrained[[#This Row],[Date]])=7),1,0)</f>
        <v>1</v>
      </c>
      <c r="H196" s="8">
        <f>K$17+(K$18*Cafe_FitTrained[[#This Row],[Temp]])+(K$19*Cafe_FitTrained[[#This Row],[ADSpend]])+(K$20*Cafe_FitTrained[[#This Row],[TapsActive]])+(K$21*Cafe_FitTrained[[#This Row],[IsWeekend]])</f>
        <v>14716.334245417993</v>
      </c>
      <c r="J196" s="4">
        <v>169</v>
      </c>
      <c r="K196" s="4">
        <v>14649.643316924597</v>
      </c>
      <c r="L196" s="4">
        <v>-1272.7599389095813</v>
      </c>
    </row>
    <row r="197" spans="2:12" x14ac:dyDescent="0.3">
      <c r="B197" s="1">
        <f t="shared" si="2"/>
        <v>42926</v>
      </c>
      <c r="C197" s="2">
        <v>10833.460210389418</v>
      </c>
      <c r="D197">
        <v>80</v>
      </c>
      <c r="E197" cm="1">
        <f t="array" ref="E197">_xlfn.SWITCH(MONTH(Cafe_FitTrained[[#This Row],[Date]]),1,100,2,100,3,100,4,150,5,150,6,150,7,150,8,200,9,150,10,150,11,150,12,150)</f>
        <v>150</v>
      </c>
      <c r="F197">
        <v>21</v>
      </c>
      <c r="G197">
        <f>IF(OR(WEEKDAY(Cafe_FitTrained[[#This Row],[Date]])=1, WEEKDAY(Cafe_FitTrained[[#This Row],[Date]])=7),1,0)</f>
        <v>0</v>
      </c>
      <c r="H197" s="8">
        <f>K$17+(K$18*Cafe_FitTrained[[#This Row],[Temp]])+(K$19*Cafe_FitTrained[[#This Row],[ADSpend]])+(K$20*Cafe_FitTrained[[#This Row],[TapsActive]])+(K$21*Cafe_FitTrained[[#This Row],[IsWeekend]])</f>
        <v>11905.98411504487</v>
      </c>
      <c r="J197" s="4">
        <v>170</v>
      </c>
      <c r="K197" s="4">
        <v>11829.037061147552</v>
      </c>
      <c r="L197" s="4">
        <v>601.75381244180608</v>
      </c>
    </row>
    <row r="198" spans="2:12" x14ac:dyDescent="0.3">
      <c r="B198" s="1">
        <f t="shared" si="2"/>
        <v>42927</v>
      </c>
      <c r="C198" s="2">
        <v>10460.507663212291</v>
      </c>
      <c r="D198">
        <v>79</v>
      </c>
      <c r="E198" cm="1">
        <f t="array" ref="E198">_xlfn.SWITCH(MONTH(Cafe_FitTrained[[#This Row],[Date]]),1,100,2,100,3,100,4,150,5,150,6,150,7,150,8,200,9,150,10,150,11,150,12,150)</f>
        <v>150</v>
      </c>
      <c r="F198">
        <v>13</v>
      </c>
      <c r="G198">
        <f>IF(OR(WEEKDAY(Cafe_FitTrained[[#This Row],[Date]])=1, WEEKDAY(Cafe_FitTrained[[#This Row],[Date]])=7),1,0)</f>
        <v>0</v>
      </c>
      <c r="H198" s="8">
        <f>K$17+(K$18*Cafe_FitTrained[[#This Row],[Temp]])+(K$19*Cafe_FitTrained[[#This Row],[ADSpend]])+(K$20*Cafe_FitTrained[[#This Row],[TapsActive]])+(K$21*Cafe_FitTrained[[#This Row],[IsWeekend]])</f>
        <v>12041.916946698686</v>
      </c>
      <c r="J198" s="4">
        <v>171</v>
      </c>
      <c r="K198" s="4">
        <v>11849.549311955394</v>
      </c>
      <c r="L198" s="4">
        <v>-1383.3165848392637</v>
      </c>
    </row>
    <row r="199" spans="2:12" x14ac:dyDescent="0.3">
      <c r="B199" s="1">
        <f t="shared" si="2"/>
        <v>42928</v>
      </c>
      <c r="C199" s="2">
        <v>10396.973598074139</v>
      </c>
      <c r="D199">
        <v>79</v>
      </c>
      <c r="E199" cm="1">
        <f t="array" ref="E199">_xlfn.SWITCH(MONTH(Cafe_FitTrained[[#This Row],[Date]]),1,100,2,100,3,100,4,150,5,150,6,150,7,150,8,200,9,150,10,150,11,150,12,150)</f>
        <v>150</v>
      </c>
      <c r="F199">
        <v>15</v>
      </c>
      <c r="G199">
        <f>IF(OR(WEEKDAY(Cafe_FitTrained[[#This Row],[Date]])=1, WEEKDAY(Cafe_FitTrained[[#This Row],[Date]])=7),1,0)</f>
        <v>0</v>
      </c>
      <c r="H199" s="8">
        <f>K$17+(K$18*Cafe_FitTrained[[#This Row],[Temp]])+(K$19*Cafe_FitTrained[[#This Row],[ADSpend]])+(K$20*Cafe_FitTrained[[#This Row],[TapsActive]])+(K$21*Cafe_FitTrained[[#This Row],[IsWeekend]])</f>
        <v>11998.315357048068</v>
      </c>
      <c r="J199" s="4">
        <v>172</v>
      </c>
      <c r="K199" s="4">
        <v>11658.470221229572</v>
      </c>
      <c r="L199" s="4">
        <v>681.27049226586132</v>
      </c>
    </row>
    <row r="200" spans="2:12" x14ac:dyDescent="0.3">
      <c r="B200" s="1">
        <f t="shared" si="2"/>
        <v>42929</v>
      </c>
      <c r="C200" s="2">
        <v>11050.106214766021</v>
      </c>
      <c r="D200">
        <v>83</v>
      </c>
      <c r="E200" cm="1">
        <f t="array" ref="E200">_xlfn.SWITCH(MONTH(Cafe_FitTrained[[#This Row],[Date]]),1,100,2,100,3,100,4,150,5,150,6,150,7,150,8,200,9,150,10,150,11,150,12,150)</f>
        <v>150</v>
      </c>
      <c r="F200">
        <v>20</v>
      </c>
      <c r="G200">
        <f>IF(OR(WEEKDAY(Cafe_FitTrained[[#This Row],[Date]])=1, WEEKDAY(Cafe_FitTrained[[#This Row],[Date]])=7),1,0)</f>
        <v>0</v>
      </c>
      <c r="H200" s="8">
        <f>K$17+(K$18*Cafe_FitTrained[[#This Row],[Temp]])+(K$19*Cafe_FitTrained[[#This Row],[ADSpend]])+(K$20*Cafe_FitTrained[[#This Row],[TapsActive]])+(K$21*Cafe_FitTrained[[#This Row],[IsWeekend]])</f>
        <v>12043.205490716153</v>
      </c>
      <c r="J200" s="4">
        <v>173</v>
      </c>
      <c r="K200" s="4">
        <v>11691.815685476269</v>
      </c>
      <c r="L200" s="4">
        <v>154.84597078177103</v>
      </c>
    </row>
    <row r="201" spans="2:12" x14ac:dyDescent="0.3">
      <c r="B201" s="1">
        <f t="shared" ref="B201:B264" si="3">B200+1</f>
        <v>42930</v>
      </c>
      <c r="C201" s="2">
        <v>10499.312980453367</v>
      </c>
      <c r="D201">
        <v>83</v>
      </c>
      <c r="E201" cm="1">
        <f t="array" ref="E201">_xlfn.SWITCH(MONTH(Cafe_FitTrained[[#This Row],[Date]]),1,100,2,100,3,100,4,150,5,150,6,150,7,150,8,200,9,150,10,150,11,150,12,150)</f>
        <v>150</v>
      </c>
      <c r="F201">
        <v>12</v>
      </c>
      <c r="G201">
        <f>IF(OR(WEEKDAY(Cafe_FitTrained[[#This Row],[Date]])=1, WEEKDAY(Cafe_FitTrained[[#This Row],[Date]])=7),1,0)</f>
        <v>0</v>
      </c>
      <c r="H201" s="8">
        <f>K$17+(K$18*Cafe_FitTrained[[#This Row],[Temp]])+(K$19*Cafe_FitTrained[[#This Row],[ADSpend]])+(K$20*Cafe_FitTrained[[#This Row],[TapsActive]])+(K$21*Cafe_FitTrained[[#This Row],[IsWeekend]])</f>
        <v>12217.611849318628</v>
      </c>
      <c r="J201" s="4">
        <v>174</v>
      </c>
      <c r="K201" s="4">
        <v>11916.240240448789</v>
      </c>
      <c r="L201" s="4">
        <v>337.30848574176707</v>
      </c>
    </row>
    <row r="202" spans="2:12" x14ac:dyDescent="0.3">
      <c r="B202" s="1">
        <f t="shared" si="3"/>
        <v>42931</v>
      </c>
      <c r="C202" s="2">
        <v>15479.817996435562</v>
      </c>
      <c r="D202">
        <v>81</v>
      </c>
      <c r="E202" cm="1">
        <f t="array" ref="E202">_xlfn.SWITCH(MONTH(Cafe_FitTrained[[#This Row],[Date]]),1,100,2,100,3,100,4,150,5,150,6,150,7,150,8,200,9,150,10,150,11,150,12,150)</f>
        <v>150</v>
      </c>
      <c r="F202">
        <v>15</v>
      </c>
      <c r="G202">
        <f>IF(OR(WEEKDAY(Cafe_FitTrained[[#This Row],[Date]])=1, WEEKDAY(Cafe_FitTrained[[#This Row],[Date]])=7),1,0)</f>
        <v>1</v>
      </c>
      <c r="H202" s="8">
        <f>K$17+(K$18*Cafe_FitTrained[[#This Row],[Temp]])+(K$19*Cafe_FitTrained[[#This Row],[ADSpend]])+(K$20*Cafe_FitTrained[[#This Row],[TapsActive]])+(K$21*Cafe_FitTrained[[#This Row],[IsWeekend]])</f>
        <v>14924.086068267165</v>
      </c>
      <c r="J202" s="4">
        <v>175</v>
      </c>
      <c r="K202" s="4">
        <v>14797.120817999803</v>
      </c>
      <c r="L202" s="4">
        <v>-465.42515350671056</v>
      </c>
    </row>
    <row r="203" spans="2:12" x14ac:dyDescent="0.3">
      <c r="B203" s="1">
        <f t="shared" si="3"/>
        <v>42932</v>
      </c>
      <c r="C203" s="2">
        <v>13889.10694343306</v>
      </c>
      <c r="D203">
        <v>77</v>
      </c>
      <c r="E203" cm="1">
        <f t="array" ref="E203">_xlfn.SWITCH(MONTH(Cafe_FitTrained[[#This Row],[Date]]),1,100,2,100,3,100,4,150,5,150,6,150,7,150,8,200,9,150,10,150,11,150,12,150)</f>
        <v>150</v>
      </c>
      <c r="F203">
        <v>13</v>
      </c>
      <c r="G203">
        <f>IF(OR(WEEKDAY(Cafe_FitTrained[[#This Row],[Date]])=1, WEEKDAY(Cafe_FitTrained[[#This Row],[Date]])=7),1,0)</f>
        <v>1</v>
      </c>
      <c r="H203" s="8">
        <f>K$17+(K$18*Cafe_FitTrained[[#This Row],[Temp]])+(K$19*Cafe_FitTrained[[#This Row],[ADSpend]])+(K$20*Cafe_FitTrained[[#This Row],[TapsActive]])+(K$21*Cafe_FitTrained[[#This Row],[IsWeekend]])</f>
        <v>14813.793550123151</v>
      </c>
      <c r="J203" s="4">
        <v>176</v>
      </c>
      <c r="K203" s="4">
        <v>14545.76740550001</v>
      </c>
      <c r="L203" s="4">
        <v>-549.09527386318223</v>
      </c>
    </row>
    <row r="204" spans="2:12" x14ac:dyDescent="0.3">
      <c r="B204" s="1">
        <f t="shared" si="3"/>
        <v>42933</v>
      </c>
      <c r="C204" s="2">
        <v>11778.802661017562</v>
      </c>
      <c r="D204">
        <v>78</v>
      </c>
      <c r="E204" cm="1">
        <f t="array" ref="E204">_xlfn.SWITCH(MONTH(Cafe_FitTrained[[#This Row],[Date]]),1,100,2,100,3,100,4,150,5,150,6,150,7,150,8,200,9,150,10,150,11,150,12,150)</f>
        <v>150</v>
      </c>
      <c r="F204">
        <v>21</v>
      </c>
      <c r="G204">
        <f>IF(OR(WEEKDAY(Cafe_FitTrained[[#This Row],[Date]])=1, WEEKDAY(Cafe_FitTrained[[#This Row],[Date]])=7),1,0)</f>
        <v>0</v>
      </c>
      <c r="H204" s="8">
        <f>K$17+(K$18*Cafe_FitTrained[[#This Row],[Temp]])+(K$19*Cafe_FitTrained[[#This Row],[ADSpend]])+(K$20*Cafe_FitTrained[[#This Row],[TapsActive]])+(K$21*Cafe_FitTrained[[#This Row],[IsWeekend]])</f>
        <v>11829.037061147552</v>
      </c>
      <c r="J204" s="4">
        <v>177</v>
      </c>
      <c r="K204" s="4">
        <v>11762.346132654156</v>
      </c>
      <c r="L204" s="4">
        <v>-1295.1839686984586</v>
      </c>
    </row>
    <row r="205" spans="2:12" x14ac:dyDescent="0.3">
      <c r="B205" s="1">
        <f t="shared" si="3"/>
        <v>42934</v>
      </c>
      <c r="C205" s="2">
        <v>10412.382476621544</v>
      </c>
      <c r="D205">
        <v>78</v>
      </c>
      <c r="E205" cm="1">
        <f t="array" ref="E205">_xlfn.SWITCH(MONTH(Cafe_FitTrained[[#This Row],[Date]]),1,100,2,100,3,100,4,150,5,150,6,150,7,150,8,200,9,150,10,150,11,150,12,150)</f>
        <v>150</v>
      </c>
      <c r="F205">
        <v>16</v>
      </c>
      <c r="G205">
        <f>IF(OR(WEEKDAY(Cafe_FitTrained[[#This Row],[Date]])=1, WEEKDAY(Cafe_FitTrained[[#This Row],[Date]])=7),1,0)</f>
        <v>0</v>
      </c>
      <c r="H205" s="8">
        <f>K$17+(K$18*Cafe_FitTrained[[#This Row],[Temp]])+(K$19*Cafe_FitTrained[[#This Row],[ADSpend]])+(K$20*Cafe_FitTrained[[#This Row],[TapsActive]])+(K$21*Cafe_FitTrained[[#This Row],[IsWeekend]])</f>
        <v>11938.041035274098</v>
      </c>
      <c r="J205" s="4">
        <v>178</v>
      </c>
      <c r="K205" s="4">
        <v>11730.289212424928</v>
      </c>
      <c r="L205" s="4">
        <v>-1445.8445676160063</v>
      </c>
    </row>
    <row r="206" spans="2:12" x14ac:dyDescent="0.3">
      <c r="B206" s="1">
        <f t="shared" si="3"/>
        <v>42935</v>
      </c>
      <c r="C206" s="2">
        <v>12988.066229543238</v>
      </c>
      <c r="D206">
        <v>83</v>
      </c>
      <c r="E206" cm="1">
        <f t="array" ref="E206">_xlfn.SWITCH(MONTH(Cafe_FitTrained[[#This Row],[Date]]),1,100,2,100,3,100,4,150,5,150,6,150,7,150,8,200,9,150,10,150,11,150,12,150)</f>
        <v>150</v>
      </c>
      <c r="F206">
        <v>22</v>
      </c>
      <c r="G206">
        <f>IF(OR(WEEKDAY(Cafe_FitTrained[[#This Row],[Date]])=1, WEEKDAY(Cafe_FitTrained[[#This Row],[Date]])=7),1,0)</f>
        <v>0</v>
      </c>
      <c r="H206" s="8">
        <f>K$17+(K$18*Cafe_FitTrained[[#This Row],[Temp]])+(K$19*Cafe_FitTrained[[#This Row],[ADSpend]])+(K$20*Cafe_FitTrained[[#This Row],[TapsActive]])+(K$21*Cafe_FitTrained[[#This Row],[IsWeekend]])</f>
        <v>11999.603901065535</v>
      </c>
      <c r="J206" s="4">
        <v>179</v>
      </c>
      <c r="K206" s="4">
        <v>11855.965918674823</v>
      </c>
      <c r="L206" s="4">
        <v>-268.40397085235054</v>
      </c>
    </row>
    <row r="207" spans="2:12" x14ac:dyDescent="0.3">
      <c r="B207" s="1">
        <f t="shared" si="3"/>
        <v>42936</v>
      </c>
      <c r="C207" s="2">
        <v>11740.230144311017</v>
      </c>
      <c r="D207">
        <v>84</v>
      </c>
      <c r="E207" cm="1">
        <f t="array" ref="E207">_xlfn.SWITCH(MONTH(Cafe_FitTrained[[#This Row],[Date]]),1,100,2,100,3,100,4,150,5,150,6,150,7,150,8,200,9,150,10,150,11,150,12,150)</f>
        <v>150</v>
      </c>
      <c r="F207">
        <v>19</v>
      </c>
      <c r="G207">
        <f>IF(OR(WEEKDAY(Cafe_FitTrained[[#This Row],[Date]])=1, WEEKDAY(Cafe_FitTrained[[#This Row],[Date]])=7),1,0)</f>
        <v>0</v>
      </c>
      <c r="H207" s="8">
        <f>K$17+(K$18*Cafe_FitTrained[[#This Row],[Temp]])+(K$19*Cafe_FitTrained[[#This Row],[ADSpend]])+(K$20*Cafe_FitTrained[[#This Row],[TapsActive]])+(K$21*Cafe_FitTrained[[#This Row],[IsWeekend]])</f>
        <v>12103.479812490123</v>
      </c>
      <c r="J207" s="4">
        <v>180</v>
      </c>
      <c r="K207" s="4">
        <v>11899.567508325441</v>
      </c>
      <c r="L207" s="4">
        <v>394.01924468463767</v>
      </c>
    </row>
    <row r="208" spans="2:12" x14ac:dyDescent="0.3">
      <c r="B208" s="1">
        <f t="shared" si="3"/>
        <v>42937</v>
      </c>
      <c r="C208" s="2">
        <v>12443.472644573003</v>
      </c>
      <c r="D208">
        <v>84</v>
      </c>
      <c r="E208" cm="1">
        <f t="array" ref="E208">_xlfn.SWITCH(MONTH(Cafe_FitTrained[[#This Row],[Date]]),1,100,2,100,3,100,4,150,5,150,6,150,7,150,8,200,9,150,10,150,11,150,12,150)</f>
        <v>150</v>
      </c>
      <c r="F208">
        <v>16</v>
      </c>
      <c r="G208">
        <f>IF(OR(WEEKDAY(Cafe_FitTrained[[#This Row],[Date]])=1, WEEKDAY(Cafe_FitTrained[[#This Row],[Date]])=7),1,0)</f>
        <v>0</v>
      </c>
      <c r="H208" s="8">
        <f>K$17+(K$18*Cafe_FitTrained[[#This Row],[Temp]])+(K$19*Cafe_FitTrained[[#This Row],[ADSpend]])+(K$20*Cafe_FitTrained[[#This Row],[TapsActive]])+(K$21*Cafe_FitTrained[[#This Row],[IsWeekend]])</f>
        <v>12168.882196966049</v>
      </c>
      <c r="J208" s="4">
        <v>181</v>
      </c>
      <c r="K208" s="4">
        <v>11718.744543003539</v>
      </c>
      <c r="L208" s="4">
        <v>-543.17247047819728</v>
      </c>
    </row>
    <row r="209" spans="2:12" x14ac:dyDescent="0.3">
      <c r="B209" s="1">
        <f t="shared" si="3"/>
        <v>42938</v>
      </c>
      <c r="C209" s="2">
        <v>13003.782850737716</v>
      </c>
      <c r="D209">
        <v>81</v>
      </c>
      <c r="E209" cm="1">
        <f t="array" ref="E209">_xlfn.SWITCH(MONTH(Cafe_FitTrained[[#This Row],[Date]]),1,100,2,100,3,100,4,150,5,150,6,150,7,150,8,200,9,150,10,150,11,150,12,150)</f>
        <v>150</v>
      </c>
      <c r="F209">
        <v>22</v>
      </c>
      <c r="G209">
        <f>IF(OR(WEEKDAY(Cafe_FitTrained[[#This Row],[Date]])=1, WEEKDAY(Cafe_FitTrained[[#This Row],[Date]])=7),1,0)</f>
        <v>1</v>
      </c>
      <c r="H209" s="8">
        <f>K$17+(K$18*Cafe_FitTrained[[#This Row],[Temp]])+(K$19*Cafe_FitTrained[[#This Row],[ADSpend]])+(K$20*Cafe_FitTrained[[#This Row],[TapsActive]])+(K$21*Cafe_FitTrained[[#This Row],[IsWeekend]])</f>
        <v>14771.480504489999</v>
      </c>
      <c r="J209" s="4">
        <v>182</v>
      </c>
      <c r="K209" s="4">
        <v>14797.120817999803</v>
      </c>
      <c r="L209" s="4">
        <v>277.81166224222034</v>
      </c>
    </row>
    <row r="210" spans="2:12" x14ac:dyDescent="0.3">
      <c r="B210" s="1">
        <f t="shared" si="3"/>
        <v>42939</v>
      </c>
      <c r="C210" s="2">
        <v>14916.66333285486</v>
      </c>
      <c r="D210">
        <v>82</v>
      </c>
      <c r="E210" cm="1">
        <f t="array" ref="E210">_xlfn.SWITCH(MONTH(Cafe_FitTrained[[#This Row],[Date]]),1,100,2,100,3,100,4,150,5,150,6,150,7,150,8,200,9,150,10,150,11,150,12,150)</f>
        <v>150</v>
      </c>
      <c r="F210">
        <v>16</v>
      </c>
      <c r="G210">
        <f>IF(OR(WEEKDAY(Cafe_FitTrained[[#This Row],[Date]])=1, WEEKDAY(Cafe_FitTrained[[#This Row],[Date]])=7),1,0)</f>
        <v>1</v>
      </c>
      <c r="H210" s="8">
        <f>K$17+(K$18*Cafe_FitTrained[[#This Row],[Temp]])+(K$19*Cafe_FitTrained[[#This Row],[ADSpend]])+(K$20*Cafe_FitTrained[[#This Row],[TapsActive]])+(K$21*Cafe_FitTrained[[#This Row],[IsWeekend]])</f>
        <v>14940.758800390513</v>
      </c>
      <c r="J210" s="4">
        <v>183</v>
      </c>
      <c r="K210" s="4">
        <v>14677.860718469334</v>
      </c>
      <c r="L210" s="4">
        <v>539.22668637427887</v>
      </c>
    </row>
    <row r="211" spans="2:12" x14ac:dyDescent="0.3">
      <c r="B211" s="1">
        <f t="shared" si="3"/>
        <v>42940</v>
      </c>
      <c r="C211" s="2">
        <v>12715.298923683966</v>
      </c>
      <c r="D211">
        <v>81</v>
      </c>
      <c r="E211" cm="1">
        <f t="array" ref="E211">_xlfn.SWITCH(MONTH(Cafe_FitTrained[[#This Row],[Date]]),1,100,2,100,3,100,4,150,5,150,6,150,7,150,8,200,9,150,10,150,11,150,12,150)</f>
        <v>150</v>
      </c>
      <c r="F211">
        <v>13</v>
      </c>
      <c r="G211">
        <f>IF(OR(WEEKDAY(Cafe_FitTrained[[#This Row],[Date]])=1, WEEKDAY(Cafe_FitTrained[[#This Row],[Date]])=7),1,0)</f>
        <v>0</v>
      </c>
      <c r="H211" s="8">
        <f>K$17+(K$18*Cafe_FitTrained[[#This Row],[Temp]])+(K$19*Cafe_FitTrained[[#This Row],[ADSpend]])+(K$20*Cafe_FitTrained[[#This Row],[TapsActive]])+(K$21*Cafe_FitTrained[[#This Row],[IsWeekend]])</f>
        <v>12118.864000596001</v>
      </c>
      <c r="J211" s="4">
        <v>184</v>
      </c>
      <c r="K211" s="4">
        <v>12003.443419750027</v>
      </c>
      <c r="L211" s="4">
        <v>-1369.3601563726988</v>
      </c>
    </row>
    <row r="212" spans="2:12" x14ac:dyDescent="0.3">
      <c r="B212" s="1">
        <f t="shared" si="3"/>
        <v>42941</v>
      </c>
      <c r="C212" s="2">
        <v>10890.177430738007</v>
      </c>
      <c r="D212">
        <v>78</v>
      </c>
      <c r="E212" cm="1">
        <f t="array" ref="E212">_xlfn.SWITCH(MONTH(Cafe_FitTrained[[#This Row],[Date]]),1,100,2,100,3,100,4,150,5,150,6,150,7,150,8,200,9,150,10,150,11,150,12,150)</f>
        <v>150</v>
      </c>
      <c r="F212">
        <v>14</v>
      </c>
      <c r="G212">
        <f>IF(OR(WEEKDAY(Cafe_FitTrained[[#This Row],[Date]])=1, WEEKDAY(Cafe_FitTrained[[#This Row],[Date]])=7),1,0)</f>
        <v>0</v>
      </c>
      <c r="H212" s="8">
        <f>K$17+(K$18*Cafe_FitTrained[[#This Row],[Temp]])+(K$19*Cafe_FitTrained[[#This Row],[ADSpend]])+(K$20*Cafe_FitTrained[[#This Row],[TapsActive]])+(K$21*Cafe_FitTrained[[#This Row],[IsWeekend]])</f>
        <v>11981.642624924718</v>
      </c>
      <c r="J212" s="4">
        <v>185</v>
      </c>
      <c r="K212" s="4">
        <v>11976.514562222757</v>
      </c>
      <c r="L212" s="4">
        <v>-551.24820073192313</v>
      </c>
    </row>
    <row r="213" spans="2:12" x14ac:dyDescent="0.3">
      <c r="B213" s="1">
        <f t="shared" si="3"/>
        <v>42942</v>
      </c>
      <c r="C213" s="2">
        <v>10730.115801858301</v>
      </c>
      <c r="D213">
        <v>83</v>
      </c>
      <c r="E213" cm="1">
        <f t="array" ref="E213">_xlfn.SWITCH(MONTH(Cafe_FitTrained[[#This Row],[Date]]),1,100,2,100,3,100,4,150,5,150,6,150,7,150,8,200,9,150,10,150,11,150,12,150)</f>
        <v>150</v>
      </c>
      <c r="F213">
        <v>12</v>
      </c>
      <c r="G213">
        <f>IF(OR(WEEKDAY(Cafe_FitTrained[[#This Row],[Date]])=1, WEEKDAY(Cafe_FitTrained[[#This Row],[Date]])=7),1,0)</f>
        <v>0</v>
      </c>
      <c r="H213" s="8">
        <f>K$17+(K$18*Cafe_FitTrained[[#This Row],[Temp]])+(K$19*Cafe_FitTrained[[#This Row],[ADSpend]])+(K$20*Cafe_FitTrained[[#This Row],[TapsActive]])+(K$21*Cafe_FitTrained[[#This Row],[IsWeekend]])</f>
        <v>12217.611849318628</v>
      </c>
      <c r="J213" s="4">
        <v>186</v>
      </c>
      <c r="K213" s="4">
        <v>11998.315357048068</v>
      </c>
      <c r="L213" s="4">
        <v>-1373.7870257866089</v>
      </c>
    </row>
    <row r="214" spans="2:12" x14ac:dyDescent="0.3">
      <c r="B214" s="1">
        <f t="shared" si="3"/>
        <v>42943</v>
      </c>
      <c r="C214" s="2">
        <v>12083.952947298751</v>
      </c>
      <c r="D214">
        <v>79</v>
      </c>
      <c r="E214" cm="1">
        <f t="array" ref="E214">_xlfn.SWITCH(MONTH(Cafe_FitTrained[[#This Row],[Date]]),1,100,2,100,3,100,4,150,5,150,6,150,7,150,8,200,9,150,10,150,11,150,12,150)</f>
        <v>150</v>
      </c>
      <c r="F214">
        <v>16</v>
      </c>
      <c r="G214">
        <f>IF(OR(WEEKDAY(Cafe_FitTrained[[#This Row],[Date]])=1, WEEKDAY(Cafe_FitTrained[[#This Row],[Date]])=7),1,0)</f>
        <v>0</v>
      </c>
      <c r="H214" s="8">
        <f>K$17+(K$18*Cafe_FitTrained[[#This Row],[Temp]])+(K$19*Cafe_FitTrained[[#This Row],[ADSpend]])+(K$20*Cafe_FitTrained[[#This Row],[TapsActive]])+(K$21*Cafe_FitTrained[[#This Row],[IsWeekend]])</f>
        <v>11976.514562222757</v>
      </c>
      <c r="J214" s="4">
        <v>187</v>
      </c>
      <c r="K214" s="4">
        <v>11922.656847168217</v>
      </c>
      <c r="L214" s="4">
        <v>626.53850909280663</v>
      </c>
    </row>
    <row r="215" spans="2:12" x14ac:dyDescent="0.3">
      <c r="B215" s="1">
        <f t="shared" si="3"/>
        <v>42944</v>
      </c>
      <c r="C215" s="2">
        <v>11413.331328398128</v>
      </c>
      <c r="D215">
        <v>78</v>
      </c>
      <c r="E215" cm="1">
        <f t="array" ref="E215">_xlfn.SWITCH(MONTH(Cafe_FitTrained[[#This Row],[Date]]),1,100,2,100,3,100,4,150,5,150,6,150,7,150,8,200,9,150,10,150,11,150,12,150)</f>
        <v>150</v>
      </c>
      <c r="F215">
        <v>17</v>
      </c>
      <c r="G215">
        <f>IF(OR(WEEKDAY(Cafe_FitTrained[[#This Row],[Date]])=1, WEEKDAY(Cafe_FitTrained[[#This Row],[Date]])=7),1,0)</f>
        <v>0</v>
      </c>
      <c r="H215" s="8">
        <f>K$17+(K$18*Cafe_FitTrained[[#This Row],[Temp]])+(K$19*Cafe_FitTrained[[#This Row],[ADSpend]])+(K$20*Cafe_FitTrained[[#This Row],[TapsActive]])+(K$21*Cafe_FitTrained[[#This Row],[IsWeekend]])</f>
        <v>11916.240240448789</v>
      </c>
      <c r="J215" s="4">
        <v>188</v>
      </c>
      <c r="K215" s="4">
        <v>11988.059231644145</v>
      </c>
      <c r="L215" s="4">
        <v>595.31913387092573</v>
      </c>
    </row>
    <row r="216" spans="2:12" x14ac:dyDescent="0.3">
      <c r="B216" s="1">
        <f t="shared" si="3"/>
        <v>42945</v>
      </c>
      <c r="C216" s="2">
        <v>14626.520337032372</v>
      </c>
      <c r="D216">
        <v>81</v>
      </c>
      <c r="E216" cm="1">
        <f t="array" ref="E216">_xlfn.SWITCH(MONTH(Cafe_FitTrained[[#This Row],[Date]]),1,100,2,100,3,100,4,150,5,150,6,150,7,150,8,200,9,150,10,150,11,150,12,150)</f>
        <v>150</v>
      </c>
      <c r="F216">
        <v>22</v>
      </c>
      <c r="G216">
        <f>IF(OR(WEEKDAY(Cafe_FitTrained[[#This Row],[Date]])=1, WEEKDAY(Cafe_FitTrained[[#This Row],[Date]])=7),1,0)</f>
        <v>1</v>
      </c>
      <c r="H216" s="8">
        <f>K$17+(K$18*Cafe_FitTrained[[#This Row],[Temp]])+(K$19*Cafe_FitTrained[[#This Row],[ADSpend]])+(K$20*Cafe_FitTrained[[#This Row],[TapsActive]])+(K$21*Cafe_FitTrained[[#This Row],[IsWeekend]])</f>
        <v>14771.480504489999</v>
      </c>
      <c r="J216" s="4">
        <v>189</v>
      </c>
      <c r="K216" s="4">
        <v>14874.067871897118</v>
      </c>
      <c r="L216" s="4">
        <v>250.29063541911455</v>
      </c>
    </row>
    <row r="217" spans="2:12" x14ac:dyDescent="0.3">
      <c r="B217" s="1">
        <f t="shared" si="3"/>
        <v>42946</v>
      </c>
      <c r="C217" s="2">
        <v>13217.723758171345</v>
      </c>
      <c r="D217">
        <v>78</v>
      </c>
      <c r="E217" cm="1">
        <f t="array" ref="E217">_xlfn.SWITCH(MONTH(Cafe_FitTrained[[#This Row],[Date]]),1,100,2,100,3,100,4,150,5,150,6,150,7,150,8,200,9,150,10,150,11,150,12,150)</f>
        <v>150</v>
      </c>
      <c r="F217">
        <v>14</v>
      </c>
      <c r="G217">
        <f>IF(OR(WEEKDAY(Cafe_FitTrained[[#This Row],[Date]])=1, WEEKDAY(Cafe_FitTrained[[#This Row],[Date]])=7),1,0)</f>
        <v>1</v>
      </c>
      <c r="H217" s="8">
        <f>K$17+(K$18*Cafe_FitTrained[[#This Row],[Temp]])+(K$19*Cafe_FitTrained[[#This Row],[ADSpend]])+(K$20*Cafe_FitTrained[[#This Row],[TapsActive]])+(K$21*Cafe_FitTrained[[#This Row],[IsWeekend]])</f>
        <v>14830.4662822465</v>
      </c>
      <c r="J217" s="4">
        <v>190</v>
      </c>
      <c r="K217" s="4">
        <v>14716.334245417993</v>
      </c>
      <c r="L217" s="4">
        <v>-829.28837996307993</v>
      </c>
    </row>
    <row r="218" spans="2:12" x14ac:dyDescent="0.3">
      <c r="B218" s="1">
        <f t="shared" si="3"/>
        <v>42947</v>
      </c>
      <c r="C218" s="2">
        <v>12218.032642909786</v>
      </c>
      <c r="D218">
        <v>77</v>
      </c>
      <c r="E218" cm="1">
        <f t="array" ref="E218">_xlfn.SWITCH(MONTH(Cafe_FitTrained[[#This Row],[Date]]),1,100,2,100,3,100,4,150,5,150,6,150,7,150,8,200,9,150,10,150,11,150,12,150)</f>
        <v>150</v>
      </c>
      <c r="F218">
        <v>18</v>
      </c>
      <c r="G218">
        <f>IF(OR(WEEKDAY(Cafe_FitTrained[[#This Row],[Date]])=1, WEEKDAY(Cafe_FitTrained[[#This Row],[Date]])=7),1,0)</f>
        <v>0</v>
      </c>
      <c r="H218" s="8">
        <f>K$17+(K$18*Cafe_FitTrained[[#This Row],[Temp]])+(K$19*Cafe_FitTrained[[#This Row],[ADSpend]])+(K$20*Cafe_FitTrained[[#This Row],[TapsActive]])+(K$21*Cafe_FitTrained[[#This Row],[IsWeekend]])</f>
        <v>11855.965918674823</v>
      </c>
      <c r="J218" s="4">
        <v>191</v>
      </c>
      <c r="K218" s="4">
        <v>11905.98411504487</v>
      </c>
      <c r="L218" s="4">
        <v>-1072.5239046554525</v>
      </c>
    </row>
    <row r="219" spans="2:12" x14ac:dyDescent="0.3">
      <c r="B219" s="1">
        <f t="shared" si="3"/>
        <v>42948</v>
      </c>
      <c r="C219" s="2">
        <v>13519.81912159537</v>
      </c>
      <c r="D219">
        <v>78</v>
      </c>
      <c r="E219" cm="1">
        <f t="array" ref="E219">_xlfn.SWITCH(MONTH(Cafe_FitTrained[[#This Row],[Date]]),1,100,2,100,3,100,4,150,5,150,6,150,7,150,8,200,9,150,10,150,11,150,12,150)</f>
        <v>200</v>
      </c>
      <c r="F219">
        <v>21</v>
      </c>
      <c r="G219">
        <f>IF(OR(WEEKDAY(Cafe_FitTrained[[#This Row],[Date]])=1, WEEKDAY(Cafe_FitTrained[[#This Row],[Date]])=7),1,0)</f>
        <v>0</v>
      </c>
      <c r="H219" s="8">
        <f>K$17+(K$18*Cafe_FitTrained[[#This Row],[Temp]])+(K$19*Cafe_FitTrained[[#This Row],[ADSpend]])+(K$20*Cafe_FitTrained[[#This Row],[TapsActive]])+(K$21*Cafe_FitTrained[[#This Row],[IsWeekend]])</f>
        <v>13765.16317117628</v>
      </c>
      <c r="J219" s="4">
        <v>192</v>
      </c>
      <c r="K219" s="4">
        <v>12041.916946698686</v>
      </c>
      <c r="L219" s="4">
        <v>-1581.409283486395</v>
      </c>
    </row>
    <row r="220" spans="2:12" x14ac:dyDescent="0.3">
      <c r="B220" s="1">
        <f t="shared" si="3"/>
        <v>42949</v>
      </c>
      <c r="C220" s="2">
        <v>12667.634295272615</v>
      </c>
      <c r="D220">
        <v>78</v>
      </c>
      <c r="E220" cm="1">
        <f t="array" ref="E220">_xlfn.SWITCH(MONTH(Cafe_FitTrained[[#This Row],[Date]]),1,100,2,100,3,100,4,150,5,150,6,150,7,150,8,200,9,150,10,150,11,150,12,150)</f>
        <v>200</v>
      </c>
      <c r="F220">
        <v>22</v>
      </c>
      <c r="G220">
        <f>IF(OR(WEEKDAY(Cafe_FitTrained[[#This Row],[Date]])=1, WEEKDAY(Cafe_FitTrained[[#This Row],[Date]])=7),1,0)</f>
        <v>0</v>
      </c>
      <c r="H220" s="8">
        <f>K$17+(K$18*Cafe_FitTrained[[#This Row],[Temp]])+(K$19*Cafe_FitTrained[[#This Row],[ADSpend]])+(K$20*Cafe_FitTrained[[#This Row],[TapsActive]])+(K$21*Cafe_FitTrained[[#This Row],[IsWeekend]])</f>
        <v>13743.362376350971</v>
      </c>
      <c r="J220" s="4">
        <v>193</v>
      </c>
      <c r="K220" s="4">
        <v>11998.315357048068</v>
      </c>
      <c r="L220" s="4">
        <v>-1601.3417589739292</v>
      </c>
    </row>
    <row r="221" spans="2:12" x14ac:dyDescent="0.3">
      <c r="B221" s="1">
        <f t="shared" si="3"/>
        <v>42950</v>
      </c>
      <c r="C221" s="2">
        <v>13042.064359302805</v>
      </c>
      <c r="D221">
        <v>78</v>
      </c>
      <c r="E221" cm="1">
        <f t="array" ref="E221">_xlfn.SWITCH(MONTH(Cafe_FitTrained[[#This Row],[Date]]),1,100,2,100,3,100,4,150,5,150,6,150,7,150,8,200,9,150,10,150,11,150,12,150)</f>
        <v>200</v>
      </c>
      <c r="F221">
        <v>15</v>
      </c>
      <c r="G221">
        <f>IF(OR(WEEKDAY(Cafe_FitTrained[[#This Row],[Date]])=1, WEEKDAY(Cafe_FitTrained[[#This Row],[Date]])=7),1,0)</f>
        <v>0</v>
      </c>
      <c r="H221" s="8">
        <f>K$17+(K$18*Cafe_FitTrained[[#This Row],[Temp]])+(K$19*Cafe_FitTrained[[#This Row],[ADSpend]])+(K$20*Cafe_FitTrained[[#This Row],[TapsActive]])+(K$21*Cafe_FitTrained[[#This Row],[IsWeekend]])</f>
        <v>13895.967940128136</v>
      </c>
      <c r="J221" s="4">
        <v>194</v>
      </c>
      <c r="K221" s="4">
        <v>12043.205490716153</v>
      </c>
      <c r="L221" s="4">
        <v>-993.09927595013141</v>
      </c>
    </row>
    <row r="222" spans="2:12" x14ac:dyDescent="0.3">
      <c r="B222" s="1">
        <f t="shared" si="3"/>
        <v>42951</v>
      </c>
      <c r="C222" s="2">
        <v>13676.861056080856</v>
      </c>
      <c r="D222">
        <v>76</v>
      </c>
      <c r="E222" cm="1">
        <f t="array" ref="E222">_xlfn.SWITCH(MONTH(Cafe_FitTrained[[#This Row],[Date]]),1,100,2,100,3,100,4,150,5,150,6,150,7,150,8,200,9,150,10,150,11,150,12,150)</f>
        <v>200</v>
      </c>
      <c r="F222">
        <v>18</v>
      </c>
      <c r="G222">
        <f>IF(OR(WEEKDAY(Cafe_FitTrained[[#This Row],[Date]])=1, WEEKDAY(Cafe_FitTrained[[#This Row],[Date]])=7),1,0)</f>
        <v>0</v>
      </c>
      <c r="H222" s="8">
        <f>K$17+(K$18*Cafe_FitTrained[[#This Row],[Temp]])+(K$19*Cafe_FitTrained[[#This Row],[ADSpend]])+(K$20*Cafe_FitTrained[[#This Row],[TapsActive]])+(K$21*Cafe_FitTrained[[#This Row],[IsWeekend]])</f>
        <v>13753.618501754892</v>
      </c>
      <c r="J222" s="4">
        <v>195</v>
      </c>
      <c r="K222" s="4">
        <v>12217.611849318628</v>
      </c>
      <c r="L222" s="4">
        <v>-1718.2988688652604</v>
      </c>
    </row>
    <row r="223" spans="2:12" x14ac:dyDescent="0.3">
      <c r="B223" s="1">
        <f t="shared" si="3"/>
        <v>42952</v>
      </c>
      <c r="C223" s="2">
        <v>15004.411971114185</v>
      </c>
      <c r="D223">
        <v>78</v>
      </c>
      <c r="E223" cm="1">
        <f t="array" ref="E223">_xlfn.SWITCH(MONTH(Cafe_FitTrained[[#This Row],[Date]]),1,100,2,100,3,100,4,150,5,150,6,150,7,150,8,200,9,150,10,150,11,150,12,150)</f>
        <v>200</v>
      </c>
      <c r="F223">
        <v>21</v>
      </c>
      <c r="G223">
        <f>IF(OR(WEEKDAY(Cafe_FitTrained[[#This Row],[Date]])=1, WEEKDAY(Cafe_FitTrained[[#This Row],[Date]])=7),1,0)</f>
        <v>1</v>
      </c>
      <c r="H223" s="8">
        <f>K$17+(K$18*Cafe_FitTrained[[#This Row],[Temp]])+(K$19*Cafe_FitTrained[[#This Row],[ADSpend]])+(K$20*Cafe_FitTrained[[#This Row],[TapsActive]])+(K$21*Cafe_FitTrained[[#This Row],[IsWeekend]])</f>
        <v>16613.986828498062</v>
      </c>
      <c r="J223" s="4">
        <v>196</v>
      </c>
      <c r="K223" s="4">
        <v>14924.086068267165</v>
      </c>
      <c r="L223" s="4">
        <v>555.73192816839764</v>
      </c>
    </row>
    <row r="224" spans="2:12" x14ac:dyDescent="0.3">
      <c r="B224" s="1">
        <f t="shared" si="3"/>
        <v>42953</v>
      </c>
      <c r="C224" s="2">
        <v>15844.772251044635</v>
      </c>
      <c r="D224">
        <v>79</v>
      </c>
      <c r="E224" cm="1">
        <f t="array" ref="E224">_xlfn.SWITCH(MONTH(Cafe_FitTrained[[#This Row],[Date]]),1,100,2,100,3,100,4,150,5,150,6,150,7,150,8,200,9,150,10,150,11,150,12,150)</f>
        <v>200</v>
      </c>
      <c r="F224">
        <v>18</v>
      </c>
      <c r="G224">
        <f>IF(OR(WEEKDAY(Cafe_FitTrained[[#This Row],[Date]])=1, WEEKDAY(Cafe_FitTrained[[#This Row],[Date]])=7),1,0)</f>
        <v>1</v>
      </c>
      <c r="H224" s="8">
        <f>K$17+(K$18*Cafe_FitTrained[[#This Row],[Temp]])+(K$19*Cafe_FitTrained[[#This Row],[ADSpend]])+(K$20*Cafe_FitTrained[[#This Row],[TapsActive]])+(K$21*Cafe_FitTrained[[#This Row],[IsWeekend]])</f>
        <v>16717.86273992265</v>
      </c>
      <c r="J224" s="4">
        <v>197</v>
      </c>
      <c r="K224" s="4">
        <v>14813.793550123151</v>
      </c>
      <c r="L224" s="4">
        <v>-924.68660669009114</v>
      </c>
    </row>
    <row r="225" spans="2:12" x14ac:dyDescent="0.3">
      <c r="B225" s="1">
        <f t="shared" si="3"/>
        <v>42954</v>
      </c>
      <c r="C225" s="2">
        <v>13778.386096145947</v>
      </c>
      <c r="D225">
        <v>77</v>
      </c>
      <c r="E225" cm="1">
        <f t="array" ref="E225">_xlfn.SWITCH(MONTH(Cafe_FitTrained[[#This Row],[Date]]),1,100,2,100,3,100,4,150,5,150,6,150,7,150,8,200,9,150,10,150,11,150,12,150)</f>
        <v>200</v>
      </c>
      <c r="F225">
        <v>13</v>
      </c>
      <c r="G225">
        <f>IF(OR(WEEKDAY(Cafe_FitTrained[[#This Row],[Date]])=1, WEEKDAY(Cafe_FitTrained[[#This Row],[Date]])=7),1,0)</f>
        <v>0</v>
      </c>
      <c r="H225" s="8">
        <f>K$17+(K$18*Cafe_FitTrained[[#This Row],[Temp]])+(K$19*Cafe_FitTrained[[#This Row],[ADSpend]])+(K$20*Cafe_FitTrained[[#This Row],[TapsActive]])+(K$21*Cafe_FitTrained[[#This Row],[IsWeekend]])</f>
        <v>13901.096002830098</v>
      </c>
      <c r="J225" s="4">
        <v>198</v>
      </c>
      <c r="K225" s="4">
        <v>11829.037061147552</v>
      </c>
      <c r="L225" s="4">
        <v>-50.234400129989808</v>
      </c>
    </row>
    <row r="226" spans="2:12" x14ac:dyDescent="0.3">
      <c r="B226" s="1">
        <f t="shared" si="3"/>
        <v>42955</v>
      </c>
      <c r="C226" s="2">
        <v>13007.469074151082</v>
      </c>
      <c r="D226">
        <v>74</v>
      </c>
      <c r="E226" cm="1">
        <f t="array" ref="E226">_xlfn.SWITCH(MONTH(Cafe_FitTrained[[#This Row],[Date]]),1,100,2,100,3,100,4,150,5,150,6,150,7,150,8,200,9,150,10,150,11,150,12,150)</f>
        <v>200</v>
      </c>
      <c r="F226">
        <v>19</v>
      </c>
      <c r="G226">
        <f>IF(OR(WEEKDAY(Cafe_FitTrained[[#This Row],[Date]])=1, WEEKDAY(Cafe_FitTrained[[#This Row],[Date]])=7),1,0)</f>
        <v>0</v>
      </c>
      <c r="H226" s="8">
        <f>K$17+(K$18*Cafe_FitTrained[[#This Row],[Temp]])+(K$19*Cafe_FitTrained[[#This Row],[ADSpend]])+(K$20*Cafe_FitTrained[[#This Row],[TapsActive]])+(K$21*Cafe_FitTrained[[#This Row],[IsWeekend]])</f>
        <v>13654.870653032267</v>
      </c>
      <c r="J226" s="4">
        <v>199</v>
      </c>
      <c r="K226" s="4">
        <v>11938.041035274098</v>
      </c>
      <c r="L226" s="4">
        <v>-1525.6585586525543</v>
      </c>
    </row>
    <row r="227" spans="2:12" x14ac:dyDescent="0.3">
      <c r="B227" s="1">
        <f t="shared" si="3"/>
        <v>42956</v>
      </c>
      <c r="C227" s="2">
        <v>12508.492966151724</v>
      </c>
      <c r="D227">
        <v>74</v>
      </c>
      <c r="E227" cm="1">
        <f t="array" ref="E227">_xlfn.SWITCH(MONTH(Cafe_FitTrained[[#This Row],[Date]]),1,100,2,100,3,100,4,150,5,150,6,150,7,150,8,200,9,150,10,150,11,150,12,150)</f>
        <v>200</v>
      </c>
      <c r="F227">
        <v>14</v>
      </c>
      <c r="G227">
        <f>IF(OR(WEEKDAY(Cafe_FitTrained[[#This Row],[Date]])=1, WEEKDAY(Cafe_FitTrained[[#This Row],[Date]])=7),1,0)</f>
        <v>0</v>
      </c>
      <c r="H227" s="8">
        <f>K$17+(K$18*Cafe_FitTrained[[#This Row],[Temp]])+(K$19*Cafe_FitTrained[[#This Row],[ADSpend]])+(K$20*Cafe_FitTrained[[#This Row],[TapsActive]])+(K$21*Cafe_FitTrained[[#This Row],[IsWeekend]])</f>
        <v>13763.874627158813</v>
      </c>
      <c r="J227" s="4">
        <v>200</v>
      </c>
      <c r="K227" s="4">
        <v>11999.603901065535</v>
      </c>
      <c r="L227" s="4">
        <v>988.46232847770261</v>
      </c>
    </row>
    <row r="228" spans="2:12" x14ac:dyDescent="0.3">
      <c r="B228" s="1">
        <f t="shared" si="3"/>
        <v>42957</v>
      </c>
      <c r="C228" s="2">
        <v>13014.169919281578</v>
      </c>
      <c r="D228">
        <v>76</v>
      </c>
      <c r="E228" cm="1">
        <f t="array" ref="E228">_xlfn.SWITCH(MONTH(Cafe_FitTrained[[#This Row],[Date]]),1,100,2,100,3,100,4,150,5,150,6,150,7,150,8,200,9,150,10,150,11,150,12,150)</f>
        <v>200</v>
      </c>
      <c r="F228">
        <v>12</v>
      </c>
      <c r="G228">
        <f>IF(OR(WEEKDAY(Cafe_FitTrained[[#This Row],[Date]])=1, WEEKDAY(Cafe_FitTrained[[#This Row],[Date]])=7),1,0)</f>
        <v>0</v>
      </c>
      <c r="H228" s="8">
        <f>K$17+(K$18*Cafe_FitTrained[[#This Row],[Temp]])+(K$19*Cafe_FitTrained[[#This Row],[ADSpend]])+(K$20*Cafe_FitTrained[[#This Row],[TapsActive]])+(K$21*Cafe_FitTrained[[#This Row],[IsWeekend]])</f>
        <v>13884.423270706748</v>
      </c>
      <c r="J228" s="4">
        <v>201</v>
      </c>
      <c r="K228" s="4">
        <v>12103.479812490123</v>
      </c>
      <c r="L228" s="4">
        <v>-363.24966817910536</v>
      </c>
    </row>
    <row r="229" spans="2:12" x14ac:dyDescent="0.3">
      <c r="B229" s="1">
        <f t="shared" si="3"/>
        <v>42958</v>
      </c>
      <c r="C229" s="2">
        <v>13685.916398433119</v>
      </c>
      <c r="D229">
        <v>78</v>
      </c>
      <c r="E229" cm="1">
        <f t="array" ref="E229">_xlfn.SWITCH(MONTH(Cafe_FitTrained[[#This Row],[Date]]),1,100,2,100,3,100,4,150,5,150,6,150,7,150,8,200,9,150,10,150,11,150,12,150)</f>
        <v>200</v>
      </c>
      <c r="F229">
        <v>15</v>
      </c>
      <c r="G229">
        <f>IF(OR(WEEKDAY(Cafe_FitTrained[[#This Row],[Date]])=1, WEEKDAY(Cafe_FitTrained[[#This Row],[Date]])=7),1,0)</f>
        <v>0</v>
      </c>
      <c r="H229" s="8">
        <f>K$17+(K$18*Cafe_FitTrained[[#This Row],[Temp]])+(K$19*Cafe_FitTrained[[#This Row],[ADSpend]])+(K$20*Cafe_FitTrained[[#This Row],[TapsActive]])+(K$21*Cafe_FitTrained[[#This Row],[IsWeekend]])</f>
        <v>13895.967940128136</v>
      </c>
      <c r="J229" s="4">
        <v>202</v>
      </c>
      <c r="K229" s="4">
        <v>12168.882196966049</v>
      </c>
      <c r="L229" s="4">
        <v>274.5904476069536</v>
      </c>
    </row>
    <row r="230" spans="2:12" x14ac:dyDescent="0.3">
      <c r="B230" s="1">
        <f t="shared" si="3"/>
        <v>42959</v>
      </c>
      <c r="C230" s="2">
        <v>16304.496564816563</v>
      </c>
      <c r="D230">
        <v>80</v>
      </c>
      <c r="E230" cm="1">
        <f t="array" ref="E230">_xlfn.SWITCH(MONTH(Cafe_FitTrained[[#This Row],[Date]]),1,100,2,100,3,100,4,150,5,150,6,150,7,150,8,200,9,150,10,150,11,150,12,150)</f>
        <v>200</v>
      </c>
      <c r="F230">
        <v>19</v>
      </c>
      <c r="G230">
        <f>IF(OR(WEEKDAY(Cafe_FitTrained[[#This Row],[Date]])=1, WEEKDAY(Cafe_FitTrained[[#This Row],[Date]])=7),1,0)</f>
        <v>1</v>
      </c>
      <c r="H230" s="8">
        <f>K$17+(K$18*Cafe_FitTrained[[#This Row],[Temp]])+(K$19*Cafe_FitTrained[[#This Row],[ADSpend]])+(K$20*Cafe_FitTrained[[#This Row],[TapsActive]])+(K$21*Cafe_FitTrained[[#This Row],[IsWeekend]])</f>
        <v>16734.535472045998</v>
      </c>
      <c r="J230" s="4">
        <v>203</v>
      </c>
      <c r="K230" s="4">
        <v>14771.480504489999</v>
      </c>
      <c r="L230" s="4">
        <v>-1767.6976537522823</v>
      </c>
    </row>
    <row r="231" spans="2:12" x14ac:dyDescent="0.3">
      <c r="B231" s="1">
        <f t="shared" si="3"/>
        <v>42960</v>
      </c>
      <c r="C231" s="2">
        <v>16003.760394708062</v>
      </c>
      <c r="D231">
        <v>80</v>
      </c>
      <c r="E231" cm="1">
        <f t="array" ref="E231">_xlfn.SWITCH(MONTH(Cafe_FitTrained[[#This Row],[Date]]),1,100,2,100,3,100,4,150,5,150,6,150,7,150,8,200,9,150,10,150,11,150,12,150)</f>
        <v>200</v>
      </c>
      <c r="F231">
        <v>17</v>
      </c>
      <c r="G231">
        <f>IF(OR(WEEKDAY(Cafe_FitTrained[[#This Row],[Date]])=1, WEEKDAY(Cafe_FitTrained[[#This Row],[Date]])=7),1,0)</f>
        <v>1</v>
      </c>
      <c r="H231" s="8">
        <f>K$17+(K$18*Cafe_FitTrained[[#This Row],[Temp]])+(K$19*Cafe_FitTrained[[#This Row],[ADSpend]])+(K$20*Cafe_FitTrained[[#This Row],[TapsActive]])+(K$21*Cafe_FitTrained[[#This Row],[IsWeekend]])</f>
        <v>16778.137061696616</v>
      </c>
      <c r="J231" s="4">
        <v>204</v>
      </c>
      <c r="K231" s="4">
        <v>14940.758800390513</v>
      </c>
      <c r="L231" s="4">
        <v>-24.09546753565337</v>
      </c>
    </row>
    <row r="232" spans="2:12" x14ac:dyDescent="0.3">
      <c r="B232" s="1">
        <f t="shared" si="3"/>
        <v>42961</v>
      </c>
      <c r="C232" s="2">
        <v>14075.580624605376</v>
      </c>
      <c r="D232">
        <v>83</v>
      </c>
      <c r="E232" cm="1">
        <f t="array" ref="E232">_xlfn.SWITCH(MONTH(Cafe_FitTrained[[#This Row],[Date]]),1,100,2,100,3,100,4,150,5,150,6,150,7,150,8,200,9,150,10,150,11,150,12,150)</f>
        <v>200</v>
      </c>
      <c r="F232">
        <v>19</v>
      </c>
      <c r="G232">
        <f>IF(OR(WEEKDAY(Cafe_FitTrained[[#This Row],[Date]])=1, WEEKDAY(Cafe_FitTrained[[#This Row],[Date]])=7),1,0)</f>
        <v>0</v>
      </c>
      <c r="H232" s="8">
        <f>K$17+(K$18*Cafe_FitTrained[[#This Row],[Temp]])+(K$19*Cafe_FitTrained[[#This Row],[ADSpend]])+(K$20*Cafe_FitTrained[[#This Row],[TapsActive]])+(K$21*Cafe_FitTrained[[#This Row],[IsWeekend]])</f>
        <v>14001.13239557019</v>
      </c>
      <c r="J232" s="4">
        <v>205</v>
      </c>
      <c r="K232" s="4">
        <v>12118.864000596001</v>
      </c>
      <c r="L232" s="4">
        <v>596.43492308796522</v>
      </c>
    </row>
    <row r="233" spans="2:12" x14ac:dyDescent="0.3">
      <c r="B233" s="1">
        <f t="shared" si="3"/>
        <v>42962</v>
      </c>
      <c r="C233" s="2">
        <v>13372.252273398137</v>
      </c>
      <c r="D233">
        <v>79</v>
      </c>
      <c r="E233" cm="1">
        <f t="array" ref="E233">_xlfn.SWITCH(MONTH(Cafe_FitTrained[[#This Row],[Date]]),1,100,2,100,3,100,4,150,5,150,6,150,7,150,8,200,9,150,10,150,11,150,12,150)</f>
        <v>200</v>
      </c>
      <c r="F233">
        <v>21</v>
      </c>
      <c r="G233">
        <f>IF(OR(WEEKDAY(Cafe_FitTrained[[#This Row],[Date]])=1, WEEKDAY(Cafe_FitTrained[[#This Row],[Date]])=7),1,0)</f>
        <v>0</v>
      </c>
      <c r="H233" s="8">
        <f>K$17+(K$18*Cafe_FitTrained[[#This Row],[Temp]])+(K$19*Cafe_FitTrained[[#This Row],[ADSpend]])+(K$20*Cafe_FitTrained[[#This Row],[TapsActive]])+(K$21*Cafe_FitTrained[[#This Row],[IsWeekend]])</f>
        <v>13803.636698124938</v>
      </c>
      <c r="J233" s="4">
        <v>206</v>
      </c>
      <c r="K233" s="4">
        <v>11981.642624924718</v>
      </c>
      <c r="L233" s="4">
        <v>-1091.4651941867105</v>
      </c>
    </row>
    <row r="234" spans="2:12" x14ac:dyDescent="0.3">
      <c r="B234" s="1">
        <f t="shared" si="3"/>
        <v>42963</v>
      </c>
      <c r="C234" s="2">
        <v>12420.375782706004</v>
      </c>
      <c r="D234">
        <v>81</v>
      </c>
      <c r="E234" cm="1">
        <f t="array" ref="E234">_xlfn.SWITCH(MONTH(Cafe_FitTrained[[#This Row],[Date]]),1,100,2,100,3,100,4,150,5,150,6,150,7,150,8,200,9,150,10,150,11,150,12,150)</f>
        <v>200</v>
      </c>
      <c r="F234">
        <v>18</v>
      </c>
      <c r="G234">
        <f>IF(OR(WEEKDAY(Cafe_FitTrained[[#This Row],[Date]])=1, WEEKDAY(Cafe_FitTrained[[#This Row],[Date]])=7),1,0)</f>
        <v>0</v>
      </c>
      <c r="H234" s="8">
        <f>K$17+(K$18*Cafe_FitTrained[[#This Row],[Temp]])+(K$19*Cafe_FitTrained[[#This Row],[ADSpend]])+(K$20*Cafe_FitTrained[[#This Row],[TapsActive]])+(K$21*Cafe_FitTrained[[#This Row],[IsWeekend]])</f>
        <v>13945.986136498183</v>
      </c>
      <c r="J234" s="4">
        <v>207</v>
      </c>
      <c r="K234" s="4">
        <v>12217.611849318628</v>
      </c>
      <c r="L234" s="4">
        <v>-1487.4960474603267</v>
      </c>
    </row>
    <row r="235" spans="2:12" x14ac:dyDescent="0.3">
      <c r="B235" s="1">
        <f t="shared" si="3"/>
        <v>42964</v>
      </c>
      <c r="C235" s="2">
        <v>12773.002090403168</v>
      </c>
      <c r="D235">
        <v>83</v>
      </c>
      <c r="E235" cm="1">
        <f t="array" ref="E235">_xlfn.SWITCH(MONTH(Cafe_FitTrained[[#This Row],[Date]]),1,100,2,100,3,100,4,150,5,150,6,150,7,150,8,200,9,150,10,150,11,150,12,150)</f>
        <v>200</v>
      </c>
      <c r="F235">
        <v>15</v>
      </c>
      <c r="G235">
        <f>IF(OR(WEEKDAY(Cafe_FitTrained[[#This Row],[Date]])=1, WEEKDAY(Cafe_FitTrained[[#This Row],[Date]])=7),1,0)</f>
        <v>0</v>
      </c>
      <c r="H235" s="8">
        <f>K$17+(K$18*Cafe_FitTrained[[#This Row],[Temp]])+(K$19*Cafe_FitTrained[[#This Row],[ADSpend]])+(K$20*Cafe_FitTrained[[#This Row],[TapsActive]])+(K$21*Cafe_FitTrained[[#This Row],[IsWeekend]])</f>
        <v>14088.335574871428</v>
      </c>
      <c r="J235" s="4">
        <v>208</v>
      </c>
      <c r="K235" s="4">
        <v>11976.514562222757</v>
      </c>
      <c r="L235" s="4">
        <v>107.43838507599321</v>
      </c>
    </row>
    <row r="236" spans="2:12" x14ac:dyDescent="0.3">
      <c r="B236" s="1">
        <f t="shared" si="3"/>
        <v>42965</v>
      </c>
      <c r="C236" s="2">
        <v>13314.689444977004</v>
      </c>
      <c r="D236">
        <v>82</v>
      </c>
      <c r="E236" cm="1">
        <f t="array" ref="E236">_xlfn.SWITCH(MONTH(Cafe_FitTrained[[#This Row],[Date]]),1,100,2,100,3,100,4,150,5,150,6,150,7,150,8,200,9,150,10,150,11,150,12,150)</f>
        <v>200</v>
      </c>
      <c r="F236">
        <v>13</v>
      </c>
      <c r="G236">
        <f>IF(OR(WEEKDAY(Cafe_FitTrained[[#This Row],[Date]])=1, WEEKDAY(Cafe_FitTrained[[#This Row],[Date]])=7),1,0)</f>
        <v>0</v>
      </c>
      <c r="H236" s="8">
        <f>K$17+(K$18*Cafe_FitTrained[[#This Row],[Temp]])+(K$19*Cafe_FitTrained[[#This Row],[ADSpend]])+(K$20*Cafe_FitTrained[[#This Row],[TapsActive]])+(K$21*Cafe_FitTrained[[#This Row],[IsWeekend]])</f>
        <v>14093.463637573388</v>
      </c>
      <c r="J236" s="4">
        <v>209</v>
      </c>
      <c r="K236" s="4">
        <v>11916.240240448789</v>
      </c>
      <c r="L236" s="4">
        <v>-502.90891205066146</v>
      </c>
    </row>
    <row r="237" spans="2:12" x14ac:dyDescent="0.3">
      <c r="B237" s="1">
        <f t="shared" si="3"/>
        <v>42966</v>
      </c>
      <c r="C237" s="2">
        <v>16405.180331968688</v>
      </c>
      <c r="D237">
        <v>79</v>
      </c>
      <c r="E237" cm="1">
        <f t="array" ref="E237">_xlfn.SWITCH(MONTH(Cafe_FitTrained[[#This Row],[Date]]),1,100,2,100,3,100,4,150,5,150,6,150,7,150,8,200,9,150,10,150,11,150,12,150)</f>
        <v>200</v>
      </c>
      <c r="F237">
        <v>14</v>
      </c>
      <c r="G237">
        <f>IF(OR(WEEKDAY(Cafe_FitTrained[[#This Row],[Date]])=1, WEEKDAY(Cafe_FitTrained[[#This Row],[Date]])=7),1,0)</f>
        <v>1</v>
      </c>
      <c r="H237" s="8">
        <f>K$17+(K$18*Cafe_FitTrained[[#This Row],[Temp]])+(K$19*Cafe_FitTrained[[#This Row],[ADSpend]])+(K$20*Cafe_FitTrained[[#This Row],[TapsActive]])+(K$21*Cafe_FitTrained[[#This Row],[IsWeekend]])</f>
        <v>16805.065919223885</v>
      </c>
      <c r="J237" s="4">
        <v>210</v>
      </c>
      <c r="K237" s="4">
        <v>14771.480504489999</v>
      </c>
      <c r="L237" s="4">
        <v>-144.96016745762608</v>
      </c>
    </row>
    <row r="238" spans="2:12" x14ac:dyDescent="0.3">
      <c r="B238" s="1">
        <f t="shared" si="3"/>
        <v>42967</v>
      </c>
      <c r="C238" s="2">
        <v>16789.829937331273</v>
      </c>
      <c r="D238">
        <v>82</v>
      </c>
      <c r="E238" cm="1">
        <f t="array" ref="E238">_xlfn.SWITCH(MONTH(Cafe_FitTrained[[#This Row],[Date]]),1,100,2,100,3,100,4,150,5,150,6,150,7,150,8,200,9,150,10,150,11,150,12,150)</f>
        <v>200</v>
      </c>
      <c r="F238">
        <v>13</v>
      </c>
      <c r="G238">
        <f>IF(OR(WEEKDAY(Cafe_FitTrained[[#This Row],[Date]])=1, WEEKDAY(Cafe_FitTrained[[#This Row],[Date]])=7),1,0)</f>
        <v>1</v>
      </c>
      <c r="H238" s="8">
        <f>K$17+(K$18*Cafe_FitTrained[[#This Row],[Temp]])+(K$19*Cafe_FitTrained[[#This Row],[ADSpend]])+(K$20*Cafe_FitTrained[[#This Row],[TapsActive]])+(K$21*Cafe_FitTrained[[#This Row],[IsWeekend]])</f>
        <v>16942.28729489517</v>
      </c>
      <c r="J238" s="4">
        <v>211</v>
      </c>
      <c r="K238" s="4">
        <v>14830.4662822465</v>
      </c>
      <c r="L238" s="4">
        <v>-1612.7425240751545</v>
      </c>
    </row>
    <row r="239" spans="2:12" x14ac:dyDescent="0.3">
      <c r="B239" s="1">
        <f t="shared" si="3"/>
        <v>42968</v>
      </c>
      <c r="C239" s="2">
        <v>13525.276638620617</v>
      </c>
      <c r="D239">
        <v>84</v>
      </c>
      <c r="E239" cm="1">
        <f t="array" ref="E239">_xlfn.SWITCH(MONTH(Cafe_FitTrained[[#This Row],[Date]]),1,100,2,100,3,100,4,150,5,150,6,150,7,150,8,200,9,150,10,150,11,150,12,150)</f>
        <v>200</v>
      </c>
      <c r="F239">
        <v>18</v>
      </c>
      <c r="G239">
        <f>IF(OR(WEEKDAY(Cafe_FitTrained[[#This Row],[Date]])=1, WEEKDAY(Cafe_FitTrained[[#This Row],[Date]])=7),1,0)</f>
        <v>0</v>
      </c>
      <c r="H239" s="8">
        <f>K$17+(K$18*Cafe_FitTrained[[#This Row],[Temp]])+(K$19*Cafe_FitTrained[[#This Row],[ADSpend]])+(K$20*Cafe_FitTrained[[#This Row],[TapsActive]])+(K$21*Cafe_FitTrained[[#This Row],[IsWeekend]])</f>
        <v>14061.406717344158</v>
      </c>
      <c r="J239" s="4">
        <v>212</v>
      </c>
      <c r="K239" s="4">
        <v>11855.965918674823</v>
      </c>
      <c r="L239" s="4">
        <v>362.06672423496275</v>
      </c>
    </row>
    <row r="240" spans="2:12" x14ac:dyDescent="0.3">
      <c r="B240" s="1">
        <f t="shared" si="3"/>
        <v>42969</v>
      </c>
      <c r="C240" s="2">
        <v>14157.693091502153</v>
      </c>
      <c r="D240">
        <v>83</v>
      </c>
      <c r="E240" cm="1">
        <f t="array" ref="E240">_xlfn.SWITCH(MONTH(Cafe_FitTrained[[#This Row],[Date]]),1,100,2,100,3,100,4,150,5,150,6,150,7,150,8,200,9,150,10,150,11,150,12,150)</f>
        <v>200</v>
      </c>
      <c r="F240">
        <v>17</v>
      </c>
      <c r="G240">
        <f>IF(OR(WEEKDAY(Cafe_FitTrained[[#This Row],[Date]])=1, WEEKDAY(Cafe_FitTrained[[#This Row],[Date]])=7),1,0)</f>
        <v>0</v>
      </c>
      <c r="H240" s="8">
        <f>K$17+(K$18*Cafe_FitTrained[[#This Row],[Temp]])+(K$19*Cafe_FitTrained[[#This Row],[ADSpend]])+(K$20*Cafe_FitTrained[[#This Row],[TapsActive]])+(K$21*Cafe_FitTrained[[#This Row],[IsWeekend]])</f>
        <v>14044.733985220808</v>
      </c>
      <c r="J240" s="4">
        <v>213</v>
      </c>
      <c r="K240" s="4">
        <v>13765.16317117628</v>
      </c>
      <c r="L240" s="4">
        <v>-245.34404958091</v>
      </c>
    </row>
    <row r="241" spans="2:12" x14ac:dyDescent="0.3">
      <c r="B241" s="1">
        <f t="shared" si="3"/>
        <v>42970</v>
      </c>
      <c r="C241" s="2">
        <v>13926.794582480989</v>
      </c>
      <c r="D241">
        <v>81</v>
      </c>
      <c r="E241" cm="1">
        <f t="array" ref="E241">_xlfn.SWITCH(MONTH(Cafe_FitTrained[[#This Row],[Date]]),1,100,2,100,3,100,4,150,5,150,6,150,7,150,8,200,9,150,10,150,11,150,12,150)</f>
        <v>200</v>
      </c>
      <c r="F241">
        <v>20</v>
      </c>
      <c r="G241">
        <f>IF(OR(WEEKDAY(Cafe_FitTrained[[#This Row],[Date]])=1, WEEKDAY(Cafe_FitTrained[[#This Row],[Date]])=7),1,0)</f>
        <v>0</v>
      </c>
      <c r="H241" s="8">
        <f>K$17+(K$18*Cafe_FitTrained[[#This Row],[Temp]])+(K$19*Cafe_FitTrained[[#This Row],[ADSpend]])+(K$20*Cafe_FitTrained[[#This Row],[TapsActive]])+(K$21*Cafe_FitTrained[[#This Row],[IsWeekend]])</f>
        <v>13902.384546847563</v>
      </c>
      <c r="J241" s="4">
        <v>214</v>
      </c>
      <c r="K241" s="4">
        <v>13743.362376350971</v>
      </c>
      <c r="L241" s="4">
        <v>-1075.7280810783559</v>
      </c>
    </row>
    <row r="242" spans="2:12" x14ac:dyDescent="0.3">
      <c r="B242" s="1">
        <f t="shared" si="3"/>
        <v>42971</v>
      </c>
      <c r="C242" s="2">
        <v>14002.738983572897</v>
      </c>
      <c r="D242">
        <v>78</v>
      </c>
      <c r="E242" cm="1">
        <f t="array" ref="E242">_xlfn.SWITCH(MONTH(Cafe_FitTrained[[#This Row],[Date]]),1,100,2,100,3,100,4,150,5,150,6,150,7,150,8,200,9,150,10,150,11,150,12,150)</f>
        <v>200</v>
      </c>
      <c r="F242">
        <v>14</v>
      </c>
      <c r="G242">
        <f>IF(OR(WEEKDAY(Cafe_FitTrained[[#This Row],[Date]])=1, WEEKDAY(Cafe_FitTrained[[#This Row],[Date]])=7),1,0)</f>
        <v>0</v>
      </c>
      <c r="H242" s="8">
        <f>K$17+(K$18*Cafe_FitTrained[[#This Row],[Temp]])+(K$19*Cafe_FitTrained[[#This Row],[ADSpend]])+(K$20*Cafe_FitTrained[[#This Row],[TapsActive]])+(K$21*Cafe_FitTrained[[#This Row],[IsWeekend]])</f>
        <v>13917.768734953446</v>
      </c>
      <c r="J242" s="4">
        <v>215</v>
      </c>
      <c r="K242" s="4">
        <v>13895.967940128136</v>
      </c>
      <c r="L242" s="4">
        <v>-853.90358082533021</v>
      </c>
    </row>
    <row r="243" spans="2:12" x14ac:dyDescent="0.3">
      <c r="B243" s="1">
        <f t="shared" si="3"/>
        <v>42972</v>
      </c>
      <c r="C243" s="2">
        <v>11956.613125552634</v>
      </c>
      <c r="D243">
        <v>78</v>
      </c>
      <c r="E243" cm="1">
        <f t="array" ref="E243">_xlfn.SWITCH(MONTH(Cafe_FitTrained[[#This Row],[Date]]),1,100,2,100,3,100,4,150,5,150,6,150,7,150,8,200,9,150,10,150,11,150,12,150)</f>
        <v>200</v>
      </c>
      <c r="F243">
        <v>12</v>
      </c>
      <c r="G243">
        <f>IF(OR(WEEKDAY(Cafe_FitTrained[[#This Row],[Date]])=1, WEEKDAY(Cafe_FitTrained[[#This Row],[Date]])=7),1,0)</f>
        <v>0</v>
      </c>
      <c r="H243" s="8">
        <f>K$17+(K$18*Cafe_FitTrained[[#This Row],[Temp]])+(K$19*Cafe_FitTrained[[#This Row],[ADSpend]])+(K$20*Cafe_FitTrained[[#This Row],[TapsActive]])+(K$21*Cafe_FitTrained[[#This Row],[IsWeekend]])</f>
        <v>13961.370324604064</v>
      </c>
      <c r="J243" s="4">
        <v>216</v>
      </c>
      <c r="K243" s="4">
        <v>13753.618501754892</v>
      </c>
      <c r="L243" s="4">
        <v>-76.757445674036717</v>
      </c>
    </row>
    <row r="244" spans="2:12" x14ac:dyDescent="0.3">
      <c r="B244" s="1">
        <f t="shared" si="3"/>
        <v>42973</v>
      </c>
      <c r="C244" s="2">
        <v>14595.233006767518</v>
      </c>
      <c r="D244">
        <v>78</v>
      </c>
      <c r="E244" cm="1">
        <f t="array" ref="E244">_xlfn.SWITCH(MONTH(Cafe_FitTrained[[#This Row],[Date]]),1,100,2,100,3,100,4,150,5,150,6,150,7,150,8,200,9,150,10,150,11,150,12,150)</f>
        <v>200</v>
      </c>
      <c r="F244">
        <v>22</v>
      </c>
      <c r="G244">
        <f>IF(OR(WEEKDAY(Cafe_FitTrained[[#This Row],[Date]])=1, WEEKDAY(Cafe_FitTrained[[#This Row],[Date]])=7),1,0)</f>
        <v>1</v>
      </c>
      <c r="H244" s="8">
        <f>K$17+(K$18*Cafe_FitTrained[[#This Row],[Temp]])+(K$19*Cafe_FitTrained[[#This Row],[ADSpend]])+(K$20*Cafe_FitTrained[[#This Row],[TapsActive]])+(K$21*Cafe_FitTrained[[#This Row],[IsWeekend]])</f>
        <v>16592.186033672755</v>
      </c>
      <c r="J244" s="4">
        <v>217</v>
      </c>
      <c r="K244" s="4">
        <v>16613.986828498062</v>
      </c>
      <c r="L244" s="4">
        <v>-1609.5748573838773</v>
      </c>
    </row>
    <row r="245" spans="2:12" x14ac:dyDescent="0.3">
      <c r="B245" s="1">
        <f t="shared" si="3"/>
        <v>42974</v>
      </c>
      <c r="C245" s="2">
        <v>15168.503860037601</v>
      </c>
      <c r="D245">
        <v>78</v>
      </c>
      <c r="E245" cm="1">
        <f t="array" ref="E245">_xlfn.SWITCH(MONTH(Cafe_FitTrained[[#This Row],[Date]]),1,100,2,100,3,100,4,150,5,150,6,150,7,150,8,200,9,150,10,150,11,150,12,150)</f>
        <v>200</v>
      </c>
      <c r="F245">
        <v>15</v>
      </c>
      <c r="G245">
        <f>IF(OR(WEEKDAY(Cafe_FitTrained[[#This Row],[Date]])=1, WEEKDAY(Cafe_FitTrained[[#This Row],[Date]])=7),1,0)</f>
        <v>1</v>
      </c>
      <c r="H245" s="8">
        <f>K$17+(K$18*Cafe_FitTrained[[#This Row],[Temp]])+(K$19*Cafe_FitTrained[[#This Row],[ADSpend]])+(K$20*Cafe_FitTrained[[#This Row],[TapsActive]])+(K$21*Cafe_FitTrained[[#This Row],[IsWeekend]])</f>
        <v>16744.791597449919</v>
      </c>
      <c r="J245" s="4">
        <v>218</v>
      </c>
      <c r="K245" s="4">
        <v>16717.86273992265</v>
      </c>
      <c r="L245" s="4">
        <v>-873.09048887801509</v>
      </c>
    </row>
    <row r="246" spans="2:12" x14ac:dyDescent="0.3">
      <c r="B246" s="1">
        <f t="shared" si="3"/>
        <v>42975</v>
      </c>
      <c r="C246" s="2">
        <v>12189.963965354154</v>
      </c>
      <c r="D246">
        <v>74</v>
      </c>
      <c r="E246" cm="1">
        <f t="array" ref="E246">_xlfn.SWITCH(MONTH(Cafe_FitTrained[[#This Row],[Date]]),1,100,2,100,3,100,4,150,5,150,6,150,7,150,8,200,9,150,10,150,11,150,12,150)</f>
        <v>200</v>
      </c>
      <c r="F246">
        <v>22</v>
      </c>
      <c r="G246">
        <f>IF(OR(WEEKDAY(Cafe_FitTrained[[#This Row],[Date]])=1, WEEKDAY(Cafe_FitTrained[[#This Row],[Date]])=7),1,0)</f>
        <v>0</v>
      </c>
      <c r="H246" s="8">
        <f>K$17+(K$18*Cafe_FitTrained[[#This Row],[Temp]])+(K$19*Cafe_FitTrained[[#This Row],[ADSpend]])+(K$20*Cafe_FitTrained[[#This Row],[TapsActive]])+(K$21*Cafe_FitTrained[[#This Row],[IsWeekend]])</f>
        <v>13589.468268556338</v>
      </c>
      <c r="J246" s="4">
        <v>219</v>
      </c>
      <c r="K246" s="4">
        <v>13901.096002830098</v>
      </c>
      <c r="L246" s="4">
        <v>-122.70990668415106</v>
      </c>
    </row>
    <row r="247" spans="2:12" x14ac:dyDescent="0.3">
      <c r="B247" s="1">
        <f t="shared" si="3"/>
        <v>42976</v>
      </c>
      <c r="C247" s="2">
        <v>12262.605291012524</v>
      </c>
      <c r="D247">
        <v>74</v>
      </c>
      <c r="E247" cm="1">
        <f t="array" ref="E247">_xlfn.SWITCH(MONTH(Cafe_FitTrained[[#This Row],[Date]]),1,100,2,100,3,100,4,150,5,150,6,150,7,150,8,200,9,150,10,150,11,150,12,150)</f>
        <v>200</v>
      </c>
      <c r="F247">
        <v>13</v>
      </c>
      <c r="G247">
        <f>IF(OR(WEEKDAY(Cafe_FitTrained[[#This Row],[Date]])=1, WEEKDAY(Cafe_FitTrained[[#This Row],[Date]])=7),1,0)</f>
        <v>0</v>
      </c>
      <c r="H247" s="8">
        <f>K$17+(K$18*Cafe_FitTrained[[#This Row],[Temp]])+(K$19*Cafe_FitTrained[[#This Row],[ADSpend]])+(K$20*Cafe_FitTrained[[#This Row],[TapsActive]])+(K$21*Cafe_FitTrained[[#This Row],[IsWeekend]])</f>
        <v>13785.675421984122</v>
      </c>
      <c r="J247" s="4">
        <v>220</v>
      </c>
      <c r="K247" s="4">
        <v>13654.870653032267</v>
      </c>
      <c r="L247" s="4">
        <v>-647.40157888118483</v>
      </c>
    </row>
    <row r="248" spans="2:12" x14ac:dyDescent="0.3">
      <c r="B248" s="1">
        <f t="shared" si="3"/>
        <v>42977</v>
      </c>
      <c r="C248" s="2">
        <v>12162.998963667702</v>
      </c>
      <c r="D248">
        <v>73</v>
      </c>
      <c r="E248" cm="1">
        <f t="array" ref="E248">_xlfn.SWITCH(MONTH(Cafe_FitTrained[[#This Row],[Date]]),1,100,2,100,3,100,4,150,5,150,6,150,7,150,8,200,9,150,10,150,11,150,12,150)</f>
        <v>200</v>
      </c>
      <c r="F248">
        <v>16</v>
      </c>
      <c r="G248">
        <f>IF(OR(WEEKDAY(Cafe_FitTrained[[#This Row],[Date]])=1, WEEKDAY(Cafe_FitTrained[[#This Row],[Date]])=7),1,0)</f>
        <v>0</v>
      </c>
      <c r="H248" s="8">
        <f>K$17+(K$18*Cafe_FitTrained[[#This Row],[Temp]])+(K$19*Cafe_FitTrained[[#This Row],[ADSpend]])+(K$20*Cafe_FitTrained[[#This Row],[TapsActive]])+(K$21*Cafe_FitTrained[[#This Row],[IsWeekend]])</f>
        <v>13681.799510559536</v>
      </c>
      <c r="J248" s="4">
        <v>221</v>
      </c>
      <c r="K248" s="4">
        <v>13763.874627158813</v>
      </c>
      <c r="L248" s="4">
        <v>-1255.3816610070899</v>
      </c>
    </row>
    <row r="249" spans="2:12" x14ac:dyDescent="0.3">
      <c r="B249" s="1">
        <f t="shared" si="3"/>
        <v>42978</v>
      </c>
      <c r="C249" s="2">
        <v>13547.3007467142</v>
      </c>
      <c r="D249">
        <v>73</v>
      </c>
      <c r="E249" cm="1">
        <f t="array" ref="E249">_xlfn.SWITCH(MONTH(Cafe_FitTrained[[#This Row],[Date]]),1,100,2,100,3,100,4,150,5,150,6,150,7,150,8,200,9,150,10,150,11,150,12,150)</f>
        <v>200</v>
      </c>
      <c r="F249">
        <v>19</v>
      </c>
      <c r="G249">
        <f>IF(OR(WEEKDAY(Cafe_FitTrained[[#This Row],[Date]])=1, WEEKDAY(Cafe_FitTrained[[#This Row],[Date]])=7),1,0)</f>
        <v>0</v>
      </c>
      <c r="H249" s="8">
        <f>K$17+(K$18*Cafe_FitTrained[[#This Row],[Temp]])+(K$19*Cafe_FitTrained[[#This Row],[ADSpend]])+(K$20*Cafe_FitTrained[[#This Row],[TapsActive]])+(K$21*Cafe_FitTrained[[#This Row],[IsWeekend]])</f>
        <v>13616.39712608361</v>
      </c>
      <c r="J249" s="4">
        <v>222</v>
      </c>
      <c r="K249" s="4">
        <v>13884.423270706748</v>
      </c>
      <c r="L249" s="4">
        <v>-870.25335142516997</v>
      </c>
    </row>
    <row r="250" spans="2:12" x14ac:dyDescent="0.3">
      <c r="B250" s="1">
        <f t="shared" si="3"/>
        <v>42979</v>
      </c>
      <c r="C250" s="2">
        <v>11697.598824533072</v>
      </c>
      <c r="D250">
        <v>76</v>
      </c>
      <c r="E250" cm="1">
        <f t="array" ref="E250">_xlfn.SWITCH(MONTH(Cafe_FitTrained[[#This Row],[Date]]),1,100,2,100,3,100,4,150,5,150,6,150,7,150,8,200,9,150,10,150,11,150,12,150)</f>
        <v>150</v>
      </c>
      <c r="F250">
        <v>17</v>
      </c>
      <c r="G250">
        <f>IF(OR(WEEKDAY(Cafe_FitTrained[[#This Row],[Date]])=1, WEEKDAY(Cafe_FitTrained[[#This Row],[Date]])=7),1,0)</f>
        <v>0</v>
      </c>
      <c r="H250" s="8">
        <f>K$17+(K$18*Cafe_FitTrained[[#This Row],[Temp]])+(K$19*Cafe_FitTrained[[#This Row],[ADSpend]])+(K$20*Cafe_FitTrained[[#This Row],[TapsActive]])+(K$21*Cafe_FitTrained[[#This Row],[IsWeekend]])</f>
        <v>11839.293186551475</v>
      </c>
      <c r="J250" s="4">
        <v>223</v>
      </c>
      <c r="K250" s="4">
        <v>13895.967940128136</v>
      </c>
      <c r="L250" s="4">
        <v>-210.05154169501657</v>
      </c>
    </row>
    <row r="251" spans="2:12" x14ac:dyDescent="0.3">
      <c r="B251" s="1">
        <f t="shared" si="3"/>
        <v>42980</v>
      </c>
      <c r="C251" s="2">
        <v>15006.097864181065</v>
      </c>
      <c r="D251">
        <v>72</v>
      </c>
      <c r="E251" cm="1">
        <f t="array" ref="E251">_xlfn.SWITCH(MONTH(Cafe_FitTrained[[#This Row],[Date]]),1,100,2,100,3,100,4,150,5,150,6,150,7,150,8,200,9,150,10,150,11,150,12,150)</f>
        <v>150</v>
      </c>
      <c r="F251">
        <v>20</v>
      </c>
      <c r="G251">
        <f>IF(OR(WEEKDAY(Cafe_FitTrained[[#This Row],[Date]])=1, WEEKDAY(Cafe_FitTrained[[#This Row],[Date]])=7),1,0)</f>
        <v>1</v>
      </c>
      <c r="H251" s="8">
        <f>K$17+(K$18*Cafe_FitTrained[[#This Row],[Temp]])+(K$19*Cafe_FitTrained[[#This Row],[ADSpend]])+(K$20*Cafe_FitTrained[[#This Row],[TapsActive]])+(K$21*Cafe_FitTrained[[#This Row],[IsWeekend]])</f>
        <v>14468.820351602695</v>
      </c>
      <c r="J251" s="4">
        <v>224</v>
      </c>
      <c r="K251" s="4">
        <v>16734.535472045998</v>
      </c>
      <c r="L251" s="4">
        <v>-430.0389072294347</v>
      </c>
    </row>
    <row r="252" spans="2:12" x14ac:dyDescent="0.3">
      <c r="B252" s="1">
        <f t="shared" si="3"/>
        <v>42981</v>
      </c>
      <c r="C252" s="2">
        <v>15051.946267942323</v>
      </c>
      <c r="D252">
        <v>72</v>
      </c>
      <c r="E252" cm="1">
        <f t="array" ref="E252">_xlfn.SWITCH(MONTH(Cafe_FitTrained[[#This Row],[Date]]),1,100,2,100,3,100,4,150,5,150,6,150,7,150,8,200,9,150,10,150,11,150,12,150)</f>
        <v>150</v>
      </c>
      <c r="F252">
        <v>15</v>
      </c>
      <c r="G252">
        <f>IF(OR(WEEKDAY(Cafe_FitTrained[[#This Row],[Date]])=1, WEEKDAY(Cafe_FitTrained[[#This Row],[Date]])=7),1,0)</f>
        <v>1</v>
      </c>
      <c r="H252" s="8">
        <f>K$17+(K$18*Cafe_FitTrained[[#This Row],[Temp]])+(K$19*Cafe_FitTrained[[#This Row],[ADSpend]])+(K$20*Cafe_FitTrained[[#This Row],[TapsActive]])+(K$21*Cafe_FitTrained[[#This Row],[IsWeekend]])</f>
        <v>14577.824325729243</v>
      </c>
      <c r="J252" s="4">
        <v>225</v>
      </c>
      <c r="K252" s="4">
        <v>16778.137061696616</v>
      </c>
      <c r="L252" s="4">
        <v>-774.37666698855355</v>
      </c>
    </row>
    <row r="253" spans="2:12" x14ac:dyDescent="0.3">
      <c r="B253" s="1">
        <f t="shared" si="3"/>
        <v>42982</v>
      </c>
      <c r="C253" s="2">
        <v>12110.919199420843</v>
      </c>
      <c r="D253">
        <v>74</v>
      </c>
      <c r="E253" cm="1">
        <f t="array" ref="E253">_xlfn.SWITCH(MONTH(Cafe_FitTrained[[#This Row],[Date]]),1,100,2,100,3,100,4,150,5,150,6,150,7,150,8,200,9,150,10,150,11,150,12,150)</f>
        <v>150</v>
      </c>
      <c r="F253">
        <v>18</v>
      </c>
      <c r="G253">
        <f>IF(OR(WEEKDAY(Cafe_FitTrained[[#This Row],[Date]])=1, WEEKDAY(Cafe_FitTrained[[#This Row],[Date]])=7),1,0)</f>
        <v>0</v>
      </c>
      <c r="H253" s="8">
        <f>K$17+(K$18*Cafe_FitTrained[[#This Row],[Temp]])+(K$19*Cafe_FitTrained[[#This Row],[ADSpend]])+(K$20*Cafe_FitTrained[[#This Row],[TapsActive]])+(K$21*Cafe_FitTrained[[#This Row],[IsWeekend]])</f>
        <v>11740.545337828848</v>
      </c>
      <c r="J253" s="4">
        <v>226</v>
      </c>
      <c r="K253" s="4">
        <v>14001.13239557019</v>
      </c>
      <c r="L253" s="4">
        <v>74.448229035186159</v>
      </c>
    </row>
    <row r="254" spans="2:12" x14ac:dyDescent="0.3">
      <c r="B254" s="1">
        <f t="shared" si="3"/>
        <v>42983</v>
      </c>
      <c r="C254" s="2">
        <v>10887.888200447091</v>
      </c>
      <c r="D254">
        <v>77</v>
      </c>
      <c r="E254" cm="1">
        <f t="array" ref="E254">_xlfn.SWITCH(MONTH(Cafe_FitTrained[[#This Row],[Date]]),1,100,2,100,3,100,4,150,5,150,6,150,7,150,8,200,9,150,10,150,11,150,12,150)</f>
        <v>150</v>
      </c>
      <c r="F254">
        <v>21</v>
      </c>
      <c r="G254">
        <f>IF(OR(WEEKDAY(Cafe_FitTrained[[#This Row],[Date]])=1, WEEKDAY(Cafe_FitTrained[[#This Row],[Date]])=7),1,0)</f>
        <v>0</v>
      </c>
      <c r="H254" s="8">
        <f>K$17+(K$18*Cafe_FitTrained[[#This Row],[Temp]])+(K$19*Cafe_FitTrained[[#This Row],[ADSpend]])+(K$20*Cafe_FitTrained[[#This Row],[TapsActive]])+(K$21*Cafe_FitTrained[[#This Row],[IsWeekend]])</f>
        <v>11790.563534198895</v>
      </c>
      <c r="J254" s="4">
        <v>227</v>
      </c>
      <c r="K254" s="4">
        <v>13803.636698124938</v>
      </c>
      <c r="L254" s="4">
        <v>-431.38442472680072</v>
      </c>
    </row>
    <row r="255" spans="2:12" x14ac:dyDescent="0.3">
      <c r="B255" s="1">
        <f t="shared" si="3"/>
        <v>42984</v>
      </c>
      <c r="C255" s="2">
        <v>11280.974094648805</v>
      </c>
      <c r="D255">
        <v>68</v>
      </c>
      <c r="E255" cm="1">
        <f t="array" ref="E255">_xlfn.SWITCH(MONTH(Cafe_FitTrained[[#This Row],[Date]]),1,100,2,100,3,100,4,150,5,150,6,150,7,150,8,200,9,150,10,150,11,150,12,150)</f>
        <v>150</v>
      </c>
      <c r="F255">
        <v>13</v>
      </c>
      <c r="G255">
        <f>IF(OR(WEEKDAY(Cafe_FitTrained[[#This Row],[Date]])=1, WEEKDAY(Cafe_FitTrained[[#This Row],[Date]])=7),1,0)</f>
        <v>0</v>
      </c>
      <c r="H255" s="8">
        <f>K$17+(K$18*Cafe_FitTrained[[#This Row],[Temp]])+(K$19*Cafe_FitTrained[[#This Row],[ADSpend]])+(K$20*Cafe_FitTrained[[#This Row],[TapsActive]])+(K$21*Cafe_FitTrained[[#This Row],[IsWeekend]])</f>
        <v>11618.708150263446</v>
      </c>
      <c r="J255" s="4">
        <v>228</v>
      </c>
      <c r="K255" s="4">
        <v>13945.986136498183</v>
      </c>
      <c r="L255" s="4">
        <v>-1525.610353792179</v>
      </c>
    </row>
    <row r="256" spans="2:12" x14ac:dyDescent="0.3">
      <c r="B256" s="1">
        <f t="shared" si="3"/>
        <v>42985</v>
      </c>
      <c r="C256" s="2">
        <v>11047.028417830099</v>
      </c>
      <c r="D256">
        <v>65</v>
      </c>
      <c r="E256" cm="1">
        <f t="array" ref="E256">_xlfn.SWITCH(MONTH(Cafe_FitTrained[[#This Row],[Date]]),1,100,2,100,3,100,4,150,5,150,6,150,7,150,8,200,9,150,10,150,11,150,12,150)</f>
        <v>150</v>
      </c>
      <c r="F256">
        <v>15</v>
      </c>
      <c r="G256">
        <f>IF(OR(WEEKDAY(Cafe_FitTrained[[#This Row],[Date]])=1, WEEKDAY(Cafe_FitTrained[[#This Row],[Date]])=7),1,0)</f>
        <v>0</v>
      </c>
      <c r="H256" s="8">
        <f>K$17+(K$18*Cafe_FitTrained[[#This Row],[Temp]])+(K$19*Cafe_FitTrained[[#This Row],[ADSpend]])+(K$20*Cafe_FitTrained[[#This Row],[TapsActive]])+(K$21*Cafe_FitTrained[[#This Row],[IsWeekend]])</f>
        <v>11459.685979766855</v>
      </c>
      <c r="J256" s="4">
        <v>229</v>
      </c>
      <c r="K256" s="4">
        <v>14088.335574871428</v>
      </c>
      <c r="L256" s="4">
        <v>-1315.3334844682595</v>
      </c>
    </row>
    <row r="257" spans="2:12" x14ac:dyDescent="0.3">
      <c r="B257" s="1">
        <f t="shared" si="3"/>
        <v>42986</v>
      </c>
      <c r="C257" s="2">
        <v>11504.972842008445</v>
      </c>
      <c r="D257">
        <v>68</v>
      </c>
      <c r="E257" cm="1">
        <f t="array" ref="E257">_xlfn.SWITCH(MONTH(Cafe_FitTrained[[#This Row],[Date]]),1,100,2,100,3,100,4,150,5,150,6,150,7,150,8,200,9,150,10,150,11,150,12,150)</f>
        <v>150</v>
      </c>
      <c r="F257">
        <v>15</v>
      </c>
      <c r="G257">
        <f>IF(OR(WEEKDAY(Cafe_FitTrained[[#This Row],[Date]])=1, WEEKDAY(Cafe_FitTrained[[#This Row],[Date]])=7),1,0)</f>
        <v>0</v>
      </c>
      <c r="H257" s="8">
        <f>K$17+(K$18*Cafe_FitTrained[[#This Row],[Temp]])+(K$19*Cafe_FitTrained[[#This Row],[ADSpend]])+(K$20*Cafe_FitTrained[[#This Row],[TapsActive]])+(K$21*Cafe_FitTrained[[#This Row],[IsWeekend]])</f>
        <v>11575.106560612829</v>
      </c>
      <c r="J257" s="4">
        <v>230</v>
      </c>
      <c r="K257" s="4">
        <v>14093.463637573388</v>
      </c>
      <c r="L257" s="4">
        <v>-778.77419259638373</v>
      </c>
    </row>
    <row r="258" spans="2:12" x14ac:dyDescent="0.3">
      <c r="B258" s="1">
        <f t="shared" si="3"/>
        <v>42987</v>
      </c>
      <c r="C258" s="2">
        <v>14638.564615326937</v>
      </c>
      <c r="D258">
        <v>71</v>
      </c>
      <c r="E258" cm="1">
        <f t="array" ref="E258">_xlfn.SWITCH(MONTH(Cafe_FitTrained[[#This Row],[Date]]),1,100,2,100,3,100,4,150,5,150,6,150,7,150,8,200,9,150,10,150,11,150,12,150)</f>
        <v>150</v>
      </c>
      <c r="F258">
        <v>19</v>
      </c>
      <c r="G258">
        <f>IF(OR(WEEKDAY(Cafe_FitTrained[[#This Row],[Date]])=1, WEEKDAY(Cafe_FitTrained[[#This Row],[Date]])=7),1,0)</f>
        <v>1</v>
      </c>
      <c r="H258" s="8">
        <f>K$17+(K$18*Cafe_FitTrained[[#This Row],[Temp]])+(K$19*Cafe_FitTrained[[#This Row],[ADSpend]])+(K$20*Cafe_FitTrained[[#This Row],[TapsActive]])+(K$21*Cafe_FitTrained[[#This Row],[IsWeekend]])</f>
        <v>14452.147619479347</v>
      </c>
      <c r="J258" s="4">
        <v>231</v>
      </c>
      <c r="K258" s="4">
        <v>16805.065919223885</v>
      </c>
      <c r="L258" s="4">
        <v>-399.88558725519761</v>
      </c>
    </row>
    <row r="259" spans="2:12" x14ac:dyDescent="0.3">
      <c r="B259" s="1">
        <f t="shared" si="3"/>
        <v>42988</v>
      </c>
      <c r="C259" s="2">
        <v>14973.533809320801</v>
      </c>
      <c r="D259">
        <v>67</v>
      </c>
      <c r="E259" cm="1">
        <f t="array" ref="E259">_xlfn.SWITCH(MONTH(Cafe_FitTrained[[#This Row],[Date]]),1,100,2,100,3,100,4,150,5,150,6,150,7,150,8,200,9,150,10,150,11,150,12,150)</f>
        <v>150</v>
      </c>
      <c r="F259">
        <v>17</v>
      </c>
      <c r="G259">
        <f>IF(OR(WEEKDAY(Cafe_FitTrained[[#This Row],[Date]])=1, WEEKDAY(Cafe_FitTrained[[#This Row],[Date]])=7),1,0)</f>
        <v>1</v>
      </c>
      <c r="H259" s="8">
        <f>K$17+(K$18*Cafe_FitTrained[[#This Row],[Temp]])+(K$19*Cafe_FitTrained[[#This Row],[ADSpend]])+(K$20*Cafe_FitTrained[[#This Row],[TapsActive]])+(K$21*Cafe_FitTrained[[#This Row],[IsWeekend]])</f>
        <v>14341.855101335332</v>
      </c>
      <c r="J259" s="4">
        <v>232</v>
      </c>
      <c r="K259" s="4">
        <v>16942.28729489517</v>
      </c>
      <c r="L259" s="4">
        <v>-152.45735756389695</v>
      </c>
    </row>
    <row r="260" spans="2:12" x14ac:dyDescent="0.3">
      <c r="B260" s="1">
        <f t="shared" si="3"/>
        <v>42989</v>
      </c>
      <c r="C260" s="2">
        <v>10032.464852030442</v>
      </c>
      <c r="D260">
        <v>61</v>
      </c>
      <c r="E260" cm="1">
        <f t="array" ref="E260">_xlfn.SWITCH(MONTH(Cafe_FitTrained[[#This Row],[Date]]),1,100,2,100,3,100,4,150,5,150,6,150,7,150,8,200,9,150,10,150,11,150,12,150)</f>
        <v>150</v>
      </c>
      <c r="F260">
        <v>13</v>
      </c>
      <c r="G260">
        <f>IF(OR(WEEKDAY(Cafe_FitTrained[[#This Row],[Date]])=1, WEEKDAY(Cafe_FitTrained[[#This Row],[Date]])=7),1,0)</f>
        <v>0</v>
      </c>
      <c r="H260" s="8">
        <f>K$17+(K$18*Cafe_FitTrained[[#This Row],[Temp]])+(K$19*Cafe_FitTrained[[#This Row],[ADSpend]])+(K$20*Cafe_FitTrained[[#This Row],[TapsActive]])+(K$21*Cafe_FitTrained[[#This Row],[IsWeekend]])</f>
        <v>11349.39346162284</v>
      </c>
      <c r="J260" s="4">
        <v>233</v>
      </c>
      <c r="K260" s="4">
        <v>14061.406717344158</v>
      </c>
      <c r="L260" s="4">
        <v>-536.13007872354137</v>
      </c>
    </row>
    <row r="261" spans="2:12" x14ac:dyDescent="0.3">
      <c r="B261" s="1">
        <f t="shared" si="3"/>
        <v>42990</v>
      </c>
      <c r="C261" s="2">
        <v>9918.5759118674032</v>
      </c>
      <c r="D261">
        <v>62</v>
      </c>
      <c r="E261" cm="1">
        <f t="array" ref="E261">_xlfn.SWITCH(MONTH(Cafe_FitTrained[[#This Row],[Date]]),1,100,2,100,3,100,4,150,5,150,6,150,7,150,8,200,9,150,10,150,11,150,12,150)</f>
        <v>150</v>
      </c>
      <c r="F261">
        <v>16</v>
      </c>
      <c r="G261">
        <f>IF(OR(WEEKDAY(Cafe_FitTrained[[#This Row],[Date]])=1, WEEKDAY(Cafe_FitTrained[[#This Row],[Date]])=7),1,0)</f>
        <v>0</v>
      </c>
      <c r="H261" s="8">
        <f>K$17+(K$18*Cafe_FitTrained[[#This Row],[Temp]])+(K$19*Cafe_FitTrained[[#This Row],[ADSpend]])+(K$20*Cafe_FitTrained[[#This Row],[TapsActive]])+(K$21*Cafe_FitTrained[[#This Row],[IsWeekend]])</f>
        <v>11322.46460409557</v>
      </c>
      <c r="J261" s="4">
        <v>234</v>
      </c>
      <c r="K261" s="4">
        <v>14044.733985220808</v>
      </c>
      <c r="L261" s="4">
        <v>112.95910628134516</v>
      </c>
    </row>
    <row r="262" spans="2:12" x14ac:dyDescent="0.3">
      <c r="B262" s="1">
        <f t="shared" si="3"/>
        <v>42991</v>
      </c>
      <c r="C262" s="2">
        <v>11779.360472004642</v>
      </c>
      <c r="D262">
        <v>66</v>
      </c>
      <c r="E262" cm="1">
        <f t="array" ref="E262">_xlfn.SWITCH(MONTH(Cafe_FitTrained[[#This Row],[Date]]),1,100,2,100,3,100,4,150,5,150,6,150,7,150,8,200,9,150,10,150,11,150,12,150)</f>
        <v>150</v>
      </c>
      <c r="F262">
        <v>15</v>
      </c>
      <c r="G262">
        <f>IF(OR(WEEKDAY(Cafe_FitTrained[[#This Row],[Date]])=1, WEEKDAY(Cafe_FitTrained[[#This Row],[Date]])=7),1,0)</f>
        <v>0</v>
      </c>
      <c r="H262" s="8">
        <f>K$17+(K$18*Cafe_FitTrained[[#This Row],[Temp]])+(K$19*Cafe_FitTrained[[#This Row],[ADSpend]])+(K$20*Cafe_FitTrained[[#This Row],[TapsActive]])+(K$21*Cafe_FitTrained[[#This Row],[IsWeekend]])</f>
        <v>11498.159506715514</v>
      </c>
      <c r="J262" s="4">
        <v>235</v>
      </c>
      <c r="K262" s="4">
        <v>13902.384546847563</v>
      </c>
      <c r="L262" s="4">
        <v>24.41003563342565</v>
      </c>
    </row>
    <row r="263" spans="2:12" x14ac:dyDescent="0.3">
      <c r="B263" s="1">
        <f t="shared" si="3"/>
        <v>42992</v>
      </c>
      <c r="C263" s="2">
        <v>10859.622671597059</v>
      </c>
      <c r="D263">
        <v>71</v>
      </c>
      <c r="E263" cm="1">
        <f t="array" ref="E263">_xlfn.SWITCH(MONTH(Cafe_FitTrained[[#This Row],[Date]]),1,100,2,100,3,100,4,150,5,150,6,150,7,150,8,200,9,150,10,150,11,150,12,150)</f>
        <v>150</v>
      </c>
      <c r="F263">
        <v>18</v>
      </c>
      <c r="G263">
        <f>IF(OR(WEEKDAY(Cafe_FitTrained[[#This Row],[Date]])=1, WEEKDAY(Cafe_FitTrained[[#This Row],[Date]])=7),1,0)</f>
        <v>0</v>
      </c>
      <c r="H263" s="8">
        <f>K$17+(K$18*Cafe_FitTrained[[#This Row],[Temp]])+(K$19*Cafe_FitTrained[[#This Row],[ADSpend]])+(K$20*Cafe_FitTrained[[#This Row],[TapsActive]])+(K$21*Cafe_FitTrained[[#This Row],[IsWeekend]])</f>
        <v>11625.124756982874</v>
      </c>
      <c r="J263" s="4">
        <v>236</v>
      </c>
      <c r="K263" s="4">
        <v>13917.768734953446</v>
      </c>
      <c r="L263" s="4">
        <v>84.970248619451013</v>
      </c>
    </row>
    <row r="264" spans="2:12" x14ac:dyDescent="0.3">
      <c r="B264" s="1">
        <f t="shared" si="3"/>
        <v>42993</v>
      </c>
      <c r="C264" s="2">
        <v>11543.102752044782</v>
      </c>
      <c r="D264">
        <v>74</v>
      </c>
      <c r="E264" cm="1">
        <f t="array" ref="E264">_xlfn.SWITCH(MONTH(Cafe_FitTrained[[#This Row],[Date]]),1,100,2,100,3,100,4,150,5,150,6,150,7,150,8,200,9,150,10,150,11,150,12,150)</f>
        <v>150</v>
      </c>
      <c r="F264">
        <v>20</v>
      </c>
      <c r="G264">
        <f>IF(OR(WEEKDAY(Cafe_FitTrained[[#This Row],[Date]])=1, WEEKDAY(Cafe_FitTrained[[#This Row],[Date]])=7),1,0)</f>
        <v>0</v>
      </c>
      <c r="H264" s="8">
        <f>K$17+(K$18*Cafe_FitTrained[[#This Row],[Temp]])+(K$19*Cafe_FitTrained[[#This Row],[ADSpend]])+(K$20*Cafe_FitTrained[[#This Row],[TapsActive]])+(K$21*Cafe_FitTrained[[#This Row],[IsWeekend]])</f>
        <v>11696.943748178228</v>
      </c>
      <c r="J264" s="4">
        <v>237</v>
      </c>
      <c r="K264" s="4">
        <v>13961.370324604064</v>
      </c>
      <c r="L264" s="4">
        <v>-2004.7571990514298</v>
      </c>
    </row>
    <row r="265" spans="2:12" x14ac:dyDescent="0.3">
      <c r="B265" s="1">
        <f t="shared" ref="B265:B328" si="4">B264+1</f>
        <v>42994</v>
      </c>
      <c r="C265" s="2">
        <v>13408.576421471476</v>
      </c>
      <c r="D265">
        <v>76</v>
      </c>
      <c r="E265" cm="1">
        <f t="array" ref="E265">_xlfn.SWITCH(MONTH(Cafe_FitTrained[[#This Row],[Date]]),1,100,2,100,3,100,4,150,5,150,6,150,7,150,8,200,9,150,10,150,11,150,12,150)</f>
        <v>150</v>
      </c>
      <c r="F265">
        <v>17</v>
      </c>
      <c r="G265">
        <f>IF(OR(WEEKDAY(Cafe_FitTrained[[#This Row],[Date]])=1, WEEKDAY(Cafe_FitTrained[[#This Row],[Date]])=7),1,0)</f>
        <v>1</v>
      </c>
      <c r="H265" s="8">
        <f>K$17+(K$18*Cafe_FitTrained[[#This Row],[Temp]])+(K$19*Cafe_FitTrained[[#This Row],[ADSpend]])+(K$20*Cafe_FitTrained[[#This Row],[TapsActive]])+(K$21*Cafe_FitTrained[[#This Row],[IsWeekend]])</f>
        <v>14688.116843873257</v>
      </c>
      <c r="J265" s="4">
        <v>238</v>
      </c>
      <c r="K265" s="4">
        <v>16592.186033672755</v>
      </c>
      <c r="L265" s="4">
        <v>-1996.9530269052375</v>
      </c>
    </row>
    <row r="266" spans="2:12" x14ac:dyDescent="0.3">
      <c r="B266" s="1">
        <f t="shared" si="4"/>
        <v>42995</v>
      </c>
      <c r="C266" s="2">
        <v>14637.560227855485</v>
      </c>
      <c r="D266">
        <v>78</v>
      </c>
      <c r="E266" cm="1">
        <f t="array" ref="E266">_xlfn.SWITCH(MONTH(Cafe_FitTrained[[#This Row],[Date]]),1,100,2,100,3,100,4,150,5,150,6,150,7,150,8,200,9,150,10,150,11,150,12,150)</f>
        <v>150</v>
      </c>
      <c r="F266">
        <v>20</v>
      </c>
      <c r="G266">
        <f>IF(OR(WEEKDAY(Cafe_FitTrained[[#This Row],[Date]])=1, WEEKDAY(Cafe_FitTrained[[#This Row],[Date]])=7),1,0)</f>
        <v>1</v>
      </c>
      <c r="H266" s="8">
        <f>K$17+(K$18*Cafe_FitTrained[[#This Row],[Temp]])+(K$19*Cafe_FitTrained[[#This Row],[ADSpend]])+(K$20*Cafe_FitTrained[[#This Row],[TapsActive]])+(K$21*Cafe_FitTrained[[#This Row],[IsWeekend]])</f>
        <v>14699.661513294643</v>
      </c>
      <c r="J266" s="4">
        <v>239</v>
      </c>
      <c r="K266" s="4">
        <v>16744.791597449919</v>
      </c>
      <c r="L266" s="4">
        <v>-1576.2877374123182</v>
      </c>
    </row>
    <row r="267" spans="2:12" x14ac:dyDescent="0.3">
      <c r="B267" s="1">
        <f t="shared" si="4"/>
        <v>42996</v>
      </c>
      <c r="C267" s="2">
        <v>11402.386582102861</v>
      </c>
      <c r="D267">
        <v>77</v>
      </c>
      <c r="E267" cm="1">
        <f t="array" ref="E267">_xlfn.SWITCH(MONTH(Cafe_FitTrained[[#This Row],[Date]]),1,100,2,100,3,100,4,150,5,150,6,150,7,150,8,200,9,150,10,150,11,150,12,150)</f>
        <v>150</v>
      </c>
      <c r="F267">
        <v>18</v>
      </c>
      <c r="G267">
        <f>IF(OR(WEEKDAY(Cafe_FitTrained[[#This Row],[Date]])=1, WEEKDAY(Cafe_FitTrained[[#This Row],[Date]])=7),1,0)</f>
        <v>0</v>
      </c>
      <c r="H267" s="8">
        <f>K$17+(K$18*Cafe_FitTrained[[#This Row],[Temp]])+(K$19*Cafe_FitTrained[[#This Row],[ADSpend]])+(K$20*Cafe_FitTrained[[#This Row],[TapsActive]])+(K$21*Cafe_FitTrained[[#This Row],[IsWeekend]])</f>
        <v>11855.965918674823</v>
      </c>
      <c r="J267" s="4">
        <v>240</v>
      </c>
      <c r="K267" s="4">
        <v>13589.468268556338</v>
      </c>
      <c r="L267" s="4">
        <v>-1399.504303202184</v>
      </c>
    </row>
    <row r="268" spans="2:12" x14ac:dyDescent="0.3">
      <c r="B268" s="1">
        <f t="shared" si="4"/>
        <v>42997</v>
      </c>
      <c r="C268" s="2">
        <v>12213.311050998858</v>
      </c>
      <c r="D268">
        <v>77</v>
      </c>
      <c r="E268" cm="1">
        <f t="array" ref="E268">_xlfn.SWITCH(MONTH(Cafe_FitTrained[[#This Row],[Date]]),1,100,2,100,3,100,4,150,5,150,6,150,7,150,8,200,9,150,10,150,11,150,12,150)</f>
        <v>150</v>
      </c>
      <c r="F268">
        <v>16</v>
      </c>
      <c r="G268">
        <f>IF(OR(WEEKDAY(Cafe_FitTrained[[#This Row],[Date]])=1, WEEKDAY(Cafe_FitTrained[[#This Row],[Date]])=7),1,0)</f>
        <v>0</v>
      </c>
      <c r="H268" s="8">
        <f>K$17+(K$18*Cafe_FitTrained[[#This Row],[Temp]])+(K$19*Cafe_FitTrained[[#This Row],[ADSpend]])+(K$20*Cafe_FitTrained[[#This Row],[TapsActive]])+(K$21*Cafe_FitTrained[[#This Row],[IsWeekend]])</f>
        <v>11899.567508325441</v>
      </c>
      <c r="J268" s="4">
        <v>241</v>
      </c>
      <c r="K268" s="4">
        <v>13785.675421984122</v>
      </c>
      <c r="L268" s="4">
        <v>-1523.0701309715987</v>
      </c>
    </row>
    <row r="269" spans="2:12" x14ac:dyDescent="0.3">
      <c r="B269" s="1">
        <f t="shared" si="4"/>
        <v>42998</v>
      </c>
      <c r="C269" s="2">
        <v>10538.895093625728</v>
      </c>
      <c r="D269">
        <v>78</v>
      </c>
      <c r="E269" cm="1">
        <f t="array" ref="E269">_xlfn.SWITCH(MONTH(Cafe_FitTrained[[#This Row],[Date]]),1,100,2,100,3,100,4,150,5,150,6,150,7,150,8,200,9,150,10,150,11,150,12,150)</f>
        <v>150</v>
      </c>
      <c r="F269">
        <v>18</v>
      </c>
      <c r="G269">
        <f>IF(OR(WEEKDAY(Cafe_FitTrained[[#This Row],[Date]])=1, WEEKDAY(Cafe_FitTrained[[#This Row],[Date]])=7),1,0)</f>
        <v>0</v>
      </c>
      <c r="H269" s="8">
        <f>K$17+(K$18*Cafe_FitTrained[[#This Row],[Temp]])+(K$19*Cafe_FitTrained[[#This Row],[ADSpend]])+(K$20*Cafe_FitTrained[[#This Row],[TapsActive]])+(K$21*Cafe_FitTrained[[#This Row],[IsWeekend]])</f>
        <v>11894.43944562348</v>
      </c>
      <c r="J269" s="4">
        <v>242</v>
      </c>
      <c r="K269" s="4">
        <v>13681.799510559536</v>
      </c>
      <c r="L269" s="4">
        <v>-1518.8005468918345</v>
      </c>
    </row>
    <row r="270" spans="2:12" x14ac:dyDescent="0.3">
      <c r="B270" s="1">
        <f t="shared" si="4"/>
        <v>42999</v>
      </c>
      <c r="C270" s="2">
        <v>11671.735672329618</v>
      </c>
      <c r="D270">
        <v>78</v>
      </c>
      <c r="E270" cm="1">
        <f t="array" ref="E270">_xlfn.SWITCH(MONTH(Cafe_FitTrained[[#This Row],[Date]]),1,100,2,100,3,100,4,150,5,150,6,150,7,150,8,200,9,150,10,150,11,150,12,150)</f>
        <v>150</v>
      </c>
      <c r="F270">
        <v>16</v>
      </c>
      <c r="G270">
        <f>IF(OR(WEEKDAY(Cafe_FitTrained[[#This Row],[Date]])=1, WEEKDAY(Cafe_FitTrained[[#This Row],[Date]])=7),1,0)</f>
        <v>0</v>
      </c>
      <c r="H270" s="8">
        <f>K$17+(K$18*Cafe_FitTrained[[#This Row],[Temp]])+(K$19*Cafe_FitTrained[[#This Row],[ADSpend]])+(K$20*Cafe_FitTrained[[#This Row],[TapsActive]])+(K$21*Cafe_FitTrained[[#This Row],[IsWeekend]])</f>
        <v>11938.041035274098</v>
      </c>
      <c r="J270" s="4">
        <v>243</v>
      </c>
      <c r="K270" s="4">
        <v>13616.39712608361</v>
      </c>
      <c r="L270" s="4">
        <v>-69.096379369409988</v>
      </c>
    </row>
    <row r="271" spans="2:12" x14ac:dyDescent="0.3">
      <c r="B271" s="1">
        <f t="shared" si="4"/>
        <v>43000</v>
      </c>
      <c r="C271" s="2">
        <v>12164.454239707029</v>
      </c>
      <c r="D271">
        <v>78</v>
      </c>
      <c r="E271" cm="1">
        <f t="array" ref="E271">_xlfn.SWITCH(MONTH(Cafe_FitTrained[[#This Row],[Date]]),1,100,2,100,3,100,4,150,5,150,6,150,7,150,8,200,9,150,10,150,11,150,12,150)</f>
        <v>150</v>
      </c>
      <c r="F271">
        <v>18</v>
      </c>
      <c r="G271">
        <f>IF(OR(WEEKDAY(Cafe_FitTrained[[#This Row],[Date]])=1, WEEKDAY(Cafe_FitTrained[[#This Row],[Date]])=7),1,0)</f>
        <v>0</v>
      </c>
      <c r="H271" s="8">
        <f>K$17+(K$18*Cafe_FitTrained[[#This Row],[Temp]])+(K$19*Cafe_FitTrained[[#This Row],[ADSpend]])+(K$20*Cafe_FitTrained[[#This Row],[TapsActive]])+(K$21*Cafe_FitTrained[[#This Row],[IsWeekend]])</f>
        <v>11894.43944562348</v>
      </c>
      <c r="J271" s="4">
        <v>244</v>
      </c>
      <c r="K271" s="4">
        <v>11839.293186551475</v>
      </c>
      <c r="L271" s="4">
        <v>-141.6943620184029</v>
      </c>
    </row>
    <row r="272" spans="2:12" x14ac:dyDescent="0.3">
      <c r="B272" s="1">
        <f t="shared" si="4"/>
        <v>43001</v>
      </c>
      <c r="C272" s="2">
        <v>15035.635517081553</v>
      </c>
      <c r="D272">
        <v>78</v>
      </c>
      <c r="E272" cm="1">
        <f t="array" ref="E272">_xlfn.SWITCH(MONTH(Cafe_FitTrained[[#This Row],[Date]]),1,100,2,100,3,100,4,150,5,150,6,150,7,150,8,200,9,150,10,150,11,150,12,150)</f>
        <v>150</v>
      </c>
      <c r="F272">
        <v>16</v>
      </c>
      <c r="G272">
        <f>IF(OR(WEEKDAY(Cafe_FitTrained[[#This Row],[Date]])=1, WEEKDAY(Cafe_FitTrained[[#This Row],[Date]])=7),1,0)</f>
        <v>1</v>
      </c>
      <c r="H272" s="8">
        <f>K$17+(K$18*Cafe_FitTrained[[#This Row],[Temp]])+(K$19*Cafe_FitTrained[[#This Row],[ADSpend]])+(K$20*Cafe_FitTrained[[#This Row],[TapsActive]])+(K$21*Cafe_FitTrained[[#This Row],[IsWeekend]])</f>
        <v>14786.86469259588</v>
      </c>
      <c r="J272" s="4">
        <v>245</v>
      </c>
      <c r="K272" s="4">
        <v>14468.820351602695</v>
      </c>
      <c r="L272" s="4">
        <v>537.27751257837008</v>
      </c>
    </row>
    <row r="273" spans="2:12" x14ac:dyDescent="0.3">
      <c r="B273" s="1">
        <f t="shared" si="4"/>
        <v>43002</v>
      </c>
      <c r="C273" s="2">
        <v>13439.202744331815</v>
      </c>
      <c r="D273">
        <v>77</v>
      </c>
      <c r="E273" cm="1">
        <f t="array" ref="E273">_xlfn.SWITCH(MONTH(Cafe_FitTrained[[#This Row],[Date]]),1,100,2,100,3,100,4,150,5,150,6,150,7,150,8,200,9,150,10,150,11,150,12,150)</f>
        <v>150</v>
      </c>
      <c r="F273">
        <v>21</v>
      </c>
      <c r="G273">
        <f>IF(OR(WEEKDAY(Cafe_FitTrained[[#This Row],[Date]])=1, WEEKDAY(Cafe_FitTrained[[#This Row],[Date]])=7),1,0)</f>
        <v>1</v>
      </c>
      <c r="H273" s="8">
        <f>K$17+(K$18*Cafe_FitTrained[[#This Row],[Temp]])+(K$19*Cafe_FitTrained[[#This Row],[ADSpend]])+(K$20*Cafe_FitTrained[[#This Row],[TapsActive]])+(K$21*Cafe_FitTrained[[#This Row],[IsWeekend]])</f>
        <v>14639.387191520676</v>
      </c>
      <c r="J273" s="4">
        <v>246</v>
      </c>
      <c r="K273" s="4">
        <v>14577.824325729243</v>
      </c>
      <c r="L273" s="4">
        <v>474.12194221307982</v>
      </c>
    </row>
    <row r="274" spans="2:12" x14ac:dyDescent="0.3">
      <c r="B274" s="1">
        <f t="shared" si="4"/>
        <v>43003</v>
      </c>
      <c r="C274" s="2">
        <v>10715.967651379291</v>
      </c>
      <c r="D274">
        <v>77</v>
      </c>
      <c r="E274" cm="1">
        <f t="array" ref="E274">_xlfn.SWITCH(MONTH(Cafe_FitTrained[[#This Row],[Date]]),1,100,2,100,3,100,4,150,5,150,6,150,7,150,8,200,9,150,10,150,11,150,12,150)</f>
        <v>150</v>
      </c>
      <c r="F274">
        <v>14</v>
      </c>
      <c r="G274">
        <f>IF(OR(WEEKDAY(Cafe_FitTrained[[#This Row],[Date]])=1, WEEKDAY(Cafe_FitTrained[[#This Row],[Date]])=7),1,0)</f>
        <v>0</v>
      </c>
      <c r="H274" s="8">
        <f>K$17+(K$18*Cafe_FitTrained[[#This Row],[Temp]])+(K$19*Cafe_FitTrained[[#This Row],[ADSpend]])+(K$20*Cafe_FitTrained[[#This Row],[TapsActive]])+(K$21*Cafe_FitTrained[[#This Row],[IsWeekend]])</f>
        <v>11943.169097976061</v>
      </c>
      <c r="J274" s="4">
        <v>247</v>
      </c>
      <c r="K274" s="4">
        <v>11740.545337828848</v>
      </c>
      <c r="L274" s="4">
        <v>370.37386159199559</v>
      </c>
    </row>
    <row r="275" spans="2:12" x14ac:dyDescent="0.3">
      <c r="B275" s="1">
        <f t="shared" si="4"/>
        <v>43004</v>
      </c>
      <c r="C275" s="2">
        <v>11302.783556856912</v>
      </c>
      <c r="D275">
        <v>78</v>
      </c>
      <c r="E275" cm="1">
        <f t="array" ref="E275">_xlfn.SWITCH(MONTH(Cafe_FitTrained[[#This Row],[Date]]),1,100,2,100,3,100,4,150,5,150,6,150,7,150,8,200,9,150,10,150,11,150,12,150)</f>
        <v>150</v>
      </c>
      <c r="F275">
        <v>17</v>
      </c>
      <c r="G275">
        <f>IF(OR(WEEKDAY(Cafe_FitTrained[[#This Row],[Date]])=1, WEEKDAY(Cafe_FitTrained[[#This Row],[Date]])=7),1,0)</f>
        <v>0</v>
      </c>
      <c r="H275" s="8">
        <f>K$17+(K$18*Cafe_FitTrained[[#This Row],[Temp]])+(K$19*Cafe_FitTrained[[#This Row],[ADSpend]])+(K$20*Cafe_FitTrained[[#This Row],[TapsActive]])+(K$21*Cafe_FitTrained[[#This Row],[IsWeekend]])</f>
        <v>11916.240240448789</v>
      </c>
      <c r="J275" s="4">
        <v>248</v>
      </c>
      <c r="K275" s="4">
        <v>11790.563534198895</v>
      </c>
      <c r="L275" s="4">
        <v>-902.67533375180392</v>
      </c>
    </row>
    <row r="276" spans="2:12" x14ac:dyDescent="0.3">
      <c r="B276" s="1">
        <f t="shared" si="4"/>
        <v>43005</v>
      </c>
      <c r="C276" s="2">
        <v>11601.402753940823</v>
      </c>
      <c r="D276">
        <v>78</v>
      </c>
      <c r="E276" cm="1">
        <f t="array" ref="E276">_xlfn.SWITCH(MONTH(Cafe_FitTrained[[#This Row],[Date]]),1,100,2,100,3,100,4,150,5,150,6,150,7,150,8,200,9,150,10,150,11,150,12,150)</f>
        <v>150</v>
      </c>
      <c r="F276">
        <v>20</v>
      </c>
      <c r="G276">
        <f>IF(OR(WEEKDAY(Cafe_FitTrained[[#This Row],[Date]])=1, WEEKDAY(Cafe_FitTrained[[#This Row],[Date]])=7),1,0)</f>
        <v>0</v>
      </c>
      <c r="H276" s="8">
        <f>K$17+(K$18*Cafe_FitTrained[[#This Row],[Temp]])+(K$19*Cafe_FitTrained[[#This Row],[ADSpend]])+(K$20*Cafe_FitTrained[[#This Row],[TapsActive]])+(K$21*Cafe_FitTrained[[#This Row],[IsWeekend]])</f>
        <v>11850.837855972861</v>
      </c>
      <c r="J276" s="4">
        <v>249</v>
      </c>
      <c r="K276" s="4">
        <v>11618.708150263446</v>
      </c>
      <c r="L276" s="4">
        <v>-337.73405561464097</v>
      </c>
    </row>
    <row r="277" spans="2:12" x14ac:dyDescent="0.3">
      <c r="B277" s="1">
        <f t="shared" si="4"/>
        <v>43006</v>
      </c>
      <c r="C277" s="2">
        <v>10626.384621342229</v>
      </c>
      <c r="D277">
        <v>79</v>
      </c>
      <c r="E277" cm="1">
        <f t="array" ref="E277">_xlfn.SWITCH(MONTH(Cafe_FitTrained[[#This Row],[Date]]),1,100,2,100,3,100,4,150,5,150,6,150,7,150,8,200,9,150,10,150,11,150,12,150)</f>
        <v>150</v>
      </c>
      <c r="F277">
        <v>19</v>
      </c>
      <c r="G277">
        <f>IF(OR(WEEKDAY(Cafe_FitTrained[[#This Row],[Date]])=1, WEEKDAY(Cafe_FitTrained[[#This Row],[Date]])=7),1,0)</f>
        <v>0</v>
      </c>
      <c r="H277" s="8">
        <f>K$17+(K$18*Cafe_FitTrained[[#This Row],[Temp]])+(K$19*Cafe_FitTrained[[#This Row],[ADSpend]])+(K$20*Cafe_FitTrained[[#This Row],[TapsActive]])+(K$21*Cafe_FitTrained[[#This Row],[IsWeekend]])</f>
        <v>11911.112177746831</v>
      </c>
      <c r="J277" s="4">
        <v>250</v>
      </c>
      <c r="K277" s="4">
        <v>11459.685979766855</v>
      </c>
      <c r="L277" s="4">
        <v>-412.65756193675588</v>
      </c>
    </row>
    <row r="278" spans="2:12" x14ac:dyDescent="0.3">
      <c r="B278" s="1">
        <f t="shared" si="4"/>
        <v>43007</v>
      </c>
      <c r="C278" s="2">
        <v>11238.659789592308</v>
      </c>
      <c r="D278">
        <v>78</v>
      </c>
      <c r="E278" cm="1">
        <f t="array" ref="E278">_xlfn.SWITCH(MONTH(Cafe_FitTrained[[#This Row],[Date]]),1,100,2,100,3,100,4,150,5,150,6,150,7,150,8,200,9,150,10,150,11,150,12,150)</f>
        <v>150</v>
      </c>
      <c r="F278">
        <v>15</v>
      </c>
      <c r="G278">
        <f>IF(OR(WEEKDAY(Cafe_FitTrained[[#This Row],[Date]])=1, WEEKDAY(Cafe_FitTrained[[#This Row],[Date]])=7),1,0)</f>
        <v>0</v>
      </c>
      <c r="H278" s="8">
        <f>K$17+(K$18*Cafe_FitTrained[[#This Row],[Temp]])+(K$19*Cafe_FitTrained[[#This Row],[ADSpend]])+(K$20*Cafe_FitTrained[[#This Row],[TapsActive]])+(K$21*Cafe_FitTrained[[#This Row],[IsWeekend]])</f>
        <v>11959.841830099409</v>
      </c>
      <c r="J278" s="4">
        <v>251</v>
      </c>
      <c r="K278" s="4">
        <v>11575.106560612829</v>
      </c>
      <c r="L278" s="4">
        <v>-70.13371860438383</v>
      </c>
    </row>
    <row r="279" spans="2:12" x14ac:dyDescent="0.3">
      <c r="B279" s="1">
        <f t="shared" si="4"/>
        <v>43008</v>
      </c>
      <c r="C279" s="2">
        <v>13838.460818821834</v>
      </c>
      <c r="D279">
        <v>76</v>
      </c>
      <c r="E279" cm="1">
        <f t="array" ref="E279">_xlfn.SWITCH(MONTH(Cafe_FitTrained[[#This Row],[Date]]),1,100,2,100,3,100,4,150,5,150,6,150,7,150,8,200,9,150,10,150,11,150,12,150)</f>
        <v>150</v>
      </c>
      <c r="F279">
        <v>22</v>
      </c>
      <c r="G279">
        <f>IF(OR(WEEKDAY(Cafe_FitTrained[[#This Row],[Date]])=1, WEEKDAY(Cafe_FitTrained[[#This Row],[Date]])=7),1,0)</f>
        <v>1</v>
      </c>
      <c r="H279" s="8">
        <f>K$17+(K$18*Cafe_FitTrained[[#This Row],[Temp]])+(K$19*Cafe_FitTrained[[#This Row],[ADSpend]])+(K$20*Cafe_FitTrained[[#This Row],[TapsActive]])+(K$21*Cafe_FitTrained[[#This Row],[IsWeekend]])</f>
        <v>14579.11286974671</v>
      </c>
      <c r="J279" s="4">
        <v>252</v>
      </c>
      <c r="K279" s="4">
        <v>14452.147619479347</v>
      </c>
      <c r="L279" s="4">
        <v>186.41699584759044</v>
      </c>
    </row>
    <row r="280" spans="2:12" x14ac:dyDescent="0.3">
      <c r="B280" s="1">
        <f t="shared" si="4"/>
        <v>43009</v>
      </c>
      <c r="C280" s="2">
        <v>14199.004562611955</v>
      </c>
      <c r="D280">
        <v>66</v>
      </c>
      <c r="E280" cm="1">
        <f t="array" ref="E280">_xlfn.SWITCH(MONTH(Cafe_FitTrained[[#This Row],[Date]]),1,100,2,100,3,100,4,150,5,150,6,150,7,150,8,200,9,150,10,150,11,150,12,150)</f>
        <v>150</v>
      </c>
      <c r="F280">
        <v>22</v>
      </c>
      <c r="G280">
        <f>IF(OR(WEEKDAY(Cafe_FitTrained[[#This Row],[Date]])=1, WEEKDAY(Cafe_FitTrained[[#This Row],[Date]])=7),1,0)</f>
        <v>1</v>
      </c>
      <c r="H280" s="8">
        <f>K$17+(K$18*Cafe_FitTrained[[#This Row],[Temp]])+(K$19*Cafe_FitTrained[[#This Row],[ADSpend]])+(K$20*Cafe_FitTrained[[#This Row],[TapsActive]])+(K$21*Cafe_FitTrained[[#This Row],[IsWeekend]])</f>
        <v>14194.37760026013</v>
      </c>
      <c r="J280" s="4">
        <v>253</v>
      </c>
      <c r="K280" s="4">
        <v>14341.855101335332</v>
      </c>
      <c r="L280" s="4">
        <v>631.67870798546937</v>
      </c>
    </row>
    <row r="281" spans="2:12" x14ac:dyDescent="0.3">
      <c r="B281" s="1">
        <f t="shared" si="4"/>
        <v>43010</v>
      </c>
      <c r="C281" s="2">
        <v>10811.576778734117</v>
      </c>
      <c r="D281">
        <v>65</v>
      </c>
      <c r="E281" cm="1">
        <f t="array" ref="E281">_xlfn.SWITCH(MONTH(Cafe_FitTrained[[#This Row],[Date]]),1,100,2,100,3,100,4,150,5,150,6,150,7,150,8,200,9,150,10,150,11,150,12,150)</f>
        <v>150</v>
      </c>
      <c r="F281">
        <v>19</v>
      </c>
      <c r="G281">
        <f>IF(OR(WEEKDAY(Cafe_FitTrained[[#This Row],[Date]])=1, WEEKDAY(Cafe_FitTrained[[#This Row],[Date]])=7),1,0)</f>
        <v>0</v>
      </c>
      <c r="H281" s="8">
        <f>K$17+(K$18*Cafe_FitTrained[[#This Row],[Temp]])+(K$19*Cafe_FitTrained[[#This Row],[ADSpend]])+(K$20*Cafe_FitTrained[[#This Row],[TapsActive]])+(K$21*Cafe_FitTrained[[#This Row],[IsWeekend]])</f>
        <v>11372.482800465617</v>
      </c>
      <c r="J281" s="4">
        <v>254</v>
      </c>
      <c r="K281" s="4">
        <v>11349.39346162284</v>
      </c>
      <c r="L281" s="4">
        <v>-1316.9286095923981</v>
      </c>
    </row>
    <row r="282" spans="2:12" x14ac:dyDescent="0.3">
      <c r="B282" s="1">
        <f t="shared" si="4"/>
        <v>43011</v>
      </c>
      <c r="C282" s="2">
        <v>12568.594729681168</v>
      </c>
      <c r="D282">
        <v>70</v>
      </c>
      <c r="E282" cm="1">
        <f t="array" ref="E282">_xlfn.SWITCH(MONTH(Cafe_FitTrained[[#This Row],[Date]]),1,100,2,100,3,100,4,150,5,150,6,150,7,150,8,200,9,150,10,150,11,150,12,150)</f>
        <v>150</v>
      </c>
      <c r="F282">
        <v>20</v>
      </c>
      <c r="G282">
        <f>IF(OR(WEEKDAY(Cafe_FitTrained[[#This Row],[Date]])=1, WEEKDAY(Cafe_FitTrained[[#This Row],[Date]])=7),1,0)</f>
        <v>0</v>
      </c>
      <c r="H282" s="8">
        <f>K$17+(K$18*Cafe_FitTrained[[#This Row],[Temp]])+(K$19*Cafe_FitTrained[[#This Row],[ADSpend]])+(K$20*Cafe_FitTrained[[#This Row],[TapsActive]])+(K$21*Cafe_FitTrained[[#This Row],[IsWeekend]])</f>
        <v>11543.049640383597</v>
      </c>
      <c r="J282" s="4">
        <v>255</v>
      </c>
      <c r="K282" s="4">
        <v>11322.46460409557</v>
      </c>
      <c r="L282" s="4">
        <v>-1403.8886922281672</v>
      </c>
    </row>
    <row r="283" spans="2:12" x14ac:dyDescent="0.3">
      <c r="B283" s="1">
        <f t="shared" si="4"/>
        <v>43012</v>
      </c>
      <c r="C283" s="2">
        <v>10834.263126477512</v>
      </c>
      <c r="D283">
        <v>70</v>
      </c>
      <c r="E283" cm="1">
        <f t="array" ref="E283">_xlfn.SWITCH(MONTH(Cafe_FitTrained[[#This Row],[Date]]),1,100,2,100,3,100,4,150,5,150,6,150,7,150,8,200,9,150,10,150,11,150,12,150)</f>
        <v>150</v>
      </c>
      <c r="F283">
        <v>16</v>
      </c>
      <c r="G283">
        <f>IF(OR(WEEKDAY(Cafe_FitTrained[[#This Row],[Date]])=1, WEEKDAY(Cafe_FitTrained[[#This Row],[Date]])=7),1,0)</f>
        <v>0</v>
      </c>
      <c r="H283" s="8">
        <f>K$17+(K$18*Cafe_FitTrained[[#This Row],[Temp]])+(K$19*Cafe_FitTrained[[#This Row],[ADSpend]])+(K$20*Cafe_FitTrained[[#This Row],[TapsActive]])+(K$21*Cafe_FitTrained[[#This Row],[IsWeekend]])</f>
        <v>11630.252819684834</v>
      </c>
      <c r="J283" s="4">
        <v>256</v>
      </c>
      <c r="K283" s="4">
        <v>11498.159506715514</v>
      </c>
      <c r="L283" s="4">
        <v>281.20096528912836</v>
      </c>
    </row>
    <row r="284" spans="2:12" x14ac:dyDescent="0.3">
      <c r="B284" s="1">
        <f t="shared" si="4"/>
        <v>43013</v>
      </c>
      <c r="C284" s="2">
        <v>10941.483405069408</v>
      </c>
      <c r="D284">
        <v>70</v>
      </c>
      <c r="E284" cm="1">
        <f t="array" ref="E284">_xlfn.SWITCH(MONTH(Cafe_FitTrained[[#This Row],[Date]]),1,100,2,100,3,100,4,150,5,150,6,150,7,150,8,200,9,150,10,150,11,150,12,150)</f>
        <v>150</v>
      </c>
      <c r="F284">
        <v>17</v>
      </c>
      <c r="G284">
        <f>IF(OR(WEEKDAY(Cafe_FitTrained[[#This Row],[Date]])=1, WEEKDAY(Cafe_FitTrained[[#This Row],[Date]])=7),1,0)</f>
        <v>0</v>
      </c>
      <c r="H284" s="8">
        <f>K$17+(K$18*Cafe_FitTrained[[#This Row],[Temp]])+(K$19*Cafe_FitTrained[[#This Row],[ADSpend]])+(K$20*Cafe_FitTrained[[#This Row],[TapsActive]])+(K$21*Cafe_FitTrained[[#This Row],[IsWeekend]])</f>
        <v>11608.452024859525</v>
      </c>
      <c r="J284" s="4">
        <v>257</v>
      </c>
      <c r="K284" s="4">
        <v>11625.124756982874</v>
      </c>
      <c r="L284" s="4">
        <v>-765.50208538581501</v>
      </c>
    </row>
    <row r="285" spans="2:12" x14ac:dyDescent="0.3">
      <c r="B285" s="1">
        <f t="shared" si="4"/>
        <v>43014</v>
      </c>
      <c r="C285" s="2">
        <v>10817.863111025354</v>
      </c>
      <c r="D285">
        <v>72</v>
      </c>
      <c r="E285" cm="1">
        <f t="array" ref="E285">_xlfn.SWITCH(MONTH(Cafe_FitTrained[[#This Row],[Date]]),1,100,2,100,3,100,4,150,5,150,6,150,7,150,8,200,9,150,10,150,11,150,12,150)</f>
        <v>150</v>
      </c>
      <c r="F285">
        <v>21</v>
      </c>
      <c r="G285">
        <f>IF(OR(WEEKDAY(Cafe_FitTrained[[#This Row],[Date]])=1, WEEKDAY(Cafe_FitTrained[[#This Row],[Date]])=7),1,0)</f>
        <v>0</v>
      </c>
      <c r="H285" s="8">
        <f>K$17+(K$18*Cafe_FitTrained[[#This Row],[Temp]])+(K$19*Cafe_FitTrained[[#This Row],[ADSpend]])+(K$20*Cafe_FitTrained[[#This Row],[TapsActive]])+(K$21*Cafe_FitTrained[[#This Row],[IsWeekend]])</f>
        <v>11598.195899455604</v>
      </c>
      <c r="J285" s="4">
        <v>258</v>
      </c>
      <c r="K285" s="4">
        <v>11696.943748178228</v>
      </c>
      <c r="L285" s="4">
        <v>-153.84099613344551</v>
      </c>
    </row>
    <row r="286" spans="2:12" x14ac:dyDescent="0.3">
      <c r="B286" s="1">
        <f t="shared" si="4"/>
        <v>43015</v>
      </c>
      <c r="C286" s="2">
        <v>13651.171739929141</v>
      </c>
      <c r="D286">
        <v>76</v>
      </c>
      <c r="E286" cm="1">
        <f t="array" ref="E286">_xlfn.SWITCH(MONTH(Cafe_FitTrained[[#This Row],[Date]]),1,100,2,100,3,100,4,150,5,150,6,150,7,150,8,200,9,150,10,150,11,150,12,150)</f>
        <v>150</v>
      </c>
      <c r="F286">
        <v>22</v>
      </c>
      <c r="G286">
        <f>IF(OR(WEEKDAY(Cafe_FitTrained[[#This Row],[Date]])=1, WEEKDAY(Cafe_FitTrained[[#This Row],[Date]])=7),1,0)</f>
        <v>1</v>
      </c>
      <c r="H286" s="8">
        <f>K$17+(K$18*Cafe_FitTrained[[#This Row],[Temp]])+(K$19*Cafe_FitTrained[[#This Row],[ADSpend]])+(K$20*Cafe_FitTrained[[#This Row],[TapsActive]])+(K$21*Cafe_FitTrained[[#This Row],[IsWeekend]])</f>
        <v>14579.11286974671</v>
      </c>
      <c r="J286" s="4">
        <v>259</v>
      </c>
      <c r="K286" s="4">
        <v>14688.116843873257</v>
      </c>
      <c r="L286" s="4">
        <v>-1279.5404224017802</v>
      </c>
    </row>
    <row r="287" spans="2:12" x14ac:dyDescent="0.3">
      <c r="B287" s="1">
        <f t="shared" si="4"/>
        <v>43016</v>
      </c>
      <c r="C287" s="2">
        <v>13531.454244051889</v>
      </c>
      <c r="D287">
        <v>75</v>
      </c>
      <c r="E287" cm="1">
        <f t="array" ref="E287">_xlfn.SWITCH(MONTH(Cafe_FitTrained[[#This Row],[Date]]),1,100,2,100,3,100,4,150,5,150,6,150,7,150,8,200,9,150,10,150,11,150,12,150)</f>
        <v>150</v>
      </c>
      <c r="F287">
        <v>22</v>
      </c>
      <c r="G287">
        <f>IF(OR(WEEKDAY(Cafe_FitTrained[[#This Row],[Date]])=1, WEEKDAY(Cafe_FitTrained[[#This Row],[Date]])=7),1,0)</f>
        <v>1</v>
      </c>
      <c r="H287" s="8">
        <f>K$17+(K$18*Cafe_FitTrained[[#This Row],[Temp]])+(K$19*Cafe_FitTrained[[#This Row],[ADSpend]])+(K$20*Cafe_FitTrained[[#This Row],[TapsActive]])+(K$21*Cafe_FitTrained[[#This Row],[IsWeekend]])</f>
        <v>14540.639342798051</v>
      </c>
      <c r="J287" s="4">
        <v>260</v>
      </c>
      <c r="K287" s="4">
        <v>14699.661513294643</v>
      </c>
      <c r="L287" s="4">
        <v>-62.101285439157436</v>
      </c>
    </row>
    <row r="288" spans="2:12" x14ac:dyDescent="0.3">
      <c r="B288" s="1">
        <f t="shared" si="4"/>
        <v>43017</v>
      </c>
      <c r="C288" s="2">
        <v>12665.140581031517</v>
      </c>
      <c r="D288">
        <v>75</v>
      </c>
      <c r="E288" cm="1">
        <f t="array" ref="E288">_xlfn.SWITCH(MONTH(Cafe_FitTrained[[#This Row],[Date]]),1,100,2,100,3,100,4,150,5,150,6,150,7,150,8,200,9,150,10,150,11,150,12,150)</f>
        <v>150</v>
      </c>
      <c r="F288">
        <v>16</v>
      </c>
      <c r="G288">
        <f>IF(OR(WEEKDAY(Cafe_FitTrained[[#This Row],[Date]])=1, WEEKDAY(Cafe_FitTrained[[#This Row],[Date]])=7),1,0)</f>
        <v>0</v>
      </c>
      <c r="H288" s="8">
        <f>K$17+(K$18*Cafe_FitTrained[[#This Row],[Temp]])+(K$19*Cafe_FitTrained[[#This Row],[ADSpend]])+(K$20*Cafe_FitTrained[[#This Row],[TapsActive]])+(K$21*Cafe_FitTrained[[#This Row],[IsWeekend]])</f>
        <v>11822.620454428125</v>
      </c>
      <c r="J288" s="4">
        <v>261</v>
      </c>
      <c r="K288" s="4">
        <v>11855.965918674823</v>
      </c>
      <c r="L288" s="4">
        <v>-453.5793365719619</v>
      </c>
    </row>
    <row r="289" spans="2:12" x14ac:dyDescent="0.3">
      <c r="B289" s="1">
        <f t="shared" si="4"/>
        <v>43018</v>
      </c>
      <c r="C289" s="2">
        <v>12409.617339912218</v>
      </c>
      <c r="D289">
        <v>77</v>
      </c>
      <c r="E289" cm="1">
        <f t="array" ref="E289">_xlfn.SWITCH(MONTH(Cafe_FitTrained[[#This Row],[Date]]),1,100,2,100,3,100,4,150,5,150,6,150,7,150,8,200,9,150,10,150,11,150,12,150)</f>
        <v>150</v>
      </c>
      <c r="F289">
        <v>20</v>
      </c>
      <c r="G289">
        <f>IF(OR(WEEKDAY(Cafe_FitTrained[[#This Row],[Date]])=1, WEEKDAY(Cafe_FitTrained[[#This Row],[Date]])=7),1,0)</f>
        <v>0</v>
      </c>
      <c r="H289" s="8">
        <f>K$17+(K$18*Cafe_FitTrained[[#This Row],[Temp]])+(K$19*Cafe_FitTrained[[#This Row],[ADSpend]])+(K$20*Cafe_FitTrained[[#This Row],[TapsActive]])+(K$21*Cafe_FitTrained[[#This Row],[IsWeekend]])</f>
        <v>11812.364329024203</v>
      </c>
      <c r="J289" s="4">
        <v>262</v>
      </c>
      <c r="K289" s="4">
        <v>11899.567508325441</v>
      </c>
      <c r="L289" s="4">
        <v>313.74354267341732</v>
      </c>
    </row>
    <row r="290" spans="2:12" x14ac:dyDescent="0.3">
      <c r="B290" s="1">
        <f t="shared" si="4"/>
        <v>43019</v>
      </c>
      <c r="C290" s="2">
        <v>10458.421012708008</v>
      </c>
      <c r="D290">
        <v>78</v>
      </c>
      <c r="E290" cm="1">
        <f t="array" ref="E290">_xlfn.SWITCH(MONTH(Cafe_FitTrained[[#This Row],[Date]]),1,100,2,100,3,100,4,150,5,150,6,150,7,150,8,200,9,150,10,150,11,150,12,150)</f>
        <v>150</v>
      </c>
      <c r="F290">
        <v>21</v>
      </c>
      <c r="G290">
        <f>IF(OR(WEEKDAY(Cafe_FitTrained[[#This Row],[Date]])=1, WEEKDAY(Cafe_FitTrained[[#This Row],[Date]])=7),1,0)</f>
        <v>0</v>
      </c>
      <c r="H290" s="8">
        <f>K$17+(K$18*Cafe_FitTrained[[#This Row],[Temp]])+(K$19*Cafe_FitTrained[[#This Row],[ADSpend]])+(K$20*Cafe_FitTrained[[#This Row],[TapsActive]])+(K$21*Cafe_FitTrained[[#This Row],[IsWeekend]])</f>
        <v>11829.037061147552</v>
      </c>
      <c r="J290" s="4">
        <v>263</v>
      </c>
      <c r="K290" s="4">
        <v>11894.43944562348</v>
      </c>
      <c r="L290" s="4">
        <v>-1355.5443519977525</v>
      </c>
    </row>
    <row r="291" spans="2:12" x14ac:dyDescent="0.3">
      <c r="B291" s="1">
        <f t="shared" si="4"/>
        <v>43020</v>
      </c>
      <c r="C291" s="2">
        <v>10693.057384273372</v>
      </c>
      <c r="D291">
        <v>77</v>
      </c>
      <c r="E291" cm="1">
        <f t="array" ref="E291">_xlfn.SWITCH(MONTH(Cafe_FitTrained[[#This Row],[Date]]),1,100,2,100,3,100,4,150,5,150,6,150,7,150,8,200,9,150,10,150,11,150,12,150)</f>
        <v>150</v>
      </c>
      <c r="F291">
        <v>13</v>
      </c>
      <c r="G291">
        <f>IF(OR(WEEKDAY(Cafe_FitTrained[[#This Row],[Date]])=1, WEEKDAY(Cafe_FitTrained[[#This Row],[Date]])=7),1,0)</f>
        <v>0</v>
      </c>
      <c r="H291" s="8">
        <f>K$17+(K$18*Cafe_FitTrained[[#This Row],[Temp]])+(K$19*Cafe_FitTrained[[#This Row],[ADSpend]])+(K$20*Cafe_FitTrained[[#This Row],[TapsActive]])+(K$21*Cafe_FitTrained[[#This Row],[IsWeekend]])</f>
        <v>11964.969892801369</v>
      </c>
      <c r="J291" s="4">
        <v>264</v>
      </c>
      <c r="K291" s="4">
        <v>11938.041035274098</v>
      </c>
      <c r="L291" s="4">
        <v>-266.30536294448029</v>
      </c>
    </row>
    <row r="292" spans="2:12" x14ac:dyDescent="0.3">
      <c r="B292" s="1">
        <f t="shared" si="4"/>
        <v>43021</v>
      </c>
      <c r="C292" s="2">
        <v>12933.151865686834</v>
      </c>
      <c r="D292">
        <v>74</v>
      </c>
      <c r="E292" cm="1">
        <f t="array" ref="E292">_xlfn.SWITCH(MONTH(Cafe_FitTrained[[#This Row],[Date]]),1,100,2,100,3,100,4,150,5,150,6,150,7,150,8,200,9,150,10,150,11,150,12,150)</f>
        <v>150</v>
      </c>
      <c r="F292">
        <v>21</v>
      </c>
      <c r="G292">
        <f>IF(OR(WEEKDAY(Cafe_FitTrained[[#This Row],[Date]])=1, WEEKDAY(Cafe_FitTrained[[#This Row],[Date]])=7),1,0)</f>
        <v>0</v>
      </c>
      <c r="H292" s="8">
        <f>K$17+(K$18*Cafe_FitTrained[[#This Row],[Temp]])+(K$19*Cafe_FitTrained[[#This Row],[ADSpend]])+(K$20*Cafe_FitTrained[[#This Row],[TapsActive]])+(K$21*Cafe_FitTrained[[#This Row],[IsWeekend]])</f>
        <v>11675.142953352919</v>
      </c>
      <c r="J292" s="4">
        <v>265</v>
      </c>
      <c r="K292" s="4">
        <v>11894.43944562348</v>
      </c>
      <c r="L292" s="4">
        <v>270.01479408354862</v>
      </c>
    </row>
    <row r="293" spans="2:12" x14ac:dyDescent="0.3">
      <c r="B293" s="1">
        <f t="shared" si="4"/>
        <v>43022</v>
      </c>
      <c r="C293" s="2">
        <v>13826.725296748366</v>
      </c>
      <c r="D293">
        <v>71</v>
      </c>
      <c r="E293" cm="1">
        <f t="array" ref="E293">_xlfn.SWITCH(MONTH(Cafe_FitTrained[[#This Row],[Date]]),1,100,2,100,3,100,4,150,5,150,6,150,7,150,8,200,9,150,10,150,11,150,12,150)</f>
        <v>150</v>
      </c>
      <c r="F293">
        <v>16</v>
      </c>
      <c r="G293">
        <f>IF(OR(WEEKDAY(Cafe_FitTrained[[#This Row],[Date]])=1, WEEKDAY(Cafe_FitTrained[[#This Row],[Date]])=7),1,0)</f>
        <v>1</v>
      </c>
      <c r="H293" s="8">
        <f>K$17+(K$18*Cafe_FitTrained[[#This Row],[Temp]])+(K$19*Cafe_FitTrained[[#This Row],[ADSpend]])+(K$20*Cafe_FitTrained[[#This Row],[TapsActive]])+(K$21*Cafe_FitTrained[[#This Row],[IsWeekend]])</f>
        <v>14517.550003955273</v>
      </c>
      <c r="J293" s="4">
        <v>266</v>
      </c>
      <c r="K293" s="4">
        <v>14786.86469259588</v>
      </c>
      <c r="L293" s="4">
        <v>248.77082448567307</v>
      </c>
    </row>
    <row r="294" spans="2:12" x14ac:dyDescent="0.3">
      <c r="B294" s="1">
        <f t="shared" si="4"/>
        <v>43023</v>
      </c>
      <c r="C294" s="2">
        <v>13404.440610529475</v>
      </c>
      <c r="D294">
        <v>71</v>
      </c>
      <c r="E294" cm="1">
        <f t="array" ref="E294">_xlfn.SWITCH(MONTH(Cafe_FitTrained[[#This Row],[Date]]),1,100,2,100,3,100,4,150,5,150,6,150,7,150,8,200,9,150,10,150,11,150,12,150)</f>
        <v>150</v>
      </c>
      <c r="F294">
        <v>21</v>
      </c>
      <c r="G294">
        <f>IF(OR(WEEKDAY(Cafe_FitTrained[[#This Row],[Date]])=1, WEEKDAY(Cafe_FitTrained[[#This Row],[Date]])=7),1,0)</f>
        <v>1</v>
      </c>
      <c r="H294" s="8">
        <f>K$17+(K$18*Cafe_FitTrained[[#This Row],[Temp]])+(K$19*Cafe_FitTrained[[#This Row],[ADSpend]])+(K$20*Cafe_FitTrained[[#This Row],[TapsActive]])+(K$21*Cafe_FitTrained[[#This Row],[IsWeekend]])</f>
        <v>14408.546029828727</v>
      </c>
      <c r="J294" s="4">
        <v>267</v>
      </c>
      <c r="K294" s="4">
        <v>14639.387191520676</v>
      </c>
      <c r="L294" s="4">
        <v>-1200.1844471888617</v>
      </c>
    </row>
    <row r="295" spans="2:12" x14ac:dyDescent="0.3">
      <c r="B295" s="1">
        <f t="shared" si="4"/>
        <v>43024</v>
      </c>
      <c r="C295" s="2">
        <v>10558.990606335718</v>
      </c>
      <c r="D295">
        <v>66</v>
      </c>
      <c r="E295" cm="1">
        <f t="array" ref="E295">_xlfn.SWITCH(MONTH(Cafe_FitTrained[[#This Row],[Date]]),1,100,2,100,3,100,4,150,5,150,6,150,7,150,8,200,9,150,10,150,11,150,12,150)</f>
        <v>150</v>
      </c>
      <c r="F295">
        <v>19</v>
      </c>
      <c r="G295">
        <f>IF(OR(WEEKDAY(Cafe_FitTrained[[#This Row],[Date]])=1, WEEKDAY(Cafe_FitTrained[[#This Row],[Date]])=7),1,0)</f>
        <v>0</v>
      </c>
      <c r="H295" s="8">
        <f>K$17+(K$18*Cafe_FitTrained[[#This Row],[Temp]])+(K$19*Cafe_FitTrained[[#This Row],[ADSpend]])+(K$20*Cafe_FitTrained[[#This Row],[TapsActive]])+(K$21*Cafe_FitTrained[[#This Row],[IsWeekend]])</f>
        <v>11410.956327414277</v>
      </c>
      <c r="J295" s="4">
        <v>268</v>
      </c>
      <c r="K295" s="4">
        <v>11943.169097976061</v>
      </c>
      <c r="L295" s="4">
        <v>-1227.2014465967695</v>
      </c>
    </row>
    <row r="296" spans="2:12" x14ac:dyDescent="0.3">
      <c r="B296" s="1">
        <f t="shared" si="4"/>
        <v>43025</v>
      </c>
      <c r="C296" s="2">
        <v>10093.192137694987</v>
      </c>
      <c r="D296">
        <v>59</v>
      </c>
      <c r="E296" cm="1">
        <f t="array" ref="E296">_xlfn.SWITCH(MONTH(Cafe_FitTrained[[#This Row],[Date]]),1,100,2,100,3,100,4,150,5,150,6,150,7,150,8,200,9,150,10,150,11,150,12,150)</f>
        <v>150</v>
      </c>
      <c r="F296">
        <v>17</v>
      </c>
      <c r="G296">
        <f>IF(OR(WEEKDAY(Cafe_FitTrained[[#This Row],[Date]])=1, WEEKDAY(Cafe_FitTrained[[#This Row],[Date]])=7),1,0)</f>
        <v>0</v>
      </c>
      <c r="H296" s="8">
        <f>K$17+(K$18*Cafe_FitTrained[[#This Row],[Temp]])+(K$19*Cafe_FitTrained[[#This Row],[ADSpend]])+(K$20*Cafe_FitTrained[[#This Row],[TapsActive]])+(K$21*Cafe_FitTrained[[#This Row],[IsWeekend]])</f>
        <v>11185.243228424286</v>
      </c>
      <c r="J296" s="4">
        <v>269</v>
      </c>
      <c r="K296" s="4">
        <v>11916.240240448789</v>
      </c>
      <c r="L296" s="4">
        <v>-613.45668359187766</v>
      </c>
    </row>
    <row r="297" spans="2:12" x14ac:dyDescent="0.3">
      <c r="B297" s="1">
        <f t="shared" si="4"/>
        <v>43026</v>
      </c>
      <c r="C297" s="2">
        <v>11707.315173127352</v>
      </c>
      <c r="D297">
        <v>58</v>
      </c>
      <c r="E297" cm="1">
        <f t="array" ref="E297">_xlfn.SWITCH(MONTH(Cafe_FitTrained[[#This Row],[Date]]),1,100,2,100,3,100,4,150,5,150,6,150,7,150,8,200,9,150,10,150,11,150,12,150)</f>
        <v>150</v>
      </c>
      <c r="F297">
        <v>19</v>
      </c>
      <c r="G297">
        <f>IF(OR(WEEKDAY(Cafe_FitTrained[[#This Row],[Date]])=1, WEEKDAY(Cafe_FitTrained[[#This Row],[Date]])=7),1,0)</f>
        <v>0</v>
      </c>
      <c r="H297" s="8">
        <f>K$17+(K$18*Cafe_FitTrained[[#This Row],[Temp]])+(K$19*Cafe_FitTrained[[#This Row],[ADSpend]])+(K$20*Cafe_FitTrained[[#This Row],[TapsActive]])+(K$21*Cafe_FitTrained[[#This Row],[IsWeekend]])</f>
        <v>11103.168111825011</v>
      </c>
      <c r="J297" s="4">
        <v>270</v>
      </c>
      <c r="K297" s="4">
        <v>11850.837855972861</v>
      </c>
      <c r="L297" s="4">
        <v>-249.43510203203732</v>
      </c>
    </row>
    <row r="298" spans="2:12" x14ac:dyDescent="0.3">
      <c r="B298" s="1">
        <f t="shared" si="4"/>
        <v>43027</v>
      </c>
      <c r="C298" s="2">
        <v>11966.270485806217</v>
      </c>
      <c r="D298">
        <v>61</v>
      </c>
      <c r="E298" cm="1">
        <f t="array" ref="E298">_xlfn.SWITCH(MONTH(Cafe_FitTrained[[#This Row],[Date]]),1,100,2,100,3,100,4,150,5,150,6,150,7,150,8,200,9,150,10,150,11,150,12,150)</f>
        <v>150</v>
      </c>
      <c r="F298">
        <v>15</v>
      </c>
      <c r="G298">
        <f>IF(OR(WEEKDAY(Cafe_FitTrained[[#This Row],[Date]])=1, WEEKDAY(Cafe_FitTrained[[#This Row],[Date]])=7),1,0)</f>
        <v>0</v>
      </c>
      <c r="H298" s="8">
        <f>K$17+(K$18*Cafe_FitTrained[[#This Row],[Temp]])+(K$19*Cafe_FitTrained[[#This Row],[ADSpend]])+(K$20*Cafe_FitTrained[[#This Row],[TapsActive]])+(K$21*Cafe_FitTrained[[#This Row],[IsWeekend]])</f>
        <v>11305.791871972222</v>
      </c>
      <c r="J298" s="4">
        <v>271</v>
      </c>
      <c r="K298" s="4">
        <v>11911.112177746831</v>
      </c>
      <c r="L298" s="4">
        <v>-1284.7275564046013</v>
      </c>
    </row>
    <row r="299" spans="2:12" x14ac:dyDescent="0.3">
      <c r="B299" s="1">
        <f t="shared" si="4"/>
        <v>43028</v>
      </c>
      <c r="C299" s="2">
        <v>11598.510457325758</v>
      </c>
      <c r="D299">
        <v>64</v>
      </c>
      <c r="E299" cm="1">
        <f t="array" ref="E299">_xlfn.SWITCH(MONTH(Cafe_FitTrained[[#This Row],[Date]]),1,100,2,100,3,100,4,150,5,150,6,150,7,150,8,200,9,150,10,150,11,150,12,150)</f>
        <v>150</v>
      </c>
      <c r="F299">
        <v>14</v>
      </c>
      <c r="G299">
        <f>IF(OR(WEEKDAY(Cafe_FitTrained[[#This Row],[Date]])=1, WEEKDAY(Cafe_FitTrained[[#This Row],[Date]])=7),1,0)</f>
        <v>0</v>
      </c>
      <c r="H299" s="8">
        <f>K$17+(K$18*Cafe_FitTrained[[#This Row],[Temp]])+(K$19*Cafe_FitTrained[[#This Row],[ADSpend]])+(K$20*Cafe_FitTrained[[#This Row],[TapsActive]])+(K$21*Cafe_FitTrained[[#This Row],[IsWeekend]])</f>
        <v>11443.013247643505</v>
      </c>
      <c r="J299" s="4">
        <v>272</v>
      </c>
      <c r="K299" s="4">
        <v>11959.841830099409</v>
      </c>
      <c r="L299" s="4">
        <v>-721.18204050710119</v>
      </c>
    </row>
    <row r="300" spans="2:12" x14ac:dyDescent="0.3">
      <c r="B300" s="1">
        <f t="shared" si="4"/>
        <v>43029</v>
      </c>
      <c r="C300" s="2">
        <v>14598.490259286169</v>
      </c>
      <c r="D300">
        <v>65</v>
      </c>
      <c r="E300" cm="1">
        <f t="array" ref="E300">_xlfn.SWITCH(MONTH(Cafe_FitTrained[[#This Row],[Date]]),1,100,2,100,3,100,4,150,5,150,6,150,7,150,8,200,9,150,10,150,11,150,12,150)</f>
        <v>150</v>
      </c>
      <c r="F300">
        <v>21</v>
      </c>
      <c r="G300">
        <f>IF(OR(WEEKDAY(Cafe_FitTrained[[#This Row],[Date]])=1, WEEKDAY(Cafe_FitTrained[[#This Row],[Date]])=7),1,0)</f>
        <v>1</v>
      </c>
      <c r="H300" s="8">
        <f>K$17+(K$18*Cafe_FitTrained[[#This Row],[Temp]])+(K$19*Cafe_FitTrained[[#This Row],[ADSpend]])+(K$20*Cafe_FitTrained[[#This Row],[TapsActive]])+(K$21*Cafe_FitTrained[[#This Row],[IsWeekend]])</f>
        <v>14177.70486813678</v>
      </c>
      <c r="J300" s="4">
        <v>273</v>
      </c>
      <c r="K300" s="4">
        <v>14579.11286974671</v>
      </c>
      <c r="L300" s="4">
        <v>-740.65205092487668</v>
      </c>
    </row>
    <row r="301" spans="2:12" x14ac:dyDescent="0.3">
      <c r="B301" s="1">
        <f t="shared" si="4"/>
        <v>43030</v>
      </c>
      <c r="C301" s="2">
        <v>12729.563450427751</v>
      </c>
      <c r="D301">
        <v>67</v>
      </c>
      <c r="E301" cm="1">
        <f t="array" ref="E301">_xlfn.SWITCH(MONTH(Cafe_FitTrained[[#This Row],[Date]]),1,100,2,100,3,100,4,150,5,150,6,150,7,150,8,200,9,150,10,150,11,150,12,150)</f>
        <v>150</v>
      </c>
      <c r="F301">
        <v>13</v>
      </c>
      <c r="G301">
        <f>IF(OR(WEEKDAY(Cafe_FitTrained[[#This Row],[Date]])=1, WEEKDAY(Cafe_FitTrained[[#This Row],[Date]])=7),1,0)</f>
        <v>1</v>
      </c>
      <c r="H301" s="8">
        <f>K$17+(K$18*Cafe_FitTrained[[#This Row],[Temp]])+(K$19*Cafe_FitTrained[[#This Row],[ADSpend]])+(K$20*Cafe_FitTrained[[#This Row],[TapsActive]])+(K$21*Cafe_FitTrained[[#This Row],[IsWeekend]])</f>
        <v>14429.058280636569</v>
      </c>
      <c r="J301" s="4">
        <v>274</v>
      </c>
      <c r="K301" s="4">
        <v>14194.37760026013</v>
      </c>
      <c r="L301" s="4">
        <v>4.6269623518255685</v>
      </c>
    </row>
    <row r="302" spans="2:12" x14ac:dyDescent="0.3">
      <c r="B302" s="1">
        <f t="shared" si="4"/>
        <v>43031</v>
      </c>
      <c r="C302" s="2">
        <v>11221.851475016729</v>
      </c>
      <c r="D302">
        <v>69</v>
      </c>
      <c r="E302" cm="1">
        <f t="array" ref="E302">_xlfn.SWITCH(MONTH(Cafe_FitTrained[[#This Row],[Date]]),1,100,2,100,3,100,4,150,5,150,6,150,7,150,8,200,9,150,10,150,11,150,12,150)</f>
        <v>150</v>
      </c>
      <c r="F302">
        <v>20</v>
      </c>
      <c r="G302">
        <f>IF(OR(WEEKDAY(Cafe_FitTrained[[#This Row],[Date]])=1, WEEKDAY(Cafe_FitTrained[[#This Row],[Date]])=7),1,0)</f>
        <v>0</v>
      </c>
      <c r="H302" s="8">
        <f>K$17+(K$18*Cafe_FitTrained[[#This Row],[Temp]])+(K$19*Cafe_FitTrained[[#This Row],[ADSpend]])+(K$20*Cafe_FitTrained[[#This Row],[TapsActive]])+(K$21*Cafe_FitTrained[[#This Row],[IsWeekend]])</f>
        <v>11504.57611343494</v>
      </c>
      <c r="J302" s="4">
        <v>275</v>
      </c>
      <c r="K302" s="4">
        <v>11372.482800465617</v>
      </c>
      <c r="L302" s="4">
        <v>-560.9060217315</v>
      </c>
    </row>
    <row r="303" spans="2:12" x14ac:dyDescent="0.3">
      <c r="B303" s="1">
        <f t="shared" si="4"/>
        <v>43032</v>
      </c>
      <c r="C303" s="2">
        <v>9848.010462207938</v>
      </c>
      <c r="D303">
        <v>58</v>
      </c>
      <c r="E303" cm="1">
        <f t="array" ref="E303">_xlfn.SWITCH(MONTH(Cafe_FitTrained[[#This Row],[Date]]),1,100,2,100,3,100,4,150,5,150,6,150,7,150,8,200,9,150,10,150,11,150,12,150)</f>
        <v>150</v>
      </c>
      <c r="F303">
        <v>17</v>
      </c>
      <c r="G303">
        <f>IF(OR(WEEKDAY(Cafe_FitTrained[[#This Row],[Date]])=1, WEEKDAY(Cafe_FitTrained[[#This Row],[Date]])=7),1,0)</f>
        <v>0</v>
      </c>
      <c r="H303" s="8">
        <f>K$17+(K$18*Cafe_FitTrained[[#This Row],[Temp]])+(K$19*Cafe_FitTrained[[#This Row],[ADSpend]])+(K$20*Cafe_FitTrained[[#This Row],[TapsActive]])+(K$21*Cafe_FitTrained[[#This Row],[IsWeekend]])</f>
        <v>11146.769701475629</v>
      </c>
      <c r="J303" s="4">
        <v>276</v>
      </c>
      <c r="K303" s="4">
        <v>11543.049640383597</v>
      </c>
      <c r="L303" s="4">
        <v>1025.5450892975714</v>
      </c>
    </row>
    <row r="304" spans="2:12" x14ac:dyDescent="0.3">
      <c r="B304" s="1">
        <f t="shared" si="4"/>
        <v>43033</v>
      </c>
      <c r="C304" s="2">
        <v>11644.335898561605</v>
      </c>
      <c r="D304">
        <v>51</v>
      </c>
      <c r="E304" cm="1">
        <f t="array" ref="E304">_xlfn.SWITCH(MONTH(Cafe_FitTrained[[#This Row],[Date]]),1,100,2,100,3,100,4,150,5,150,6,150,7,150,8,200,9,150,10,150,11,150,12,150)</f>
        <v>150</v>
      </c>
      <c r="F304">
        <v>20</v>
      </c>
      <c r="G304">
        <f>IF(OR(WEEKDAY(Cafe_FitTrained[[#This Row],[Date]])=1, WEEKDAY(Cafe_FitTrained[[#This Row],[Date]])=7),1,0)</f>
        <v>0</v>
      </c>
      <c r="H304" s="8">
        <f>K$17+(K$18*Cafe_FitTrained[[#This Row],[Temp]])+(K$19*Cafe_FitTrained[[#This Row],[ADSpend]])+(K$20*Cafe_FitTrained[[#This Row],[TapsActive]])+(K$21*Cafe_FitTrained[[#This Row],[IsWeekend]])</f>
        <v>10812.052628359093</v>
      </c>
      <c r="J304" s="4">
        <v>277</v>
      </c>
      <c r="K304" s="4">
        <v>11630.252819684834</v>
      </c>
      <c r="L304" s="4">
        <v>-795.98969320732249</v>
      </c>
    </row>
    <row r="305" spans="2:12" x14ac:dyDescent="0.3">
      <c r="B305" s="1">
        <f t="shared" si="4"/>
        <v>43034</v>
      </c>
      <c r="C305" s="2">
        <v>10976.329062596087</v>
      </c>
      <c r="D305">
        <v>53</v>
      </c>
      <c r="E305" cm="1">
        <f t="array" ref="E305">_xlfn.SWITCH(MONTH(Cafe_FitTrained[[#This Row],[Date]]),1,100,2,100,3,100,4,150,5,150,6,150,7,150,8,200,9,150,10,150,11,150,12,150)</f>
        <v>150</v>
      </c>
      <c r="F305">
        <v>16</v>
      </c>
      <c r="G305">
        <f>IF(OR(WEEKDAY(Cafe_FitTrained[[#This Row],[Date]])=1, WEEKDAY(Cafe_FitTrained[[#This Row],[Date]])=7),1,0)</f>
        <v>0</v>
      </c>
      <c r="H305" s="8">
        <f>K$17+(K$18*Cafe_FitTrained[[#This Row],[Temp]])+(K$19*Cafe_FitTrained[[#This Row],[ADSpend]])+(K$20*Cafe_FitTrained[[#This Row],[TapsActive]])+(K$21*Cafe_FitTrained[[#This Row],[IsWeekend]])</f>
        <v>10976.202861557646</v>
      </c>
      <c r="J305" s="4">
        <v>278</v>
      </c>
      <c r="K305" s="4">
        <v>11608.452024859525</v>
      </c>
      <c r="L305" s="4">
        <v>-666.96861979011737</v>
      </c>
    </row>
    <row r="306" spans="2:12" x14ac:dyDescent="0.3">
      <c r="B306" s="1">
        <f t="shared" si="4"/>
        <v>43035</v>
      </c>
      <c r="C306" s="2">
        <v>10251.345859502346</v>
      </c>
      <c r="D306">
        <v>60</v>
      </c>
      <c r="E306" cm="1">
        <f t="array" ref="E306">_xlfn.SWITCH(MONTH(Cafe_FitTrained[[#This Row],[Date]]),1,100,2,100,3,100,4,150,5,150,6,150,7,150,8,200,9,150,10,150,11,150,12,150)</f>
        <v>150</v>
      </c>
      <c r="F306">
        <v>18</v>
      </c>
      <c r="G306">
        <f>IF(OR(WEEKDAY(Cafe_FitTrained[[#This Row],[Date]])=1, WEEKDAY(Cafe_FitTrained[[#This Row],[Date]])=7),1,0)</f>
        <v>0</v>
      </c>
      <c r="H306" s="8">
        <f>K$17+(K$18*Cafe_FitTrained[[#This Row],[Temp]])+(K$19*Cafe_FitTrained[[#This Row],[ADSpend]])+(K$20*Cafe_FitTrained[[#This Row],[TapsActive]])+(K$21*Cafe_FitTrained[[#This Row],[IsWeekend]])</f>
        <v>11201.915960547634</v>
      </c>
      <c r="J306" s="4">
        <v>279</v>
      </c>
      <c r="K306" s="4">
        <v>11598.195899455604</v>
      </c>
      <c r="L306" s="4">
        <v>-780.33278843025073</v>
      </c>
    </row>
    <row r="307" spans="2:12" x14ac:dyDescent="0.3">
      <c r="B307" s="1">
        <f t="shared" si="4"/>
        <v>43036</v>
      </c>
      <c r="C307" s="2">
        <v>13340.939170865038</v>
      </c>
      <c r="D307">
        <v>60</v>
      </c>
      <c r="E307" cm="1">
        <f t="array" ref="E307">_xlfn.SWITCH(MONTH(Cafe_FitTrained[[#This Row],[Date]]),1,100,2,100,3,100,4,150,5,150,6,150,7,150,8,200,9,150,10,150,11,150,12,150)</f>
        <v>150</v>
      </c>
      <c r="F307">
        <v>17</v>
      </c>
      <c r="G307">
        <f>IF(OR(WEEKDAY(Cafe_FitTrained[[#This Row],[Date]])=1, WEEKDAY(Cafe_FitTrained[[#This Row],[Date]])=7),1,0)</f>
        <v>1</v>
      </c>
      <c r="H307" s="8">
        <f>K$17+(K$18*Cafe_FitTrained[[#This Row],[Temp]])+(K$19*Cafe_FitTrained[[#This Row],[ADSpend]])+(K$20*Cafe_FitTrained[[#This Row],[TapsActive]])+(K$21*Cafe_FitTrained[[#This Row],[IsWeekend]])</f>
        <v>14072.540412694725</v>
      </c>
      <c r="J307" s="4">
        <v>280</v>
      </c>
      <c r="K307" s="4">
        <v>14579.11286974671</v>
      </c>
      <c r="L307" s="4">
        <v>-927.94112981756916</v>
      </c>
    </row>
    <row r="308" spans="2:12" x14ac:dyDescent="0.3">
      <c r="B308" s="1">
        <f t="shared" si="4"/>
        <v>43037</v>
      </c>
      <c r="C308" s="2">
        <v>13349.013216321209</v>
      </c>
      <c r="D308">
        <v>41</v>
      </c>
      <c r="E308" cm="1">
        <f t="array" ref="E308">_xlfn.SWITCH(MONTH(Cafe_FitTrained[[#This Row],[Date]]),1,100,2,100,3,100,4,150,5,150,6,150,7,150,8,200,9,150,10,150,11,150,12,150)</f>
        <v>150</v>
      </c>
      <c r="F308">
        <v>18</v>
      </c>
      <c r="G308">
        <f>IF(OR(WEEKDAY(Cafe_FitTrained[[#This Row],[Date]])=1, WEEKDAY(Cafe_FitTrained[[#This Row],[Date]])=7),1,0)</f>
        <v>1</v>
      </c>
      <c r="H308" s="8">
        <f>K$17+(K$18*Cafe_FitTrained[[#This Row],[Temp]])+(K$19*Cafe_FitTrained[[#This Row],[ADSpend]])+(K$20*Cafe_FitTrained[[#This Row],[TapsActive]])+(K$21*Cafe_FitTrained[[#This Row],[IsWeekend]])</f>
        <v>13319.742605844913</v>
      </c>
      <c r="J308" s="4">
        <v>281</v>
      </c>
      <c r="K308" s="4">
        <v>14540.639342798051</v>
      </c>
      <c r="L308" s="4">
        <v>-1009.1850987461621</v>
      </c>
    </row>
    <row r="309" spans="2:12" x14ac:dyDescent="0.3">
      <c r="B309" s="1">
        <f t="shared" si="4"/>
        <v>43038</v>
      </c>
      <c r="C309" s="2">
        <v>9656.4071567959272</v>
      </c>
      <c r="D309">
        <v>44</v>
      </c>
      <c r="E309" cm="1">
        <f t="array" ref="E309">_xlfn.SWITCH(MONTH(Cafe_FitTrained[[#This Row],[Date]]),1,100,2,100,3,100,4,150,5,150,6,150,7,150,8,200,9,150,10,150,11,150,12,150)</f>
        <v>150</v>
      </c>
      <c r="F309">
        <v>21</v>
      </c>
      <c r="G309">
        <f>IF(OR(WEEKDAY(Cafe_FitTrained[[#This Row],[Date]])=1, WEEKDAY(Cafe_FitTrained[[#This Row],[Date]])=7),1,0)</f>
        <v>0</v>
      </c>
      <c r="H309" s="8">
        <f>K$17+(K$18*Cafe_FitTrained[[#This Row],[Temp]])+(K$19*Cafe_FitTrained[[#This Row],[ADSpend]])+(K$20*Cafe_FitTrained[[#This Row],[TapsActive]])+(K$21*Cafe_FitTrained[[#This Row],[IsWeekend]])</f>
        <v>10520.937144893178</v>
      </c>
      <c r="J309" s="4">
        <v>282</v>
      </c>
      <c r="K309" s="4">
        <v>11822.620454428125</v>
      </c>
      <c r="L309" s="4">
        <v>842.52012660339278</v>
      </c>
    </row>
    <row r="310" spans="2:12" x14ac:dyDescent="0.3">
      <c r="B310" s="1">
        <f t="shared" si="4"/>
        <v>43039</v>
      </c>
      <c r="C310" s="2">
        <v>11619.050376288858</v>
      </c>
      <c r="D310">
        <v>57</v>
      </c>
      <c r="E310" cm="1">
        <f t="array" ref="E310">_xlfn.SWITCH(MONTH(Cafe_FitTrained[[#This Row],[Date]]),1,100,2,100,3,100,4,150,5,150,6,150,7,150,8,200,9,150,10,150,11,150,12,150)</f>
        <v>150</v>
      </c>
      <c r="F310">
        <v>19</v>
      </c>
      <c r="G310">
        <f>IF(OR(WEEKDAY(Cafe_FitTrained[[#This Row],[Date]])=1, WEEKDAY(Cafe_FitTrained[[#This Row],[Date]])=7),1,0)</f>
        <v>0</v>
      </c>
      <c r="H310" s="8">
        <f>K$17+(K$18*Cafe_FitTrained[[#This Row],[Temp]])+(K$19*Cafe_FitTrained[[#This Row],[ADSpend]])+(K$20*Cafe_FitTrained[[#This Row],[TapsActive]])+(K$21*Cafe_FitTrained[[#This Row],[IsWeekend]])</f>
        <v>11064.694584876352</v>
      </c>
      <c r="J310" s="4">
        <v>283</v>
      </c>
      <c r="K310" s="4">
        <v>11812.364329024203</v>
      </c>
      <c r="L310" s="4">
        <v>597.25301088801461</v>
      </c>
    </row>
    <row r="311" spans="2:12" x14ac:dyDescent="0.3">
      <c r="B311" s="1">
        <f t="shared" si="4"/>
        <v>43040</v>
      </c>
      <c r="C311" s="2">
        <v>12004.123680648663</v>
      </c>
      <c r="D311">
        <v>59</v>
      </c>
      <c r="E311" cm="1">
        <f t="array" ref="E311">_xlfn.SWITCH(MONTH(Cafe_FitTrained[[#This Row],[Date]]),1,100,2,100,3,100,4,150,5,150,6,150,7,150,8,200,9,150,10,150,11,150,12,150)</f>
        <v>150</v>
      </c>
      <c r="F311">
        <v>13</v>
      </c>
      <c r="G311">
        <f>IF(OR(WEEKDAY(Cafe_FitTrained[[#This Row],[Date]])=1, WEEKDAY(Cafe_FitTrained[[#This Row],[Date]])=7),1,0)</f>
        <v>0</v>
      </c>
      <c r="H311" s="8">
        <f>K$17+(K$18*Cafe_FitTrained[[#This Row],[Temp]])+(K$19*Cafe_FitTrained[[#This Row],[ADSpend]])+(K$20*Cafe_FitTrained[[#This Row],[TapsActive]])+(K$21*Cafe_FitTrained[[#This Row],[IsWeekend]])</f>
        <v>11272.446407725523</v>
      </c>
      <c r="J311" s="4">
        <v>284</v>
      </c>
      <c r="K311" s="4">
        <v>11829.037061147552</v>
      </c>
      <c r="L311" s="4">
        <v>-1370.6160484395441</v>
      </c>
    </row>
    <row r="312" spans="2:12" x14ac:dyDescent="0.3">
      <c r="B312" s="1">
        <f t="shared" si="4"/>
        <v>43041</v>
      </c>
      <c r="C312" s="2">
        <v>10205.645185235946</v>
      </c>
      <c r="D312">
        <v>65</v>
      </c>
      <c r="E312" cm="1">
        <f t="array" ref="E312">_xlfn.SWITCH(MONTH(Cafe_FitTrained[[#This Row],[Date]]),1,100,2,100,3,100,4,150,5,150,6,150,7,150,8,200,9,150,10,150,11,150,12,150)</f>
        <v>150</v>
      </c>
      <c r="F312">
        <v>14</v>
      </c>
      <c r="G312">
        <f>IF(OR(WEEKDAY(Cafe_FitTrained[[#This Row],[Date]])=1, WEEKDAY(Cafe_FitTrained[[#This Row],[Date]])=7),1,0)</f>
        <v>0</v>
      </c>
      <c r="H312" s="8">
        <f>K$17+(K$18*Cafe_FitTrained[[#This Row],[Temp]])+(K$19*Cafe_FitTrained[[#This Row],[ADSpend]])+(K$20*Cafe_FitTrained[[#This Row],[TapsActive]])+(K$21*Cafe_FitTrained[[#This Row],[IsWeekend]])</f>
        <v>11481.486774592164</v>
      </c>
      <c r="J312" s="4">
        <v>285</v>
      </c>
      <c r="K312" s="4">
        <v>11964.969892801369</v>
      </c>
      <c r="L312" s="4">
        <v>-1271.9125085279975</v>
      </c>
    </row>
    <row r="313" spans="2:12" x14ac:dyDescent="0.3">
      <c r="B313" s="1">
        <f t="shared" si="4"/>
        <v>43042</v>
      </c>
      <c r="C313" s="2">
        <v>11101.261149248119</v>
      </c>
      <c r="D313">
        <v>67</v>
      </c>
      <c r="E313" cm="1">
        <f t="array" ref="E313">_xlfn.SWITCH(MONTH(Cafe_FitTrained[[#This Row],[Date]]),1,100,2,100,3,100,4,150,5,150,6,150,7,150,8,200,9,150,10,150,11,150,12,150)</f>
        <v>150</v>
      </c>
      <c r="F313">
        <v>22</v>
      </c>
      <c r="G313">
        <f>IF(OR(WEEKDAY(Cafe_FitTrained[[#This Row],[Date]])=1, WEEKDAY(Cafe_FitTrained[[#This Row],[Date]])=7),1,0)</f>
        <v>0</v>
      </c>
      <c r="H313" s="8">
        <f>K$17+(K$18*Cafe_FitTrained[[#This Row],[Temp]])+(K$19*Cafe_FitTrained[[#This Row],[ADSpend]])+(K$20*Cafe_FitTrained[[#This Row],[TapsActive]])+(K$21*Cafe_FitTrained[[#This Row],[IsWeekend]])</f>
        <v>11384.027469887003</v>
      </c>
      <c r="J313" s="4">
        <v>286</v>
      </c>
      <c r="K313" s="4">
        <v>11675.142953352919</v>
      </c>
      <c r="L313" s="4">
        <v>1258.0089123339149</v>
      </c>
    </row>
    <row r="314" spans="2:12" x14ac:dyDescent="0.3">
      <c r="B314" s="1">
        <f t="shared" si="4"/>
        <v>43043</v>
      </c>
      <c r="C314" s="2">
        <v>13412.432537485445</v>
      </c>
      <c r="D314">
        <v>69</v>
      </c>
      <c r="E314" cm="1">
        <f t="array" ref="E314">_xlfn.SWITCH(MONTH(Cafe_FitTrained[[#This Row],[Date]]),1,100,2,100,3,100,4,150,5,150,6,150,7,150,8,200,9,150,10,150,11,150,12,150)</f>
        <v>150</v>
      </c>
      <c r="F314">
        <v>21</v>
      </c>
      <c r="G314">
        <f>IF(OR(WEEKDAY(Cafe_FitTrained[[#This Row],[Date]])=1, WEEKDAY(Cafe_FitTrained[[#This Row],[Date]])=7),1,0)</f>
        <v>1</v>
      </c>
      <c r="H314" s="8">
        <f>K$17+(K$18*Cafe_FitTrained[[#This Row],[Temp]])+(K$19*Cafe_FitTrained[[#This Row],[ADSpend]])+(K$20*Cafe_FitTrained[[#This Row],[TapsActive]])+(K$21*Cafe_FitTrained[[#This Row],[IsWeekend]])</f>
        <v>14331.598975931412</v>
      </c>
      <c r="J314" s="4">
        <v>287</v>
      </c>
      <c r="K314" s="4">
        <v>14517.550003955273</v>
      </c>
      <c r="L314" s="4">
        <v>-690.82470720690799</v>
      </c>
    </row>
    <row r="315" spans="2:12" x14ac:dyDescent="0.3">
      <c r="B315" s="1">
        <f t="shared" si="4"/>
        <v>43044</v>
      </c>
      <c r="C315" s="2">
        <v>14886.828481627461</v>
      </c>
      <c r="D315">
        <v>68</v>
      </c>
      <c r="E315" cm="1">
        <f t="array" ref="E315">_xlfn.SWITCH(MONTH(Cafe_FitTrained[[#This Row],[Date]]),1,100,2,100,3,100,4,150,5,150,6,150,7,150,8,200,9,150,10,150,11,150,12,150)</f>
        <v>150</v>
      </c>
      <c r="F315">
        <v>16</v>
      </c>
      <c r="G315">
        <f>IF(OR(WEEKDAY(Cafe_FitTrained[[#This Row],[Date]])=1, WEEKDAY(Cafe_FitTrained[[#This Row],[Date]])=7),1,0)</f>
        <v>1</v>
      </c>
      <c r="H315" s="8">
        <f>K$17+(K$18*Cafe_FitTrained[[#This Row],[Temp]])+(K$19*Cafe_FitTrained[[#This Row],[ADSpend]])+(K$20*Cafe_FitTrained[[#This Row],[TapsActive]])+(K$21*Cafe_FitTrained[[#This Row],[IsWeekend]])</f>
        <v>14402.1294231093</v>
      </c>
      <c r="J315" s="4">
        <v>288</v>
      </c>
      <c r="K315" s="4">
        <v>14408.546029828727</v>
      </c>
      <c r="L315" s="4">
        <v>-1004.1054192992524</v>
      </c>
    </row>
    <row r="316" spans="2:12" x14ac:dyDescent="0.3">
      <c r="B316" s="1">
        <f t="shared" si="4"/>
        <v>43045</v>
      </c>
      <c r="C316" s="2">
        <v>11170.178908346799</v>
      </c>
      <c r="D316">
        <v>69</v>
      </c>
      <c r="E316" cm="1">
        <f t="array" ref="E316">_xlfn.SWITCH(MONTH(Cafe_FitTrained[[#This Row],[Date]]),1,100,2,100,3,100,4,150,5,150,6,150,7,150,8,200,9,150,10,150,11,150,12,150)</f>
        <v>150</v>
      </c>
      <c r="F316">
        <v>13</v>
      </c>
      <c r="G316">
        <f>IF(OR(WEEKDAY(Cafe_FitTrained[[#This Row],[Date]])=1, WEEKDAY(Cafe_FitTrained[[#This Row],[Date]])=7),1,0)</f>
        <v>0</v>
      </c>
      <c r="H316" s="8">
        <f>K$17+(K$18*Cafe_FitTrained[[#This Row],[Temp]])+(K$19*Cafe_FitTrained[[#This Row],[ADSpend]])+(K$20*Cafe_FitTrained[[#This Row],[TapsActive]])+(K$21*Cafe_FitTrained[[#This Row],[IsWeekend]])</f>
        <v>11657.181677212106</v>
      </c>
      <c r="J316" s="4">
        <v>289</v>
      </c>
      <c r="K316" s="4">
        <v>11410.956327414277</v>
      </c>
      <c r="L316" s="4">
        <v>-851.965721078559</v>
      </c>
    </row>
    <row r="317" spans="2:12" x14ac:dyDescent="0.3">
      <c r="B317" s="1">
        <f t="shared" si="4"/>
        <v>43046</v>
      </c>
      <c r="C317" s="2">
        <v>10865.205608974458</v>
      </c>
      <c r="D317">
        <v>70</v>
      </c>
      <c r="E317" cm="1">
        <f t="array" ref="E317">_xlfn.SWITCH(MONTH(Cafe_FitTrained[[#This Row],[Date]]),1,100,2,100,3,100,4,150,5,150,6,150,7,150,8,200,9,150,10,150,11,150,12,150)</f>
        <v>150</v>
      </c>
      <c r="F317">
        <v>15</v>
      </c>
      <c r="G317">
        <f>IF(OR(WEEKDAY(Cafe_FitTrained[[#This Row],[Date]])=1, WEEKDAY(Cafe_FitTrained[[#This Row],[Date]])=7),1,0)</f>
        <v>0</v>
      </c>
      <c r="H317" s="8">
        <f>K$17+(K$18*Cafe_FitTrained[[#This Row],[Temp]])+(K$19*Cafe_FitTrained[[#This Row],[ADSpend]])+(K$20*Cafe_FitTrained[[#This Row],[TapsActive]])+(K$21*Cafe_FitTrained[[#This Row],[IsWeekend]])</f>
        <v>11652.053614510143</v>
      </c>
      <c r="J317" s="4">
        <v>290</v>
      </c>
      <c r="K317" s="4">
        <v>11185.243228424286</v>
      </c>
      <c r="L317" s="4">
        <v>-1092.0510907292992</v>
      </c>
    </row>
    <row r="318" spans="2:12" x14ac:dyDescent="0.3">
      <c r="B318" s="1">
        <f t="shared" si="4"/>
        <v>43047</v>
      </c>
      <c r="C318" s="2">
        <v>11507.992198630338</v>
      </c>
      <c r="D318">
        <v>63</v>
      </c>
      <c r="E318" cm="1">
        <f t="array" ref="E318">_xlfn.SWITCH(MONTH(Cafe_FitTrained[[#This Row],[Date]]),1,100,2,100,3,100,4,150,5,150,6,150,7,150,8,200,9,150,10,150,11,150,12,150)</f>
        <v>150</v>
      </c>
      <c r="F318">
        <v>17</v>
      </c>
      <c r="G318">
        <f>IF(OR(WEEKDAY(Cafe_FitTrained[[#This Row],[Date]])=1, WEEKDAY(Cafe_FitTrained[[#This Row],[Date]])=7),1,0)</f>
        <v>0</v>
      </c>
      <c r="H318" s="8">
        <f>K$17+(K$18*Cafe_FitTrained[[#This Row],[Temp]])+(K$19*Cafe_FitTrained[[#This Row],[ADSpend]])+(K$20*Cafe_FitTrained[[#This Row],[TapsActive]])+(K$21*Cafe_FitTrained[[#This Row],[IsWeekend]])</f>
        <v>11339.137336218917</v>
      </c>
      <c r="J318" s="4">
        <v>291</v>
      </c>
      <c r="K318" s="4">
        <v>11103.168111825011</v>
      </c>
      <c r="L318" s="4">
        <v>604.14706130234117</v>
      </c>
    </row>
    <row r="319" spans="2:12" x14ac:dyDescent="0.3">
      <c r="B319" s="1">
        <f t="shared" si="4"/>
        <v>43048</v>
      </c>
      <c r="C319" s="2">
        <v>9744.2887203135451</v>
      </c>
      <c r="D319">
        <v>52</v>
      </c>
      <c r="E319" cm="1">
        <f t="array" ref="E319">_xlfn.SWITCH(MONTH(Cafe_FitTrained[[#This Row],[Date]]),1,100,2,100,3,100,4,150,5,150,6,150,7,150,8,200,9,150,10,150,11,150,12,150)</f>
        <v>150</v>
      </c>
      <c r="F319">
        <v>21</v>
      </c>
      <c r="G319">
        <f>IF(OR(WEEKDAY(Cafe_FitTrained[[#This Row],[Date]])=1, WEEKDAY(Cafe_FitTrained[[#This Row],[Date]])=7),1,0)</f>
        <v>0</v>
      </c>
      <c r="H319" s="8">
        <f>K$17+(K$18*Cafe_FitTrained[[#This Row],[Temp]])+(K$19*Cafe_FitTrained[[#This Row],[ADSpend]])+(K$20*Cafe_FitTrained[[#This Row],[TapsActive]])+(K$21*Cafe_FitTrained[[#This Row],[IsWeekend]])</f>
        <v>10828.725360482442</v>
      </c>
      <c r="J319" s="4">
        <v>292</v>
      </c>
      <c r="K319" s="4">
        <v>11305.791871972222</v>
      </c>
      <c r="L319" s="4">
        <v>660.47861383399504</v>
      </c>
    </row>
    <row r="320" spans="2:12" x14ac:dyDescent="0.3">
      <c r="B320" s="1">
        <f t="shared" si="4"/>
        <v>43049</v>
      </c>
      <c r="C320" s="2">
        <v>11790.5649441447</v>
      </c>
      <c r="D320">
        <v>52</v>
      </c>
      <c r="E320" cm="1">
        <f t="array" ref="E320">_xlfn.SWITCH(MONTH(Cafe_FitTrained[[#This Row],[Date]]),1,100,2,100,3,100,4,150,5,150,6,150,7,150,8,200,9,150,10,150,11,150,12,150)</f>
        <v>150</v>
      </c>
      <c r="F320">
        <v>17</v>
      </c>
      <c r="G320">
        <f>IF(OR(WEEKDAY(Cafe_FitTrained[[#This Row],[Date]])=1, WEEKDAY(Cafe_FitTrained[[#This Row],[Date]])=7),1,0)</f>
        <v>0</v>
      </c>
      <c r="H320" s="8">
        <f>K$17+(K$18*Cafe_FitTrained[[#This Row],[Temp]])+(K$19*Cafe_FitTrained[[#This Row],[ADSpend]])+(K$20*Cafe_FitTrained[[#This Row],[TapsActive]])+(K$21*Cafe_FitTrained[[#This Row],[IsWeekend]])</f>
        <v>10915.928539783679</v>
      </c>
      <c r="J320" s="4">
        <v>293</v>
      </c>
      <c r="K320" s="4">
        <v>11443.013247643505</v>
      </c>
      <c r="L320" s="4">
        <v>155.49720968225301</v>
      </c>
    </row>
    <row r="321" spans="2:12" x14ac:dyDescent="0.3">
      <c r="B321" s="1">
        <f t="shared" si="4"/>
        <v>43050</v>
      </c>
      <c r="C321" s="2">
        <v>12822.66044544465</v>
      </c>
      <c r="D321">
        <v>48</v>
      </c>
      <c r="E321" cm="1">
        <f t="array" ref="E321">_xlfn.SWITCH(MONTH(Cafe_FitTrained[[#This Row],[Date]]),1,100,2,100,3,100,4,150,5,150,6,150,7,150,8,200,9,150,10,150,11,150,12,150)</f>
        <v>150</v>
      </c>
      <c r="F321">
        <v>12</v>
      </c>
      <c r="G321">
        <f>IF(OR(WEEKDAY(Cafe_FitTrained[[#This Row],[Date]])=1, WEEKDAY(Cafe_FitTrained[[#This Row],[Date]])=7),1,0)</f>
        <v>1</v>
      </c>
      <c r="H321" s="8">
        <f>K$17+(K$18*Cafe_FitTrained[[#This Row],[Temp]])+(K$19*Cafe_FitTrained[[#This Row],[ADSpend]])+(K$20*Cafe_FitTrained[[#This Row],[TapsActive]])+(K$21*Cafe_FitTrained[[#This Row],[IsWeekend]])</f>
        <v>13719.862063437375</v>
      </c>
      <c r="J321" s="4">
        <v>294</v>
      </c>
      <c r="K321" s="4">
        <v>14177.70486813678</v>
      </c>
      <c r="L321" s="4">
        <v>420.7853911493894</v>
      </c>
    </row>
    <row r="322" spans="2:12" x14ac:dyDescent="0.3">
      <c r="B322" s="1">
        <f t="shared" si="4"/>
        <v>43051</v>
      </c>
      <c r="C322" s="2">
        <v>13697.908954488961</v>
      </c>
      <c r="D322">
        <v>47</v>
      </c>
      <c r="E322" cm="1">
        <f t="array" ref="E322">_xlfn.SWITCH(MONTH(Cafe_FitTrained[[#This Row],[Date]]),1,100,2,100,3,100,4,150,5,150,6,150,7,150,8,200,9,150,10,150,11,150,12,150)</f>
        <v>150</v>
      </c>
      <c r="F322">
        <v>19</v>
      </c>
      <c r="G322">
        <f>IF(OR(WEEKDAY(Cafe_FitTrained[[#This Row],[Date]])=1, WEEKDAY(Cafe_FitTrained[[#This Row],[Date]])=7),1,0)</f>
        <v>1</v>
      </c>
      <c r="H322" s="8">
        <f>K$17+(K$18*Cafe_FitTrained[[#This Row],[Temp]])+(K$19*Cafe_FitTrained[[#This Row],[ADSpend]])+(K$20*Cafe_FitTrained[[#This Row],[TapsActive]])+(K$21*Cafe_FitTrained[[#This Row],[IsWeekend]])</f>
        <v>13528.782972711553</v>
      </c>
      <c r="J322" s="4">
        <v>295</v>
      </c>
      <c r="K322" s="4">
        <v>14429.058280636569</v>
      </c>
      <c r="L322" s="4">
        <v>-1699.4948302088178</v>
      </c>
    </row>
    <row r="323" spans="2:12" x14ac:dyDescent="0.3">
      <c r="B323" s="1">
        <f t="shared" si="4"/>
        <v>43052</v>
      </c>
      <c r="C323" s="2">
        <v>11099.971678319562</v>
      </c>
      <c r="D323">
        <v>52</v>
      </c>
      <c r="E323" cm="1">
        <f t="array" ref="E323">_xlfn.SWITCH(MONTH(Cafe_FitTrained[[#This Row],[Date]]),1,100,2,100,3,100,4,150,5,150,6,150,7,150,8,200,9,150,10,150,11,150,12,150)</f>
        <v>150</v>
      </c>
      <c r="F323">
        <v>16</v>
      </c>
      <c r="G323">
        <f>IF(OR(WEEKDAY(Cafe_FitTrained[[#This Row],[Date]])=1, WEEKDAY(Cafe_FitTrained[[#This Row],[Date]])=7),1,0)</f>
        <v>0</v>
      </c>
      <c r="H323" s="8">
        <f>K$17+(K$18*Cafe_FitTrained[[#This Row],[Temp]])+(K$19*Cafe_FitTrained[[#This Row],[ADSpend]])+(K$20*Cafe_FitTrained[[#This Row],[TapsActive]])+(K$21*Cafe_FitTrained[[#This Row],[IsWeekend]])</f>
        <v>10937.729334608988</v>
      </c>
      <c r="J323" s="4">
        <v>296</v>
      </c>
      <c r="K323" s="4">
        <v>11504.57611343494</v>
      </c>
      <c r="L323" s="4">
        <v>-282.72463841821082</v>
      </c>
    </row>
    <row r="324" spans="2:12" x14ac:dyDescent="0.3">
      <c r="B324" s="1">
        <f t="shared" si="4"/>
        <v>43053</v>
      </c>
      <c r="C324" s="2">
        <v>10126.289325321202</v>
      </c>
      <c r="D324">
        <v>50</v>
      </c>
      <c r="E324" cm="1">
        <f t="array" ref="E324">_xlfn.SWITCH(MONTH(Cafe_FitTrained[[#This Row],[Date]]),1,100,2,100,3,100,4,150,5,150,6,150,7,150,8,200,9,150,10,150,11,150,12,150)</f>
        <v>150</v>
      </c>
      <c r="F324">
        <v>19</v>
      </c>
      <c r="G324">
        <f>IF(OR(WEEKDAY(Cafe_FitTrained[[#This Row],[Date]])=1, WEEKDAY(Cafe_FitTrained[[#This Row],[Date]])=7),1,0)</f>
        <v>0</v>
      </c>
      <c r="H324" s="8">
        <f>K$17+(K$18*Cafe_FitTrained[[#This Row],[Temp]])+(K$19*Cafe_FitTrained[[#This Row],[ADSpend]])+(K$20*Cafe_FitTrained[[#This Row],[TapsActive]])+(K$21*Cafe_FitTrained[[#This Row],[IsWeekend]])</f>
        <v>10795.379896235745</v>
      </c>
      <c r="J324" s="4">
        <v>297</v>
      </c>
      <c r="K324" s="4">
        <v>11146.769701475629</v>
      </c>
      <c r="L324" s="4">
        <v>-1298.7592392676906</v>
      </c>
    </row>
    <row r="325" spans="2:12" x14ac:dyDescent="0.3">
      <c r="B325" s="1">
        <f t="shared" si="4"/>
        <v>43054</v>
      </c>
      <c r="C325" s="2">
        <v>11271.588431468135</v>
      </c>
      <c r="D325">
        <v>49</v>
      </c>
      <c r="E325" cm="1">
        <f t="array" ref="E325">_xlfn.SWITCH(MONTH(Cafe_FitTrained[[#This Row],[Date]]),1,100,2,100,3,100,4,150,5,150,6,150,7,150,8,200,9,150,10,150,11,150,12,150)</f>
        <v>150</v>
      </c>
      <c r="F325">
        <v>15</v>
      </c>
      <c r="G325">
        <f>IF(OR(WEEKDAY(Cafe_FitTrained[[#This Row],[Date]])=1, WEEKDAY(Cafe_FitTrained[[#This Row],[Date]])=7),1,0)</f>
        <v>0</v>
      </c>
      <c r="H325" s="8">
        <f>K$17+(K$18*Cafe_FitTrained[[#This Row],[Temp]])+(K$19*Cafe_FitTrained[[#This Row],[ADSpend]])+(K$20*Cafe_FitTrained[[#This Row],[TapsActive]])+(K$21*Cafe_FitTrained[[#This Row],[IsWeekend]])</f>
        <v>10844.109548588323</v>
      </c>
      <c r="J325" s="4">
        <v>298</v>
      </c>
      <c r="K325" s="4">
        <v>10812.052628359093</v>
      </c>
      <c r="L325" s="4">
        <v>832.28327020251163</v>
      </c>
    </row>
    <row r="326" spans="2:12" x14ac:dyDescent="0.3">
      <c r="B326" s="1">
        <f t="shared" si="4"/>
        <v>43055</v>
      </c>
      <c r="C326" s="2">
        <v>10146.158844534812</v>
      </c>
      <c r="D326">
        <v>56</v>
      </c>
      <c r="E326" cm="1">
        <f t="array" ref="E326">_xlfn.SWITCH(MONTH(Cafe_FitTrained[[#This Row],[Date]]),1,100,2,100,3,100,4,150,5,150,6,150,7,150,8,200,9,150,10,150,11,150,12,150)</f>
        <v>150</v>
      </c>
      <c r="F326">
        <v>20</v>
      </c>
      <c r="G326">
        <f>IF(OR(WEEKDAY(Cafe_FitTrained[[#This Row],[Date]])=1, WEEKDAY(Cafe_FitTrained[[#This Row],[Date]])=7),1,0)</f>
        <v>0</v>
      </c>
      <c r="H326" s="8">
        <f>K$17+(K$18*Cafe_FitTrained[[#This Row],[Temp]])+(K$19*Cafe_FitTrained[[#This Row],[ADSpend]])+(K$20*Cafe_FitTrained[[#This Row],[TapsActive]])+(K$21*Cafe_FitTrained[[#This Row],[IsWeekend]])</f>
        <v>11004.420263102382</v>
      </c>
      <c r="J326" s="4">
        <v>299</v>
      </c>
      <c r="K326" s="4">
        <v>10976.202861557646</v>
      </c>
      <c r="L326" s="4">
        <v>0.12620103844164987</v>
      </c>
    </row>
    <row r="327" spans="2:12" x14ac:dyDescent="0.3">
      <c r="B327" s="1">
        <f t="shared" si="4"/>
        <v>43056</v>
      </c>
      <c r="C327" s="2">
        <v>11818.171986562036</v>
      </c>
      <c r="D327">
        <v>53</v>
      </c>
      <c r="E327" cm="1">
        <f t="array" ref="E327">_xlfn.SWITCH(MONTH(Cafe_FitTrained[[#This Row],[Date]]),1,100,2,100,3,100,4,150,5,150,6,150,7,150,8,200,9,150,10,150,11,150,12,150)</f>
        <v>150</v>
      </c>
      <c r="F327">
        <v>13</v>
      </c>
      <c r="G327">
        <f>IF(OR(WEEKDAY(Cafe_FitTrained[[#This Row],[Date]])=1, WEEKDAY(Cafe_FitTrained[[#This Row],[Date]])=7),1,0)</f>
        <v>0</v>
      </c>
      <c r="H327" s="8">
        <f>K$17+(K$18*Cafe_FitTrained[[#This Row],[Temp]])+(K$19*Cafe_FitTrained[[#This Row],[ADSpend]])+(K$20*Cafe_FitTrained[[#This Row],[TapsActive]])+(K$21*Cafe_FitTrained[[#This Row],[IsWeekend]])</f>
        <v>11041.605246033574</v>
      </c>
      <c r="J327" s="4">
        <v>300</v>
      </c>
      <c r="K327" s="4">
        <v>11201.915960547634</v>
      </c>
      <c r="L327" s="4">
        <v>-950.57010104528854</v>
      </c>
    </row>
    <row r="328" spans="2:12" x14ac:dyDescent="0.3">
      <c r="B328" s="1">
        <f t="shared" si="4"/>
        <v>43057</v>
      </c>
      <c r="C328" s="2">
        <v>12503.484854826313</v>
      </c>
      <c r="D328">
        <v>55</v>
      </c>
      <c r="E328" cm="1">
        <f t="array" ref="E328">_xlfn.SWITCH(MONTH(Cafe_FitTrained[[#This Row],[Date]]),1,100,2,100,3,100,4,150,5,150,6,150,7,150,8,200,9,150,10,150,11,150,12,150)</f>
        <v>150</v>
      </c>
      <c r="F328">
        <v>20</v>
      </c>
      <c r="G328">
        <f>IF(OR(WEEKDAY(Cafe_FitTrained[[#This Row],[Date]])=1, WEEKDAY(Cafe_FitTrained[[#This Row],[Date]])=7),1,0)</f>
        <v>1</v>
      </c>
      <c r="H328" s="8">
        <f>K$17+(K$18*Cafe_FitTrained[[#This Row],[Temp]])+(K$19*Cafe_FitTrained[[#This Row],[ADSpend]])+(K$20*Cafe_FitTrained[[#This Row],[TapsActive]])+(K$21*Cafe_FitTrained[[#This Row],[IsWeekend]])</f>
        <v>13814.770393475508</v>
      </c>
      <c r="J328" s="4">
        <v>301</v>
      </c>
      <c r="K328" s="4">
        <v>14072.540412694725</v>
      </c>
      <c r="L328" s="4">
        <v>-731.60124182968684</v>
      </c>
    </row>
    <row r="329" spans="2:12" x14ac:dyDescent="0.3">
      <c r="B329" s="1">
        <f t="shared" ref="B329:B392" si="5">B328+1</f>
        <v>43058</v>
      </c>
      <c r="C329" s="2">
        <v>14240.087121828556</v>
      </c>
      <c r="D329">
        <v>53</v>
      </c>
      <c r="E329" cm="1">
        <f t="array" ref="E329">_xlfn.SWITCH(MONTH(Cafe_FitTrained[[#This Row],[Date]]),1,100,2,100,3,100,4,150,5,150,6,150,7,150,8,200,9,150,10,150,11,150,12,150)</f>
        <v>150</v>
      </c>
      <c r="F329">
        <v>20</v>
      </c>
      <c r="G329">
        <f>IF(OR(WEEKDAY(Cafe_FitTrained[[#This Row],[Date]])=1, WEEKDAY(Cafe_FitTrained[[#This Row],[Date]])=7),1,0)</f>
        <v>1</v>
      </c>
      <c r="H329" s="8">
        <f>K$17+(K$18*Cafe_FitTrained[[#This Row],[Temp]])+(K$19*Cafe_FitTrained[[#This Row],[ADSpend]])+(K$20*Cafe_FitTrained[[#This Row],[TapsActive]])+(K$21*Cafe_FitTrained[[#This Row],[IsWeekend]])</f>
        <v>13737.82333957819</v>
      </c>
      <c r="J329" s="4">
        <v>302</v>
      </c>
      <c r="K329" s="4">
        <v>13319.742605844913</v>
      </c>
      <c r="L329" s="4">
        <v>29.270610476296497</v>
      </c>
    </row>
    <row r="330" spans="2:12" x14ac:dyDescent="0.3">
      <c r="B330" s="1">
        <f t="shared" si="5"/>
        <v>43059</v>
      </c>
      <c r="C330" s="2">
        <v>10636.922383958783</v>
      </c>
      <c r="D330">
        <v>44</v>
      </c>
      <c r="E330" cm="1">
        <f t="array" ref="E330">_xlfn.SWITCH(MONTH(Cafe_FitTrained[[#This Row],[Date]]),1,100,2,100,3,100,4,150,5,150,6,150,7,150,8,200,9,150,10,150,11,150,12,150)</f>
        <v>150</v>
      </c>
      <c r="F330">
        <v>21</v>
      </c>
      <c r="G330">
        <f>IF(OR(WEEKDAY(Cafe_FitTrained[[#This Row],[Date]])=1, WEEKDAY(Cafe_FitTrained[[#This Row],[Date]])=7),1,0)</f>
        <v>0</v>
      </c>
      <c r="H330" s="8">
        <f>K$17+(K$18*Cafe_FitTrained[[#This Row],[Temp]])+(K$19*Cafe_FitTrained[[#This Row],[ADSpend]])+(K$20*Cafe_FitTrained[[#This Row],[TapsActive]])+(K$21*Cafe_FitTrained[[#This Row],[IsWeekend]])</f>
        <v>10520.937144893178</v>
      </c>
      <c r="J330" s="4">
        <v>303</v>
      </c>
      <c r="K330" s="4">
        <v>10520.937144893178</v>
      </c>
      <c r="L330" s="4">
        <v>-864.52998809725068</v>
      </c>
    </row>
    <row r="331" spans="2:12" x14ac:dyDescent="0.3">
      <c r="B331" s="1">
        <f t="shared" si="5"/>
        <v>43060</v>
      </c>
      <c r="C331" s="2">
        <v>10195.477545391057</v>
      </c>
      <c r="D331">
        <v>52</v>
      </c>
      <c r="E331" cm="1">
        <f t="array" ref="E331">_xlfn.SWITCH(MONTH(Cafe_FitTrained[[#This Row],[Date]]),1,100,2,100,3,100,4,150,5,150,6,150,7,150,8,200,9,150,10,150,11,150,12,150)</f>
        <v>150</v>
      </c>
      <c r="F331">
        <v>17</v>
      </c>
      <c r="G331">
        <f>IF(OR(WEEKDAY(Cafe_FitTrained[[#This Row],[Date]])=1, WEEKDAY(Cafe_FitTrained[[#This Row],[Date]])=7),1,0)</f>
        <v>0</v>
      </c>
      <c r="H331" s="8">
        <f>K$17+(K$18*Cafe_FitTrained[[#This Row],[Temp]])+(K$19*Cafe_FitTrained[[#This Row],[ADSpend]])+(K$20*Cafe_FitTrained[[#This Row],[TapsActive]])+(K$21*Cafe_FitTrained[[#This Row],[IsWeekend]])</f>
        <v>10915.928539783679</v>
      </c>
      <c r="J331" s="4">
        <v>304</v>
      </c>
      <c r="K331" s="4">
        <v>11064.694584876352</v>
      </c>
      <c r="L331" s="4">
        <v>554.35579141250673</v>
      </c>
    </row>
    <row r="332" spans="2:12" x14ac:dyDescent="0.3">
      <c r="B332" s="1">
        <f t="shared" si="5"/>
        <v>43061</v>
      </c>
      <c r="C332" s="2">
        <v>11038.434228397027</v>
      </c>
      <c r="D332">
        <v>56</v>
      </c>
      <c r="E332" cm="1">
        <f t="array" ref="E332">_xlfn.SWITCH(MONTH(Cafe_FitTrained[[#This Row],[Date]]),1,100,2,100,3,100,4,150,5,150,6,150,7,150,8,200,9,150,10,150,11,150,12,150)</f>
        <v>150</v>
      </c>
      <c r="F332">
        <v>21</v>
      </c>
      <c r="G332">
        <f>IF(OR(WEEKDAY(Cafe_FitTrained[[#This Row],[Date]])=1, WEEKDAY(Cafe_FitTrained[[#This Row],[Date]])=7),1,0)</f>
        <v>0</v>
      </c>
      <c r="H332" s="8">
        <f>K$17+(K$18*Cafe_FitTrained[[#This Row],[Temp]])+(K$19*Cafe_FitTrained[[#This Row],[ADSpend]])+(K$20*Cafe_FitTrained[[#This Row],[TapsActive]])+(K$21*Cafe_FitTrained[[#This Row],[IsWeekend]])</f>
        <v>10982.619468277073</v>
      </c>
      <c r="J332" s="4">
        <v>305</v>
      </c>
      <c r="K332" s="4">
        <v>11272.446407725523</v>
      </c>
      <c r="L332" s="4">
        <v>731.67727292313975</v>
      </c>
    </row>
    <row r="333" spans="2:12" x14ac:dyDescent="0.3">
      <c r="B333" s="1">
        <f t="shared" si="5"/>
        <v>43062</v>
      </c>
      <c r="C333" s="2">
        <v>11252.112860482866</v>
      </c>
      <c r="D333">
        <v>49</v>
      </c>
      <c r="E333" cm="1">
        <f t="array" ref="E333">_xlfn.SWITCH(MONTH(Cafe_FitTrained[[#This Row],[Date]]),1,100,2,100,3,100,4,150,5,150,6,150,7,150,8,200,9,150,10,150,11,150,12,150)</f>
        <v>150</v>
      </c>
      <c r="F333">
        <v>16</v>
      </c>
      <c r="G333">
        <f>IF(OR(WEEKDAY(Cafe_FitTrained[[#This Row],[Date]])=1, WEEKDAY(Cafe_FitTrained[[#This Row],[Date]])=7),1,0)</f>
        <v>0</v>
      </c>
      <c r="H333" s="8">
        <f>K$17+(K$18*Cafe_FitTrained[[#This Row],[Temp]])+(K$19*Cafe_FitTrained[[#This Row],[ADSpend]])+(K$20*Cafe_FitTrained[[#This Row],[TapsActive]])+(K$21*Cafe_FitTrained[[#This Row],[IsWeekend]])</f>
        <v>10822.308753763013</v>
      </c>
      <c r="J333" s="4">
        <v>306</v>
      </c>
      <c r="K333" s="4">
        <v>11481.486774592164</v>
      </c>
      <c r="L333" s="4">
        <v>-1275.8415893562178</v>
      </c>
    </row>
    <row r="334" spans="2:12" x14ac:dyDescent="0.3">
      <c r="B334" s="1">
        <f t="shared" si="5"/>
        <v>43063</v>
      </c>
      <c r="C334" s="2">
        <v>11275.732554201713</v>
      </c>
      <c r="D334">
        <v>51</v>
      </c>
      <c r="E334" cm="1">
        <f t="array" ref="E334">_xlfn.SWITCH(MONTH(Cafe_FitTrained[[#This Row],[Date]]),1,100,2,100,3,100,4,150,5,150,6,150,7,150,8,200,9,150,10,150,11,150,12,150)</f>
        <v>150</v>
      </c>
      <c r="F334">
        <v>20</v>
      </c>
      <c r="G334">
        <f>IF(OR(WEEKDAY(Cafe_FitTrained[[#This Row],[Date]])=1, WEEKDAY(Cafe_FitTrained[[#This Row],[Date]])=7),1,0)</f>
        <v>0</v>
      </c>
      <c r="H334" s="8">
        <f>K$17+(K$18*Cafe_FitTrained[[#This Row],[Temp]])+(K$19*Cafe_FitTrained[[#This Row],[ADSpend]])+(K$20*Cafe_FitTrained[[#This Row],[TapsActive]])+(K$21*Cafe_FitTrained[[#This Row],[IsWeekend]])</f>
        <v>10812.052628359093</v>
      </c>
      <c r="J334" s="4">
        <v>307</v>
      </c>
      <c r="K334" s="4">
        <v>11384.027469887003</v>
      </c>
      <c r="L334" s="4">
        <v>-282.76632063888428</v>
      </c>
    </row>
    <row r="335" spans="2:12" x14ac:dyDescent="0.3">
      <c r="B335" s="1">
        <f t="shared" si="5"/>
        <v>43064</v>
      </c>
      <c r="C335" s="2">
        <v>14308.977193185156</v>
      </c>
      <c r="D335">
        <v>52</v>
      </c>
      <c r="E335" cm="1">
        <f t="array" ref="E335">_xlfn.SWITCH(MONTH(Cafe_FitTrained[[#This Row],[Date]]),1,100,2,100,3,100,4,150,5,150,6,150,7,150,8,200,9,150,10,150,11,150,12,150)</f>
        <v>150</v>
      </c>
      <c r="F335">
        <v>15</v>
      </c>
      <c r="G335">
        <f>IF(OR(WEEKDAY(Cafe_FitTrained[[#This Row],[Date]])=1, WEEKDAY(Cafe_FitTrained[[#This Row],[Date]])=7),1,0)</f>
        <v>1</v>
      </c>
      <c r="H335" s="8">
        <f>K$17+(K$18*Cafe_FitTrained[[#This Row],[Temp]])+(K$19*Cafe_FitTrained[[#This Row],[ADSpend]])+(K$20*Cafe_FitTrained[[#This Row],[TapsActive]])+(K$21*Cafe_FitTrained[[#This Row],[IsWeekend]])</f>
        <v>13808.353786756079</v>
      </c>
      <c r="J335" s="4">
        <v>308</v>
      </c>
      <c r="K335" s="4">
        <v>14331.598975931412</v>
      </c>
      <c r="L335" s="4">
        <v>-919.16643844596729</v>
      </c>
    </row>
    <row r="336" spans="2:12" x14ac:dyDescent="0.3">
      <c r="B336" s="1">
        <f t="shared" si="5"/>
        <v>43065</v>
      </c>
      <c r="C336" s="2">
        <v>13863.6931433114</v>
      </c>
      <c r="D336">
        <v>52</v>
      </c>
      <c r="E336" cm="1">
        <f t="array" ref="E336">_xlfn.SWITCH(MONTH(Cafe_FitTrained[[#This Row],[Date]]),1,100,2,100,3,100,4,150,5,150,6,150,7,150,8,200,9,150,10,150,11,150,12,150)</f>
        <v>150</v>
      </c>
      <c r="F336">
        <v>18</v>
      </c>
      <c r="G336">
        <f>IF(OR(WEEKDAY(Cafe_FitTrained[[#This Row],[Date]])=1, WEEKDAY(Cafe_FitTrained[[#This Row],[Date]])=7),1,0)</f>
        <v>1</v>
      </c>
      <c r="H336" s="8">
        <f>K$17+(K$18*Cafe_FitTrained[[#This Row],[Temp]])+(K$19*Cafe_FitTrained[[#This Row],[ADSpend]])+(K$20*Cafe_FitTrained[[#This Row],[TapsActive]])+(K$21*Cafe_FitTrained[[#This Row],[IsWeekend]])</f>
        <v>13742.951402280152</v>
      </c>
      <c r="J336" s="4">
        <v>309</v>
      </c>
      <c r="K336" s="4">
        <v>14402.1294231093</v>
      </c>
      <c r="L336" s="4">
        <v>484.69905851816111</v>
      </c>
    </row>
    <row r="337" spans="2:12" x14ac:dyDescent="0.3">
      <c r="B337" s="1">
        <f t="shared" si="5"/>
        <v>43066</v>
      </c>
      <c r="C337" s="2">
        <v>9295.4431073161832</v>
      </c>
      <c r="D337">
        <v>49</v>
      </c>
      <c r="E337" cm="1">
        <f t="array" ref="E337">_xlfn.SWITCH(MONTH(Cafe_FitTrained[[#This Row],[Date]]),1,100,2,100,3,100,4,150,5,150,6,150,7,150,8,200,9,150,10,150,11,150,12,150)</f>
        <v>150</v>
      </c>
      <c r="F337">
        <v>20</v>
      </c>
      <c r="G337">
        <f>IF(OR(WEEKDAY(Cafe_FitTrained[[#This Row],[Date]])=1, WEEKDAY(Cafe_FitTrained[[#This Row],[Date]])=7),1,0)</f>
        <v>0</v>
      </c>
      <c r="H337" s="8">
        <f>K$17+(K$18*Cafe_FitTrained[[#This Row],[Temp]])+(K$19*Cafe_FitTrained[[#This Row],[ADSpend]])+(K$20*Cafe_FitTrained[[#This Row],[TapsActive]])+(K$21*Cafe_FitTrained[[#This Row],[IsWeekend]])</f>
        <v>10735.105574461775</v>
      </c>
      <c r="J337" s="4">
        <v>310</v>
      </c>
      <c r="K337" s="4">
        <v>11657.181677212106</v>
      </c>
      <c r="L337" s="4">
        <v>-487.00276886530628</v>
      </c>
    </row>
    <row r="338" spans="2:12" x14ac:dyDescent="0.3">
      <c r="B338" s="1">
        <f t="shared" si="5"/>
        <v>43067</v>
      </c>
      <c r="C338" s="2">
        <v>9878.9642019569474</v>
      </c>
      <c r="D338">
        <v>52</v>
      </c>
      <c r="E338" cm="1">
        <f t="array" ref="E338">_xlfn.SWITCH(MONTH(Cafe_FitTrained[[#This Row],[Date]]),1,100,2,100,3,100,4,150,5,150,6,150,7,150,8,200,9,150,10,150,11,150,12,150)</f>
        <v>150</v>
      </c>
      <c r="F338">
        <v>20</v>
      </c>
      <c r="G338">
        <f>IF(OR(WEEKDAY(Cafe_FitTrained[[#This Row],[Date]])=1, WEEKDAY(Cafe_FitTrained[[#This Row],[Date]])=7),1,0)</f>
        <v>0</v>
      </c>
      <c r="H338" s="8">
        <f>K$17+(K$18*Cafe_FitTrained[[#This Row],[Temp]])+(K$19*Cafe_FitTrained[[#This Row],[ADSpend]])+(K$20*Cafe_FitTrained[[#This Row],[TapsActive]])+(K$21*Cafe_FitTrained[[#This Row],[IsWeekend]])</f>
        <v>10850.526155307751</v>
      </c>
      <c r="J338" s="4">
        <v>311</v>
      </c>
      <c r="K338" s="4">
        <v>11652.053614510143</v>
      </c>
      <c r="L338" s="4">
        <v>-786.84800553568493</v>
      </c>
    </row>
    <row r="339" spans="2:12" x14ac:dyDescent="0.3">
      <c r="B339" s="1">
        <f t="shared" si="5"/>
        <v>43068</v>
      </c>
      <c r="C339" s="2">
        <v>11854.877214630334</v>
      </c>
      <c r="D339">
        <v>55</v>
      </c>
      <c r="E339" cm="1">
        <f t="array" ref="E339">_xlfn.SWITCH(MONTH(Cafe_FitTrained[[#This Row],[Date]]),1,100,2,100,3,100,4,150,5,150,6,150,7,150,8,200,9,150,10,150,11,150,12,150)</f>
        <v>150</v>
      </c>
      <c r="F339">
        <v>18</v>
      </c>
      <c r="G339">
        <f>IF(OR(WEEKDAY(Cafe_FitTrained[[#This Row],[Date]])=1, WEEKDAY(Cafe_FitTrained[[#This Row],[Date]])=7),1,0)</f>
        <v>0</v>
      </c>
      <c r="H339" s="8">
        <f>K$17+(K$18*Cafe_FitTrained[[#This Row],[Temp]])+(K$19*Cafe_FitTrained[[#This Row],[ADSpend]])+(K$20*Cafe_FitTrained[[#This Row],[TapsActive]])+(K$21*Cafe_FitTrained[[#This Row],[IsWeekend]])</f>
        <v>11009.548325804346</v>
      </c>
      <c r="J339" s="4">
        <v>312</v>
      </c>
      <c r="K339" s="4">
        <v>11339.137336218917</v>
      </c>
      <c r="L339" s="4">
        <v>168.85486241142098</v>
      </c>
    </row>
    <row r="340" spans="2:12" x14ac:dyDescent="0.3">
      <c r="B340" s="1">
        <f t="shared" si="5"/>
        <v>43069</v>
      </c>
      <c r="C340" s="2">
        <v>10981.164344819408</v>
      </c>
      <c r="D340">
        <v>59</v>
      </c>
      <c r="E340" cm="1">
        <f t="array" ref="E340">_xlfn.SWITCH(MONTH(Cafe_FitTrained[[#This Row],[Date]]),1,100,2,100,3,100,4,150,5,150,6,150,7,150,8,200,9,150,10,150,11,150,12,150)</f>
        <v>150</v>
      </c>
      <c r="F340">
        <v>22</v>
      </c>
      <c r="G340">
        <f>IF(OR(WEEKDAY(Cafe_FitTrained[[#This Row],[Date]])=1, WEEKDAY(Cafe_FitTrained[[#This Row],[Date]])=7),1,0)</f>
        <v>0</v>
      </c>
      <c r="H340" s="8">
        <f>K$17+(K$18*Cafe_FitTrained[[#This Row],[Temp]])+(K$19*Cafe_FitTrained[[#This Row],[ADSpend]])+(K$20*Cafe_FitTrained[[#This Row],[TapsActive]])+(K$21*Cafe_FitTrained[[#This Row],[IsWeekend]])</f>
        <v>11076.23925429774</v>
      </c>
      <c r="J340" s="4">
        <v>313</v>
      </c>
      <c r="K340" s="4">
        <v>10828.725360482442</v>
      </c>
      <c r="L340" s="4">
        <v>-1084.4366401688967</v>
      </c>
    </row>
    <row r="341" spans="2:12" x14ac:dyDescent="0.3">
      <c r="B341" s="1">
        <f t="shared" si="5"/>
        <v>43070</v>
      </c>
      <c r="C341" s="2">
        <v>11966.645026662609</v>
      </c>
      <c r="D341">
        <v>60</v>
      </c>
      <c r="E341" cm="1">
        <f t="array" ref="E341">_xlfn.SWITCH(MONTH(Cafe_FitTrained[[#This Row],[Date]]),1,100,2,100,3,100,4,150,5,150,6,150,7,150,8,200,9,150,10,150,11,150,12,150)</f>
        <v>150</v>
      </c>
      <c r="F341">
        <v>14</v>
      </c>
      <c r="G341">
        <f>IF(OR(WEEKDAY(Cafe_FitTrained[[#This Row],[Date]])=1, WEEKDAY(Cafe_FitTrained[[#This Row],[Date]])=7),1,0)</f>
        <v>0</v>
      </c>
      <c r="H341" s="8">
        <f>K$17+(K$18*Cafe_FitTrained[[#This Row],[Temp]])+(K$19*Cafe_FitTrained[[#This Row],[ADSpend]])+(K$20*Cafe_FitTrained[[#This Row],[TapsActive]])+(K$21*Cafe_FitTrained[[#This Row],[IsWeekend]])</f>
        <v>11289.119139848872</v>
      </c>
      <c r="J341" s="4">
        <v>314</v>
      </c>
      <c r="K341" s="4">
        <v>10915.928539783679</v>
      </c>
      <c r="L341" s="4">
        <v>874.63640436102105</v>
      </c>
    </row>
    <row r="342" spans="2:12" x14ac:dyDescent="0.3">
      <c r="B342" s="1">
        <f t="shared" si="5"/>
        <v>43071</v>
      </c>
      <c r="C342" s="2">
        <v>12449.680120966299</v>
      </c>
      <c r="D342">
        <v>59</v>
      </c>
      <c r="E342" cm="1">
        <f t="array" ref="E342">_xlfn.SWITCH(MONTH(Cafe_FitTrained[[#This Row],[Date]]),1,100,2,100,3,100,4,150,5,150,6,150,7,150,8,200,9,150,10,150,11,150,12,150)</f>
        <v>150</v>
      </c>
      <c r="F342">
        <v>12</v>
      </c>
      <c r="G342">
        <f>IF(OR(WEEKDAY(Cafe_FitTrained[[#This Row],[Date]])=1, WEEKDAY(Cafe_FitTrained[[#This Row],[Date]])=7),1,0)</f>
        <v>1</v>
      </c>
      <c r="H342" s="8">
        <f>K$17+(K$18*Cafe_FitTrained[[#This Row],[Temp]])+(K$19*Cafe_FitTrained[[#This Row],[ADSpend]])+(K$20*Cafe_FitTrained[[#This Row],[TapsActive]])+(K$21*Cafe_FitTrained[[#This Row],[IsWeekend]])</f>
        <v>14143.070859872614</v>
      </c>
      <c r="J342" s="4">
        <v>315</v>
      </c>
      <c r="K342" s="4">
        <v>13719.862063437375</v>
      </c>
      <c r="L342" s="4">
        <v>-897.20161799272501</v>
      </c>
    </row>
    <row r="343" spans="2:12" x14ac:dyDescent="0.3">
      <c r="B343" s="1">
        <f t="shared" si="5"/>
        <v>43072</v>
      </c>
      <c r="C343" s="2">
        <v>12875.314771744866</v>
      </c>
      <c r="D343">
        <v>59</v>
      </c>
      <c r="E343" cm="1">
        <f t="array" ref="E343">_xlfn.SWITCH(MONTH(Cafe_FitTrained[[#This Row],[Date]]),1,100,2,100,3,100,4,150,5,150,6,150,7,150,8,200,9,150,10,150,11,150,12,150)</f>
        <v>150</v>
      </c>
      <c r="F343">
        <v>14</v>
      </c>
      <c r="G343">
        <f>IF(OR(WEEKDAY(Cafe_FitTrained[[#This Row],[Date]])=1, WEEKDAY(Cafe_FitTrained[[#This Row],[Date]])=7),1,0)</f>
        <v>1</v>
      </c>
      <c r="H343" s="8">
        <f>K$17+(K$18*Cafe_FitTrained[[#This Row],[Temp]])+(K$19*Cafe_FitTrained[[#This Row],[ADSpend]])+(K$20*Cafe_FitTrained[[#This Row],[TapsActive]])+(K$21*Cafe_FitTrained[[#This Row],[IsWeekend]])</f>
        <v>14099.469270221996</v>
      </c>
      <c r="J343" s="4">
        <v>316</v>
      </c>
      <c r="K343" s="4">
        <v>13528.782972711553</v>
      </c>
      <c r="L343" s="4">
        <v>169.12598177740801</v>
      </c>
    </row>
    <row r="344" spans="2:12" x14ac:dyDescent="0.3">
      <c r="B344" s="1">
        <f t="shared" si="5"/>
        <v>43073</v>
      </c>
      <c r="C344" s="2">
        <v>10037.255444573195</v>
      </c>
      <c r="D344">
        <v>56</v>
      </c>
      <c r="E344" cm="1">
        <f t="array" ref="E344">_xlfn.SWITCH(MONTH(Cafe_FitTrained[[#This Row],[Date]]),1,100,2,100,3,100,4,150,5,150,6,150,7,150,8,200,9,150,10,150,11,150,12,150)</f>
        <v>150</v>
      </c>
      <c r="F344">
        <v>12</v>
      </c>
      <c r="G344">
        <f>IF(OR(WEEKDAY(Cafe_FitTrained[[#This Row],[Date]])=1, WEEKDAY(Cafe_FitTrained[[#This Row],[Date]])=7),1,0)</f>
        <v>0</v>
      </c>
      <c r="H344" s="8">
        <f>K$17+(K$18*Cafe_FitTrained[[#This Row],[Temp]])+(K$19*Cafe_FitTrained[[#This Row],[ADSpend]])+(K$20*Cafe_FitTrained[[#This Row],[TapsActive]])+(K$21*Cafe_FitTrained[[#This Row],[IsWeekend]])</f>
        <v>11178.826621704857</v>
      </c>
      <c r="J344" s="4">
        <v>317</v>
      </c>
      <c r="K344" s="4">
        <v>10937.729334608988</v>
      </c>
      <c r="L344" s="4">
        <v>162.24234371057355</v>
      </c>
    </row>
    <row r="345" spans="2:12" x14ac:dyDescent="0.3">
      <c r="B345" s="1">
        <f t="shared" si="5"/>
        <v>43074</v>
      </c>
      <c r="C345" s="2">
        <v>12270.104350967616</v>
      </c>
      <c r="D345">
        <v>61</v>
      </c>
      <c r="E345" cm="1">
        <f t="array" ref="E345">_xlfn.SWITCH(MONTH(Cafe_FitTrained[[#This Row],[Date]]),1,100,2,100,3,100,4,150,5,150,6,150,7,150,8,200,9,150,10,150,11,150,12,150)</f>
        <v>150</v>
      </c>
      <c r="F345">
        <v>19</v>
      </c>
      <c r="G345">
        <f>IF(OR(WEEKDAY(Cafe_FitTrained[[#This Row],[Date]])=1, WEEKDAY(Cafe_FitTrained[[#This Row],[Date]])=7),1,0)</f>
        <v>0</v>
      </c>
      <c r="H345" s="8">
        <f>K$17+(K$18*Cafe_FitTrained[[#This Row],[Temp]])+(K$19*Cafe_FitTrained[[#This Row],[ADSpend]])+(K$20*Cafe_FitTrained[[#This Row],[TapsActive]])+(K$21*Cafe_FitTrained[[#This Row],[IsWeekend]])</f>
        <v>11218.588692670985</v>
      </c>
      <c r="J345" s="4">
        <v>318</v>
      </c>
      <c r="K345" s="4">
        <v>10795.379896235745</v>
      </c>
      <c r="L345" s="4">
        <v>-669.0905709145427</v>
      </c>
    </row>
    <row r="346" spans="2:12" x14ac:dyDescent="0.3">
      <c r="B346" s="1">
        <f t="shared" si="5"/>
        <v>43075</v>
      </c>
      <c r="C346" s="2">
        <v>11573.923580673762</v>
      </c>
      <c r="D346">
        <v>46</v>
      </c>
      <c r="E346" cm="1">
        <f t="array" ref="E346">_xlfn.SWITCH(MONTH(Cafe_FitTrained[[#This Row],[Date]]),1,100,2,100,3,100,4,150,5,150,6,150,7,150,8,200,9,150,10,150,11,150,12,150)</f>
        <v>150</v>
      </c>
      <c r="F346">
        <v>18</v>
      </c>
      <c r="G346">
        <f>IF(OR(WEEKDAY(Cafe_FitTrained[[#This Row],[Date]])=1, WEEKDAY(Cafe_FitTrained[[#This Row],[Date]])=7),1,0)</f>
        <v>0</v>
      </c>
      <c r="H346" s="8">
        <f>K$17+(K$18*Cafe_FitTrained[[#This Row],[Temp]])+(K$19*Cafe_FitTrained[[#This Row],[ADSpend]])+(K$20*Cafe_FitTrained[[#This Row],[TapsActive]])+(K$21*Cafe_FitTrained[[#This Row],[IsWeekend]])</f>
        <v>10663.286583266421</v>
      </c>
      <c r="J346" s="4">
        <v>319</v>
      </c>
      <c r="K346" s="4">
        <v>10844.109548588323</v>
      </c>
      <c r="L346" s="4">
        <v>427.47888287981186</v>
      </c>
    </row>
    <row r="347" spans="2:12" x14ac:dyDescent="0.3">
      <c r="B347" s="1">
        <f t="shared" si="5"/>
        <v>43076</v>
      </c>
      <c r="C347" s="2">
        <v>11448.276559424101</v>
      </c>
      <c r="D347">
        <v>43</v>
      </c>
      <c r="E347" cm="1">
        <f t="array" ref="E347">_xlfn.SWITCH(MONTH(Cafe_FitTrained[[#This Row],[Date]]),1,100,2,100,3,100,4,150,5,150,6,150,7,150,8,200,9,150,10,150,11,150,12,150)</f>
        <v>150</v>
      </c>
      <c r="F347">
        <v>14</v>
      </c>
      <c r="G347">
        <f>IF(OR(WEEKDAY(Cafe_FitTrained[[#This Row],[Date]])=1, WEEKDAY(Cafe_FitTrained[[#This Row],[Date]])=7),1,0)</f>
        <v>0</v>
      </c>
      <c r="H347" s="8">
        <f>K$17+(K$18*Cafe_FitTrained[[#This Row],[Temp]])+(K$19*Cafe_FitTrained[[#This Row],[ADSpend]])+(K$20*Cafe_FitTrained[[#This Row],[TapsActive]])+(K$21*Cafe_FitTrained[[#This Row],[IsWeekend]])</f>
        <v>10635.069181721685</v>
      </c>
      <c r="J347" s="4">
        <v>320</v>
      </c>
      <c r="K347" s="4">
        <v>11004.420263102382</v>
      </c>
      <c r="L347" s="4">
        <v>-858.26141856757022</v>
      </c>
    </row>
    <row r="348" spans="2:12" x14ac:dyDescent="0.3">
      <c r="B348" s="1">
        <f t="shared" si="5"/>
        <v>43077</v>
      </c>
      <c r="C348" s="2">
        <v>10712.346291690352</v>
      </c>
      <c r="D348">
        <v>39</v>
      </c>
      <c r="E348" cm="1">
        <f t="array" ref="E348">_xlfn.SWITCH(MONTH(Cafe_FitTrained[[#This Row],[Date]]),1,100,2,100,3,100,4,150,5,150,6,150,7,150,8,200,9,150,10,150,11,150,12,150)</f>
        <v>150</v>
      </c>
      <c r="F348">
        <v>14</v>
      </c>
      <c r="G348">
        <f>IF(OR(WEEKDAY(Cafe_FitTrained[[#This Row],[Date]])=1, WEEKDAY(Cafe_FitTrained[[#This Row],[Date]])=7),1,0)</f>
        <v>0</v>
      </c>
      <c r="H348" s="8">
        <f>K$17+(K$18*Cafe_FitTrained[[#This Row],[Temp]])+(K$19*Cafe_FitTrained[[#This Row],[ADSpend]])+(K$20*Cafe_FitTrained[[#This Row],[TapsActive]])+(K$21*Cafe_FitTrained[[#This Row],[IsWeekend]])</f>
        <v>10481.175073927052</v>
      </c>
      <c r="J348" s="4">
        <v>321</v>
      </c>
      <c r="K348" s="4">
        <v>11041.605246033574</v>
      </c>
      <c r="L348" s="4">
        <v>776.56674052846211</v>
      </c>
    </row>
    <row r="349" spans="2:12" x14ac:dyDescent="0.3">
      <c r="B349" s="1">
        <f t="shared" si="5"/>
        <v>43078</v>
      </c>
      <c r="C349" s="2">
        <v>13830.69750259946</v>
      </c>
      <c r="D349">
        <v>34</v>
      </c>
      <c r="E349" cm="1">
        <f t="array" ref="E349">_xlfn.SWITCH(MONTH(Cafe_FitTrained[[#This Row],[Date]]),1,100,2,100,3,100,4,150,5,150,6,150,7,150,8,200,9,150,10,150,11,150,12,150)</f>
        <v>150</v>
      </c>
      <c r="F349">
        <v>13</v>
      </c>
      <c r="G349">
        <f>IF(OR(WEEKDAY(Cafe_FitTrained[[#This Row],[Date]])=1, WEEKDAY(Cafe_FitTrained[[#This Row],[Date]])=7),1,0)</f>
        <v>1</v>
      </c>
      <c r="H349" s="8">
        <f>K$17+(K$18*Cafe_FitTrained[[#This Row],[Temp]])+(K$19*Cafe_FitTrained[[#This Row],[ADSpend]])+(K$20*Cafe_FitTrained[[#This Row],[TapsActive]])+(K$21*Cafe_FitTrained[[#This Row],[IsWeekend]])</f>
        <v>13159.431891330853</v>
      </c>
      <c r="J349" s="4">
        <v>322</v>
      </c>
      <c r="K349" s="4">
        <v>13814.770393475508</v>
      </c>
      <c r="L349" s="4">
        <v>-1311.2855386491956</v>
      </c>
    </row>
    <row r="350" spans="2:12" x14ac:dyDescent="0.3">
      <c r="B350" s="1">
        <f t="shared" si="5"/>
        <v>43079</v>
      </c>
      <c r="C350" s="2">
        <v>13205.76020754156</v>
      </c>
      <c r="D350">
        <v>34</v>
      </c>
      <c r="E350" cm="1">
        <f t="array" ref="E350">_xlfn.SWITCH(MONTH(Cafe_FitTrained[[#This Row],[Date]]),1,100,2,100,3,100,4,150,5,150,6,150,7,150,8,200,9,150,10,150,11,150,12,150)</f>
        <v>150</v>
      </c>
      <c r="F350">
        <v>12</v>
      </c>
      <c r="G350">
        <f>IF(OR(WEEKDAY(Cafe_FitTrained[[#This Row],[Date]])=1, WEEKDAY(Cafe_FitTrained[[#This Row],[Date]])=7),1,0)</f>
        <v>1</v>
      </c>
      <c r="H350" s="8">
        <f>K$17+(K$18*Cafe_FitTrained[[#This Row],[Temp]])+(K$19*Cafe_FitTrained[[#This Row],[ADSpend]])+(K$20*Cafe_FitTrained[[#This Row],[TapsActive]])+(K$21*Cafe_FitTrained[[#This Row],[IsWeekend]])</f>
        <v>13181.232686156161</v>
      </c>
      <c r="J350" s="4">
        <v>323</v>
      </c>
      <c r="K350" s="4">
        <v>13737.82333957819</v>
      </c>
      <c r="L350" s="4">
        <v>502.26378225036569</v>
      </c>
    </row>
    <row r="351" spans="2:12" x14ac:dyDescent="0.3">
      <c r="B351" s="1">
        <f t="shared" si="5"/>
        <v>43080</v>
      </c>
      <c r="C351" s="2">
        <v>10327.51118360295</v>
      </c>
      <c r="D351">
        <v>42</v>
      </c>
      <c r="E351" cm="1">
        <f t="array" ref="E351">_xlfn.SWITCH(MONTH(Cafe_FitTrained[[#This Row],[Date]]),1,100,2,100,3,100,4,150,5,150,6,150,7,150,8,200,9,150,10,150,11,150,12,150)</f>
        <v>150</v>
      </c>
      <c r="F351">
        <v>13</v>
      </c>
      <c r="G351">
        <f>IF(OR(WEEKDAY(Cafe_FitTrained[[#This Row],[Date]])=1, WEEKDAY(Cafe_FitTrained[[#This Row],[Date]])=7),1,0)</f>
        <v>0</v>
      </c>
      <c r="H351" s="8">
        <f>K$17+(K$18*Cafe_FitTrained[[#This Row],[Temp]])+(K$19*Cafe_FitTrained[[#This Row],[ADSpend]])+(K$20*Cafe_FitTrained[[#This Row],[TapsActive]])+(K$21*Cafe_FitTrained[[#This Row],[IsWeekend]])</f>
        <v>10618.396449598335</v>
      </c>
      <c r="J351" s="4">
        <v>324</v>
      </c>
      <c r="K351" s="4">
        <v>10520.937144893178</v>
      </c>
      <c r="L351" s="4">
        <v>115.98523906560513</v>
      </c>
    </row>
    <row r="352" spans="2:12" x14ac:dyDescent="0.3">
      <c r="B352" s="1">
        <f t="shared" si="5"/>
        <v>43081</v>
      </c>
      <c r="C352" s="2">
        <v>9465.8240879277928</v>
      </c>
      <c r="D352">
        <v>47</v>
      </c>
      <c r="E352" cm="1">
        <f t="array" ref="E352">_xlfn.SWITCH(MONTH(Cafe_FitTrained[[#This Row],[Date]]),1,100,2,100,3,100,4,150,5,150,6,150,7,150,8,200,9,150,10,150,11,150,12,150)</f>
        <v>150</v>
      </c>
      <c r="F352">
        <v>20</v>
      </c>
      <c r="G352">
        <f>IF(OR(WEEKDAY(Cafe_FitTrained[[#This Row],[Date]])=1, WEEKDAY(Cafe_FitTrained[[#This Row],[Date]])=7),1,0)</f>
        <v>0</v>
      </c>
      <c r="H352" s="8">
        <f>K$17+(K$18*Cafe_FitTrained[[#This Row],[Temp]])+(K$19*Cafe_FitTrained[[#This Row],[ADSpend]])+(K$20*Cafe_FitTrained[[#This Row],[TapsActive]])+(K$21*Cafe_FitTrained[[#This Row],[IsWeekend]])</f>
        <v>10658.158520564461</v>
      </c>
      <c r="J352" s="4">
        <v>325</v>
      </c>
      <c r="K352" s="4">
        <v>10915.928539783679</v>
      </c>
      <c r="L352" s="4">
        <v>-720.45099439262231</v>
      </c>
    </row>
    <row r="353" spans="2:12" x14ac:dyDescent="0.3">
      <c r="B353" s="1">
        <f t="shared" si="5"/>
        <v>43082</v>
      </c>
      <c r="C353" s="2">
        <v>8860.0964736580045</v>
      </c>
      <c r="D353">
        <v>38</v>
      </c>
      <c r="E353" cm="1">
        <f t="array" ref="E353">_xlfn.SWITCH(MONTH(Cafe_FitTrained[[#This Row],[Date]]),1,100,2,100,3,100,4,150,5,150,6,150,7,150,8,200,9,150,10,150,11,150,12,150)</f>
        <v>150</v>
      </c>
      <c r="F353">
        <v>21</v>
      </c>
      <c r="G353">
        <f>IF(OR(WEEKDAY(Cafe_FitTrained[[#This Row],[Date]])=1, WEEKDAY(Cafe_FitTrained[[#This Row],[Date]])=7),1,0)</f>
        <v>0</v>
      </c>
      <c r="H353" s="8">
        <f>K$17+(K$18*Cafe_FitTrained[[#This Row],[Temp]])+(K$19*Cafe_FitTrained[[#This Row],[ADSpend]])+(K$20*Cafe_FitTrained[[#This Row],[TapsActive]])+(K$21*Cafe_FitTrained[[#This Row],[IsWeekend]])</f>
        <v>10290.095983201227</v>
      </c>
      <c r="J353" s="4">
        <v>326</v>
      </c>
      <c r="K353" s="4">
        <v>10982.619468277073</v>
      </c>
      <c r="L353" s="4">
        <v>55.814760119954371</v>
      </c>
    </row>
    <row r="354" spans="2:12" x14ac:dyDescent="0.3">
      <c r="B354" s="1">
        <f t="shared" si="5"/>
        <v>43083</v>
      </c>
      <c r="C354" s="2">
        <v>9440.4763395548507</v>
      </c>
      <c r="D354">
        <v>46</v>
      </c>
      <c r="E354" cm="1">
        <f t="array" ref="E354">_xlfn.SWITCH(MONTH(Cafe_FitTrained[[#This Row],[Date]]),1,100,2,100,3,100,4,150,5,150,6,150,7,150,8,200,9,150,10,150,11,150,12,150)</f>
        <v>150</v>
      </c>
      <c r="F354">
        <v>17</v>
      </c>
      <c r="G354">
        <f>IF(OR(WEEKDAY(Cafe_FitTrained[[#This Row],[Date]])=1, WEEKDAY(Cafe_FitTrained[[#This Row],[Date]])=7),1,0)</f>
        <v>0</v>
      </c>
      <c r="H354" s="8">
        <f>K$17+(K$18*Cafe_FitTrained[[#This Row],[Temp]])+(K$19*Cafe_FitTrained[[#This Row],[ADSpend]])+(K$20*Cafe_FitTrained[[#This Row],[TapsActive]])+(K$21*Cafe_FitTrained[[#This Row],[IsWeekend]])</f>
        <v>10685.08737809173</v>
      </c>
      <c r="J354" s="4">
        <v>327</v>
      </c>
      <c r="K354" s="4">
        <v>10822.308753763013</v>
      </c>
      <c r="L354" s="4">
        <v>429.80410671985373</v>
      </c>
    </row>
    <row r="355" spans="2:12" x14ac:dyDescent="0.3">
      <c r="B355" s="1">
        <f t="shared" si="5"/>
        <v>43084</v>
      </c>
      <c r="C355" s="2">
        <v>10166.516946394702</v>
      </c>
      <c r="D355">
        <v>42</v>
      </c>
      <c r="E355" cm="1">
        <f t="array" ref="E355">_xlfn.SWITCH(MONTH(Cafe_FitTrained[[#This Row],[Date]]),1,100,2,100,3,100,4,150,5,150,6,150,7,150,8,200,9,150,10,150,11,150,12,150)</f>
        <v>150</v>
      </c>
      <c r="F355">
        <v>18</v>
      </c>
      <c r="G355">
        <f>IF(OR(WEEKDAY(Cafe_FitTrained[[#This Row],[Date]])=1, WEEKDAY(Cafe_FitTrained[[#This Row],[Date]])=7),1,0)</f>
        <v>0</v>
      </c>
      <c r="H355" s="8">
        <f>K$17+(K$18*Cafe_FitTrained[[#This Row],[Temp]])+(K$19*Cafe_FitTrained[[#This Row],[ADSpend]])+(K$20*Cafe_FitTrained[[#This Row],[TapsActive]])+(K$21*Cafe_FitTrained[[#This Row],[IsWeekend]])</f>
        <v>10509.392475471788</v>
      </c>
      <c r="J355" s="4">
        <v>328</v>
      </c>
      <c r="K355" s="4">
        <v>10812.052628359093</v>
      </c>
      <c r="L355" s="4">
        <v>463.67992584261992</v>
      </c>
    </row>
    <row r="356" spans="2:12" x14ac:dyDescent="0.3">
      <c r="B356" s="1">
        <f t="shared" si="5"/>
        <v>43085</v>
      </c>
      <c r="C356" s="2">
        <v>11645.22411121098</v>
      </c>
      <c r="D356">
        <v>37</v>
      </c>
      <c r="E356" cm="1">
        <f t="array" ref="E356">_xlfn.SWITCH(MONTH(Cafe_FitTrained[[#This Row],[Date]]),1,100,2,100,3,100,4,150,5,150,6,150,7,150,8,200,9,150,10,150,11,150,12,150)</f>
        <v>150</v>
      </c>
      <c r="F356">
        <v>20</v>
      </c>
      <c r="G356">
        <f>IF(OR(WEEKDAY(Cafe_FitTrained[[#This Row],[Date]])=1, WEEKDAY(Cafe_FitTrained[[#This Row],[Date]])=7),1,0)</f>
        <v>1</v>
      </c>
      <c r="H356" s="8">
        <f>K$17+(K$18*Cafe_FitTrained[[#This Row],[Temp]])+(K$19*Cafe_FitTrained[[#This Row],[ADSpend]])+(K$20*Cafe_FitTrained[[#This Row],[TapsActive]])+(K$21*Cafe_FitTrained[[#This Row],[IsWeekend]])</f>
        <v>13122.246908399662</v>
      </c>
      <c r="J356" s="4">
        <v>329</v>
      </c>
      <c r="K356" s="4">
        <v>13808.353786756079</v>
      </c>
      <c r="L356" s="4">
        <v>500.62340642907657</v>
      </c>
    </row>
    <row r="357" spans="2:12" x14ac:dyDescent="0.3">
      <c r="B357" s="1">
        <f t="shared" si="5"/>
        <v>43086</v>
      </c>
      <c r="C357" s="2">
        <v>12322.59846223889</v>
      </c>
      <c r="D357">
        <v>42</v>
      </c>
      <c r="E357" cm="1">
        <f t="array" ref="E357">_xlfn.SWITCH(MONTH(Cafe_FitTrained[[#This Row],[Date]]),1,100,2,100,3,100,4,150,5,150,6,150,7,150,8,200,9,150,10,150,11,150,12,150)</f>
        <v>150</v>
      </c>
      <c r="F357">
        <v>17</v>
      </c>
      <c r="G357">
        <f>IF(OR(WEEKDAY(Cafe_FitTrained[[#This Row],[Date]])=1, WEEKDAY(Cafe_FitTrained[[#This Row],[Date]])=7),1,0)</f>
        <v>1</v>
      </c>
      <c r="H357" s="8">
        <f>K$17+(K$18*Cafe_FitTrained[[#This Row],[Temp]])+(K$19*Cafe_FitTrained[[#This Row],[ADSpend]])+(K$20*Cafe_FitTrained[[#This Row],[TapsActive]])+(K$21*Cafe_FitTrained[[#This Row],[IsWeekend]])</f>
        <v>13380.016927618879</v>
      </c>
      <c r="J357" s="4">
        <v>330</v>
      </c>
      <c r="K357" s="4">
        <v>13742.951402280152</v>
      </c>
      <c r="L357" s="4">
        <v>120.74174103124824</v>
      </c>
    </row>
    <row r="358" spans="2:12" x14ac:dyDescent="0.3">
      <c r="B358" s="1">
        <f t="shared" si="5"/>
        <v>43087</v>
      </c>
      <c r="C358" s="2">
        <v>10112.824240136008</v>
      </c>
      <c r="D358">
        <v>51</v>
      </c>
      <c r="E358" cm="1">
        <f t="array" ref="E358">_xlfn.SWITCH(MONTH(Cafe_FitTrained[[#This Row],[Date]]),1,100,2,100,3,100,4,150,5,150,6,150,7,150,8,200,9,150,10,150,11,150,12,150)</f>
        <v>150</v>
      </c>
      <c r="F358">
        <v>13</v>
      </c>
      <c r="G358">
        <f>IF(OR(WEEKDAY(Cafe_FitTrained[[#This Row],[Date]])=1, WEEKDAY(Cafe_FitTrained[[#This Row],[Date]])=7),1,0)</f>
        <v>0</v>
      </c>
      <c r="H358" s="8">
        <f>K$17+(K$18*Cafe_FitTrained[[#This Row],[Temp]])+(K$19*Cafe_FitTrained[[#This Row],[ADSpend]])+(K$20*Cafe_FitTrained[[#This Row],[TapsActive]])+(K$21*Cafe_FitTrained[[#This Row],[IsWeekend]])</f>
        <v>10964.658192136259</v>
      </c>
      <c r="J358" s="4">
        <v>331</v>
      </c>
      <c r="K358" s="4">
        <v>10735.105574461775</v>
      </c>
      <c r="L358" s="4">
        <v>-1439.662467145592</v>
      </c>
    </row>
    <row r="359" spans="2:12" x14ac:dyDescent="0.3">
      <c r="B359" s="1">
        <f t="shared" si="5"/>
        <v>43088</v>
      </c>
      <c r="C359" s="2">
        <v>11242.211632514751</v>
      </c>
      <c r="D359">
        <v>53</v>
      </c>
      <c r="E359" cm="1">
        <f t="array" ref="E359">_xlfn.SWITCH(MONTH(Cafe_FitTrained[[#This Row],[Date]]),1,100,2,100,3,100,4,150,5,150,6,150,7,150,8,200,9,150,10,150,11,150,12,150)</f>
        <v>150</v>
      </c>
      <c r="F359">
        <v>15</v>
      </c>
      <c r="G359">
        <f>IF(OR(WEEKDAY(Cafe_FitTrained[[#This Row],[Date]])=1, WEEKDAY(Cafe_FitTrained[[#This Row],[Date]])=7),1,0)</f>
        <v>0</v>
      </c>
      <c r="H359" s="8">
        <f>K$17+(K$18*Cafe_FitTrained[[#This Row],[Temp]])+(K$19*Cafe_FitTrained[[#This Row],[ADSpend]])+(K$20*Cafe_FitTrained[[#This Row],[TapsActive]])+(K$21*Cafe_FitTrained[[#This Row],[IsWeekend]])</f>
        <v>10998.003656382956</v>
      </c>
      <c r="J359" s="4">
        <v>332</v>
      </c>
      <c r="K359" s="4">
        <v>10850.526155307751</v>
      </c>
      <c r="L359" s="4">
        <v>-971.56195335080338</v>
      </c>
    </row>
    <row r="360" spans="2:12" x14ac:dyDescent="0.3">
      <c r="B360" s="1">
        <f t="shared" si="5"/>
        <v>43089</v>
      </c>
      <c r="C360" s="2">
        <v>9980.7787346569567</v>
      </c>
      <c r="D360">
        <v>62</v>
      </c>
      <c r="E360" cm="1">
        <f t="array" ref="E360">_xlfn.SWITCH(MONTH(Cafe_FitTrained[[#This Row],[Date]]),1,100,2,100,3,100,4,150,5,150,6,150,7,150,8,200,9,150,10,150,11,150,12,150)</f>
        <v>150</v>
      </c>
      <c r="F360">
        <v>22</v>
      </c>
      <c r="G360">
        <f>IF(OR(WEEKDAY(Cafe_FitTrained[[#This Row],[Date]])=1, WEEKDAY(Cafe_FitTrained[[#This Row],[Date]])=7),1,0)</f>
        <v>0</v>
      </c>
      <c r="H360" s="8">
        <f>K$17+(K$18*Cafe_FitTrained[[#This Row],[Temp]])+(K$19*Cafe_FitTrained[[#This Row],[ADSpend]])+(K$20*Cafe_FitTrained[[#This Row],[TapsActive]])+(K$21*Cafe_FitTrained[[#This Row],[IsWeekend]])</f>
        <v>11191.659835143715</v>
      </c>
      <c r="J360" s="4">
        <v>333</v>
      </c>
      <c r="K360" s="4">
        <v>11009.548325804346</v>
      </c>
      <c r="L360" s="4">
        <v>845.32888882598854</v>
      </c>
    </row>
    <row r="361" spans="2:12" x14ac:dyDescent="0.3">
      <c r="B361" s="1">
        <f t="shared" si="5"/>
        <v>43090</v>
      </c>
      <c r="C361" s="2">
        <v>10441.223356719303</v>
      </c>
      <c r="D361">
        <v>56</v>
      </c>
      <c r="E361" cm="1">
        <f t="array" ref="E361">_xlfn.SWITCH(MONTH(Cafe_FitTrained[[#This Row],[Date]]),1,100,2,100,3,100,4,150,5,150,6,150,7,150,8,200,9,150,10,150,11,150,12,150)</f>
        <v>150</v>
      </c>
      <c r="F361">
        <v>18</v>
      </c>
      <c r="G361">
        <f>IF(OR(WEEKDAY(Cafe_FitTrained[[#This Row],[Date]])=1, WEEKDAY(Cafe_FitTrained[[#This Row],[Date]])=7),1,0)</f>
        <v>0</v>
      </c>
      <c r="H361" s="8">
        <f>K$17+(K$18*Cafe_FitTrained[[#This Row],[Temp]])+(K$19*Cafe_FitTrained[[#This Row],[ADSpend]])+(K$20*Cafe_FitTrained[[#This Row],[TapsActive]])+(K$21*Cafe_FitTrained[[#This Row],[IsWeekend]])</f>
        <v>11048.021852753001</v>
      </c>
      <c r="J361" s="4">
        <v>334</v>
      </c>
      <c r="K361" s="4">
        <v>11076.23925429774</v>
      </c>
      <c r="L361" s="4">
        <v>-95.074909478331392</v>
      </c>
    </row>
    <row r="362" spans="2:12" x14ac:dyDescent="0.3">
      <c r="B362" s="1">
        <f t="shared" si="5"/>
        <v>43091</v>
      </c>
      <c r="C362" s="2">
        <v>10372.374362662777</v>
      </c>
      <c r="D362">
        <v>53</v>
      </c>
      <c r="E362" cm="1">
        <f t="array" ref="E362">_xlfn.SWITCH(MONTH(Cafe_FitTrained[[#This Row],[Date]]),1,100,2,100,3,100,4,150,5,150,6,150,7,150,8,200,9,150,10,150,11,150,12,150)</f>
        <v>150</v>
      </c>
      <c r="F362">
        <v>12</v>
      </c>
      <c r="G362">
        <f>IF(OR(WEEKDAY(Cafe_FitTrained[[#This Row],[Date]])=1, WEEKDAY(Cafe_FitTrained[[#This Row],[Date]])=7),1,0)</f>
        <v>0</v>
      </c>
      <c r="H362" s="8">
        <f>K$17+(K$18*Cafe_FitTrained[[#This Row],[Temp]])+(K$19*Cafe_FitTrained[[#This Row],[ADSpend]])+(K$20*Cafe_FitTrained[[#This Row],[TapsActive]])+(K$21*Cafe_FitTrained[[#This Row],[IsWeekend]])</f>
        <v>11063.406040858883</v>
      </c>
      <c r="J362" s="4">
        <v>335</v>
      </c>
      <c r="K362" s="4">
        <v>11289.119139848872</v>
      </c>
      <c r="L362" s="4">
        <v>677.52588681373709</v>
      </c>
    </row>
    <row r="363" spans="2:12" x14ac:dyDescent="0.3">
      <c r="B363" s="1">
        <f t="shared" si="5"/>
        <v>43092</v>
      </c>
      <c r="C363" s="2">
        <v>13973.124009227431</v>
      </c>
      <c r="D363">
        <v>61</v>
      </c>
      <c r="E363" cm="1">
        <f t="array" ref="E363">_xlfn.SWITCH(MONTH(Cafe_FitTrained[[#This Row],[Date]]),1,100,2,100,3,100,4,150,5,150,6,150,7,150,8,200,9,150,10,150,11,150,12,150)</f>
        <v>150</v>
      </c>
      <c r="F363">
        <v>16</v>
      </c>
      <c r="G363">
        <f>IF(OR(WEEKDAY(Cafe_FitTrained[[#This Row],[Date]])=1, WEEKDAY(Cafe_FitTrained[[#This Row],[Date]])=7),1,0)</f>
        <v>1</v>
      </c>
      <c r="H363" s="8">
        <f>K$17+(K$18*Cafe_FitTrained[[#This Row],[Temp]])+(K$19*Cafe_FitTrained[[#This Row],[ADSpend]])+(K$20*Cafe_FitTrained[[#This Row],[TapsActive]])+(K$21*Cafe_FitTrained[[#This Row],[IsWeekend]])</f>
        <v>14132.814734468693</v>
      </c>
      <c r="J363" s="4">
        <v>336</v>
      </c>
      <c r="K363" s="4">
        <v>14143.070859872614</v>
      </c>
      <c r="L363" s="4">
        <v>-1693.3907389063152</v>
      </c>
    </row>
    <row r="364" spans="2:12" x14ac:dyDescent="0.3">
      <c r="B364" s="1">
        <f t="shared" si="5"/>
        <v>43093</v>
      </c>
      <c r="C364" s="2">
        <v>13661.958615635405</v>
      </c>
      <c r="D364">
        <v>48</v>
      </c>
      <c r="E364" cm="1">
        <f t="array" ref="E364">_xlfn.SWITCH(MONTH(Cafe_FitTrained[[#This Row],[Date]]),1,100,2,100,3,100,4,150,5,150,6,150,7,150,8,200,9,150,10,150,11,150,12,150)</f>
        <v>150</v>
      </c>
      <c r="F364">
        <v>12</v>
      </c>
      <c r="G364">
        <f>IF(OR(WEEKDAY(Cafe_FitTrained[[#This Row],[Date]])=1, WEEKDAY(Cafe_FitTrained[[#This Row],[Date]])=7),1,0)</f>
        <v>1</v>
      </c>
      <c r="H364" s="8">
        <f>K$17+(K$18*Cafe_FitTrained[[#This Row],[Temp]])+(K$19*Cafe_FitTrained[[#This Row],[ADSpend]])+(K$20*Cafe_FitTrained[[#This Row],[TapsActive]])+(K$21*Cafe_FitTrained[[#This Row],[IsWeekend]])</f>
        <v>13719.862063437375</v>
      </c>
      <c r="J364" s="4">
        <v>337</v>
      </c>
      <c r="K364" s="4">
        <v>14099.469270221996</v>
      </c>
      <c r="L364" s="4">
        <v>-1224.1544984771299</v>
      </c>
    </row>
    <row r="365" spans="2:12" x14ac:dyDescent="0.3">
      <c r="B365" s="1">
        <f t="shared" si="5"/>
        <v>43094</v>
      </c>
      <c r="C365" s="2">
        <v>9090.7455249217037</v>
      </c>
      <c r="D365">
        <v>38</v>
      </c>
      <c r="E365" cm="1">
        <f t="array" ref="E365">_xlfn.SWITCH(MONTH(Cafe_FitTrained[[#This Row],[Date]]),1,100,2,100,3,100,4,150,5,150,6,150,7,150,8,200,9,150,10,150,11,150,12,150)</f>
        <v>150</v>
      </c>
      <c r="F365">
        <v>16</v>
      </c>
      <c r="G365">
        <f>IF(OR(WEEKDAY(Cafe_FitTrained[[#This Row],[Date]])=1, WEEKDAY(Cafe_FitTrained[[#This Row],[Date]])=7),1,0)</f>
        <v>0</v>
      </c>
      <c r="H365" s="8">
        <f>K$17+(K$18*Cafe_FitTrained[[#This Row],[Temp]])+(K$19*Cafe_FitTrained[[#This Row],[ADSpend]])+(K$20*Cafe_FitTrained[[#This Row],[TapsActive]])+(K$21*Cafe_FitTrained[[#This Row],[IsWeekend]])</f>
        <v>10399.099957327773</v>
      </c>
      <c r="J365" s="4">
        <v>338</v>
      </c>
      <c r="K365" s="4">
        <v>11178.826621704857</v>
      </c>
      <c r="L365" s="4">
        <v>-1141.5711771316619</v>
      </c>
    </row>
    <row r="366" spans="2:12" x14ac:dyDescent="0.3">
      <c r="B366" s="1">
        <f t="shared" si="5"/>
        <v>43095</v>
      </c>
      <c r="C366" s="2">
        <v>9546.2305720796667</v>
      </c>
      <c r="D366">
        <v>38</v>
      </c>
      <c r="E366" cm="1">
        <f t="array" ref="E366">_xlfn.SWITCH(MONTH(Cafe_FitTrained[[#This Row],[Date]]),1,100,2,100,3,100,4,150,5,150,6,150,7,150,8,200,9,150,10,150,11,150,12,150)</f>
        <v>150</v>
      </c>
      <c r="F366">
        <v>20</v>
      </c>
      <c r="G366">
        <f>IF(OR(WEEKDAY(Cafe_FitTrained[[#This Row],[Date]])=1, WEEKDAY(Cafe_FitTrained[[#This Row],[Date]])=7),1,0)</f>
        <v>0</v>
      </c>
      <c r="H366" s="8">
        <f>K$17+(K$18*Cafe_FitTrained[[#This Row],[Temp]])+(K$19*Cafe_FitTrained[[#This Row],[ADSpend]])+(K$20*Cafe_FitTrained[[#This Row],[TapsActive]])+(K$21*Cafe_FitTrained[[#This Row],[IsWeekend]])</f>
        <v>10311.896778026536</v>
      </c>
      <c r="J366" s="4">
        <v>339</v>
      </c>
      <c r="K366" s="4">
        <v>11218.588692670985</v>
      </c>
      <c r="L366" s="4">
        <v>1051.515658296632</v>
      </c>
    </row>
    <row r="367" spans="2:12" x14ac:dyDescent="0.3">
      <c r="B367" s="1">
        <f t="shared" si="5"/>
        <v>43096</v>
      </c>
      <c r="C367" s="2">
        <v>10157.43997077636</v>
      </c>
      <c r="D367">
        <v>41</v>
      </c>
      <c r="E367" cm="1">
        <f t="array" ref="E367">_xlfn.SWITCH(MONTH(Cafe_FitTrained[[#This Row],[Date]]),1,100,2,100,3,100,4,150,5,150,6,150,7,150,8,200,9,150,10,150,11,150,12,150)</f>
        <v>150</v>
      </c>
      <c r="F367">
        <v>21</v>
      </c>
      <c r="G367">
        <f>IF(OR(WEEKDAY(Cafe_FitTrained[[#This Row],[Date]])=1, WEEKDAY(Cafe_FitTrained[[#This Row],[Date]])=7),1,0)</f>
        <v>0</v>
      </c>
      <c r="H367" s="8">
        <f>K$17+(K$18*Cafe_FitTrained[[#This Row],[Temp]])+(K$19*Cafe_FitTrained[[#This Row],[ADSpend]])+(K$20*Cafe_FitTrained[[#This Row],[TapsActive]])+(K$21*Cafe_FitTrained[[#This Row],[IsWeekend]])</f>
        <v>10405.516564047202</v>
      </c>
      <c r="J367" s="4">
        <v>340</v>
      </c>
      <c r="K367" s="4">
        <v>10663.286583266421</v>
      </c>
      <c r="L367" s="4">
        <v>910.63699740734046</v>
      </c>
    </row>
    <row r="368" spans="2:12" x14ac:dyDescent="0.3">
      <c r="B368" s="1">
        <f t="shared" si="5"/>
        <v>43097</v>
      </c>
      <c r="C368" s="2">
        <v>10933.779552395245</v>
      </c>
      <c r="D368">
        <v>38</v>
      </c>
      <c r="E368" cm="1">
        <f t="array" ref="E368">_xlfn.SWITCH(MONTH(Cafe_FitTrained[[#This Row],[Date]]),1,100,2,100,3,100,4,150,5,150,6,150,7,150,8,200,9,150,10,150,11,150,12,150)</f>
        <v>150</v>
      </c>
      <c r="F368">
        <v>20</v>
      </c>
      <c r="G368">
        <f>IF(OR(WEEKDAY(Cafe_FitTrained[[#This Row],[Date]])=1, WEEKDAY(Cafe_FitTrained[[#This Row],[Date]])=7),1,0)</f>
        <v>0</v>
      </c>
      <c r="H368" s="8">
        <f>K$17+(K$18*Cafe_FitTrained[[#This Row],[Temp]])+(K$19*Cafe_FitTrained[[#This Row],[ADSpend]])+(K$20*Cafe_FitTrained[[#This Row],[TapsActive]])+(K$21*Cafe_FitTrained[[#This Row],[IsWeekend]])</f>
        <v>10311.896778026536</v>
      </c>
      <c r="J368" s="4">
        <v>341</v>
      </c>
      <c r="K368" s="4">
        <v>10635.069181721685</v>
      </c>
      <c r="L368" s="4">
        <v>813.20737770241612</v>
      </c>
    </row>
    <row r="369" spans="2:12" x14ac:dyDescent="0.3">
      <c r="B369" s="1">
        <f t="shared" si="5"/>
        <v>43098</v>
      </c>
      <c r="C369" s="2">
        <v>10092.893413328988</v>
      </c>
      <c r="D369">
        <v>42</v>
      </c>
      <c r="E369" cm="1">
        <f t="array" ref="E369">_xlfn.SWITCH(MONTH(Cafe_FitTrained[[#This Row],[Date]]),1,100,2,100,3,100,4,150,5,150,6,150,7,150,8,200,9,150,10,150,11,150,12,150)</f>
        <v>150</v>
      </c>
      <c r="F369">
        <v>15</v>
      </c>
      <c r="G369">
        <f>IF(OR(WEEKDAY(Cafe_FitTrained[[#This Row],[Date]])=1, WEEKDAY(Cafe_FitTrained[[#This Row],[Date]])=7),1,0)</f>
        <v>0</v>
      </c>
      <c r="H369" s="8">
        <f>K$17+(K$18*Cafe_FitTrained[[#This Row],[Temp]])+(K$19*Cafe_FitTrained[[#This Row],[ADSpend]])+(K$20*Cafe_FitTrained[[#This Row],[TapsActive]])+(K$21*Cafe_FitTrained[[#This Row],[IsWeekend]])</f>
        <v>10574.794859947717</v>
      </c>
      <c r="J369" s="4">
        <v>342</v>
      </c>
      <c r="K369" s="4">
        <v>10481.175073927052</v>
      </c>
      <c r="L369" s="4">
        <v>231.17121776329986</v>
      </c>
    </row>
    <row r="370" spans="2:12" x14ac:dyDescent="0.3">
      <c r="B370" s="1">
        <f t="shared" si="5"/>
        <v>43099</v>
      </c>
      <c r="C370" s="2">
        <v>13132.777519882629</v>
      </c>
      <c r="D370">
        <v>42</v>
      </c>
      <c r="E370" cm="1">
        <f t="array" ref="E370">_xlfn.SWITCH(MONTH(Cafe_FitTrained[[#This Row],[Date]]),1,100,2,100,3,100,4,150,5,150,6,150,7,150,8,200,9,150,10,150,11,150,12,150)</f>
        <v>150</v>
      </c>
      <c r="F370">
        <v>15</v>
      </c>
      <c r="G370">
        <f>IF(OR(WEEKDAY(Cafe_FitTrained[[#This Row],[Date]])=1, WEEKDAY(Cafe_FitTrained[[#This Row],[Date]])=7),1,0)</f>
        <v>1</v>
      </c>
      <c r="H370" s="8">
        <f>K$17+(K$18*Cafe_FitTrained[[#This Row],[Temp]])+(K$19*Cafe_FitTrained[[#This Row],[ADSpend]])+(K$20*Cafe_FitTrained[[#This Row],[TapsActive]])+(K$21*Cafe_FitTrained[[#This Row],[IsWeekend]])</f>
        <v>13423.618517269499</v>
      </c>
      <c r="J370" s="4">
        <v>343</v>
      </c>
      <c r="K370" s="4">
        <v>13159.431891330853</v>
      </c>
      <c r="L370" s="4">
        <v>671.26561126860724</v>
      </c>
    </row>
    <row r="371" spans="2:12" x14ac:dyDescent="0.3">
      <c r="B371" s="1">
        <f t="shared" si="5"/>
        <v>43100</v>
      </c>
      <c r="C371" s="2">
        <v>13863.715690607805</v>
      </c>
      <c r="D371">
        <v>35</v>
      </c>
      <c r="E371" cm="1">
        <f t="array" ref="E371">_xlfn.SWITCH(MONTH(Cafe_FitTrained[[#This Row],[Date]]),1,100,2,100,3,100,4,150,5,150,6,150,7,150,8,200,9,150,10,150,11,150,12,150)</f>
        <v>150</v>
      </c>
      <c r="F371">
        <v>14</v>
      </c>
      <c r="G371">
        <f>IF(OR(WEEKDAY(Cafe_FitTrained[[#This Row],[Date]])=1, WEEKDAY(Cafe_FitTrained[[#This Row],[Date]])=7),1,0)</f>
        <v>1</v>
      </c>
      <c r="H371" s="8">
        <f>K$17+(K$18*Cafe_FitTrained[[#This Row],[Temp]])+(K$19*Cafe_FitTrained[[#This Row],[ADSpend]])+(K$20*Cafe_FitTrained[[#This Row],[TapsActive]])+(K$21*Cafe_FitTrained[[#This Row],[IsWeekend]])</f>
        <v>13176.104623454201</v>
      </c>
      <c r="J371" s="4">
        <v>344</v>
      </c>
      <c r="K371" s="4">
        <v>13181.232686156161</v>
      </c>
      <c r="L371" s="4">
        <v>24.527521385398359</v>
      </c>
    </row>
    <row r="372" spans="2:12" x14ac:dyDescent="0.3">
      <c r="B372" s="1">
        <f t="shared" si="5"/>
        <v>43101</v>
      </c>
      <c r="C372" s="2">
        <v>8282.9189585846379</v>
      </c>
      <c r="D372">
        <v>25</v>
      </c>
      <c r="E372" cm="1">
        <f t="array" ref="E372">_xlfn.SWITCH(MONTH(Cafe_FitTrained[[#This Row],[Date]]),1,100,2,100,3,100,4,150,5,150,6,150,7,150,8,200,9,150,10,150,11,150,12,150)</f>
        <v>100</v>
      </c>
      <c r="F372">
        <v>15</v>
      </c>
      <c r="G372">
        <f>IF(OR(WEEKDAY(Cafe_FitTrained[[#This Row],[Date]])=1, WEEKDAY(Cafe_FitTrained[[#This Row],[Date]])=7),1,0)</f>
        <v>0</v>
      </c>
      <c r="H372" s="8">
        <f>K$17+(K$18*Cafe_FitTrained[[#This Row],[Temp]])+(K$19*Cafe_FitTrained[[#This Row],[ADSpend]])+(K$20*Cafe_FitTrained[[#This Row],[TapsActive]])+(K$21*Cafe_FitTrained[[#This Row],[IsWeekend]])</f>
        <v>7984.6187917918005</v>
      </c>
      <c r="J372" s="4">
        <v>345</v>
      </c>
      <c r="K372" s="4">
        <v>10618.396449598335</v>
      </c>
      <c r="L372" s="4">
        <v>-290.88526599538454</v>
      </c>
    </row>
    <row r="373" spans="2:12" x14ac:dyDescent="0.3">
      <c r="B373" s="1">
        <f t="shared" si="5"/>
        <v>43102</v>
      </c>
      <c r="C373" s="2">
        <v>8873.523052409957</v>
      </c>
      <c r="D373">
        <v>22</v>
      </c>
      <c r="E373" cm="1">
        <f t="array" ref="E373">_xlfn.SWITCH(MONTH(Cafe_FitTrained[[#This Row],[Date]]),1,100,2,100,3,100,4,150,5,150,6,150,7,150,8,200,9,150,10,150,11,150,12,150)</f>
        <v>100</v>
      </c>
      <c r="F373">
        <v>18</v>
      </c>
      <c r="G373">
        <f>IF(OR(WEEKDAY(Cafe_FitTrained[[#This Row],[Date]])=1, WEEKDAY(Cafe_FitTrained[[#This Row],[Date]])=7),1,0)</f>
        <v>0</v>
      </c>
      <c r="H373" s="8">
        <f>K$17+(K$18*Cafe_FitTrained[[#This Row],[Temp]])+(K$19*Cafe_FitTrained[[#This Row],[ADSpend]])+(K$20*Cafe_FitTrained[[#This Row],[TapsActive]])+(K$21*Cafe_FitTrained[[#This Row],[IsWeekend]])</f>
        <v>7803.7958264698973</v>
      </c>
      <c r="J373" s="4">
        <v>346</v>
      </c>
      <c r="K373" s="4">
        <v>10658.158520564461</v>
      </c>
      <c r="L373" s="4">
        <v>-1192.3344326366678</v>
      </c>
    </row>
    <row r="374" spans="2:12" x14ac:dyDescent="0.3">
      <c r="B374" s="1">
        <f t="shared" si="5"/>
        <v>43103</v>
      </c>
      <c r="C374" s="2">
        <v>9482.6709528585961</v>
      </c>
      <c r="D374">
        <v>31</v>
      </c>
      <c r="E374" cm="1">
        <f t="array" ref="E374">_xlfn.SWITCH(MONTH(Cafe_FitTrained[[#This Row],[Date]]),1,100,2,100,3,100,4,150,5,150,6,150,7,150,8,200,9,150,10,150,11,150,12,150)</f>
        <v>100</v>
      </c>
      <c r="F374">
        <v>19</v>
      </c>
      <c r="G374">
        <f>IF(OR(WEEKDAY(Cafe_FitTrained[[#This Row],[Date]])=1, WEEKDAY(Cafe_FitTrained[[#This Row],[Date]])=7),1,0)</f>
        <v>0</v>
      </c>
      <c r="H374" s="8">
        <f>K$17+(K$18*Cafe_FitTrained[[#This Row],[Temp]])+(K$19*Cafe_FitTrained[[#This Row],[ADSpend]])+(K$20*Cafe_FitTrained[[#This Row],[TapsActive]])+(K$21*Cafe_FitTrained[[#This Row],[IsWeekend]])</f>
        <v>8128.2567741825123</v>
      </c>
      <c r="J374" s="4">
        <v>347</v>
      </c>
      <c r="K374" s="4">
        <v>10290.095983201227</v>
      </c>
      <c r="L374" s="4">
        <v>-1429.9995095432223</v>
      </c>
    </row>
    <row r="375" spans="2:12" x14ac:dyDescent="0.3">
      <c r="B375" s="1">
        <f t="shared" si="5"/>
        <v>43104</v>
      </c>
      <c r="C375" s="2">
        <v>8405.3771452251021</v>
      </c>
      <c r="D375">
        <v>29</v>
      </c>
      <c r="E375" cm="1">
        <f t="array" ref="E375">_xlfn.SWITCH(MONTH(Cafe_FitTrained[[#This Row],[Date]]),1,100,2,100,3,100,4,150,5,150,6,150,7,150,8,200,9,150,10,150,11,150,12,150)</f>
        <v>100</v>
      </c>
      <c r="F375">
        <v>17</v>
      </c>
      <c r="G375">
        <f>IF(OR(WEEKDAY(Cafe_FitTrained[[#This Row],[Date]])=1, WEEKDAY(Cafe_FitTrained[[#This Row],[Date]])=7),1,0)</f>
        <v>0</v>
      </c>
      <c r="H375" s="8">
        <f>K$17+(K$18*Cafe_FitTrained[[#This Row],[Temp]])+(K$19*Cafe_FitTrained[[#This Row],[ADSpend]])+(K$20*Cafe_FitTrained[[#This Row],[TapsActive]])+(K$21*Cafe_FitTrained[[#This Row],[IsWeekend]])</f>
        <v>8094.9113099358128</v>
      </c>
      <c r="J375" s="4">
        <v>348</v>
      </c>
      <c r="K375" s="4">
        <v>10685.08737809173</v>
      </c>
      <c r="L375" s="4">
        <v>-1244.6110385368793</v>
      </c>
    </row>
    <row r="376" spans="2:12" x14ac:dyDescent="0.3">
      <c r="B376" s="1">
        <f t="shared" si="5"/>
        <v>43105</v>
      </c>
      <c r="C376" s="2">
        <v>8262.1053647020217</v>
      </c>
      <c r="D376">
        <v>25</v>
      </c>
      <c r="E376" cm="1">
        <f t="array" ref="E376">_xlfn.SWITCH(MONTH(Cafe_FitTrained[[#This Row],[Date]]),1,100,2,100,3,100,4,150,5,150,6,150,7,150,8,200,9,150,10,150,11,150,12,150)</f>
        <v>100</v>
      </c>
      <c r="F376">
        <v>13</v>
      </c>
      <c r="G376">
        <f>IF(OR(WEEKDAY(Cafe_FitTrained[[#This Row],[Date]])=1, WEEKDAY(Cafe_FitTrained[[#This Row],[Date]])=7),1,0)</f>
        <v>0</v>
      </c>
      <c r="H376" s="8">
        <f>K$17+(K$18*Cafe_FitTrained[[#This Row],[Temp]])+(K$19*Cafe_FitTrained[[#This Row],[ADSpend]])+(K$20*Cafe_FitTrained[[#This Row],[TapsActive]])+(K$21*Cafe_FitTrained[[#This Row],[IsWeekend]])</f>
        <v>8028.2203814424192</v>
      </c>
      <c r="J376" s="4">
        <v>349</v>
      </c>
      <c r="K376" s="4">
        <v>10509.392475471788</v>
      </c>
      <c r="L376" s="4">
        <v>-342.87552907708596</v>
      </c>
    </row>
    <row r="377" spans="2:12" x14ac:dyDescent="0.3">
      <c r="B377" s="1">
        <f t="shared" si="5"/>
        <v>43106</v>
      </c>
      <c r="C377" s="2">
        <v>11943.152535531131</v>
      </c>
      <c r="D377">
        <v>29</v>
      </c>
      <c r="E377" cm="1">
        <f t="array" ref="E377">_xlfn.SWITCH(MONTH(Cafe_FitTrained[[#This Row],[Date]]),1,100,2,100,3,100,4,150,5,150,6,150,7,150,8,200,9,150,10,150,11,150,12,150)</f>
        <v>100</v>
      </c>
      <c r="F377">
        <v>18</v>
      </c>
      <c r="G377">
        <f>IF(OR(WEEKDAY(Cafe_FitTrained[[#This Row],[Date]])=1, WEEKDAY(Cafe_FitTrained[[#This Row],[Date]])=7),1,0)</f>
        <v>1</v>
      </c>
      <c r="H377" s="8">
        <f>K$17+(K$18*Cafe_FitTrained[[#This Row],[Temp]])+(K$19*Cafe_FitTrained[[#This Row],[ADSpend]])+(K$20*Cafe_FitTrained[[#This Row],[TapsActive]])+(K$21*Cafe_FitTrained[[#This Row],[IsWeekend]])</f>
        <v>10921.934172432286</v>
      </c>
      <c r="J377" s="4">
        <v>350</v>
      </c>
      <c r="K377" s="4">
        <v>13122.246908399662</v>
      </c>
      <c r="L377" s="4">
        <v>-1477.0227971886816</v>
      </c>
    </row>
    <row r="378" spans="2:12" x14ac:dyDescent="0.3">
      <c r="B378" s="1">
        <f t="shared" si="5"/>
        <v>43107</v>
      </c>
      <c r="C378" s="2">
        <v>11267.915441045518</v>
      </c>
      <c r="D378">
        <v>29</v>
      </c>
      <c r="E378" cm="1">
        <f t="array" ref="E378">_xlfn.SWITCH(MONTH(Cafe_FitTrained[[#This Row],[Date]]),1,100,2,100,3,100,4,150,5,150,6,150,7,150,8,200,9,150,10,150,11,150,12,150)</f>
        <v>100</v>
      </c>
      <c r="F378">
        <v>17</v>
      </c>
      <c r="G378">
        <f>IF(OR(WEEKDAY(Cafe_FitTrained[[#This Row],[Date]])=1, WEEKDAY(Cafe_FitTrained[[#This Row],[Date]])=7),1,0)</f>
        <v>1</v>
      </c>
      <c r="H378" s="8">
        <f>K$17+(K$18*Cafe_FitTrained[[#This Row],[Temp]])+(K$19*Cafe_FitTrained[[#This Row],[ADSpend]])+(K$20*Cafe_FitTrained[[#This Row],[TapsActive]])+(K$21*Cafe_FitTrained[[#This Row],[IsWeekend]])</f>
        <v>10943.734967257595</v>
      </c>
      <c r="J378" s="4">
        <v>351</v>
      </c>
      <c r="K378" s="4">
        <v>13380.016927618879</v>
      </c>
      <c r="L378" s="4">
        <v>-1057.4184653799894</v>
      </c>
    </row>
    <row r="379" spans="2:12" x14ac:dyDescent="0.3">
      <c r="B379" s="1">
        <f t="shared" si="5"/>
        <v>43108</v>
      </c>
      <c r="C379" s="2">
        <v>7856.0173979231386</v>
      </c>
      <c r="D379">
        <v>35</v>
      </c>
      <c r="E379" cm="1">
        <f t="array" ref="E379">_xlfn.SWITCH(MONTH(Cafe_FitTrained[[#This Row],[Date]]),1,100,2,100,3,100,4,150,5,150,6,150,7,150,8,200,9,150,10,150,11,150,12,150)</f>
        <v>100</v>
      </c>
      <c r="F379">
        <v>15</v>
      </c>
      <c r="G379">
        <f>IF(OR(WEEKDAY(Cafe_FitTrained[[#This Row],[Date]])=1, WEEKDAY(Cafe_FitTrained[[#This Row],[Date]])=7),1,0)</f>
        <v>0</v>
      </c>
      <c r="H379" s="8">
        <f>K$17+(K$18*Cafe_FitTrained[[#This Row],[Temp]])+(K$19*Cafe_FitTrained[[#This Row],[ADSpend]])+(K$20*Cafe_FitTrained[[#This Row],[TapsActive]])+(K$21*Cafe_FitTrained[[#This Row],[IsWeekend]])</f>
        <v>8369.3540612783836</v>
      </c>
      <c r="J379" s="4">
        <v>352</v>
      </c>
      <c r="K379" s="4">
        <v>10964.658192136259</v>
      </c>
      <c r="L379" s="4">
        <v>-851.83395200025188</v>
      </c>
    </row>
    <row r="380" spans="2:12" x14ac:dyDescent="0.3">
      <c r="B380" s="1">
        <f t="shared" si="5"/>
        <v>43109</v>
      </c>
      <c r="C380" s="2">
        <v>8751.1915087462185</v>
      </c>
      <c r="D380">
        <v>46</v>
      </c>
      <c r="E380" cm="1">
        <f t="array" ref="E380">_xlfn.SWITCH(MONTH(Cafe_FitTrained[[#This Row],[Date]]),1,100,2,100,3,100,4,150,5,150,6,150,7,150,8,200,9,150,10,150,11,150,12,150)</f>
        <v>100</v>
      </c>
      <c r="F380">
        <v>16</v>
      </c>
      <c r="G380">
        <f>IF(OR(WEEKDAY(Cafe_FitTrained[[#This Row],[Date]])=1, WEEKDAY(Cafe_FitTrained[[#This Row],[Date]])=7),1,0)</f>
        <v>0</v>
      </c>
      <c r="H380" s="8">
        <f>K$17+(K$18*Cafe_FitTrained[[#This Row],[Temp]])+(K$19*Cafe_FitTrained[[#This Row],[ADSpend]])+(K$20*Cafe_FitTrained[[#This Row],[TapsActive]])+(K$21*Cafe_FitTrained[[#This Row],[IsWeekend]])</f>
        <v>8770.7620628883124</v>
      </c>
      <c r="J380" s="4">
        <v>353</v>
      </c>
      <c r="K380" s="4">
        <v>10998.003656382956</v>
      </c>
      <c r="L380" s="4">
        <v>244.20797613179457</v>
      </c>
    </row>
    <row r="381" spans="2:12" x14ac:dyDescent="0.3">
      <c r="B381" s="1">
        <f t="shared" si="5"/>
        <v>43110</v>
      </c>
      <c r="C381" s="2">
        <v>8886.3456451044458</v>
      </c>
      <c r="D381">
        <v>58</v>
      </c>
      <c r="E381" cm="1">
        <f t="array" ref="E381">_xlfn.SWITCH(MONTH(Cafe_FitTrained[[#This Row],[Date]]),1,100,2,100,3,100,4,150,5,150,6,150,7,150,8,200,9,150,10,150,11,150,12,150)</f>
        <v>100</v>
      </c>
      <c r="F381">
        <v>14</v>
      </c>
      <c r="G381">
        <f>IF(OR(WEEKDAY(Cafe_FitTrained[[#This Row],[Date]])=1, WEEKDAY(Cafe_FitTrained[[#This Row],[Date]])=7),1,0)</f>
        <v>0</v>
      </c>
      <c r="H381" s="8">
        <f>K$17+(K$18*Cafe_FitTrained[[#This Row],[Temp]])+(K$19*Cafe_FitTrained[[#This Row],[ADSpend]])+(K$20*Cafe_FitTrained[[#This Row],[TapsActive]])+(K$21*Cafe_FitTrained[[#This Row],[IsWeekend]])</f>
        <v>9276.045975922827</v>
      </c>
      <c r="J381" s="4">
        <v>354</v>
      </c>
      <c r="K381" s="4">
        <v>11191.659835143715</v>
      </c>
      <c r="L381" s="4">
        <v>-1210.8811004867584</v>
      </c>
    </row>
    <row r="382" spans="2:12" x14ac:dyDescent="0.3">
      <c r="B382" s="1">
        <f t="shared" si="5"/>
        <v>43111</v>
      </c>
      <c r="C382" s="2">
        <v>10722.653060697219</v>
      </c>
      <c r="D382">
        <v>57</v>
      </c>
      <c r="E382" cm="1">
        <f t="array" ref="E382">_xlfn.SWITCH(MONTH(Cafe_FitTrained[[#This Row],[Date]]),1,100,2,100,3,100,4,150,5,150,6,150,7,150,8,200,9,150,10,150,11,150,12,150)</f>
        <v>100</v>
      </c>
      <c r="F382">
        <v>18</v>
      </c>
      <c r="G382">
        <f>IF(OR(WEEKDAY(Cafe_FitTrained[[#This Row],[Date]])=1, WEEKDAY(Cafe_FitTrained[[#This Row],[Date]])=7),1,0)</f>
        <v>0</v>
      </c>
      <c r="H382" s="8">
        <f>K$17+(K$18*Cafe_FitTrained[[#This Row],[Temp]])+(K$19*Cafe_FitTrained[[#This Row],[ADSpend]])+(K$20*Cafe_FitTrained[[#This Row],[TapsActive]])+(K$21*Cafe_FitTrained[[#This Row],[IsWeekend]])</f>
        <v>9150.369269672934</v>
      </c>
      <c r="J382" s="4">
        <v>355</v>
      </c>
      <c r="K382" s="4">
        <v>11048.021852753001</v>
      </c>
      <c r="L382" s="4">
        <v>-606.79849603369803</v>
      </c>
    </row>
    <row r="383" spans="2:12" x14ac:dyDescent="0.3">
      <c r="B383" s="1">
        <f t="shared" si="5"/>
        <v>43112</v>
      </c>
      <c r="C383" s="2">
        <v>11017.172068885415</v>
      </c>
      <c r="D383">
        <v>58</v>
      </c>
      <c r="E383" cm="1">
        <f t="array" ref="E383">_xlfn.SWITCH(MONTH(Cafe_FitTrained[[#This Row],[Date]]),1,100,2,100,3,100,4,150,5,150,6,150,7,150,8,200,9,150,10,150,11,150,12,150)</f>
        <v>100</v>
      </c>
      <c r="F383">
        <v>12</v>
      </c>
      <c r="G383">
        <f>IF(OR(WEEKDAY(Cafe_FitTrained[[#This Row],[Date]])=1, WEEKDAY(Cafe_FitTrained[[#This Row],[Date]])=7),1,0)</f>
        <v>0</v>
      </c>
      <c r="H383" s="8">
        <f>K$17+(K$18*Cafe_FitTrained[[#This Row],[Temp]])+(K$19*Cafe_FitTrained[[#This Row],[ADSpend]])+(K$20*Cafe_FitTrained[[#This Row],[TapsActive]])+(K$21*Cafe_FitTrained[[#This Row],[IsWeekend]])</f>
        <v>9319.6475655734448</v>
      </c>
      <c r="J383" s="4">
        <v>356</v>
      </c>
      <c r="K383" s="4">
        <v>11063.406040858883</v>
      </c>
      <c r="L383" s="4">
        <v>-691.03167819610644</v>
      </c>
    </row>
    <row r="384" spans="2:12" x14ac:dyDescent="0.3">
      <c r="B384" s="1">
        <f t="shared" si="5"/>
        <v>43113</v>
      </c>
      <c r="C384" s="2">
        <v>11374.403622445645</v>
      </c>
      <c r="D384">
        <v>31</v>
      </c>
      <c r="E384" cm="1">
        <f t="array" ref="E384">_xlfn.SWITCH(MONTH(Cafe_FitTrained[[#This Row],[Date]]),1,100,2,100,3,100,4,150,5,150,6,150,7,150,8,200,9,150,10,150,11,150,12,150)</f>
        <v>100</v>
      </c>
      <c r="F384">
        <v>13</v>
      </c>
      <c r="G384">
        <f>IF(OR(WEEKDAY(Cafe_FitTrained[[#This Row],[Date]])=1, WEEKDAY(Cafe_FitTrained[[#This Row],[Date]])=7),1,0)</f>
        <v>1</v>
      </c>
      <c r="H384" s="8">
        <f>K$17+(K$18*Cafe_FitTrained[[#This Row],[Temp]])+(K$19*Cafe_FitTrained[[#This Row],[ADSpend]])+(K$20*Cafe_FitTrained[[#This Row],[TapsActive]])+(K$21*Cafe_FitTrained[[#This Row],[IsWeekend]])</f>
        <v>11107.88520045615</v>
      </c>
      <c r="J384" s="4">
        <v>357</v>
      </c>
      <c r="K384" s="4">
        <v>14132.814734468693</v>
      </c>
      <c r="L384" s="4">
        <v>-159.69072524126204</v>
      </c>
    </row>
    <row r="385" spans="2:12" x14ac:dyDescent="0.3">
      <c r="B385" s="1">
        <f t="shared" si="5"/>
        <v>43114</v>
      </c>
      <c r="C385" s="2">
        <v>10725.01436095037</v>
      </c>
      <c r="D385">
        <v>27</v>
      </c>
      <c r="E385" cm="1">
        <f t="array" ref="E385">_xlfn.SWITCH(MONTH(Cafe_FitTrained[[#This Row],[Date]]),1,100,2,100,3,100,4,150,5,150,6,150,7,150,8,200,9,150,10,150,11,150,12,150)</f>
        <v>100</v>
      </c>
      <c r="F385">
        <v>12</v>
      </c>
      <c r="G385">
        <f>IF(OR(WEEKDAY(Cafe_FitTrained[[#This Row],[Date]])=1, WEEKDAY(Cafe_FitTrained[[#This Row],[Date]])=7),1,0)</f>
        <v>1</v>
      </c>
      <c r="H385" s="8">
        <f>K$17+(K$18*Cafe_FitTrained[[#This Row],[Temp]])+(K$19*Cafe_FitTrained[[#This Row],[ADSpend]])+(K$20*Cafe_FitTrained[[#This Row],[TapsActive]])+(K$21*Cafe_FitTrained[[#This Row],[IsWeekend]])</f>
        <v>10975.791887486826</v>
      </c>
      <c r="J385" s="4">
        <v>358</v>
      </c>
      <c r="K385" s="4">
        <v>13719.862063437375</v>
      </c>
      <c r="L385" s="4">
        <v>-57.903447801969378</v>
      </c>
    </row>
    <row r="386" spans="2:12" x14ac:dyDescent="0.3">
      <c r="B386" s="1">
        <f t="shared" si="5"/>
        <v>43115</v>
      </c>
      <c r="C386" s="2">
        <v>9276.0276282406357</v>
      </c>
      <c r="D386">
        <v>35</v>
      </c>
      <c r="E386" cm="1">
        <f t="array" ref="E386">_xlfn.SWITCH(MONTH(Cafe_FitTrained[[#This Row],[Date]]),1,100,2,100,3,100,4,150,5,150,6,150,7,150,8,200,9,150,10,150,11,150,12,150)</f>
        <v>100</v>
      </c>
      <c r="F386">
        <v>16</v>
      </c>
      <c r="G386">
        <f>IF(OR(WEEKDAY(Cafe_FitTrained[[#This Row],[Date]])=1, WEEKDAY(Cafe_FitTrained[[#This Row],[Date]])=7),1,0)</f>
        <v>0</v>
      </c>
      <c r="H386" s="8">
        <f>K$17+(K$18*Cafe_FitTrained[[#This Row],[Temp]])+(K$19*Cafe_FitTrained[[#This Row],[ADSpend]])+(K$20*Cafe_FitTrained[[#This Row],[TapsActive]])+(K$21*Cafe_FitTrained[[#This Row],[IsWeekend]])</f>
        <v>8347.5532664530729</v>
      </c>
      <c r="J386" s="4">
        <v>359</v>
      </c>
      <c r="K386" s="4">
        <v>10399.099957327773</v>
      </c>
      <c r="L386" s="4">
        <v>-1308.3544324060695</v>
      </c>
    </row>
    <row r="387" spans="2:12" x14ac:dyDescent="0.3">
      <c r="B387" s="1">
        <f t="shared" si="5"/>
        <v>43116</v>
      </c>
      <c r="C387" s="2">
        <v>8884.9432157538795</v>
      </c>
      <c r="D387">
        <v>40</v>
      </c>
      <c r="E387" cm="1">
        <f t="array" ref="E387">_xlfn.SWITCH(MONTH(Cafe_FitTrained[[#This Row],[Date]]),1,100,2,100,3,100,4,150,5,150,6,150,7,150,8,200,9,150,10,150,11,150,12,150)</f>
        <v>100</v>
      </c>
      <c r="F387">
        <v>18</v>
      </c>
      <c r="G387">
        <f>IF(OR(WEEKDAY(Cafe_FitTrained[[#This Row],[Date]])=1, WEEKDAY(Cafe_FitTrained[[#This Row],[Date]])=7),1,0)</f>
        <v>0</v>
      </c>
      <c r="H387" s="8">
        <f>K$17+(K$18*Cafe_FitTrained[[#This Row],[Temp]])+(K$19*Cafe_FitTrained[[#This Row],[ADSpend]])+(K$20*Cafe_FitTrained[[#This Row],[TapsActive]])+(K$21*Cafe_FitTrained[[#This Row],[IsWeekend]])</f>
        <v>8496.3193115457434</v>
      </c>
      <c r="J387" s="4">
        <v>360</v>
      </c>
      <c r="K387" s="4">
        <v>10311.896778026536</v>
      </c>
      <c r="L387" s="4">
        <v>-765.66620594686901</v>
      </c>
    </row>
    <row r="388" spans="2:12" x14ac:dyDescent="0.3">
      <c r="B388" s="1">
        <f t="shared" si="5"/>
        <v>43117</v>
      </c>
      <c r="C388" s="2">
        <v>8092.2678013332461</v>
      </c>
      <c r="D388">
        <v>23</v>
      </c>
      <c r="E388" cm="1">
        <f t="array" ref="E388">_xlfn.SWITCH(MONTH(Cafe_FitTrained[[#This Row],[Date]]),1,100,2,100,3,100,4,150,5,150,6,150,7,150,8,200,9,150,10,150,11,150,12,150)</f>
        <v>100</v>
      </c>
      <c r="F388">
        <v>22</v>
      </c>
      <c r="G388">
        <f>IF(OR(WEEKDAY(Cafe_FitTrained[[#This Row],[Date]])=1, WEEKDAY(Cafe_FitTrained[[#This Row],[Date]])=7),1,0)</f>
        <v>0</v>
      </c>
      <c r="H388" s="8">
        <f>K$17+(K$18*Cafe_FitTrained[[#This Row],[Temp]])+(K$19*Cafe_FitTrained[[#This Row],[ADSpend]])+(K$20*Cafe_FitTrained[[#This Row],[TapsActive]])+(K$21*Cafe_FitTrained[[#This Row],[IsWeekend]])</f>
        <v>7755.066174117319</v>
      </c>
      <c r="J388" s="4">
        <v>361</v>
      </c>
      <c r="K388" s="4">
        <v>10405.516564047202</v>
      </c>
      <c r="L388" s="4">
        <v>-248.07659327084184</v>
      </c>
    </row>
    <row r="389" spans="2:12" x14ac:dyDescent="0.3">
      <c r="B389" s="1">
        <f t="shared" si="5"/>
        <v>43118</v>
      </c>
      <c r="C389" s="2">
        <v>7499.0982792870318</v>
      </c>
      <c r="D389">
        <v>24</v>
      </c>
      <c r="E389" cm="1">
        <f t="array" ref="E389">_xlfn.SWITCH(MONTH(Cafe_FitTrained[[#This Row],[Date]]),1,100,2,100,3,100,4,150,5,150,6,150,7,150,8,200,9,150,10,150,11,150,12,150)</f>
        <v>100</v>
      </c>
      <c r="F389">
        <v>16</v>
      </c>
      <c r="G389">
        <f>IF(OR(WEEKDAY(Cafe_FitTrained[[#This Row],[Date]])=1, WEEKDAY(Cafe_FitTrained[[#This Row],[Date]])=7),1,0)</f>
        <v>0</v>
      </c>
      <c r="H389" s="8">
        <f>K$17+(K$18*Cafe_FitTrained[[#This Row],[Temp]])+(K$19*Cafe_FitTrained[[#This Row],[ADSpend]])+(K$20*Cafe_FitTrained[[#This Row],[TapsActive]])+(K$21*Cafe_FitTrained[[#This Row],[IsWeekend]])</f>
        <v>7924.3444700178343</v>
      </c>
      <c r="J389" s="4">
        <v>362</v>
      </c>
      <c r="K389" s="4">
        <v>10311.896778026536</v>
      </c>
      <c r="L389" s="4">
        <v>621.88277436870885</v>
      </c>
    </row>
    <row r="390" spans="2:12" x14ac:dyDescent="0.3">
      <c r="B390" s="1">
        <f t="shared" si="5"/>
        <v>43119</v>
      </c>
      <c r="C390" s="2">
        <v>7317.7785437533748</v>
      </c>
      <c r="D390">
        <v>36</v>
      </c>
      <c r="E390" cm="1">
        <f t="array" ref="E390">_xlfn.SWITCH(MONTH(Cafe_FitTrained[[#This Row],[Date]]),1,100,2,100,3,100,4,150,5,150,6,150,7,150,8,200,9,150,10,150,11,150,12,150)</f>
        <v>100</v>
      </c>
      <c r="F390">
        <v>18</v>
      </c>
      <c r="G390">
        <f>IF(OR(WEEKDAY(Cafe_FitTrained[[#This Row],[Date]])=1, WEEKDAY(Cafe_FitTrained[[#This Row],[Date]])=7),1,0)</f>
        <v>0</v>
      </c>
      <c r="H390" s="8">
        <f>K$17+(K$18*Cafe_FitTrained[[#This Row],[Temp]])+(K$19*Cafe_FitTrained[[#This Row],[ADSpend]])+(K$20*Cafe_FitTrained[[#This Row],[TapsActive]])+(K$21*Cafe_FitTrained[[#This Row],[IsWeekend]])</f>
        <v>8342.4252037511105</v>
      </c>
      <c r="J390" s="4">
        <v>363</v>
      </c>
      <c r="K390" s="4">
        <v>10574.794859947717</v>
      </c>
      <c r="L390" s="4">
        <v>-481.9014466187291</v>
      </c>
    </row>
    <row r="391" spans="2:12" x14ac:dyDescent="0.3">
      <c r="B391" s="1">
        <f t="shared" si="5"/>
        <v>43120</v>
      </c>
      <c r="C391" s="2">
        <v>10995.364305660696</v>
      </c>
      <c r="D391">
        <v>45</v>
      </c>
      <c r="E391" cm="1">
        <f t="array" ref="E391">_xlfn.SWITCH(MONTH(Cafe_FitTrained[[#This Row],[Date]]),1,100,2,100,3,100,4,150,5,150,6,150,7,150,8,200,9,150,10,150,11,150,12,150)</f>
        <v>100</v>
      </c>
      <c r="F391">
        <v>17</v>
      </c>
      <c r="G391">
        <f>IF(OR(WEEKDAY(Cafe_FitTrained[[#This Row],[Date]])=1, WEEKDAY(Cafe_FitTrained[[#This Row],[Date]])=7),1,0)</f>
        <v>1</v>
      </c>
      <c r="H391" s="8">
        <f>K$17+(K$18*Cafe_FitTrained[[#This Row],[Temp]])+(K$19*Cafe_FitTrained[[#This Row],[ADSpend]])+(K$20*Cafe_FitTrained[[#This Row],[TapsActive]])+(K$21*Cafe_FitTrained[[#This Row],[IsWeekend]])</f>
        <v>11559.311398436126</v>
      </c>
      <c r="J391" s="4">
        <v>364</v>
      </c>
      <c r="K391" s="4">
        <v>13423.618517269499</v>
      </c>
      <c r="L391" s="4">
        <v>-290.84099738686928</v>
      </c>
    </row>
    <row r="392" spans="2:12" x14ac:dyDescent="0.3">
      <c r="B392" s="1">
        <f t="shared" si="5"/>
        <v>43121</v>
      </c>
      <c r="C392" s="2">
        <v>11379.166133061974</v>
      </c>
      <c r="D392">
        <v>53</v>
      </c>
      <c r="E392" cm="1">
        <f t="array" ref="E392">_xlfn.SWITCH(MONTH(Cafe_FitTrained[[#This Row],[Date]]),1,100,2,100,3,100,4,150,5,150,6,150,7,150,8,200,9,150,10,150,11,150,12,150)</f>
        <v>100</v>
      </c>
      <c r="F392">
        <v>21</v>
      </c>
      <c r="G392">
        <f>IF(OR(WEEKDAY(Cafe_FitTrained[[#This Row],[Date]])=1, WEEKDAY(Cafe_FitTrained[[#This Row],[Date]])=7),1,0)</f>
        <v>1</v>
      </c>
      <c r="H392" s="8">
        <f>K$17+(K$18*Cafe_FitTrained[[#This Row],[Temp]])+(K$19*Cafe_FitTrained[[#This Row],[ADSpend]])+(K$20*Cafe_FitTrained[[#This Row],[TapsActive]])+(K$21*Cafe_FitTrained[[#This Row],[IsWeekend]])</f>
        <v>11779.896434724154</v>
      </c>
      <c r="J392" s="4">
        <v>365</v>
      </c>
      <c r="K392" s="4">
        <v>13176.104623454201</v>
      </c>
      <c r="L392" s="4">
        <v>687.61106715360438</v>
      </c>
    </row>
    <row r="393" spans="2:12" x14ac:dyDescent="0.3">
      <c r="B393" s="1">
        <f t="shared" ref="B393:B456" si="6">B392+1</f>
        <v>43122</v>
      </c>
      <c r="C393" s="2">
        <v>10208.90334045386</v>
      </c>
      <c r="D393">
        <v>54</v>
      </c>
      <c r="E393" cm="1">
        <f t="array" ref="E393">_xlfn.SWITCH(MONTH(Cafe_FitTrained[[#This Row],[Date]]),1,100,2,100,3,100,4,150,5,150,6,150,7,150,8,200,9,150,10,150,11,150,12,150)</f>
        <v>100</v>
      </c>
      <c r="F393">
        <v>17</v>
      </c>
      <c r="G393">
        <f>IF(OR(WEEKDAY(Cafe_FitTrained[[#This Row],[Date]])=1, WEEKDAY(Cafe_FitTrained[[#This Row],[Date]])=7),1,0)</f>
        <v>0</v>
      </c>
      <c r="H393" s="8">
        <f>K$17+(K$18*Cafe_FitTrained[[#This Row],[Temp]])+(K$19*Cafe_FitTrained[[#This Row],[ADSpend]])+(K$20*Cafe_FitTrained[[#This Row],[TapsActive]])+(K$21*Cafe_FitTrained[[#This Row],[IsWeekend]])</f>
        <v>9056.7494836522656</v>
      </c>
      <c r="J393" s="4">
        <v>366</v>
      </c>
      <c r="K393" s="4">
        <v>7984.6187917918005</v>
      </c>
      <c r="L393" s="4">
        <v>298.30016679283744</v>
      </c>
    </row>
    <row r="394" spans="2:12" x14ac:dyDescent="0.3">
      <c r="B394" s="1">
        <f t="shared" si="6"/>
        <v>43123</v>
      </c>
      <c r="C394" s="2">
        <v>9686.3058788668222</v>
      </c>
      <c r="D394">
        <v>55</v>
      </c>
      <c r="E394" cm="1">
        <f t="array" ref="E394">_xlfn.SWITCH(MONTH(Cafe_FitTrained[[#This Row],[Date]]),1,100,2,100,3,100,4,150,5,150,6,150,7,150,8,200,9,150,10,150,11,150,12,150)</f>
        <v>100</v>
      </c>
      <c r="F394">
        <v>14</v>
      </c>
      <c r="G394">
        <f>IF(OR(WEEKDAY(Cafe_FitTrained[[#This Row],[Date]])=1, WEEKDAY(Cafe_FitTrained[[#This Row],[Date]])=7),1,0)</f>
        <v>0</v>
      </c>
      <c r="H394" s="8">
        <f>K$17+(K$18*Cafe_FitTrained[[#This Row],[Temp]])+(K$19*Cafe_FitTrained[[#This Row],[ADSpend]])+(K$20*Cafe_FitTrained[[#This Row],[TapsActive]])+(K$21*Cafe_FitTrained[[#This Row],[IsWeekend]])</f>
        <v>9160.6253950768532</v>
      </c>
      <c r="J394" s="4">
        <v>367</v>
      </c>
      <c r="K394" s="4">
        <v>7803.7958264698973</v>
      </c>
      <c r="L394" s="4">
        <v>1069.7272259400597</v>
      </c>
    </row>
    <row r="395" spans="2:12" x14ac:dyDescent="0.3">
      <c r="B395" s="1">
        <f t="shared" si="6"/>
        <v>43124</v>
      </c>
      <c r="C395" s="2">
        <v>9948.7946158220366</v>
      </c>
      <c r="D395">
        <v>43</v>
      </c>
      <c r="E395" cm="1">
        <f t="array" ref="E395">_xlfn.SWITCH(MONTH(Cafe_FitTrained[[#This Row],[Date]]),1,100,2,100,3,100,4,150,5,150,6,150,7,150,8,200,9,150,10,150,11,150,12,150)</f>
        <v>100</v>
      </c>
      <c r="F395">
        <v>17</v>
      </c>
      <c r="G395">
        <f>IF(OR(WEEKDAY(Cafe_FitTrained[[#This Row],[Date]])=1, WEEKDAY(Cafe_FitTrained[[#This Row],[Date]])=7),1,0)</f>
        <v>0</v>
      </c>
      <c r="H395" s="8">
        <f>K$17+(K$18*Cafe_FitTrained[[#This Row],[Temp]])+(K$19*Cafe_FitTrained[[#This Row],[ADSpend]])+(K$20*Cafe_FitTrained[[#This Row],[TapsActive]])+(K$21*Cafe_FitTrained[[#This Row],[IsWeekend]])</f>
        <v>8633.5406872170279</v>
      </c>
      <c r="J395" s="4">
        <v>368</v>
      </c>
      <c r="K395" s="4">
        <v>8128.2567741825123</v>
      </c>
      <c r="L395" s="4">
        <v>1354.4141786760838</v>
      </c>
    </row>
    <row r="396" spans="2:12" x14ac:dyDescent="0.3">
      <c r="B396" s="1">
        <f t="shared" si="6"/>
        <v>43125</v>
      </c>
      <c r="C396" s="2">
        <v>8716.1337051202863</v>
      </c>
      <c r="D396">
        <v>43</v>
      </c>
      <c r="E396" cm="1">
        <f t="array" ref="E396">_xlfn.SWITCH(MONTH(Cafe_FitTrained[[#This Row],[Date]]),1,100,2,100,3,100,4,150,5,150,6,150,7,150,8,200,9,150,10,150,11,150,12,150)</f>
        <v>100</v>
      </c>
      <c r="F396">
        <v>13</v>
      </c>
      <c r="G396">
        <f>IF(OR(WEEKDAY(Cafe_FitTrained[[#This Row],[Date]])=1, WEEKDAY(Cafe_FitTrained[[#This Row],[Date]])=7),1,0)</f>
        <v>0</v>
      </c>
      <c r="H396" s="8">
        <f>K$17+(K$18*Cafe_FitTrained[[#This Row],[Temp]])+(K$19*Cafe_FitTrained[[#This Row],[ADSpend]])+(K$20*Cafe_FitTrained[[#This Row],[TapsActive]])+(K$21*Cafe_FitTrained[[#This Row],[IsWeekend]])</f>
        <v>8720.7438665182653</v>
      </c>
      <c r="J396" s="4">
        <v>369</v>
      </c>
      <c r="K396" s="4">
        <v>8094.9113099358128</v>
      </c>
      <c r="L396" s="4">
        <v>310.46583528928932</v>
      </c>
    </row>
    <row r="397" spans="2:12" x14ac:dyDescent="0.3">
      <c r="B397" s="1">
        <f t="shared" si="6"/>
        <v>43126</v>
      </c>
      <c r="C397" s="2">
        <v>8258.831721346136</v>
      </c>
      <c r="D397">
        <v>46</v>
      </c>
      <c r="E397" cm="1">
        <f t="array" ref="E397">_xlfn.SWITCH(MONTH(Cafe_FitTrained[[#This Row],[Date]]),1,100,2,100,3,100,4,150,5,150,6,150,7,150,8,200,9,150,10,150,11,150,12,150)</f>
        <v>100</v>
      </c>
      <c r="F397">
        <v>15</v>
      </c>
      <c r="G397">
        <f>IF(OR(WEEKDAY(Cafe_FitTrained[[#This Row],[Date]])=1, WEEKDAY(Cafe_FitTrained[[#This Row],[Date]])=7),1,0)</f>
        <v>0</v>
      </c>
      <c r="H397" s="8">
        <f>K$17+(K$18*Cafe_FitTrained[[#This Row],[Temp]])+(K$19*Cafe_FitTrained[[#This Row],[ADSpend]])+(K$20*Cafe_FitTrained[[#This Row],[TapsActive]])+(K$21*Cafe_FitTrained[[#This Row],[IsWeekend]])</f>
        <v>8792.5628577136231</v>
      </c>
      <c r="J397" s="4">
        <v>370</v>
      </c>
      <c r="K397" s="4">
        <v>8028.2203814424192</v>
      </c>
      <c r="L397" s="4">
        <v>233.88498325960245</v>
      </c>
    </row>
    <row r="398" spans="2:12" x14ac:dyDescent="0.3">
      <c r="B398" s="1">
        <f t="shared" si="6"/>
        <v>43127</v>
      </c>
      <c r="C398" s="2">
        <v>11024.713885792569</v>
      </c>
      <c r="D398">
        <v>52</v>
      </c>
      <c r="E398" cm="1">
        <f t="array" ref="E398">_xlfn.SWITCH(MONTH(Cafe_FitTrained[[#This Row],[Date]]),1,100,2,100,3,100,4,150,5,150,6,150,7,150,8,200,9,150,10,150,11,150,12,150)</f>
        <v>100</v>
      </c>
      <c r="F398">
        <v>15</v>
      </c>
      <c r="G398">
        <f>IF(OR(WEEKDAY(Cafe_FitTrained[[#This Row],[Date]])=1, WEEKDAY(Cafe_FitTrained[[#This Row],[Date]])=7),1,0)</f>
        <v>1</v>
      </c>
      <c r="H398" s="8">
        <f>K$17+(K$18*Cafe_FitTrained[[#This Row],[Temp]])+(K$19*Cafe_FitTrained[[#This Row],[ADSpend]])+(K$20*Cafe_FitTrained[[#This Row],[TapsActive]])+(K$21*Cafe_FitTrained[[#This Row],[IsWeekend]])</f>
        <v>11872.227676727352</v>
      </c>
      <c r="J398" s="4">
        <v>371</v>
      </c>
      <c r="K398" s="4">
        <v>10921.934172432286</v>
      </c>
      <c r="L398" s="4">
        <v>1021.2183630988457</v>
      </c>
    </row>
    <row r="399" spans="2:12" x14ac:dyDescent="0.3">
      <c r="B399" s="1">
        <f t="shared" si="6"/>
        <v>43128</v>
      </c>
      <c r="C399" s="2">
        <v>11534.954156988319</v>
      </c>
      <c r="D399">
        <v>55</v>
      </c>
      <c r="E399" cm="1">
        <f t="array" ref="E399">_xlfn.SWITCH(MONTH(Cafe_FitTrained[[#This Row],[Date]]),1,100,2,100,3,100,4,150,5,150,6,150,7,150,8,200,9,150,10,150,11,150,12,150)</f>
        <v>100</v>
      </c>
      <c r="F399">
        <v>16</v>
      </c>
      <c r="G399">
        <f>IF(OR(WEEKDAY(Cafe_FitTrained[[#This Row],[Date]])=1, WEEKDAY(Cafe_FitTrained[[#This Row],[Date]])=7),1,0)</f>
        <v>1</v>
      </c>
      <c r="H399" s="8">
        <f>K$17+(K$18*Cafe_FitTrained[[#This Row],[Temp]])+(K$19*Cafe_FitTrained[[#This Row],[ADSpend]])+(K$20*Cafe_FitTrained[[#This Row],[TapsActive]])+(K$21*Cafe_FitTrained[[#This Row],[IsWeekend]])</f>
        <v>11965.847462748015</v>
      </c>
      <c r="J399" s="4">
        <v>372</v>
      </c>
      <c r="K399" s="4">
        <v>10943.734967257595</v>
      </c>
      <c r="L399" s="4">
        <v>324.18047378792289</v>
      </c>
    </row>
    <row r="400" spans="2:12" x14ac:dyDescent="0.3">
      <c r="B400" s="1">
        <f t="shared" si="6"/>
        <v>43129</v>
      </c>
      <c r="C400" s="2">
        <v>8435.1660210231385</v>
      </c>
      <c r="D400">
        <v>53</v>
      </c>
      <c r="E400" cm="1">
        <f t="array" ref="E400">_xlfn.SWITCH(MONTH(Cafe_FitTrained[[#This Row],[Date]]),1,100,2,100,3,100,4,150,5,150,6,150,7,150,8,200,9,150,10,150,11,150,12,150)</f>
        <v>100</v>
      </c>
      <c r="F400">
        <v>16</v>
      </c>
      <c r="G400">
        <f>IF(OR(WEEKDAY(Cafe_FitTrained[[#This Row],[Date]])=1, WEEKDAY(Cafe_FitTrained[[#This Row],[Date]])=7),1,0)</f>
        <v>0</v>
      </c>
      <c r="H400" s="8">
        <f>K$17+(K$18*Cafe_FitTrained[[#This Row],[Temp]])+(K$19*Cafe_FitTrained[[#This Row],[ADSpend]])+(K$20*Cafe_FitTrained[[#This Row],[TapsActive]])+(K$21*Cafe_FitTrained[[#This Row],[IsWeekend]])</f>
        <v>9040.076751528919</v>
      </c>
      <c r="J400" s="4">
        <v>373</v>
      </c>
      <c r="K400" s="4">
        <v>8369.3540612783836</v>
      </c>
      <c r="L400" s="4">
        <v>-513.33666335524504</v>
      </c>
    </row>
    <row r="401" spans="2:12" x14ac:dyDescent="0.3">
      <c r="B401" s="1">
        <f t="shared" si="6"/>
        <v>43130</v>
      </c>
      <c r="C401" s="2">
        <v>8102.1402115441997</v>
      </c>
      <c r="D401">
        <v>40</v>
      </c>
      <c r="E401" cm="1">
        <f t="array" ref="E401">_xlfn.SWITCH(MONTH(Cafe_FitTrained[[#This Row],[Date]]),1,100,2,100,3,100,4,150,5,150,6,150,7,150,8,200,9,150,10,150,11,150,12,150)</f>
        <v>100</v>
      </c>
      <c r="F401">
        <v>19</v>
      </c>
      <c r="G401">
        <f>IF(OR(WEEKDAY(Cafe_FitTrained[[#This Row],[Date]])=1, WEEKDAY(Cafe_FitTrained[[#This Row],[Date]])=7),1,0)</f>
        <v>0</v>
      </c>
      <c r="H401" s="8">
        <f>K$17+(K$18*Cafe_FitTrained[[#This Row],[Temp]])+(K$19*Cafe_FitTrained[[#This Row],[ADSpend]])+(K$20*Cafe_FitTrained[[#This Row],[TapsActive]])+(K$21*Cafe_FitTrained[[#This Row],[IsWeekend]])</f>
        <v>8474.5185167204345</v>
      </c>
      <c r="J401" s="4">
        <v>374</v>
      </c>
      <c r="K401" s="4">
        <v>8770.7620628883124</v>
      </c>
      <c r="L401" s="4">
        <v>-19.570554142093897</v>
      </c>
    </row>
    <row r="402" spans="2:12" x14ac:dyDescent="0.3">
      <c r="B402" s="1">
        <f t="shared" si="6"/>
        <v>43131</v>
      </c>
      <c r="C402" s="2">
        <v>8319.1892724975132</v>
      </c>
      <c r="D402">
        <v>40</v>
      </c>
      <c r="E402" cm="1">
        <f t="array" ref="E402">_xlfn.SWITCH(MONTH(Cafe_FitTrained[[#This Row],[Date]]),1,100,2,100,3,100,4,150,5,150,6,150,7,150,8,200,9,150,10,150,11,150,12,150)</f>
        <v>100</v>
      </c>
      <c r="F402">
        <v>14</v>
      </c>
      <c r="G402">
        <f>IF(OR(WEEKDAY(Cafe_FitTrained[[#This Row],[Date]])=1, WEEKDAY(Cafe_FitTrained[[#This Row],[Date]])=7),1,0)</f>
        <v>0</v>
      </c>
      <c r="H402" s="8">
        <f>K$17+(K$18*Cafe_FitTrained[[#This Row],[Temp]])+(K$19*Cafe_FitTrained[[#This Row],[ADSpend]])+(K$20*Cafe_FitTrained[[#This Row],[TapsActive]])+(K$21*Cafe_FitTrained[[#This Row],[IsWeekend]])</f>
        <v>8583.5224908469809</v>
      </c>
      <c r="J402" s="4">
        <v>375</v>
      </c>
      <c r="K402" s="4">
        <v>9276.045975922827</v>
      </c>
      <c r="L402" s="4">
        <v>-389.70033081838119</v>
      </c>
    </row>
    <row r="403" spans="2:12" x14ac:dyDescent="0.3">
      <c r="B403" s="1">
        <f t="shared" si="6"/>
        <v>43132</v>
      </c>
      <c r="C403" s="2">
        <v>10568.805321281048</v>
      </c>
      <c r="D403">
        <v>50</v>
      </c>
      <c r="E403" cm="1">
        <f t="array" ref="E403">_xlfn.SWITCH(MONTH(Cafe_FitTrained[[#This Row],[Date]]),1,100,2,100,3,100,4,150,5,150,6,150,7,150,8,200,9,150,10,150,11,150,12,150)</f>
        <v>100</v>
      </c>
      <c r="F403">
        <v>15</v>
      </c>
      <c r="G403">
        <f>IF(OR(WEEKDAY(Cafe_FitTrained[[#This Row],[Date]])=1, WEEKDAY(Cafe_FitTrained[[#This Row],[Date]])=7),1,0)</f>
        <v>0</v>
      </c>
      <c r="H403" s="8">
        <f>K$17+(K$18*Cafe_FitTrained[[#This Row],[Temp]])+(K$19*Cafe_FitTrained[[#This Row],[ADSpend]])+(K$20*Cafe_FitTrained[[#This Row],[TapsActive]])+(K$21*Cafe_FitTrained[[#This Row],[IsWeekend]])</f>
        <v>8946.4569655082523</v>
      </c>
      <c r="J403" s="4">
        <v>376</v>
      </c>
      <c r="K403" s="4">
        <v>9150.369269672934</v>
      </c>
      <c r="L403" s="4">
        <v>1572.2837910242852</v>
      </c>
    </row>
    <row r="404" spans="2:12" x14ac:dyDescent="0.3">
      <c r="B404" s="1">
        <f t="shared" si="6"/>
        <v>43133</v>
      </c>
      <c r="C404" s="2">
        <v>8523.8579068488034</v>
      </c>
      <c r="D404">
        <v>43</v>
      </c>
      <c r="E404" cm="1">
        <f t="array" ref="E404">_xlfn.SWITCH(MONTH(Cafe_FitTrained[[#This Row],[Date]]),1,100,2,100,3,100,4,150,5,150,6,150,7,150,8,200,9,150,10,150,11,150,12,150)</f>
        <v>100</v>
      </c>
      <c r="F404">
        <v>14</v>
      </c>
      <c r="G404">
        <f>IF(OR(WEEKDAY(Cafe_FitTrained[[#This Row],[Date]])=1, WEEKDAY(Cafe_FitTrained[[#This Row],[Date]])=7),1,0)</f>
        <v>0</v>
      </c>
      <c r="H404" s="8">
        <f>K$17+(K$18*Cafe_FitTrained[[#This Row],[Temp]])+(K$19*Cafe_FitTrained[[#This Row],[ADSpend]])+(K$20*Cafe_FitTrained[[#This Row],[TapsActive]])+(K$21*Cafe_FitTrained[[#This Row],[IsWeekend]])</f>
        <v>8698.9430716929564</v>
      </c>
      <c r="J404" s="4">
        <v>377</v>
      </c>
      <c r="K404" s="4">
        <v>9319.6475655734448</v>
      </c>
      <c r="L404" s="4">
        <v>1697.52450331197</v>
      </c>
    </row>
    <row r="405" spans="2:12" x14ac:dyDescent="0.3">
      <c r="B405" s="1">
        <f t="shared" si="6"/>
        <v>43134</v>
      </c>
      <c r="C405" s="2">
        <v>11136.57686877469</v>
      </c>
      <c r="D405">
        <v>37</v>
      </c>
      <c r="E405" cm="1">
        <f t="array" ref="E405">_xlfn.SWITCH(MONTH(Cafe_FitTrained[[#This Row],[Date]]),1,100,2,100,3,100,4,150,5,150,6,150,7,150,8,200,9,150,10,150,11,150,12,150)</f>
        <v>100</v>
      </c>
      <c r="F405">
        <v>18</v>
      </c>
      <c r="G405">
        <f>IF(OR(WEEKDAY(Cafe_FitTrained[[#This Row],[Date]])=1, WEEKDAY(Cafe_FitTrained[[#This Row],[Date]])=7),1,0)</f>
        <v>1</v>
      </c>
      <c r="H405" s="8">
        <f>K$17+(K$18*Cafe_FitTrained[[#This Row],[Temp]])+(K$19*Cafe_FitTrained[[#This Row],[ADSpend]])+(K$20*Cafe_FitTrained[[#This Row],[TapsActive]])+(K$21*Cafe_FitTrained[[#This Row],[IsWeekend]])</f>
        <v>11229.722388021552</v>
      </c>
      <c r="J405" s="4">
        <v>378</v>
      </c>
      <c r="K405" s="4">
        <v>11107.88520045615</v>
      </c>
      <c r="L405" s="4">
        <v>266.51842198949453</v>
      </c>
    </row>
    <row r="406" spans="2:12" x14ac:dyDescent="0.3">
      <c r="B406" s="1">
        <f t="shared" si="6"/>
        <v>43135</v>
      </c>
      <c r="C406" s="2">
        <v>12263.152363160403</v>
      </c>
      <c r="D406">
        <v>41</v>
      </c>
      <c r="E406" cm="1">
        <f t="array" ref="E406">_xlfn.SWITCH(MONTH(Cafe_FitTrained[[#This Row],[Date]]),1,100,2,100,3,100,4,150,5,150,6,150,7,150,8,200,9,150,10,150,11,150,12,150)</f>
        <v>100</v>
      </c>
      <c r="F406">
        <v>14</v>
      </c>
      <c r="G406">
        <f>IF(OR(WEEKDAY(Cafe_FitTrained[[#This Row],[Date]])=1, WEEKDAY(Cafe_FitTrained[[#This Row],[Date]])=7),1,0)</f>
        <v>1</v>
      </c>
      <c r="H406" s="8">
        <f>K$17+(K$18*Cafe_FitTrained[[#This Row],[Temp]])+(K$19*Cafe_FitTrained[[#This Row],[ADSpend]])+(K$20*Cafe_FitTrained[[#This Row],[TapsActive]])+(K$21*Cafe_FitTrained[[#This Row],[IsWeekend]])</f>
        <v>11470.819675117422</v>
      </c>
      <c r="J406" s="4">
        <v>379</v>
      </c>
      <c r="K406" s="4">
        <v>10975.791887486826</v>
      </c>
      <c r="L406" s="4">
        <v>-250.77752653645621</v>
      </c>
    </row>
    <row r="407" spans="2:12" x14ac:dyDescent="0.3">
      <c r="B407" s="1">
        <f t="shared" si="6"/>
        <v>43136</v>
      </c>
      <c r="C407" s="2">
        <v>10116.047201056268</v>
      </c>
      <c r="D407">
        <v>44</v>
      </c>
      <c r="E407" cm="1">
        <f t="array" ref="E407">_xlfn.SWITCH(MONTH(Cafe_FitTrained[[#This Row],[Date]]),1,100,2,100,3,100,4,150,5,150,6,150,7,150,8,200,9,150,10,150,11,150,12,150)</f>
        <v>100</v>
      </c>
      <c r="F407">
        <v>16</v>
      </c>
      <c r="G407">
        <f>IF(OR(WEEKDAY(Cafe_FitTrained[[#This Row],[Date]])=1, WEEKDAY(Cafe_FitTrained[[#This Row],[Date]])=7),1,0)</f>
        <v>0</v>
      </c>
      <c r="H407" s="8">
        <f>K$17+(K$18*Cafe_FitTrained[[#This Row],[Temp]])+(K$19*Cafe_FitTrained[[#This Row],[ADSpend]])+(K$20*Cafe_FitTrained[[#This Row],[TapsActive]])+(K$21*Cafe_FitTrained[[#This Row],[IsWeekend]])</f>
        <v>8693.8150089909941</v>
      </c>
      <c r="J407" s="4">
        <v>380</v>
      </c>
      <c r="K407" s="4">
        <v>8347.5532664530729</v>
      </c>
      <c r="L407" s="4">
        <v>928.47436178756288</v>
      </c>
    </row>
    <row r="408" spans="2:12" x14ac:dyDescent="0.3">
      <c r="B408" s="1">
        <f t="shared" si="6"/>
        <v>43137</v>
      </c>
      <c r="C408" s="2">
        <v>8185.1533228682447</v>
      </c>
      <c r="D408">
        <v>50</v>
      </c>
      <c r="E408" cm="1">
        <f t="array" ref="E408">_xlfn.SWITCH(MONTH(Cafe_FitTrained[[#This Row],[Date]]),1,100,2,100,3,100,4,150,5,150,6,150,7,150,8,200,9,150,10,150,11,150,12,150)</f>
        <v>100</v>
      </c>
      <c r="F408">
        <v>18</v>
      </c>
      <c r="G408">
        <f>IF(OR(WEEKDAY(Cafe_FitTrained[[#This Row],[Date]])=1, WEEKDAY(Cafe_FitTrained[[#This Row],[Date]])=7),1,0)</f>
        <v>0</v>
      </c>
      <c r="H408" s="8">
        <f>K$17+(K$18*Cafe_FitTrained[[#This Row],[Temp]])+(K$19*Cafe_FitTrained[[#This Row],[ADSpend]])+(K$20*Cafe_FitTrained[[#This Row],[TapsActive]])+(K$21*Cafe_FitTrained[[#This Row],[IsWeekend]])</f>
        <v>8881.0545810323256</v>
      </c>
      <c r="J408" s="4">
        <v>381</v>
      </c>
      <c r="K408" s="4">
        <v>8496.3193115457434</v>
      </c>
      <c r="L408" s="4">
        <v>388.62390420813608</v>
      </c>
    </row>
    <row r="409" spans="2:12" x14ac:dyDescent="0.3">
      <c r="B409" s="1">
        <f t="shared" si="6"/>
        <v>43138</v>
      </c>
      <c r="C409" s="2">
        <v>9489.7381592159072</v>
      </c>
      <c r="D409">
        <v>60</v>
      </c>
      <c r="E409" cm="1">
        <f t="array" ref="E409">_xlfn.SWITCH(MONTH(Cafe_FitTrained[[#This Row],[Date]]),1,100,2,100,3,100,4,150,5,150,6,150,7,150,8,200,9,150,10,150,11,150,12,150)</f>
        <v>100</v>
      </c>
      <c r="F409">
        <v>13</v>
      </c>
      <c r="G409">
        <f>IF(OR(WEEKDAY(Cafe_FitTrained[[#This Row],[Date]])=1, WEEKDAY(Cafe_FitTrained[[#This Row],[Date]])=7),1,0)</f>
        <v>0</v>
      </c>
      <c r="H409" s="8">
        <f>K$17+(K$18*Cafe_FitTrained[[#This Row],[Temp]])+(K$19*Cafe_FitTrained[[#This Row],[ADSpend]])+(K$20*Cafe_FitTrained[[#This Row],[TapsActive]])+(K$21*Cafe_FitTrained[[#This Row],[IsWeekend]])</f>
        <v>9374.7938246454542</v>
      </c>
      <c r="J409" s="4">
        <v>382</v>
      </c>
      <c r="K409" s="4">
        <v>7755.066174117319</v>
      </c>
      <c r="L409" s="4">
        <v>337.20162721592715</v>
      </c>
    </row>
    <row r="410" spans="2:12" x14ac:dyDescent="0.3">
      <c r="B410" s="1">
        <f t="shared" si="6"/>
        <v>43139</v>
      </c>
      <c r="C410" s="2">
        <v>9002.5970969779173</v>
      </c>
      <c r="D410">
        <v>45</v>
      </c>
      <c r="E410" cm="1">
        <f t="array" ref="E410">_xlfn.SWITCH(MONTH(Cafe_FitTrained[[#This Row],[Date]]),1,100,2,100,3,100,4,150,5,150,6,150,7,150,8,200,9,150,10,150,11,150,12,150)</f>
        <v>100</v>
      </c>
      <c r="F410">
        <v>21</v>
      </c>
      <c r="G410">
        <f>IF(OR(WEEKDAY(Cafe_FitTrained[[#This Row],[Date]])=1, WEEKDAY(Cafe_FitTrained[[#This Row],[Date]])=7),1,0)</f>
        <v>0</v>
      </c>
      <c r="H410" s="8">
        <f>K$17+(K$18*Cafe_FitTrained[[#This Row],[Temp]])+(K$19*Cafe_FitTrained[[#This Row],[ADSpend]])+(K$20*Cafe_FitTrained[[#This Row],[TapsActive]])+(K$21*Cafe_FitTrained[[#This Row],[IsWeekend]])</f>
        <v>8623.2845618131068</v>
      </c>
      <c r="J410" s="4">
        <v>383</v>
      </c>
      <c r="K410" s="4">
        <v>7924.3444700178343</v>
      </c>
      <c r="L410" s="4">
        <v>-425.24619073080248</v>
      </c>
    </row>
    <row r="411" spans="2:12" x14ac:dyDescent="0.3">
      <c r="B411" s="1">
        <f t="shared" si="6"/>
        <v>43140</v>
      </c>
      <c r="C411" s="2">
        <v>10491.555385886504</v>
      </c>
      <c r="D411">
        <v>48</v>
      </c>
      <c r="E411" cm="1">
        <f t="array" ref="E411">_xlfn.SWITCH(MONTH(Cafe_FitTrained[[#This Row],[Date]]),1,100,2,100,3,100,4,150,5,150,6,150,7,150,8,200,9,150,10,150,11,150,12,150)</f>
        <v>100</v>
      </c>
      <c r="F411">
        <v>20</v>
      </c>
      <c r="G411">
        <f>IF(OR(WEEKDAY(Cafe_FitTrained[[#This Row],[Date]])=1, WEEKDAY(Cafe_FitTrained[[#This Row],[Date]])=7),1,0)</f>
        <v>0</v>
      </c>
      <c r="H411" s="8">
        <f>K$17+(K$18*Cafe_FitTrained[[#This Row],[Temp]])+(K$19*Cafe_FitTrained[[#This Row],[ADSpend]])+(K$20*Cafe_FitTrained[[#This Row],[TapsActive]])+(K$21*Cafe_FitTrained[[#This Row],[IsWeekend]])</f>
        <v>8760.5059374843895</v>
      </c>
      <c r="J411" s="4">
        <v>384</v>
      </c>
      <c r="K411" s="4">
        <v>8342.4252037511105</v>
      </c>
      <c r="L411" s="4">
        <v>-1024.6466599977357</v>
      </c>
    </row>
    <row r="412" spans="2:12" x14ac:dyDescent="0.3">
      <c r="B412" s="1">
        <f t="shared" si="6"/>
        <v>43141</v>
      </c>
      <c r="C412" s="2">
        <v>13569.623233619213</v>
      </c>
      <c r="D412">
        <v>55</v>
      </c>
      <c r="E412" cm="1">
        <f t="array" ref="E412">_xlfn.SWITCH(MONTH(Cafe_FitTrained[[#This Row],[Date]]),1,100,2,100,3,100,4,150,5,150,6,150,7,150,8,200,9,150,10,150,11,150,12,150)</f>
        <v>100</v>
      </c>
      <c r="F412">
        <v>12</v>
      </c>
      <c r="G412">
        <f>IF(OR(WEEKDAY(Cafe_FitTrained[[#This Row],[Date]])=1, WEEKDAY(Cafe_FitTrained[[#This Row],[Date]])=7),1,0)</f>
        <v>1</v>
      </c>
      <c r="H412" s="8">
        <f>K$17+(K$18*Cafe_FitTrained[[#This Row],[Temp]])+(K$19*Cafe_FitTrained[[#This Row],[ADSpend]])+(K$20*Cafe_FitTrained[[#This Row],[TapsActive]])+(K$21*Cafe_FitTrained[[#This Row],[IsWeekend]])</f>
        <v>12053.050642049253</v>
      </c>
      <c r="J412" s="4">
        <v>385</v>
      </c>
      <c r="K412" s="4">
        <v>11559.311398436126</v>
      </c>
      <c r="L412" s="4">
        <v>-563.94709277543006</v>
      </c>
    </row>
    <row r="413" spans="2:12" x14ac:dyDescent="0.3">
      <c r="B413" s="1">
        <f t="shared" si="6"/>
        <v>43142</v>
      </c>
      <c r="C413" s="2">
        <v>11889.597123739402</v>
      </c>
      <c r="D413">
        <v>65</v>
      </c>
      <c r="E413" cm="1">
        <f t="array" ref="E413">_xlfn.SWITCH(MONTH(Cafe_FitTrained[[#This Row],[Date]]),1,100,2,100,3,100,4,150,5,150,6,150,7,150,8,200,9,150,10,150,11,150,12,150)</f>
        <v>100</v>
      </c>
      <c r="F413">
        <v>14</v>
      </c>
      <c r="G413">
        <f>IF(OR(WEEKDAY(Cafe_FitTrained[[#This Row],[Date]])=1, WEEKDAY(Cafe_FitTrained[[#This Row],[Date]])=7),1,0)</f>
        <v>1</v>
      </c>
      <c r="H413" s="8">
        <f>K$17+(K$18*Cafe_FitTrained[[#This Row],[Temp]])+(K$19*Cafe_FitTrained[[#This Row],[ADSpend]])+(K$20*Cafe_FitTrained[[#This Row],[TapsActive]])+(K$21*Cafe_FitTrained[[#This Row],[IsWeekend]])</f>
        <v>12394.184321885215</v>
      </c>
      <c r="J413" s="4">
        <v>386</v>
      </c>
      <c r="K413" s="4">
        <v>11779.896434724154</v>
      </c>
      <c r="L413" s="4">
        <v>-400.73030166218086</v>
      </c>
    </row>
    <row r="414" spans="2:12" x14ac:dyDescent="0.3">
      <c r="B414" s="1">
        <f t="shared" si="6"/>
        <v>43143</v>
      </c>
      <c r="C414" s="2">
        <v>11078.364909970926</v>
      </c>
      <c r="D414">
        <v>60</v>
      </c>
      <c r="E414" cm="1">
        <f t="array" ref="E414">_xlfn.SWITCH(MONTH(Cafe_FitTrained[[#This Row],[Date]]),1,100,2,100,3,100,4,150,5,150,6,150,7,150,8,200,9,150,10,150,11,150,12,150)</f>
        <v>100</v>
      </c>
      <c r="F414">
        <v>16</v>
      </c>
      <c r="G414">
        <f>IF(OR(WEEKDAY(Cafe_FitTrained[[#This Row],[Date]])=1, WEEKDAY(Cafe_FitTrained[[#This Row],[Date]])=7),1,0)</f>
        <v>0</v>
      </c>
      <c r="H414" s="8">
        <f>K$17+(K$18*Cafe_FitTrained[[#This Row],[Temp]])+(K$19*Cafe_FitTrained[[#This Row],[ADSpend]])+(K$20*Cafe_FitTrained[[#This Row],[TapsActive]])+(K$21*Cafe_FitTrained[[#This Row],[IsWeekend]])</f>
        <v>9309.3914401695256</v>
      </c>
      <c r="J414" s="4">
        <v>387</v>
      </c>
      <c r="K414" s="4">
        <v>9056.7494836522656</v>
      </c>
      <c r="L414" s="4">
        <v>1152.1538568015949</v>
      </c>
    </row>
    <row r="415" spans="2:12" x14ac:dyDescent="0.3">
      <c r="B415" s="1">
        <f t="shared" si="6"/>
        <v>43144</v>
      </c>
      <c r="C415" s="2">
        <v>8346.124582655726</v>
      </c>
      <c r="D415">
        <v>52</v>
      </c>
      <c r="E415" cm="1">
        <f t="array" ref="E415">_xlfn.SWITCH(MONTH(Cafe_FitTrained[[#This Row],[Date]]),1,100,2,100,3,100,4,150,5,150,6,150,7,150,8,200,9,150,10,150,11,150,12,150)</f>
        <v>100</v>
      </c>
      <c r="F415">
        <v>18</v>
      </c>
      <c r="G415">
        <f>IF(OR(WEEKDAY(Cafe_FitTrained[[#This Row],[Date]])=1, WEEKDAY(Cafe_FitTrained[[#This Row],[Date]])=7),1,0)</f>
        <v>0</v>
      </c>
      <c r="H415" s="8">
        <f>K$17+(K$18*Cafe_FitTrained[[#This Row],[Temp]])+(K$19*Cafe_FitTrained[[#This Row],[ADSpend]])+(K$20*Cafe_FitTrained[[#This Row],[TapsActive]])+(K$21*Cafe_FitTrained[[#This Row],[IsWeekend]])</f>
        <v>8958.001634929642</v>
      </c>
      <c r="J415" s="4">
        <v>388</v>
      </c>
      <c r="K415" s="4">
        <v>9160.6253950768532</v>
      </c>
      <c r="L415" s="4">
        <v>525.680483789969</v>
      </c>
    </row>
    <row r="416" spans="2:12" x14ac:dyDescent="0.3">
      <c r="B416" s="1">
        <f t="shared" si="6"/>
        <v>43145</v>
      </c>
      <c r="C416" s="2">
        <v>9097.672370692655</v>
      </c>
      <c r="D416">
        <v>52</v>
      </c>
      <c r="E416" cm="1">
        <f t="array" ref="E416">_xlfn.SWITCH(MONTH(Cafe_FitTrained[[#This Row],[Date]]),1,100,2,100,3,100,4,150,5,150,6,150,7,150,8,200,9,150,10,150,11,150,12,150)</f>
        <v>100</v>
      </c>
      <c r="F416">
        <v>20</v>
      </c>
      <c r="G416">
        <f>IF(OR(WEEKDAY(Cafe_FitTrained[[#This Row],[Date]])=1, WEEKDAY(Cafe_FitTrained[[#This Row],[Date]])=7),1,0)</f>
        <v>0</v>
      </c>
      <c r="H416" s="8">
        <f>K$17+(K$18*Cafe_FitTrained[[#This Row],[Temp]])+(K$19*Cafe_FitTrained[[#This Row],[ADSpend]])+(K$20*Cafe_FitTrained[[#This Row],[TapsActive]])+(K$21*Cafe_FitTrained[[#This Row],[IsWeekend]])</f>
        <v>8914.4000452790224</v>
      </c>
      <c r="J416" s="4">
        <v>389</v>
      </c>
      <c r="K416" s="4">
        <v>8633.5406872170279</v>
      </c>
      <c r="L416" s="4">
        <v>1315.2539286050087</v>
      </c>
    </row>
    <row r="417" spans="2:12" x14ac:dyDescent="0.3">
      <c r="B417" s="1">
        <f t="shared" si="6"/>
        <v>43146</v>
      </c>
      <c r="C417" s="2">
        <v>8925.4308463328362</v>
      </c>
      <c r="D417">
        <v>63</v>
      </c>
      <c r="E417" cm="1">
        <f t="array" ref="E417">_xlfn.SWITCH(MONTH(Cafe_FitTrained[[#This Row],[Date]]),1,100,2,100,3,100,4,150,5,150,6,150,7,150,8,200,9,150,10,150,11,150,12,150)</f>
        <v>100</v>
      </c>
      <c r="F417">
        <v>17</v>
      </c>
      <c r="G417">
        <f>IF(OR(WEEKDAY(Cafe_FitTrained[[#This Row],[Date]])=1, WEEKDAY(Cafe_FitTrained[[#This Row],[Date]])=7),1,0)</f>
        <v>0</v>
      </c>
      <c r="H417" s="8">
        <f>K$17+(K$18*Cafe_FitTrained[[#This Row],[Temp]])+(K$19*Cafe_FitTrained[[#This Row],[ADSpend]])+(K$20*Cafe_FitTrained[[#This Row],[TapsActive]])+(K$21*Cafe_FitTrained[[#This Row],[IsWeekend]])</f>
        <v>9403.0112261901904</v>
      </c>
      <c r="J417" s="4">
        <v>390</v>
      </c>
      <c r="K417" s="4">
        <v>8720.7438665182653</v>
      </c>
      <c r="L417" s="4">
        <v>-4.6101613979790272</v>
      </c>
    </row>
    <row r="418" spans="2:12" x14ac:dyDescent="0.3">
      <c r="B418" s="1">
        <f t="shared" si="6"/>
        <v>43147</v>
      </c>
      <c r="C418" s="2">
        <v>11230.872277668594</v>
      </c>
      <c r="D418">
        <v>68</v>
      </c>
      <c r="E418" cm="1">
        <f t="array" ref="E418">_xlfn.SWITCH(MONTH(Cafe_FitTrained[[#This Row],[Date]]),1,100,2,100,3,100,4,150,5,150,6,150,7,150,8,200,9,150,10,150,11,150,12,150)</f>
        <v>100</v>
      </c>
      <c r="F418">
        <v>18</v>
      </c>
      <c r="G418">
        <f>IF(OR(WEEKDAY(Cafe_FitTrained[[#This Row],[Date]])=1, WEEKDAY(Cafe_FitTrained[[#This Row],[Date]])=7),1,0)</f>
        <v>0</v>
      </c>
      <c r="H418" s="8">
        <f>K$17+(K$18*Cafe_FitTrained[[#This Row],[Temp]])+(K$19*Cafe_FitTrained[[#This Row],[ADSpend]])+(K$20*Cafe_FitTrained[[#This Row],[TapsActive]])+(K$21*Cafe_FitTrained[[#This Row],[IsWeekend]])</f>
        <v>9573.5780661081717</v>
      </c>
      <c r="J418" s="4">
        <v>391</v>
      </c>
      <c r="K418" s="4">
        <v>8792.5628577136231</v>
      </c>
      <c r="L418" s="4">
        <v>-533.73113636748712</v>
      </c>
    </row>
    <row r="419" spans="2:12" x14ac:dyDescent="0.3">
      <c r="B419" s="1">
        <f t="shared" si="6"/>
        <v>43148</v>
      </c>
      <c r="C419" s="2">
        <v>11938.480997192682</v>
      </c>
      <c r="D419">
        <v>60</v>
      </c>
      <c r="E419" cm="1">
        <f t="array" ref="E419">_xlfn.SWITCH(MONTH(Cafe_FitTrained[[#This Row],[Date]]),1,100,2,100,3,100,4,150,5,150,6,150,7,150,8,200,9,150,10,150,11,150,12,150)</f>
        <v>100</v>
      </c>
      <c r="F419">
        <v>22</v>
      </c>
      <c r="G419">
        <f>IF(OR(WEEKDAY(Cafe_FitTrained[[#This Row],[Date]])=1, WEEKDAY(Cafe_FitTrained[[#This Row],[Date]])=7),1,0)</f>
        <v>1</v>
      </c>
      <c r="H419" s="8">
        <f>K$17+(K$18*Cafe_FitTrained[[#This Row],[Temp]])+(K$19*Cafe_FitTrained[[#This Row],[ADSpend]])+(K$20*Cafe_FitTrained[[#This Row],[TapsActive]])+(K$21*Cafe_FitTrained[[#This Row],[IsWeekend]])</f>
        <v>12027.410328539452</v>
      </c>
      <c r="J419" s="4">
        <v>392</v>
      </c>
      <c r="K419" s="4">
        <v>11872.227676727352</v>
      </c>
      <c r="L419" s="4">
        <v>-847.51379093478317</v>
      </c>
    </row>
    <row r="420" spans="2:12" x14ac:dyDescent="0.3">
      <c r="B420" s="1">
        <f t="shared" si="6"/>
        <v>43149</v>
      </c>
      <c r="C420" s="2">
        <v>12547.285334664815</v>
      </c>
      <c r="D420">
        <v>60</v>
      </c>
      <c r="E420" cm="1">
        <f t="array" ref="E420">_xlfn.SWITCH(MONTH(Cafe_FitTrained[[#This Row],[Date]]),1,100,2,100,3,100,4,150,5,150,6,150,7,150,8,200,9,150,10,150,11,150,12,150)</f>
        <v>100</v>
      </c>
      <c r="F420">
        <v>15</v>
      </c>
      <c r="G420">
        <f>IF(OR(WEEKDAY(Cafe_FitTrained[[#This Row],[Date]])=1, WEEKDAY(Cafe_FitTrained[[#This Row],[Date]])=7),1,0)</f>
        <v>1</v>
      </c>
      <c r="H420" s="8">
        <f>K$17+(K$18*Cafe_FitTrained[[#This Row],[Temp]])+(K$19*Cafe_FitTrained[[#This Row],[ADSpend]])+(K$20*Cafe_FitTrained[[#This Row],[TapsActive]])+(K$21*Cafe_FitTrained[[#This Row],[IsWeekend]])</f>
        <v>12180.015892316618</v>
      </c>
      <c r="J420" s="4">
        <v>393</v>
      </c>
      <c r="K420" s="4">
        <v>11965.847462748015</v>
      </c>
      <c r="L420" s="4">
        <v>-430.89330575969689</v>
      </c>
    </row>
    <row r="421" spans="2:12" x14ac:dyDescent="0.3">
      <c r="B421" s="1">
        <f t="shared" si="6"/>
        <v>43150</v>
      </c>
      <c r="C421" s="2">
        <v>9182.384162637969</v>
      </c>
      <c r="D421">
        <v>63</v>
      </c>
      <c r="E421" cm="1">
        <f t="array" ref="E421">_xlfn.SWITCH(MONTH(Cafe_FitTrained[[#This Row],[Date]]),1,100,2,100,3,100,4,150,5,150,6,150,7,150,8,200,9,150,10,150,11,150,12,150)</f>
        <v>100</v>
      </c>
      <c r="F421">
        <v>12</v>
      </c>
      <c r="G421">
        <f>IF(OR(WEEKDAY(Cafe_FitTrained[[#This Row],[Date]])=1, WEEKDAY(Cafe_FitTrained[[#This Row],[Date]])=7),1,0)</f>
        <v>0</v>
      </c>
      <c r="H421" s="8">
        <f>K$17+(K$18*Cafe_FitTrained[[#This Row],[Temp]])+(K$19*Cafe_FitTrained[[#This Row],[ADSpend]])+(K$20*Cafe_FitTrained[[#This Row],[TapsActive]])+(K$21*Cafe_FitTrained[[#This Row],[IsWeekend]])</f>
        <v>9512.0152003167368</v>
      </c>
      <c r="J421" s="4">
        <v>394</v>
      </c>
      <c r="K421" s="4">
        <v>9040.076751528919</v>
      </c>
      <c r="L421" s="4">
        <v>-604.91073050578052</v>
      </c>
    </row>
    <row r="422" spans="2:12" x14ac:dyDescent="0.3">
      <c r="B422" s="1">
        <f t="shared" si="6"/>
        <v>43151</v>
      </c>
      <c r="C422" s="2">
        <v>11233.139288447084</v>
      </c>
      <c r="D422">
        <v>64</v>
      </c>
      <c r="E422" cm="1">
        <f t="array" ref="E422">_xlfn.SWITCH(MONTH(Cafe_FitTrained[[#This Row],[Date]]),1,100,2,100,3,100,4,150,5,150,6,150,7,150,8,200,9,150,10,150,11,150,12,150)</f>
        <v>100</v>
      </c>
      <c r="F422">
        <v>13</v>
      </c>
      <c r="G422">
        <f>IF(OR(WEEKDAY(Cafe_FitTrained[[#This Row],[Date]])=1, WEEKDAY(Cafe_FitTrained[[#This Row],[Date]])=7),1,0)</f>
        <v>0</v>
      </c>
      <c r="H422" s="8">
        <f>K$17+(K$18*Cafe_FitTrained[[#This Row],[Temp]])+(K$19*Cafe_FitTrained[[#This Row],[ADSpend]])+(K$20*Cafe_FitTrained[[#This Row],[TapsActive]])+(K$21*Cafe_FitTrained[[#This Row],[IsWeekend]])</f>
        <v>9528.687932440087</v>
      </c>
      <c r="J422" s="4">
        <v>395</v>
      </c>
      <c r="K422" s="4">
        <v>8474.5185167204345</v>
      </c>
      <c r="L422" s="4">
        <v>-372.37830517623479</v>
      </c>
    </row>
    <row r="423" spans="2:12" x14ac:dyDescent="0.3">
      <c r="B423" s="1">
        <f t="shared" si="6"/>
        <v>43152</v>
      </c>
      <c r="C423" s="2">
        <v>10142.68828657013</v>
      </c>
      <c r="D423">
        <v>70</v>
      </c>
      <c r="E423" cm="1">
        <f t="array" ref="E423">_xlfn.SWITCH(MONTH(Cafe_FitTrained[[#This Row],[Date]]),1,100,2,100,3,100,4,150,5,150,6,150,7,150,8,200,9,150,10,150,11,150,12,150)</f>
        <v>100</v>
      </c>
      <c r="F423">
        <v>13</v>
      </c>
      <c r="G423">
        <f>IF(OR(WEEKDAY(Cafe_FitTrained[[#This Row],[Date]])=1, WEEKDAY(Cafe_FitTrained[[#This Row],[Date]])=7),1,0)</f>
        <v>0</v>
      </c>
      <c r="H423" s="8">
        <f>K$17+(K$18*Cafe_FitTrained[[#This Row],[Temp]])+(K$19*Cafe_FitTrained[[#This Row],[ADSpend]])+(K$20*Cafe_FitTrained[[#This Row],[TapsActive]])+(K$21*Cafe_FitTrained[[#This Row],[IsWeekend]])</f>
        <v>9759.5290941320345</v>
      </c>
      <c r="J423" s="4">
        <v>396</v>
      </c>
      <c r="K423" s="4">
        <v>8583.5224908469809</v>
      </c>
      <c r="L423" s="4">
        <v>-264.33321834946764</v>
      </c>
    </row>
    <row r="424" spans="2:12" x14ac:dyDescent="0.3">
      <c r="B424" s="1">
        <f t="shared" si="6"/>
        <v>43153</v>
      </c>
      <c r="C424" s="2">
        <v>10376.380367703805</v>
      </c>
      <c r="D424">
        <v>70</v>
      </c>
      <c r="E424" cm="1">
        <f t="array" ref="E424">_xlfn.SWITCH(MONTH(Cafe_FitTrained[[#This Row],[Date]]),1,100,2,100,3,100,4,150,5,150,6,150,7,150,8,200,9,150,10,150,11,150,12,150)</f>
        <v>100</v>
      </c>
      <c r="F424">
        <v>20</v>
      </c>
      <c r="G424">
        <f>IF(OR(WEEKDAY(Cafe_FitTrained[[#This Row],[Date]])=1, WEEKDAY(Cafe_FitTrained[[#This Row],[Date]])=7),1,0)</f>
        <v>0</v>
      </c>
      <c r="H424" s="8">
        <f>K$17+(K$18*Cafe_FitTrained[[#This Row],[Temp]])+(K$19*Cafe_FitTrained[[#This Row],[ADSpend]])+(K$20*Cafe_FitTrained[[#This Row],[TapsActive]])+(K$21*Cafe_FitTrained[[#This Row],[IsWeekend]])</f>
        <v>9606.9235303548685</v>
      </c>
      <c r="J424" s="4">
        <v>397</v>
      </c>
      <c r="K424" s="4">
        <v>8946.4569655082523</v>
      </c>
      <c r="L424" s="4">
        <v>1622.3483557727959</v>
      </c>
    </row>
    <row r="425" spans="2:12" x14ac:dyDescent="0.3">
      <c r="B425" s="1">
        <f t="shared" si="6"/>
        <v>43154</v>
      </c>
      <c r="C425" s="2">
        <v>8986.2158105890594</v>
      </c>
      <c r="D425">
        <v>68</v>
      </c>
      <c r="E425" cm="1">
        <f t="array" ref="E425">_xlfn.SWITCH(MONTH(Cafe_FitTrained[[#This Row],[Date]]),1,100,2,100,3,100,4,150,5,150,6,150,7,150,8,200,9,150,10,150,11,150,12,150)</f>
        <v>100</v>
      </c>
      <c r="F425">
        <v>15</v>
      </c>
      <c r="G425">
        <f>IF(OR(WEEKDAY(Cafe_FitTrained[[#This Row],[Date]])=1, WEEKDAY(Cafe_FitTrained[[#This Row],[Date]])=7),1,0)</f>
        <v>0</v>
      </c>
      <c r="H425" s="8">
        <f>K$17+(K$18*Cafe_FitTrained[[#This Row],[Temp]])+(K$19*Cafe_FitTrained[[#This Row],[ADSpend]])+(K$20*Cafe_FitTrained[[#This Row],[TapsActive]])+(K$21*Cafe_FitTrained[[#This Row],[IsWeekend]])</f>
        <v>9638.9804505840984</v>
      </c>
      <c r="J425" s="4">
        <v>398</v>
      </c>
      <c r="K425" s="4">
        <v>8698.9430716929564</v>
      </c>
      <c r="L425" s="4">
        <v>-175.08516484415304</v>
      </c>
    </row>
    <row r="426" spans="2:12" x14ac:dyDescent="0.3">
      <c r="B426" s="1">
        <f t="shared" si="6"/>
        <v>43155</v>
      </c>
      <c r="C426" s="2">
        <v>13155.117075989761</v>
      </c>
      <c r="D426">
        <v>70</v>
      </c>
      <c r="E426" cm="1">
        <f t="array" ref="E426">_xlfn.SWITCH(MONTH(Cafe_FitTrained[[#This Row],[Date]]),1,100,2,100,3,100,4,150,5,150,6,150,7,150,8,200,9,150,10,150,11,150,12,150)</f>
        <v>100</v>
      </c>
      <c r="F426">
        <v>14</v>
      </c>
      <c r="G426">
        <f>IF(OR(WEEKDAY(Cafe_FitTrained[[#This Row],[Date]])=1, WEEKDAY(Cafe_FitTrained[[#This Row],[Date]])=7),1,0)</f>
        <v>1</v>
      </c>
      <c r="H426" s="8">
        <f>K$17+(K$18*Cafe_FitTrained[[#This Row],[Temp]])+(K$19*Cafe_FitTrained[[#This Row],[ADSpend]])+(K$20*Cafe_FitTrained[[#This Row],[TapsActive]])+(K$21*Cafe_FitTrained[[#This Row],[IsWeekend]])</f>
        <v>12586.551956628507</v>
      </c>
      <c r="J426" s="4">
        <v>399</v>
      </c>
      <c r="K426" s="4">
        <v>11229.722388021552</v>
      </c>
      <c r="L426" s="4">
        <v>-93.145519246862023</v>
      </c>
    </row>
    <row r="427" spans="2:12" x14ac:dyDescent="0.3">
      <c r="B427" s="1">
        <f t="shared" si="6"/>
        <v>43156</v>
      </c>
      <c r="C427" s="2">
        <v>12551.340805799242</v>
      </c>
      <c r="D427">
        <v>67</v>
      </c>
      <c r="E427" cm="1">
        <f t="array" ref="E427">_xlfn.SWITCH(MONTH(Cafe_FitTrained[[#This Row],[Date]]),1,100,2,100,3,100,4,150,5,150,6,150,7,150,8,200,9,150,10,150,11,150,12,150)</f>
        <v>100</v>
      </c>
      <c r="F427">
        <v>22</v>
      </c>
      <c r="G427">
        <f>IF(OR(WEEKDAY(Cafe_FitTrained[[#This Row],[Date]])=1, WEEKDAY(Cafe_FitTrained[[#This Row],[Date]])=7),1,0)</f>
        <v>1</v>
      </c>
      <c r="H427" s="8">
        <f>K$17+(K$18*Cafe_FitTrained[[#This Row],[Temp]])+(K$19*Cafe_FitTrained[[#This Row],[ADSpend]])+(K$20*Cafe_FitTrained[[#This Row],[TapsActive]])+(K$21*Cafe_FitTrained[[#This Row],[IsWeekend]])</f>
        <v>12296.725017180059</v>
      </c>
      <c r="J427" s="4">
        <v>400</v>
      </c>
      <c r="K427" s="4">
        <v>11470.819675117422</v>
      </c>
      <c r="L427" s="4">
        <v>792.33268804298132</v>
      </c>
    </row>
    <row r="428" spans="2:12" x14ac:dyDescent="0.3">
      <c r="B428" s="1">
        <f t="shared" si="6"/>
        <v>43157</v>
      </c>
      <c r="C428" s="2">
        <v>10180.98652250224</v>
      </c>
      <c r="D428">
        <v>60</v>
      </c>
      <c r="E428" cm="1">
        <f t="array" ref="E428">_xlfn.SWITCH(MONTH(Cafe_FitTrained[[#This Row],[Date]]),1,100,2,100,3,100,4,150,5,150,6,150,7,150,8,200,9,150,10,150,11,150,12,150)</f>
        <v>100</v>
      </c>
      <c r="F428">
        <v>15</v>
      </c>
      <c r="G428">
        <f>IF(OR(WEEKDAY(Cafe_FitTrained[[#This Row],[Date]])=1, WEEKDAY(Cafe_FitTrained[[#This Row],[Date]])=7),1,0)</f>
        <v>0</v>
      </c>
      <c r="H428" s="8">
        <f>K$17+(K$18*Cafe_FitTrained[[#This Row],[Temp]])+(K$19*Cafe_FitTrained[[#This Row],[ADSpend]])+(K$20*Cafe_FitTrained[[#This Row],[TapsActive]])+(K$21*Cafe_FitTrained[[#This Row],[IsWeekend]])</f>
        <v>9331.1922349948363</v>
      </c>
      <c r="J428" s="4">
        <v>401</v>
      </c>
      <c r="K428" s="4">
        <v>8693.8150089909941</v>
      </c>
      <c r="L428" s="4">
        <v>1422.2321920652739</v>
      </c>
    </row>
    <row r="429" spans="2:12" x14ac:dyDescent="0.3">
      <c r="B429" s="1">
        <f t="shared" si="6"/>
        <v>43158</v>
      </c>
      <c r="C429" s="2">
        <v>8295.4406833198973</v>
      </c>
      <c r="D429">
        <v>54</v>
      </c>
      <c r="E429" cm="1">
        <f t="array" ref="E429">_xlfn.SWITCH(MONTH(Cafe_FitTrained[[#This Row],[Date]]),1,100,2,100,3,100,4,150,5,150,6,150,7,150,8,200,9,150,10,150,11,150,12,150)</f>
        <v>100</v>
      </c>
      <c r="F429">
        <v>14</v>
      </c>
      <c r="G429">
        <f>IF(OR(WEEKDAY(Cafe_FitTrained[[#This Row],[Date]])=1, WEEKDAY(Cafe_FitTrained[[#This Row],[Date]])=7),1,0)</f>
        <v>0</v>
      </c>
      <c r="H429" s="8">
        <f>K$17+(K$18*Cafe_FitTrained[[#This Row],[Temp]])+(K$19*Cafe_FitTrained[[#This Row],[ADSpend]])+(K$20*Cafe_FitTrained[[#This Row],[TapsActive]])+(K$21*Cafe_FitTrained[[#This Row],[IsWeekend]])</f>
        <v>9122.1518681281941</v>
      </c>
      <c r="J429" s="4">
        <v>402</v>
      </c>
      <c r="K429" s="4">
        <v>8881.0545810323256</v>
      </c>
      <c r="L429" s="4">
        <v>-695.9012581640809</v>
      </c>
    </row>
    <row r="430" spans="2:12" x14ac:dyDescent="0.3">
      <c r="B430" s="1">
        <f t="shared" si="6"/>
        <v>43159</v>
      </c>
      <c r="C430" s="2">
        <v>8501.9049563327426</v>
      </c>
      <c r="D430">
        <v>56</v>
      </c>
      <c r="E430" cm="1">
        <f t="array" ref="E430">_xlfn.SWITCH(MONTH(Cafe_FitTrained[[#This Row],[Date]]),1,100,2,100,3,100,4,150,5,150,6,150,7,150,8,200,9,150,10,150,11,150,12,150)</f>
        <v>100</v>
      </c>
      <c r="F430">
        <v>18</v>
      </c>
      <c r="G430">
        <f>IF(OR(WEEKDAY(Cafe_FitTrained[[#This Row],[Date]])=1, WEEKDAY(Cafe_FitTrained[[#This Row],[Date]])=7),1,0)</f>
        <v>0</v>
      </c>
      <c r="H430" s="8">
        <f>K$17+(K$18*Cafe_FitTrained[[#This Row],[Temp]])+(K$19*Cafe_FitTrained[[#This Row],[ADSpend]])+(K$20*Cafe_FitTrained[[#This Row],[TapsActive]])+(K$21*Cafe_FitTrained[[#This Row],[IsWeekend]])</f>
        <v>9111.8957427242749</v>
      </c>
      <c r="J430" s="4">
        <v>403</v>
      </c>
      <c r="K430" s="4">
        <v>9374.7938246454542</v>
      </c>
      <c r="L430" s="4">
        <v>114.94433457045307</v>
      </c>
    </row>
    <row r="431" spans="2:12" x14ac:dyDescent="0.3">
      <c r="B431" s="1">
        <f t="shared" si="6"/>
        <v>43160</v>
      </c>
      <c r="C431" s="2">
        <v>10864.054563257549</v>
      </c>
      <c r="D431">
        <v>63</v>
      </c>
      <c r="E431" cm="1">
        <f t="array" ref="E431">_xlfn.SWITCH(MONTH(Cafe_FitTrained[[#This Row],[Date]]),1,100,2,100,3,100,4,150,5,150,6,150,7,150,8,200,9,150,10,150,11,150,12,150)</f>
        <v>100</v>
      </c>
      <c r="F431">
        <v>16</v>
      </c>
      <c r="G431">
        <f>IF(OR(WEEKDAY(Cafe_FitTrained[[#This Row],[Date]])=1, WEEKDAY(Cafe_FitTrained[[#This Row],[Date]])=7),1,0)</f>
        <v>0</v>
      </c>
      <c r="H431" s="8">
        <f>K$17+(K$18*Cafe_FitTrained[[#This Row],[Temp]])+(K$19*Cafe_FitTrained[[#This Row],[ADSpend]])+(K$20*Cafe_FitTrained[[#This Row],[TapsActive]])+(K$21*Cafe_FitTrained[[#This Row],[IsWeekend]])</f>
        <v>9424.8120210154993</v>
      </c>
      <c r="J431" s="4">
        <v>404</v>
      </c>
      <c r="K431" s="4">
        <v>8623.2845618131068</v>
      </c>
      <c r="L431" s="4">
        <v>379.31253516481047</v>
      </c>
    </row>
    <row r="432" spans="2:12" x14ac:dyDescent="0.3">
      <c r="B432" s="1">
        <f t="shared" si="6"/>
        <v>43161</v>
      </c>
      <c r="C432" s="2">
        <v>8165.552144517279</v>
      </c>
      <c r="D432">
        <v>53</v>
      </c>
      <c r="E432" cm="1">
        <f t="array" ref="E432">_xlfn.SWITCH(MONTH(Cafe_FitTrained[[#This Row],[Date]]),1,100,2,100,3,100,4,150,5,150,6,150,7,150,8,200,9,150,10,150,11,150,12,150)</f>
        <v>100</v>
      </c>
      <c r="F432">
        <v>12</v>
      </c>
      <c r="G432">
        <f>IF(OR(WEEKDAY(Cafe_FitTrained[[#This Row],[Date]])=1, WEEKDAY(Cafe_FitTrained[[#This Row],[Date]])=7),1,0)</f>
        <v>0</v>
      </c>
      <c r="H432" s="8">
        <f>K$17+(K$18*Cafe_FitTrained[[#This Row],[Temp]])+(K$19*Cafe_FitTrained[[#This Row],[ADSpend]])+(K$20*Cafe_FitTrained[[#This Row],[TapsActive]])+(K$21*Cafe_FitTrained[[#This Row],[IsWeekend]])</f>
        <v>9127.2799308301564</v>
      </c>
      <c r="J432" s="4">
        <v>405</v>
      </c>
      <c r="K432" s="4">
        <v>8760.5059374843895</v>
      </c>
      <c r="L432" s="4">
        <v>1731.0494484021146</v>
      </c>
    </row>
    <row r="433" spans="2:12" x14ac:dyDescent="0.3">
      <c r="B433" s="1">
        <f t="shared" si="6"/>
        <v>43162</v>
      </c>
      <c r="C433" s="2">
        <v>12648.937604775852</v>
      </c>
      <c r="D433">
        <v>50</v>
      </c>
      <c r="E433" cm="1">
        <f t="array" ref="E433">_xlfn.SWITCH(MONTH(Cafe_FitTrained[[#This Row],[Date]]),1,100,2,100,3,100,4,150,5,150,6,150,7,150,8,200,9,150,10,150,11,150,12,150)</f>
        <v>100</v>
      </c>
      <c r="F433">
        <v>13</v>
      </c>
      <c r="G433">
        <f>IF(OR(WEEKDAY(Cafe_FitTrained[[#This Row],[Date]])=1, WEEKDAY(Cafe_FitTrained[[#This Row],[Date]])=7),1,0)</f>
        <v>1</v>
      </c>
      <c r="H433" s="8">
        <f>K$17+(K$18*Cafe_FitTrained[[#This Row],[Temp]])+(K$19*Cafe_FitTrained[[#This Row],[ADSpend]])+(K$20*Cafe_FitTrained[[#This Row],[TapsActive]])+(K$21*Cafe_FitTrained[[#This Row],[IsWeekend]])</f>
        <v>11838.882212480654</v>
      </c>
      <c r="J433" s="4">
        <v>406</v>
      </c>
      <c r="K433" s="4">
        <v>12053.050642049253</v>
      </c>
      <c r="L433" s="4">
        <v>1516.5725915699604</v>
      </c>
    </row>
    <row r="434" spans="2:12" x14ac:dyDescent="0.3">
      <c r="B434" s="1">
        <f t="shared" si="6"/>
        <v>43163</v>
      </c>
      <c r="C434" s="2">
        <v>12326.245673966801</v>
      </c>
      <c r="D434">
        <v>52</v>
      </c>
      <c r="E434" cm="1">
        <f t="array" ref="E434">_xlfn.SWITCH(MONTH(Cafe_FitTrained[[#This Row],[Date]]),1,100,2,100,3,100,4,150,5,150,6,150,7,150,8,200,9,150,10,150,11,150,12,150)</f>
        <v>100</v>
      </c>
      <c r="F434">
        <v>14</v>
      </c>
      <c r="G434">
        <f>IF(OR(WEEKDAY(Cafe_FitTrained[[#This Row],[Date]])=1, WEEKDAY(Cafe_FitTrained[[#This Row],[Date]])=7),1,0)</f>
        <v>1</v>
      </c>
      <c r="H434" s="8">
        <f>K$17+(K$18*Cafe_FitTrained[[#This Row],[Temp]])+(K$19*Cafe_FitTrained[[#This Row],[ADSpend]])+(K$20*Cafe_FitTrained[[#This Row],[TapsActive]])+(K$21*Cafe_FitTrained[[#This Row],[IsWeekend]])</f>
        <v>11894.028471552661</v>
      </c>
      <c r="J434" s="4">
        <v>407</v>
      </c>
      <c r="K434" s="4">
        <v>12394.184321885215</v>
      </c>
      <c r="L434" s="4">
        <v>-504.58719814581309</v>
      </c>
    </row>
    <row r="435" spans="2:12" x14ac:dyDescent="0.3">
      <c r="B435" s="1">
        <f t="shared" si="6"/>
        <v>43164</v>
      </c>
      <c r="C435" s="2">
        <v>10000.511560544988</v>
      </c>
      <c r="D435">
        <v>54</v>
      </c>
      <c r="E435" cm="1">
        <f t="array" ref="E435">_xlfn.SWITCH(MONTH(Cafe_FitTrained[[#This Row],[Date]]),1,100,2,100,3,100,4,150,5,150,6,150,7,150,8,200,9,150,10,150,11,150,12,150)</f>
        <v>100</v>
      </c>
      <c r="F435">
        <v>12</v>
      </c>
      <c r="G435">
        <f>IF(OR(WEEKDAY(Cafe_FitTrained[[#This Row],[Date]])=1, WEEKDAY(Cafe_FitTrained[[#This Row],[Date]])=7),1,0)</f>
        <v>0</v>
      </c>
      <c r="H435" s="8">
        <f>K$17+(K$18*Cafe_FitTrained[[#This Row],[Temp]])+(K$19*Cafe_FitTrained[[#This Row],[ADSpend]])+(K$20*Cafe_FitTrained[[#This Row],[TapsActive]])+(K$21*Cafe_FitTrained[[#This Row],[IsWeekend]])</f>
        <v>9165.7534577788119</v>
      </c>
      <c r="J435" s="4">
        <v>408</v>
      </c>
      <c r="K435" s="4">
        <v>9309.3914401695256</v>
      </c>
      <c r="L435" s="4">
        <v>1768.9734698013999</v>
      </c>
    </row>
    <row r="436" spans="2:12" x14ac:dyDescent="0.3">
      <c r="B436" s="1">
        <f t="shared" si="6"/>
        <v>43165</v>
      </c>
      <c r="C436" s="2">
        <v>9638.7931766585971</v>
      </c>
      <c r="D436">
        <v>56</v>
      </c>
      <c r="E436" cm="1">
        <f t="array" ref="E436">_xlfn.SWITCH(MONTH(Cafe_FitTrained[[#This Row],[Date]]),1,100,2,100,3,100,4,150,5,150,6,150,7,150,8,200,9,150,10,150,11,150,12,150)</f>
        <v>100</v>
      </c>
      <c r="F436">
        <v>16</v>
      </c>
      <c r="G436">
        <f>IF(OR(WEEKDAY(Cafe_FitTrained[[#This Row],[Date]])=1, WEEKDAY(Cafe_FitTrained[[#This Row],[Date]])=7),1,0)</f>
        <v>0</v>
      </c>
      <c r="H436" s="8">
        <f>K$17+(K$18*Cafe_FitTrained[[#This Row],[Temp]])+(K$19*Cafe_FitTrained[[#This Row],[ADSpend]])+(K$20*Cafe_FitTrained[[#This Row],[TapsActive]])+(K$21*Cafe_FitTrained[[#This Row],[IsWeekend]])</f>
        <v>9155.4973323748927</v>
      </c>
      <c r="J436" s="4">
        <v>409</v>
      </c>
      <c r="K436" s="4">
        <v>8958.001634929642</v>
      </c>
      <c r="L436" s="4">
        <v>-611.87705227391598</v>
      </c>
    </row>
    <row r="437" spans="2:12" x14ac:dyDescent="0.3">
      <c r="B437" s="1">
        <f t="shared" si="6"/>
        <v>43166</v>
      </c>
      <c r="C437" s="2">
        <v>8735.1675460951155</v>
      </c>
      <c r="D437">
        <v>47</v>
      </c>
      <c r="E437" cm="1">
        <f t="array" ref="E437">_xlfn.SWITCH(MONTH(Cafe_FitTrained[[#This Row],[Date]]),1,100,2,100,3,100,4,150,5,150,6,150,7,150,8,200,9,150,10,150,11,150,12,150)</f>
        <v>100</v>
      </c>
      <c r="F437">
        <v>18</v>
      </c>
      <c r="G437">
        <f>IF(OR(WEEKDAY(Cafe_FitTrained[[#This Row],[Date]])=1, WEEKDAY(Cafe_FitTrained[[#This Row],[Date]])=7),1,0)</f>
        <v>0</v>
      </c>
      <c r="H437" s="8">
        <f>K$17+(K$18*Cafe_FitTrained[[#This Row],[Temp]])+(K$19*Cafe_FitTrained[[#This Row],[ADSpend]])+(K$20*Cafe_FitTrained[[#This Row],[TapsActive]])+(K$21*Cafe_FitTrained[[#This Row],[IsWeekend]])</f>
        <v>8765.63400018635</v>
      </c>
      <c r="J437" s="4">
        <v>410</v>
      </c>
      <c r="K437" s="4">
        <v>8914.4000452790224</v>
      </c>
      <c r="L437" s="4">
        <v>183.27232541363264</v>
      </c>
    </row>
    <row r="438" spans="2:12" x14ac:dyDescent="0.3">
      <c r="B438" s="1">
        <f t="shared" si="6"/>
        <v>43167</v>
      </c>
      <c r="C438" s="2">
        <v>9532.6282591678246</v>
      </c>
      <c r="D438">
        <v>41</v>
      </c>
      <c r="E438" cm="1">
        <f t="array" ref="E438">_xlfn.SWITCH(MONTH(Cafe_FitTrained[[#This Row],[Date]]),1,100,2,100,3,100,4,150,5,150,6,150,7,150,8,200,9,150,10,150,11,150,12,150)</f>
        <v>100</v>
      </c>
      <c r="F438">
        <v>14</v>
      </c>
      <c r="G438">
        <f>IF(OR(WEEKDAY(Cafe_FitTrained[[#This Row],[Date]])=1, WEEKDAY(Cafe_FitTrained[[#This Row],[Date]])=7),1,0)</f>
        <v>0</v>
      </c>
      <c r="H438" s="8">
        <f>K$17+(K$18*Cafe_FitTrained[[#This Row],[Temp]])+(K$19*Cafe_FitTrained[[#This Row],[ADSpend]])+(K$20*Cafe_FitTrained[[#This Row],[TapsActive]])+(K$21*Cafe_FitTrained[[#This Row],[IsWeekend]])</f>
        <v>8621.99601779564</v>
      </c>
      <c r="J438" s="4">
        <v>411</v>
      </c>
      <c r="K438" s="4">
        <v>9403.0112261901904</v>
      </c>
      <c r="L438" s="4">
        <v>-477.58037985735427</v>
      </c>
    </row>
    <row r="439" spans="2:12" x14ac:dyDescent="0.3">
      <c r="B439" s="1">
        <f t="shared" si="6"/>
        <v>43168</v>
      </c>
      <c r="C439" s="2">
        <v>9810.4006867281805</v>
      </c>
      <c r="D439">
        <v>42</v>
      </c>
      <c r="E439" cm="1">
        <f t="array" ref="E439">_xlfn.SWITCH(MONTH(Cafe_FitTrained[[#This Row],[Date]]),1,100,2,100,3,100,4,150,5,150,6,150,7,150,8,200,9,150,10,150,11,150,12,150)</f>
        <v>100</v>
      </c>
      <c r="F439">
        <v>14</v>
      </c>
      <c r="G439">
        <f>IF(OR(WEEKDAY(Cafe_FitTrained[[#This Row],[Date]])=1, WEEKDAY(Cafe_FitTrained[[#This Row],[Date]])=7),1,0)</f>
        <v>0</v>
      </c>
      <c r="H439" s="8">
        <f>K$17+(K$18*Cafe_FitTrained[[#This Row],[Temp]])+(K$19*Cafe_FitTrained[[#This Row],[ADSpend]])+(K$20*Cafe_FitTrained[[#This Row],[TapsActive]])+(K$21*Cafe_FitTrained[[#This Row],[IsWeekend]])</f>
        <v>8660.4695447442991</v>
      </c>
      <c r="J439" s="4">
        <v>412</v>
      </c>
      <c r="K439" s="4">
        <v>9573.5780661081717</v>
      </c>
      <c r="L439" s="4">
        <v>1657.2942115604219</v>
      </c>
    </row>
    <row r="440" spans="2:12" x14ac:dyDescent="0.3">
      <c r="B440" s="1">
        <f t="shared" si="6"/>
        <v>43169</v>
      </c>
      <c r="C440" s="2">
        <v>12400.662225203712</v>
      </c>
      <c r="D440">
        <v>53</v>
      </c>
      <c r="E440" cm="1">
        <f t="array" ref="E440">_xlfn.SWITCH(MONTH(Cafe_FitTrained[[#This Row],[Date]]),1,100,2,100,3,100,4,150,5,150,6,150,7,150,8,200,9,150,10,150,11,150,12,150)</f>
        <v>100</v>
      </c>
      <c r="F440">
        <v>16</v>
      </c>
      <c r="G440">
        <f>IF(OR(WEEKDAY(Cafe_FitTrained[[#This Row],[Date]])=1, WEEKDAY(Cafe_FitTrained[[#This Row],[Date]])=7),1,0)</f>
        <v>1</v>
      </c>
      <c r="H440" s="8">
        <f>K$17+(K$18*Cafe_FitTrained[[#This Row],[Temp]])+(K$19*Cafe_FitTrained[[#This Row],[ADSpend]])+(K$20*Cafe_FitTrained[[#This Row],[TapsActive]])+(K$21*Cafe_FitTrained[[#This Row],[IsWeekend]])</f>
        <v>11888.900408850701</v>
      </c>
      <c r="J440" s="4">
        <v>413</v>
      </c>
      <c r="K440" s="4">
        <v>12027.410328539452</v>
      </c>
      <c r="L440" s="4">
        <v>-88.929331346769686</v>
      </c>
    </row>
    <row r="441" spans="2:12" x14ac:dyDescent="0.3">
      <c r="B441" s="1">
        <f t="shared" si="6"/>
        <v>43170</v>
      </c>
      <c r="C441" s="2">
        <v>13048.221136394039</v>
      </c>
      <c r="D441">
        <v>56</v>
      </c>
      <c r="E441" cm="1">
        <f t="array" ref="E441">_xlfn.SWITCH(MONTH(Cafe_FitTrained[[#This Row],[Date]]),1,100,2,100,3,100,4,150,5,150,6,150,7,150,8,200,9,150,10,150,11,150,12,150)</f>
        <v>100</v>
      </c>
      <c r="F441">
        <v>18</v>
      </c>
      <c r="G441">
        <f>IF(OR(WEEKDAY(Cafe_FitTrained[[#This Row],[Date]])=1, WEEKDAY(Cafe_FitTrained[[#This Row],[Date]])=7),1,0)</f>
        <v>1</v>
      </c>
      <c r="H441" s="8">
        <f>K$17+(K$18*Cafe_FitTrained[[#This Row],[Temp]])+(K$19*Cafe_FitTrained[[#This Row],[ADSpend]])+(K$20*Cafe_FitTrained[[#This Row],[TapsActive]])+(K$21*Cafe_FitTrained[[#This Row],[IsWeekend]])</f>
        <v>11960.719400046057</v>
      </c>
      <c r="J441" s="4">
        <v>414</v>
      </c>
      <c r="K441" s="4">
        <v>12180.015892316618</v>
      </c>
      <c r="L441" s="4">
        <v>367.26944234819712</v>
      </c>
    </row>
    <row r="442" spans="2:12" x14ac:dyDescent="0.3">
      <c r="B442" s="1">
        <f t="shared" si="6"/>
        <v>43171</v>
      </c>
      <c r="C442" s="2">
        <v>10111.391516920972</v>
      </c>
      <c r="D442">
        <v>48</v>
      </c>
      <c r="E442" cm="1">
        <f t="array" ref="E442">_xlfn.SWITCH(MONTH(Cafe_FitTrained[[#This Row],[Date]]),1,100,2,100,3,100,4,150,5,150,6,150,7,150,8,200,9,150,10,150,11,150,12,150)</f>
        <v>100</v>
      </c>
      <c r="F442">
        <v>16</v>
      </c>
      <c r="G442">
        <f>IF(OR(WEEKDAY(Cafe_FitTrained[[#This Row],[Date]])=1, WEEKDAY(Cafe_FitTrained[[#This Row],[Date]])=7),1,0)</f>
        <v>0</v>
      </c>
      <c r="H442" s="8">
        <f>K$17+(K$18*Cafe_FitTrained[[#This Row],[Temp]])+(K$19*Cafe_FitTrained[[#This Row],[ADSpend]])+(K$20*Cafe_FitTrained[[#This Row],[TapsActive]])+(K$21*Cafe_FitTrained[[#This Row],[IsWeekend]])</f>
        <v>8847.709116785627</v>
      </c>
      <c r="J442" s="4">
        <v>415</v>
      </c>
      <c r="K442" s="4">
        <v>9512.0152003167368</v>
      </c>
      <c r="L442" s="4">
        <v>-329.63103767876783</v>
      </c>
    </row>
    <row r="443" spans="2:12" x14ac:dyDescent="0.3">
      <c r="B443" s="1">
        <f t="shared" si="6"/>
        <v>43172</v>
      </c>
      <c r="C443" s="2">
        <v>9054.0360036423172</v>
      </c>
      <c r="D443">
        <v>43</v>
      </c>
      <c r="E443" cm="1">
        <f t="array" ref="E443">_xlfn.SWITCH(MONTH(Cafe_FitTrained[[#This Row],[Date]]),1,100,2,100,3,100,4,150,5,150,6,150,7,150,8,200,9,150,10,150,11,150,12,150)</f>
        <v>100</v>
      </c>
      <c r="F443">
        <v>17</v>
      </c>
      <c r="G443">
        <f>IF(OR(WEEKDAY(Cafe_FitTrained[[#This Row],[Date]])=1, WEEKDAY(Cafe_FitTrained[[#This Row],[Date]])=7),1,0)</f>
        <v>0</v>
      </c>
      <c r="H443" s="8">
        <f>K$17+(K$18*Cafe_FitTrained[[#This Row],[Temp]])+(K$19*Cafe_FitTrained[[#This Row],[ADSpend]])+(K$20*Cafe_FitTrained[[#This Row],[TapsActive]])+(K$21*Cafe_FitTrained[[#This Row],[IsWeekend]])</f>
        <v>8633.5406872170279</v>
      </c>
      <c r="J443" s="4">
        <v>416</v>
      </c>
      <c r="K443" s="4">
        <v>9528.687932440087</v>
      </c>
      <c r="L443" s="4">
        <v>1704.4513560069972</v>
      </c>
    </row>
    <row r="444" spans="2:12" x14ac:dyDescent="0.3">
      <c r="B444" s="1">
        <f t="shared" si="6"/>
        <v>43173</v>
      </c>
      <c r="C444" s="2">
        <v>9162.0531746018441</v>
      </c>
      <c r="D444">
        <v>43</v>
      </c>
      <c r="E444" cm="1">
        <f t="array" ref="E444">_xlfn.SWITCH(MONTH(Cafe_FitTrained[[#This Row],[Date]]),1,100,2,100,3,100,4,150,5,150,6,150,7,150,8,200,9,150,10,150,11,150,12,150)</f>
        <v>100</v>
      </c>
      <c r="F444">
        <v>18</v>
      </c>
      <c r="G444">
        <f>IF(OR(WEEKDAY(Cafe_FitTrained[[#This Row],[Date]])=1, WEEKDAY(Cafe_FitTrained[[#This Row],[Date]])=7),1,0)</f>
        <v>0</v>
      </c>
      <c r="H444" s="8">
        <f>K$17+(K$18*Cafe_FitTrained[[#This Row],[Temp]])+(K$19*Cafe_FitTrained[[#This Row],[ADSpend]])+(K$20*Cafe_FitTrained[[#This Row],[TapsActive]])+(K$21*Cafe_FitTrained[[#This Row],[IsWeekend]])</f>
        <v>8611.739892391719</v>
      </c>
      <c r="J444" s="4">
        <v>417</v>
      </c>
      <c r="K444" s="4">
        <v>9759.5290941320345</v>
      </c>
      <c r="L444" s="4">
        <v>383.15919243809549</v>
      </c>
    </row>
    <row r="445" spans="2:12" x14ac:dyDescent="0.3">
      <c r="B445" s="1">
        <f t="shared" si="6"/>
        <v>43174</v>
      </c>
      <c r="C445" s="2">
        <v>8708.2086915001164</v>
      </c>
      <c r="D445">
        <v>48</v>
      </c>
      <c r="E445" cm="1">
        <f t="array" ref="E445">_xlfn.SWITCH(MONTH(Cafe_FitTrained[[#This Row],[Date]]),1,100,2,100,3,100,4,150,5,150,6,150,7,150,8,200,9,150,10,150,11,150,12,150)</f>
        <v>100</v>
      </c>
      <c r="F445">
        <v>20</v>
      </c>
      <c r="G445">
        <f>IF(OR(WEEKDAY(Cafe_FitTrained[[#This Row],[Date]])=1, WEEKDAY(Cafe_FitTrained[[#This Row],[Date]])=7),1,0)</f>
        <v>0</v>
      </c>
      <c r="H445" s="8">
        <f>K$17+(K$18*Cafe_FitTrained[[#This Row],[Temp]])+(K$19*Cafe_FitTrained[[#This Row],[ADSpend]])+(K$20*Cafe_FitTrained[[#This Row],[TapsActive]])+(K$21*Cafe_FitTrained[[#This Row],[IsWeekend]])</f>
        <v>8760.5059374843895</v>
      </c>
      <c r="J445" s="4">
        <v>418</v>
      </c>
      <c r="K445" s="4">
        <v>9606.9235303548685</v>
      </c>
      <c r="L445" s="4">
        <v>769.45683734893646</v>
      </c>
    </row>
    <row r="446" spans="2:12" x14ac:dyDescent="0.3">
      <c r="B446" s="1">
        <f t="shared" si="6"/>
        <v>43175</v>
      </c>
      <c r="C446" s="2">
        <v>10626.760039235805</v>
      </c>
      <c r="D446">
        <v>58</v>
      </c>
      <c r="E446" cm="1">
        <f t="array" ref="E446">_xlfn.SWITCH(MONTH(Cafe_FitTrained[[#This Row],[Date]]),1,100,2,100,3,100,4,150,5,150,6,150,7,150,8,200,9,150,10,150,11,150,12,150)</f>
        <v>100</v>
      </c>
      <c r="F446">
        <v>14</v>
      </c>
      <c r="G446">
        <f>IF(OR(WEEKDAY(Cafe_FitTrained[[#This Row],[Date]])=1, WEEKDAY(Cafe_FitTrained[[#This Row],[Date]])=7),1,0)</f>
        <v>0</v>
      </c>
      <c r="H446" s="8">
        <f>K$17+(K$18*Cafe_FitTrained[[#This Row],[Temp]])+(K$19*Cafe_FitTrained[[#This Row],[ADSpend]])+(K$20*Cafe_FitTrained[[#This Row],[TapsActive]])+(K$21*Cafe_FitTrained[[#This Row],[IsWeekend]])</f>
        <v>9276.045975922827</v>
      </c>
      <c r="J446" s="4">
        <v>419</v>
      </c>
      <c r="K446" s="4">
        <v>9638.9804505840984</v>
      </c>
      <c r="L446" s="4">
        <v>-652.76463999503903</v>
      </c>
    </row>
    <row r="447" spans="2:12" x14ac:dyDescent="0.3">
      <c r="B447" s="1">
        <f t="shared" si="6"/>
        <v>43176</v>
      </c>
      <c r="C447" s="2">
        <v>12731.264933424834</v>
      </c>
      <c r="D447">
        <v>62</v>
      </c>
      <c r="E447" cm="1">
        <f t="array" ref="E447">_xlfn.SWITCH(MONTH(Cafe_FitTrained[[#This Row],[Date]]),1,100,2,100,3,100,4,150,5,150,6,150,7,150,8,200,9,150,10,150,11,150,12,150)</f>
        <v>100</v>
      </c>
      <c r="F447">
        <v>17</v>
      </c>
      <c r="G447">
        <f>IF(OR(WEEKDAY(Cafe_FitTrained[[#This Row],[Date]])=1, WEEKDAY(Cafe_FitTrained[[#This Row],[Date]])=7),1,0)</f>
        <v>1</v>
      </c>
      <c r="H447" s="8">
        <f>K$17+(K$18*Cafe_FitTrained[[#This Row],[Temp]])+(K$19*Cafe_FitTrained[[#This Row],[ADSpend]])+(K$20*Cafe_FitTrained[[#This Row],[TapsActive]])+(K$21*Cafe_FitTrained[[#This Row],[IsWeekend]])</f>
        <v>12213.361356563313</v>
      </c>
      <c r="J447" s="4">
        <v>420</v>
      </c>
      <c r="K447" s="4">
        <v>12586.551956628507</v>
      </c>
      <c r="L447" s="4">
        <v>568.56511936125389</v>
      </c>
    </row>
    <row r="448" spans="2:12" x14ac:dyDescent="0.3">
      <c r="B448" s="1">
        <f t="shared" si="6"/>
        <v>43177</v>
      </c>
      <c r="C448" s="2">
        <v>13064.945410728567</v>
      </c>
      <c r="D448">
        <v>67</v>
      </c>
      <c r="E448" cm="1">
        <f t="array" ref="E448">_xlfn.SWITCH(MONTH(Cafe_FitTrained[[#This Row],[Date]]),1,100,2,100,3,100,4,150,5,150,6,150,7,150,8,200,9,150,10,150,11,150,12,150)</f>
        <v>100</v>
      </c>
      <c r="F448">
        <v>14</v>
      </c>
      <c r="G448">
        <f>IF(OR(WEEKDAY(Cafe_FitTrained[[#This Row],[Date]])=1, WEEKDAY(Cafe_FitTrained[[#This Row],[Date]])=7),1,0)</f>
        <v>1</v>
      </c>
      <c r="H448" s="8">
        <f>K$17+(K$18*Cafe_FitTrained[[#This Row],[Temp]])+(K$19*Cafe_FitTrained[[#This Row],[ADSpend]])+(K$20*Cafe_FitTrained[[#This Row],[TapsActive]])+(K$21*Cafe_FitTrained[[#This Row],[IsWeekend]])</f>
        <v>12471.131375782534</v>
      </c>
      <c r="J448" s="4">
        <v>421</v>
      </c>
      <c r="K448" s="4">
        <v>12296.725017180059</v>
      </c>
      <c r="L448" s="4">
        <v>254.61578861918315</v>
      </c>
    </row>
    <row r="449" spans="2:12" x14ac:dyDescent="0.3">
      <c r="B449" s="1">
        <f t="shared" si="6"/>
        <v>43178</v>
      </c>
      <c r="C449" s="2">
        <v>10676.174148149437</v>
      </c>
      <c r="D449">
        <v>61</v>
      </c>
      <c r="E449" cm="1">
        <f t="array" ref="E449">_xlfn.SWITCH(MONTH(Cafe_FitTrained[[#This Row],[Date]]),1,100,2,100,3,100,4,150,5,150,6,150,7,150,8,200,9,150,10,150,11,150,12,150)</f>
        <v>100</v>
      </c>
      <c r="F449">
        <v>18</v>
      </c>
      <c r="G449">
        <f>IF(OR(WEEKDAY(Cafe_FitTrained[[#This Row],[Date]])=1, WEEKDAY(Cafe_FitTrained[[#This Row],[Date]])=7),1,0)</f>
        <v>0</v>
      </c>
      <c r="H449" s="8">
        <f>K$17+(K$18*Cafe_FitTrained[[#This Row],[Temp]])+(K$19*Cafe_FitTrained[[#This Row],[ADSpend]])+(K$20*Cafe_FitTrained[[#This Row],[TapsActive]])+(K$21*Cafe_FitTrained[[#This Row],[IsWeekend]])</f>
        <v>9304.2633774675651</v>
      </c>
      <c r="J449" s="4">
        <v>422</v>
      </c>
      <c r="K449" s="4">
        <v>9331.1922349948363</v>
      </c>
      <c r="L449" s="4">
        <v>849.79428750740408</v>
      </c>
    </row>
    <row r="450" spans="2:12" x14ac:dyDescent="0.3">
      <c r="B450" s="1">
        <f t="shared" si="6"/>
        <v>43179</v>
      </c>
      <c r="C450" s="2">
        <v>9205.6803383911265</v>
      </c>
      <c r="D450">
        <v>62</v>
      </c>
      <c r="E450" cm="1">
        <f t="array" ref="E450">_xlfn.SWITCH(MONTH(Cafe_FitTrained[[#This Row],[Date]]),1,100,2,100,3,100,4,150,5,150,6,150,7,150,8,200,9,150,10,150,11,150,12,150)</f>
        <v>100</v>
      </c>
      <c r="F450">
        <v>13</v>
      </c>
      <c r="G450">
        <f>IF(OR(WEEKDAY(Cafe_FitTrained[[#This Row],[Date]])=1, WEEKDAY(Cafe_FitTrained[[#This Row],[Date]])=7),1,0)</f>
        <v>0</v>
      </c>
      <c r="H450" s="8">
        <f>K$17+(K$18*Cafe_FitTrained[[#This Row],[Temp]])+(K$19*Cafe_FitTrained[[#This Row],[ADSpend]])+(K$20*Cafe_FitTrained[[#This Row],[TapsActive]])+(K$21*Cafe_FitTrained[[#This Row],[IsWeekend]])</f>
        <v>9451.7408785427688</v>
      </c>
      <c r="J450" s="4">
        <v>423</v>
      </c>
      <c r="K450" s="4">
        <v>9122.1518681281941</v>
      </c>
      <c r="L450" s="4">
        <v>-826.71118480829682</v>
      </c>
    </row>
    <row r="451" spans="2:12" x14ac:dyDescent="0.3">
      <c r="B451" s="1">
        <f t="shared" si="6"/>
        <v>43180</v>
      </c>
      <c r="C451" s="2">
        <v>8218.5531010015347</v>
      </c>
      <c r="D451">
        <v>44</v>
      </c>
      <c r="E451" cm="1">
        <f t="array" ref="E451">_xlfn.SWITCH(MONTH(Cafe_FitTrained[[#This Row],[Date]]),1,100,2,100,3,100,4,150,5,150,6,150,7,150,8,200,9,150,10,150,11,150,12,150)</f>
        <v>100</v>
      </c>
      <c r="F451">
        <v>16</v>
      </c>
      <c r="G451">
        <f>IF(OR(WEEKDAY(Cafe_FitTrained[[#This Row],[Date]])=1, WEEKDAY(Cafe_FitTrained[[#This Row],[Date]])=7),1,0)</f>
        <v>0</v>
      </c>
      <c r="H451" s="8">
        <f>K$17+(K$18*Cafe_FitTrained[[#This Row],[Temp]])+(K$19*Cafe_FitTrained[[#This Row],[ADSpend]])+(K$20*Cafe_FitTrained[[#This Row],[TapsActive]])+(K$21*Cafe_FitTrained[[#This Row],[IsWeekend]])</f>
        <v>8693.8150089909941</v>
      </c>
      <c r="J451" s="4">
        <v>424</v>
      </c>
      <c r="K451" s="4">
        <v>9111.8957427242749</v>
      </c>
      <c r="L451" s="4">
        <v>-609.99078639153231</v>
      </c>
    </row>
    <row r="452" spans="2:12" x14ac:dyDescent="0.3">
      <c r="B452" s="1">
        <f t="shared" si="6"/>
        <v>43181</v>
      </c>
      <c r="C452" s="2">
        <v>8217.637324537056</v>
      </c>
      <c r="D452">
        <v>44</v>
      </c>
      <c r="E452" cm="1">
        <f t="array" ref="E452">_xlfn.SWITCH(MONTH(Cafe_FitTrained[[#This Row],[Date]]),1,100,2,100,3,100,4,150,5,150,6,150,7,150,8,200,9,150,10,150,11,150,12,150)</f>
        <v>100</v>
      </c>
      <c r="F452">
        <v>14</v>
      </c>
      <c r="G452">
        <f>IF(OR(WEEKDAY(Cafe_FitTrained[[#This Row],[Date]])=1, WEEKDAY(Cafe_FitTrained[[#This Row],[Date]])=7),1,0)</f>
        <v>0</v>
      </c>
      <c r="H452" s="8">
        <f>K$17+(K$18*Cafe_FitTrained[[#This Row],[Temp]])+(K$19*Cafe_FitTrained[[#This Row],[ADSpend]])+(K$20*Cafe_FitTrained[[#This Row],[TapsActive]])+(K$21*Cafe_FitTrained[[#This Row],[IsWeekend]])</f>
        <v>8737.4165986416137</v>
      </c>
      <c r="J452" s="4">
        <v>425</v>
      </c>
      <c r="K452" s="4">
        <v>9424.8120210154993</v>
      </c>
      <c r="L452" s="4">
        <v>1439.2425422420492</v>
      </c>
    </row>
    <row r="453" spans="2:12" x14ac:dyDescent="0.3">
      <c r="B453" s="1">
        <f t="shared" si="6"/>
        <v>43182</v>
      </c>
      <c r="C453" s="2">
        <v>10733.311647537361</v>
      </c>
      <c r="D453">
        <v>49</v>
      </c>
      <c r="E453" cm="1">
        <f t="array" ref="E453">_xlfn.SWITCH(MONTH(Cafe_FitTrained[[#This Row],[Date]]),1,100,2,100,3,100,4,150,5,150,6,150,7,150,8,200,9,150,10,150,11,150,12,150)</f>
        <v>100</v>
      </c>
      <c r="F453">
        <v>21</v>
      </c>
      <c r="G453">
        <f>IF(OR(WEEKDAY(Cafe_FitTrained[[#This Row],[Date]])=1, WEEKDAY(Cafe_FitTrained[[#This Row],[Date]])=7),1,0)</f>
        <v>0</v>
      </c>
      <c r="H453" s="8">
        <f>K$17+(K$18*Cafe_FitTrained[[#This Row],[Temp]])+(K$19*Cafe_FitTrained[[#This Row],[ADSpend]])+(K$20*Cafe_FitTrained[[#This Row],[TapsActive]])+(K$21*Cafe_FitTrained[[#This Row],[IsWeekend]])</f>
        <v>8777.1786696077397</v>
      </c>
      <c r="J453" s="4">
        <v>426</v>
      </c>
      <c r="K453" s="4">
        <v>9127.2799308301564</v>
      </c>
      <c r="L453" s="4">
        <v>-961.72778631287747</v>
      </c>
    </row>
    <row r="454" spans="2:12" x14ac:dyDescent="0.3">
      <c r="B454" s="1">
        <f t="shared" si="6"/>
        <v>43183</v>
      </c>
      <c r="C454" s="2">
        <v>12785.007649186187</v>
      </c>
      <c r="D454">
        <v>59</v>
      </c>
      <c r="E454" cm="1">
        <f t="array" ref="E454">_xlfn.SWITCH(MONTH(Cafe_FitTrained[[#This Row],[Date]]),1,100,2,100,3,100,4,150,5,150,6,150,7,150,8,200,9,150,10,150,11,150,12,150)</f>
        <v>100</v>
      </c>
      <c r="F454">
        <v>14</v>
      </c>
      <c r="G454">
        <f>IF(OR(WEEKDAY(Cafe_FitTrained[[#This Row],[Date]])=1, WEEKDAY(Cafe_FitTrained[[#This Row],[Date]])=7),1,0)</f>
        <v>1</v>
      </c>
      <c r="H454" s="8">
        <f>K$17+(K$18*Cafe_FitTrained[[#This Row],[Temp]])+(K$19*Cafe_FitTrained[[#This Row],[ADSpend]])+(K$20*Cafe_FitTrained[[#This Row],[TapsActive]])+(K$21*Cafe_FitTrained[[#This Row],[IsWeekend]])</f>
        <v>12163.343160193268</v>
      </c>
      <c r="J454" s="4">
        <v>427</v>
      </c>
      <c r="K454" s="4">
        <v>11838.882212480654</v>
      </c>
      <c r="L454" s="4">
        <v>810.05539229519854</v>
      </c>
    </row>
    <row r="455" spans="2:12" x14ac:dyDescent="0.3">
      <c r="B455" s="1">
        <f t="shared" si="6"/>
        <v>43184</v>
      </c>
      <c r="C455" s="2">
        <v>11800.413115575317</v>
      </c>
      <c r="D455">
        <v>53</v>
      </c>
      <c r="E455" cm="1">
        <f t="array" ref="E455">_xlfn.SWITCH(MONTH(Cafe_FitTrained[[#This Row],[Date]]),1,100,2,100,3,100,4,150,5,150,6,150,7,150,8,200,9,150,10,150,11,150,12,150)</f>
        <v>100</v>
      </c>
      <c r="F455">
        <v>15</v>
      </c>
      <c r="G455">
        <f>IF(OR(WEEKDAY(Cafe_FitTrained[[#This Row],[Date]])=1, WEEKDAY(Cafe_FitTrained[[#This Row],[Date]])=7),1,0)</f>
        <v>1</v>
      </c>
      <c r="H455" s="8">
        <f>K$17+(K$18*Cafe_FitTrained[[#This Row],[Temp]])+(K$19*Cafe_FitTrained[[#This Row],[ADSpend]])+(K$20*Cafe_FitTrained[[#This Row],[TapsActive]])+(K$21*Cafe_FitTrained[[#This Row],[IsWeekend]])</f>
        <v>11910.701203676012</v>
      </c>
      <c r="J455" s="4">
        <v>428</v>
      </c>
      <c r="K455" s="4">
        <v>11894.028471552661</v>
      </c>
      <c r="L455" s="4">
        <v>432.21720241414005</v>
      </c>
    </row>
    <row r="456" spans="2:12" x14ac:dyDescent="0.3">
      <c r="B456" s="1">
        <f t="shared" si="6"/>
        <v>43185</v>
      </c>
      <c r="C456" s="2">
        <v>9667.3174949171043</v>
      </c>
      <c r="D456">
        <v>47</v>
      </c>
      <c r="E456" cm="1">
        <f t="array" ref="E456">_xlfn.SWITCH(MONTH(Cafe_FitTrained[[#This Row],[Date]]),1,100,2,100,3,100,4,150,5,150,6,150,7,150,8,200,9,150,10,150,11,150,12,150)</f>
        <v>100</v>
      </c>
      <c r="F456">
        <v>19</v>
      </c>
      <c r="G456">
        <f>IF(OR(WEEKDAY(Cafe_FitTrained[[#This Row],[Date]])=1, WEEKDAY(Cafe_FitTrained[[#This Row],[Date]])=7),1,0)</f>
        <v>0</v>
      </c>
      <c r="H456" s="8">
        <f>K$17+(K$18*Cafe_FitTrained[[#This Row],[Temp]])+(K$19*Cafe_FitTrained[[#This Row],[ADSpend]])+(K$20*Cafe_FitTrained[[#This Row],[TapsActive]])+(K$21*Cafe_FitTrained[[#This Row],[IsWeekend]])</f>
        <v>8743.8332053610411</v>
      </c>
      <c r="J456" s="4">
        <v>429</v>
      </c>
      <c r="K456" s="4">
        <v>9165.7534577788119</v>
      </c>
      <c r="L456" s="4">
        <v>834.75810276617631</v>
      </c>
    </row>
    <row r="457" spans="2:12" x14ac:dyDescent="0.3">
      <c r="B457" s="1">
        <f t="shared" ref="B457:B520" si="7">B456+1</f>
        <v>43186</v>
      </c>
      <c r="C457" s="2">
        <v>10562.209616389264</v>
      </c>
      <c r="D457">
        <v>49</v>
      </c>
      <c r="E457" cm="1">
        <f t="array" ref="E457">_xlfn.SWITCH(MONTH(Cafe_FitTrained[[#This Row],[Date]]),1,100,2,100,3,100,4,150,5,150,6,150,7,150,8,200,9,150,10,150,11,150,12,150)</f>
        <v>100</v>
      </c>
      <c r="F457">
        <v>18</v>
      </c>
      <c r="G457">
        <f>IF(OR(WEEKDAY(Cafe_FitTrained[[#This Row],[Date]])=1, WEEKDAY(Cafe_FitTrained[[#This Row],[Date]])=7),1,0)</f>
        <v>0</v>
      </c>
      <c r="H457" s="8">
        <f>K$17+(K$18*Cafe_FitTrained[[#This Row],[Temp]])+(K$19*Cafe_FitTrained[[#This Row],[ADSpend]])+(K$20*Cafe_FitTrained[[#This Row],[TapsActive]])+(K$21*Cafe_FitTrained[[#This Row],[IsWeekend]])</f>
        <v>8842.5810540836683</v>
      </c>
      <c r="J457" s="4">
        <v>430</v>
      </c>
      <c r="K457" s="4">
        <v>9155.4973323748927</v>
      </c>
      <c r="L457" s="4">
        <v>483.29584428370435</v>
      </c>
    </row>
    <row r="458" spans="2:12" x14ac:dyDescent="0.3">
      <c r="B458" s="1">
        <f t="shared" si="7"/>
        <v>43187</v>
      </c>
      <c r="C458" s="2">
        <v>9096.489664398996</v>
      </c>
      <c r="D458">
        <v>60</v>
      </c>
      <c r="E458" cm="1">
        <f t="array" ref="E458">_xlfn.SWITCH(MONTH(Cafe_FitTrained[[#This Row],[Date]]),1,100,2,100,3,100,4,150,5,150,6,150,7,150,8,200,9,150,10,150,11,150,12,150)</f>
        <v>100</v>
      </c>
      <c r="F458">
        <v>14</v>
      </c>
      <c r="G458">
        <f>IF(OR(WEEKDAY(Cafe_FitTrained[[#This Row],[Date]])=1, WEEKDAY(Cafe_FitTrained[[#This Row],[Date]])=7),1,0)</f>
        <v>0</v>
      </c>
      <c r="H458" s="8">
        <f>K$17+(K$18*Cafe_FitTrained[[#This Row],[Temp]])+(K$19*Cafe_FitTrained[[#This Row],[ADSpend]])+(K$20*Cafe_FitTrained[[#This Row],[TapsActive]])+(K$21*Cafe_FitTrained[[#This Row],[IsWeekend]])</f>
        <v>9352.9930298201452</v>
      </c>
      <c r="J458" s="4">
        <v>431</v>
      </c>
      <c r="K458" s="4">
        <v>8765.63400018635</v>
      </c>
      <c r="L458" s="4">
        <v>-30.466454091234482</v>
      </c>
    </row>
    <row r="459" spans="2:12" x14ac:dyDescent="0.3">
      <c r="B459" s="1">
        <f t="shared" si="7"/>
        <v>43188</v>
      </c>
      <c r="C459" s="2">
        <v>9993.2630892472862</v>
      </c>
      <c r="D459">
        <v>67</v>
      </c>
      <c r="E459" cm="1">
        <f t="array" ref="E459">_xlfn.SWITCH(MONTH(Cafe_FitTrained[[#This Row],[Date]]),1,100,2,100,3,100,4,150,5,150,6,150,7,150,8,200,9,150,10,150,11,150,12,150)</f>
        <v>100</v>
      </c>
      <c r="F459">
        <v>17</v>
      </c>
      <c r="G459">
        <f>IF(OR(WEEKDAY(Cafe_FitTrained[[#This Row],[Date]])=1, WEEKDAY(Cafe_FitTrained[[#This Row],[Date]])=7),1,0)</f>
        <v>0</v>
      </c>
      <c r="H459" s="8">
        <f>K$17+(K$18*Cafe_FitTrained[[#This Row],[Temp]])+(K$19*Cafe_FitTrained[[#This Row],[ADSpend]])+(K$20*Cafe_FitTrained[[#This Row],[TapsActive]])+(K$21*Cafe_FitTrained[[#This Row],[IsWeekend]])</f>
        <v>9556.9053339848233</v>
      </c>
      <c r="J459" s="4">
        <v>432</v>
      </c>
      <c r="K459" s="4">
        <v>8621.99601779564</v>
      </c>
      <c r="L459" s="4">
        <v>910.63224137218458</v>
      </c>
    </row>
    <row r="460" spans="2:12" x14ac:dyDescent="0.3">
      <c r="B460" s="1">
        <f t="shared" si="7"/>
        <v>43189</v>
      </c>
      <c r="C460" s="2">
        <v>8935.8661396953285</v>
      </c>
      <c r="D460">
        <v>61</v>
      </c>
      <c r="E460" cm="1">
        <f t="array" ref="E460">_xlfn.SWITCH(MONTH(Cafe_FitTrained[[#This Row],[Date]]),1,100,2,100,3,100,4,150,5,150,6,150,7,150,8,200,9,150,10,150,11,150,12,150)</f>
        <v>100</v>
      </c>
      <c r="F460">
        <v>21</v>
      </c>
      <c r="G460">
        <f>IF(OR(WEEKDAY(Cafe_FitTrained[[#This Row],[Date]])=1, WEEKDAY(Cafe_FitTrained[[#This Row],[Date]])=7),1,0)</f>
        <v>0</v>
      </c>
      <c r="H460" s="8">
        <f>K$17+(K$18*Cafe_FitTrained[[#This Row],[Temp]])+(K$19*Cafe_FitTrained[[#This Row],[ADSpend]])+(K$20*Cafe_FitTrained[[#This Row],[TapsActive]])+(K$21*Cafe_FitTrained[[#This Row],[IsWeekend]])</f>
        <v>9238.8609929916365</v>
      </c>
      <c r="J460" s="4">
        <v>433</v>
      </c>
      <c r="K460" s="4">
        <v>8660.4695447442991</v>
      </c>
      <c r="L460" s="4">
        <v>1149.9311419838814</v>
      </c>
    </row>
    <row r="461" spans="2:12" x14ac:dyDescent="0.3">
      <c r="B461" s="1">
        <f t="shared" si="7"/>
        <v>43190</v>
      </c>
      <c r="C461" s="2">
        <v>11919.53023831171</v>
      </c>
      <c r="D461">
        <v>55</v>
      </c>
      <c r="E461" cm="1">
        <f t="array" ref="E461">_xlfn.SWITCH(MONTH(Cafe_FitTrained[[#This Row],[Date]]),1,100,2,100,3,100,4,150,5,150,6,150,7,150,8,200,9,150,10,150,11,150,12,150)</f>
        <v>100</v>
      </c>
      <c r="F461">
        <v>21</v>
      </c>
      <c r="G461">
        <f>IF(OR(WEEKDAY(Cafe_FitTrained[[#This Row],[Date]])=1, WEEKDAY(Cafe_FitTrained[[#This Row],[Date]])=7),1,0)</f>
        <v>1</v>
      </c>
      <c r="H461" s="8">
        <f>K$17+(K$18*Cafe_FitTrained[[#This Row],[Temp]])+(K$19*Cafe_FitTrained[[#This Row],[ADSpend]])+(K$20*Cafe_FitTrained[[#This Row],[TapsActive]])+(K$21*Cafe_FitTrained[[#This Row],[IsWeekend]])</f>
        <v>11856.843488621469</v>
      </c>
      <c r="J461" s="4">
        <v>434</v>
      </c>
      <c r="K461" s="4">
        <v>11888.900408850701</v>
      </c>
      <c r="L461" s="4">
        <v>511.76181635301145</v>
      </c>
    </row>
    <row r="462" spans="2:12" x14ac:dyDescent="0.3">
      <c r="B462" s="1">
        <f t="shared" si="7"/>
        <v>43191</v>
      </c>
      <c r="C462" s="2">
        <v>13198.278758586483</v>
      </c>
      <c r="D462">
        <v>62</v>
      </c>
      <c r="E462" cm="1">
        <f t="array" ref="E462">_xlfn.SWITCH(MONTH(Cafe_FitTrained[[#This Row],[Date]]),1,100,2,100,3,100,4,150,5,150,6,150,7,150,8,200,9,150,10,150,11,150,12,150)</f>
        <v>150</v>
      </c>
      <c r="F462">
        <v>16</v>
      </c>
      <c r="G462">
        <f>IF(OR(WEEKDAY(Cafe_FitTrained[[#This Row],[Date]])=1, WEEKDAY(Cafe_FitTrained[[#This Row],[Date]])=7),1,0)</f>
        <v>1</v>
      </c>
      <c r="H462" s="8">
        <f>K$17+(K$18*Cafe_FitTrained[[#This Row],[Temp]])+(K$19*Cafe_FitTrained[[#This Row],[ADSpend]])+(K$20*Cafe_FitTrained[[#This Row],[TapsActive]])+(K$21*Cafe_FitTrained[[#This Row],[IsWeekend]])</f>
        <v>14171.288261417352</v>
      </c>
      <c r="J462" s="4">
        <v>435</v>
      </c>
      <c r="K462" s="4">
        <v>11960.719400046057</v>
      </c>
      <c r="L462" s="4">
        <v>1087.5017363479819</v>
      </c>
    </row>
    <row r="463" spans="2:12" x14ac:dyDescent="0.3">
      <c r="B463" s="1">
        <f t="shared" si="7"/>
        <v>43192</v>
      </c>
      <c r="C463" s="2">
        <v>12179.238618326392</v>
      </c>
      <c r="D463">
        <v>68</v>
      </c>
      <c r="E463" cm="1">
        <f t="array" ref="E463">_xlfn.SWITCH(MONTH(Cafe_FitTrained[[#This Row],[Date]]),1,100,2,100,3,100,4,150,5,150,6,150,7,150,8,200,9,150,10,150,11,150,12,150)</f>
        <v>150</v>
      </c>
      <c r="F463">
        <v>17</v>
      </c>
      <c r="G463">
        <f>IF(OR(WEEKDAY(Cafe_FitTrained[[#This Row],[Date]])=1, WEEKDAY(Cafe_FitTrained[[#This Row],[Date]])=7),1,0)</f>
        <v>0</v>
      </c>
      <c r="H463" s="8">
        <f>K$17+(K$18*Cafe_FitTrained[[#This Row],[Temp]])+(K$19*Cafe_FitTrained[[#This Row],[ADSpend]])+(K$20*Cafe_FitTrained[[#This Row],[TapsActive]])+(K$21*Cafe_FitTrained[[#This Row],[IsWeekend]])</f>
        <v>11531.504970962209</v>
      </c>
      <c r="J463" s="4">
        <v>436</v>
      </c>
      <c r="K463" s="4">
        <v>8847.709116785627</v>
      </c>
      <c r="L463" s="4">
        <v>1263.6824001353452</v>
      </c>
    </row>
    <row r="464" spans="2:12" x14ac:dyDescent="0.3">
      <c r="B464" s="1">
        <f t="shared" si="7"/>
        <v>43193</v>
      </c>
      <c r="C464" s="2">
        <v>12252.404155727894</v>
      </c>
      <c r="D464">
        <v>68</v>
      </c>
      <c r="E464" cm="1">
        <f t="array" ref="E464">_xlfn.SWITCH(MONTH(Cafe_FitTrained[[#This Row],[Date]]),1,100,2,100,3,100,4,150,5,150,6,150,7,150,8,200,9,150,10,150,11,150,12,150)</f>
        <v>150</v>
      </c>
      <c r="F464">
        <v>18</v>
      </c>
      <c r="G464">
        <f>IF(OR(WEEKDAY(Cafe_FitTrained[[#This Row],[Date]])=1, WEEKDAY(Cafe_FitTrained[[#This Row],[Date]])=7),1,0)</f>
        <v>0</v>
      </c>
      <c r="H464" s="8">
        <f>K$17+(K$18*Cafe_FitTrained[[#This Row],[Temp]])+(K$19*Cafe_FitTrained[[#This Row],[ADSpend]])+(K$20*Cafe_FitTrained[[#This Row],[TapsActive]])+(K$21*Cafe_FitTrained[[#This Row],[IsWeekend]])</f>
        <v>11509.7041761369</v>
      </c>
      <c r="J464" s="4">
        <v>437</v>
      </c>
      <c r="K464" s="4">
        <v>8633.5406872170279</v>
      </c>
      <c r="L464" s="4">
        <v>420.49531642528927</v>
      </c>
    </row>
    <row r="465" spans="2:12" x14ac:dyDescent="0.3">
      <c r="B465" s="1">
        <f t="shared" si="7"/>
        <v>43194</v>
      </c>
      <c r="C465" s="2">
        <v>10330.610024912618</v>
      </c>
      <c r="D465">
        <v>63</v>
      </c>
      <c r="E465" cm="1">
        <f t="array" ref="E465">_xlfn.SWITCH(MONTH(Cafe_FitTrained[[#This Row],[Date]]),1,100,2,100,3,100,4,150,5,150,6,150,7,150,8,200,9,150,10,150,11,150,12,150)</f>
        <v>150</v>
      </c>
      <c r="F465">
        <v>20</v>
      </c>
      <c r="G465">
        <f>IF(OR(WEEKDAY(Cafe_FitTrained[[#This Row],[Date]])=1, WEEKDAY(Cafe_FitTrained[[#This Row],[Date]])=7),1,0)</f>
        <v>0</v>
      </c>
      <c r="H465" s="8">
        <f>K$17+(K$18*Cafe_FitTrained[[#This Row],[Temp]])+(K$19*Cafe_FitTrained[[#This Row],[ADSpend]])+(K$20*Cafe_FitTrained[[#This Row],[TapsActive]])+(K$21*Cafe_FitTrained[[#This Row],[IsWeekend]])</f>
        <v>11273.734951742988</v>
      </c>
      <c r="J465" s="4">
        <v>438</v>
      </c>
      <c r="K465" s="4">
        <v>8611.739892391719</v>
      </c>
      <c r="L465" s="4">
        <v>550.31328221012518</v>
      </c>
    </row>
    <row r="466" spans="2:12" x14ac:dyDescent="0.3">
      <c r="B466" s="1">
        <f t="shared" si="7"/>
        <v>43195</v>
      </c>
      <c r="C466" s="2">
        <v>11195.330398327045</v>
      </c>
      <c r="D466">
        <v>52</v>
      </c>
      <c r="E466" cm="1">
        <f t="array" ref="E466">_xlfn.SWITCH(MONTH(Cafe_FitTrained[[#This Row],[Date]]),1,100,2,100,3,100,4,150,5,150,6,150,7,150,8,200,9,150,10,150,11,150,12,150)</f>
        <v>150</v>
      </c>
      <c r="F466">
        <v>17</v>
      </c>
      <c r="G466">
        <f>IF(OR(WEEKDAY(Cafe_FitTrained[[#This Row],[Date]])=1, WEEKDAY(Cafe_FitTrained[[#This Row],[Date]])=7),1,0)</f>
        <v>0</v>
      </c>
      <c r="H466" s="8">
        <f>K$17+(K$18*Cafe_FitTrained[[#This Row],[Temp]])+(K$19*Cafe_FitTrained[[#This Row],[ADSpend]])+(K$20*Cafe_FitTrained[[#This Row],[TapsActive]])+(K$21*Cafe_FitTrained[[#This Row],[IsWeekend]])</f>
        <v>10915.928539783679</v>
      </c>
      <c r="J466" s="4">
        <v>439</v>
      </c>
      <c r="K466" s="4">
        <v>8760.5059374843895</v>
      </c>
      <c r="L466" s="4">
        <v>-52.297245984273104</v>
      </c>
    </row>
    <row r="467" spans="2:12" x14ac:dyDescent="0.3">
      <c r="B467" s="1">
        <f t="shared" si="7"/>
        <v>43196</v>
      </c>
      <c r="C467" s="2">
        <v>10301.273593232318</v>
      </c>
      <c r="D467">
        <v>60</v>
      </c>
      <c r="E467" cm="1">
        <f t="array" ref="E467">_xlfn.SWITCH(MONTH(Cafe_FitTrained[[#This Row],[Date]]),1,100,2,100,3,100,4,150,5,150,6,150,7,150,8,200,9,150,10,150,11,150,12,150)</f>
        <v>150</v>
      </c>
      <c r="F467">
        <v>13</v>
      </c>
      <c r="G467">
        <f>IF(OR(WEEKDAY(Cafe_FitTrained[[#This Row],[Date]])=1, WEEKDAY(Cafe_FitTrained[[#This Row],[Date]])=7),1,0)</f>
        <v>0</v>
      </c>
      <c r="H467" s="8">
        <f>K$17+(K$18*Cafe_FitTrained[[#This Row],[Temp]])+(K$19*Cafe_FitTrained[[#This Row],[ADSpend]])+(K$20*Cafe_FitTrained[[#This Row],[TapsActive]])+(K$21*Cafe_FitTrained[[#This Row],[IsWeekend]])</f>
        <v>11310.919934674181</v>
      </c>
      <c r="J467" s="4">
        <v>440</v>
      </c>
      <c r="K467" s="4">
        <v>9276.045975922827</v>
      </c>
      <c r="L467" s="4">
        <v>1350.7140633129784</v>
      </c>
    </row>
    <row r="468" spans="2:12" x14ac:dyDescent="0.3">
      <c r="B468" s="1">
        <f t="shared" si="7"/>
        <v>43197</v>
      </c>
      <c r="C468" s="2">
        <v>14226.898236796056</v>
      </c>
      <c r="D468">
        <v>58</v>
      </c>
      <c r="E468" cm="1">
        <f t="array" ref="E468">_xlfn.SWITCH(MONTH(Cafe_FitTrained[[#This Row],[Date]]),1,100,2,100,3,100,4,150,5,150,6,150,7,150,8,200,9,150,10,150,11,150,12,150)</f>
        <v>150</v>
      </c>
      <c r="F468">
        <v>14</v>
      </c>
      <c r="G468">
        <f>IF(OR(WEEKDAY(Cafe_FitTrained[[#This Row],[Date]])=1, WEEKDAY(Cafe_FitTrained[[#This Row],[Date]])=7),1,0)</f>
        <v>1</v>
      </c>
      <c r="H468" s="8">
        <f>K$17+(K$18*Cafe_FitTrained[[#This Row],[Temp]])+(K$19*Cafe_FitTrained[[#This Row],[ADSpend]])+(K$20*Cafe_FitTrained[[#This Row],[TapsActive]])+(K$21*Cafe_FitTrained[[#This Row],[IsWeekend]])</f>
        <v>14060.995743273339</v>
      </c>
      <c r="J468" s="4">
        <v>441</v>
      </c>
      <c r="K468" s="4">
        <v>12213.361356563313</v>
      </c>
      <c r="L468" s="4">
        <v>517.90357686152129</v>
      </c>
    </row>
    <row r="469" spans="2:12" x14ac:dyDescent="0.3">
      <c r="B469" s="1">
        <f t="shared" si="7"/>
        <v>43198</v>
      </c>
      <c r="C469" s="2">
        <v>13449.744408186109</v>
      </c>
      <c r="D469">
        <v>44</v>
      </c>
      <c r="E469" cm="1">
        <f t="array" ref="E469">_xlfn.SWITCH(MONTH(Cafe_FitTrained[[#This Row],[Date]]),1,100,2,100,3,100,4,150,5,150,6,150,7,150,8,200,9,150,10,150,11,150,12,150)</f>
        <v>150</v>
      </c>
      <c r="F469">
        <v>14</v>
      </c>
      <c r="G469">
        <f>IF(OR(WEEKDAY(Cafe_FitTrained[[#This Row],[Date]])=1, WEEKDAY(Cafe_FitTrained[[#This Row],[Date]])=7),1,0)</f>
        <v>1</v>
      </c>
      <c r="H469" s="8">
        <f>K$17+(K$18*Cafe_FitTrained[[#This Row],[Temp]])+(K$19*Cafe_FitTrained[[#This Row],[ADSpend]])+(K$20*Cafe_FitTrained[[#This Row],[TapsActive]])+(K$21*Cafe_FitTrained[[#This Row],[IsWeekend]])</f>
        <v>13522.366365992126</v>
      </c>
      <c r="J469" s="4">
        <v>442</v>
      </c>
      <c r="K469" s="4">
        <v>12471.131375782534</v>
      </c>
      <c r="L469" s="4">
        <v>593.81403494603364</v>
      </c>
    </row>
    <row r="470" spans="2:12" x14ac:dyDescent="0.3">
      <c r="B470" s="1">
        <f t="shared" si="7"/>
        <v>43199</v>
      </c>
      <c r="C470" s="2">
        <v>10497.816584236525</v>
      </c>
      <c r="D470">
        <v>51</v>
      </c>
      <c r="E470" cm="1">
        <f t="array" ref="E470">_xlfn.SWITCH(MONTH(Cafe_FitTrained[[#This Row],[Date]]),1,100,2,100,3,100,4,150,5,150,6,150,7,150,8,200,9,150,10,150,11,150,12,150)</f>
        <v>150</v>
      </c>
      <c r="F470">
        <v>15</v>
      </c>
      <c r="G470">
        <f>IF(OR(WEEKDAY(Cafe_FitTrained[[#This Row],[Date]])=1, WEEKDAY(Cafe_FitTrained[[#This Row],[Date]])=7),1,0)</f>
        <v>0</v>
      </c>
      <c r="H470" s="8">
        <f>K$17+(K$18*Cafe_FitTrained[[#This Row],[Temp]])+(K$19*Cafe_FitTrained[[#This Row],[ADSpend]])+(K$20*Cafe_FitTrained[[#This Row],[TapsActive]])+(K$21*Cafe_FitTrained[[#This Row],[IsWeekend]])</f>
        <v>10921.056602485642</v>
      </c>
      <c r="J470" s="4">
        <v>443</v>
      </c>
      <c r="K470" s="4">
        <v>9304.2633774675651</v>
      </c>
      <c r="L470" s="4">
        <v>1371.9107706818722</v>
      </c>
    </row>
    <row r="471" spans="2:12" x14ac:dyDescent="0.3">
      <c r="B471" s="1">
        <f t="shared" si="7"/>
        <v>43200</v>
      </c>
      <c r="C471" s="2">
        <v>10444.105973823673</v>
      </c>
      <c r="D471">
        <v>57</v>
      </c>
      <c r="E471" cm="1">
        <f t="array" ref="E471">_xlfn.SWITCH(MONTH(Cafe_FitTrained[[#This Row],[Date]]),1,100,2,100,3,100,4,150,5,150,6,150,7,150,8,200,9,150,10,150,11,150,12,150)</f>
        <v>150</v>
      </c>
      <c r="F471">
        <v>21</v>
      </c>
      <c r="G471">
        <f>IF(OR(WEEKDAY(Cafe_FitTrained[[#This Row],[Date]])=1, WEEKDAY(Cafe_FitTrained[[#This Row],[Date]])=7),1,0)</f>
        <v>0</v>
      </c>
      <c r="H471" s="8">
        <f>K$17+(K$18*Cafe_FitTrained[[#This Row],[Temp]])+(K$19*Cafe_FitTrained[[#This Row],[ADSpend]])+(K$20*Cafe_FitTrained[[#This Row],[TapsActive]])+(K$21*Cafe_FitTrained[[#This Row],[IsWeekend]])</f>
        <v>11021.092995225732</v>
      </c>
      <c r="J471" s="4">
        <v>444</v>
      </c>
      <c r="K471" s="4">
        <v>9451.7408785427688</v>
      </c>
      <c r="L471" s="4">
        <v>-246.06054015164227</v>
      </c>
    </row>
    <row r="472" spans="2:12" x14ac:dyDescent="0.3">
      <c r="B472" s="1">
        <f t="shared" si="7"/>
        <v>43201</v>
      </c>
      <c r="C472" s="2">
        <v>9924.4178695246064</v>
      </c>
      <c r="D472">
        <v>57</v>
      </c>
      <c r="E472" cm="1">
        <f t="array" ref="E472">_xlfn.SWITCH(MONTH(Cafe_FitTrained[[#This Row],[Date]]),1,100,2,100,3,100,4,150,5,150,6,150,7,150,8,200,9,150,10,150,11,150,12,150)</f>
        <v>150</v>
      </c>
      <c r="F472">
        <v>13</v>
      </c>
      <c r="G472">
        <f>IF(OR(WEEKDAY(Cafe_FitTrained[[#This Row],[Date]])=1, WEEKDAY(Cafe_FitTrained[[#This Row],[Date]])=7),1,0)</f>
        <v>0</v>
      </c>
      <c r="H472" s="8">
        <f>K$17+(K$18*Cafe_FitTrained[[#This Row],[Temp]])+(K$19*Cafe_FitTrained[[#This Row],[ADSpend]])+(K$20*Cafe_FitTrained[[#This Row],[TapsActive]])+(K$21*Cafe_FitTrained[[#This Row],[IsWeekend]])</f>
        <v>11195.499353828207</v>
      </c>
      <c r="J472" s="4">
        <v>445</v>
      </c>
      <c r="K472" s="4">
        <v>8693.8150089909941</v>
      </c>
      <c r="L472" s="4">
        <v>-475.26190798945936</v>
      </c>
    </row>
    <row r="473" spans="2:12" x14ac:dyDescent="0.3">
      <c r="B473" s="1">
        <f t="shared" si="7"/>
        <v>43202</v>
      </c>
      <c r="C473" s="2">
        <v>10990.599902461965</v>
      </c>
      <c r="D473">
        <v>63</v>
      </c>
      <c r="E473" cm="1">
        <f t="array" ref="E473">_xlfn.SWITCH(MONTH(Cafe_FitTrained[[#This Row],[Date]]),1,100,2,100,3,100,4,150,5,150,6,150,7,150,8,200,9,150,10,150,11,150,12,150)</f>
        <v>150</v>
      </c>
      <c r="F473">
        <v>13</v>
      </c>
      <c r="G473">
        <f>IF(OR(WEEKDAY(Cafe_FitTrained[[#This Row],[Date]])=1, WEEKDAY(Cafe_FitTrained[[#This Row],[Date]])=7),1,0)</f>
        <v>0</v>
      </c>
      <c r="H473" s="8">
        <f>K$17+(K$18*Cafe_FitTrained[[#This Row],[Temp]])+(K$19*Cafe_FitTrained[[#This Row],[ADSpend]])+(K$20*Cafe_FitTrained[[#This Row],[TapsActive]])+(K$21*Cafe_FitTrained[[#This Row],[IsWeekend]])</f>
        <v>11426.340515520154</v>
      </c>
      <c r="J473" s="4">
        <v>446</v>
      </c>
      <c r="K473" s="4">
        <v>8737.4165986416137</v>
      </c>
      <c r="L473" s="4">
        <v>-519.77927410455777</v>
      </c>
    </row>
    <row r="474" spans="2:12" x14ac:dyDescent="0.3">
      <c r="B474" s="1">
        <f t="shared" si="7"/>
        <v>43203</v>
      </c>
      <c r="C474" s="2">
        <v>10802.74699537589</v>
      </c>
      <c r="D474">
        <v>67</v>
      </c>
      <c r="E474" cm="1">
        <f t="array" ref="E474">_xlfn.SWITCH(MONTH(Cafe_FitTrained[[#This Row],[Date]]),1,100,2,100,3,100,4,150,5,150,6,150,7,150,8,200,9,150,10,150,11,150,12,150)</f>
        <v>150</v>
      </c>
      <c r="F474">
        <v>15</v>
      </c>
      <c r="G474">
        <f>IF(OR(WEEKDAY(Cafe_FitTrained[[#This Row],[Date]])=1, WEEKDAY(Cafe_FitTrained[[#This Row],[Date]])=7),1,0)</f>
        <v>0</v>
      </c>
      <c r="H474" s="8">
        <f>K$17+(K$18*Cafe_FitTrained[[#This Row],[Temp]])+(K$19*Cafe_FitTrained[[#This Row],[ADSpend]])+(K$20*Cafe_FitTrained[[#This Row],[TapsActive]])+(K$21*Cafe_FitTrained[[#This Row],[IsWeekend]])</f>
        <v>11536.633033664169</v>
      </c>
      <c r="J474" s="4">
        <v>447</v>
      </c>
      <c r="K474" s="4">
        <v>8777.1786696077397</v>
      </c>
      <c r="L474" s="4">
        <v>1956.1329779296211</v>
      </c>
    </row>
    <row r="475" spans="2:12" x14ac:dyDescent="0.3">
      <c r="B475" s="1">
        <f t="shared" si="7"/>
        <v>43204</v>
      </c>
      <c r="C475" s="2">
        <v>15625.047372574843</v>
      </c>
      <c r="D475">
        <v>71</v>
      </c>
      <c r="E475" cm="1">
        <f t="array" ref="E475">_xlfn.SWITCH(MONTH(Cafe_FitTrained[[#This Row],[Date]]),1,100,2,100,3,100,4,150,5,150,6,150,7,150,8,200,9,150,10,150,11,150,12,150)</f>
        <v>150</v>
      </c>
      <c r="F475">
        <v>21</v>
      </c>
      <c r="G475">
        <f>IF(OR(WEEKDAY(Cafe_FitTrained[[#This Row],[Date]])=1, WEEKDAY(Cafe_FitTrained[[#This Row],[Date]])=7),1,0)</f>
        <v>1</v>
      </c>
      <c r="H475" s="8">
        <f>K$17+(K$18*Cafe_FitTrained[[#This Row],[Temp]])+(K$19*Cafe_FitTrained[[#This Row],[ADSpend]])+(K$20*Cafe_FitTrained[[#This Row],[TapsActive]])+(K$21*Cafe_FitTrained[[#This Row],[IsWeekend]])</f>
        <v>14408.546029828727</v>
      </c>
      <c r="J475" s="4">
        <v>448</v>
      </c>
      <c r="K475" s="4">
        <v>12163.343160193268</v>
      </c>
      <c r="L475" s="4">
        <v>621.66448899291936</v>
      </c>
    </row>
    <row r="476" spans="2:12" x14ac:dyDescent="0.3">
      <c r="B476" s="1">
        <f t="shared" si="7"/>
        <v>43205</v>
      </c>
      <c r="C476" s="2">
        <v>15011.760047028398</v>
      </c>
      <c r="D476">
        <v>65</v>
      </c>
      <c r="E476" cm="1">
        <f t="array" ref="E476">_xlfn.SWITCH(MONTH(Cafe_FitTrained[[#This Row],[Date]]),1,100,2,100,3,100,4,150,5,150,6,150,7,150,8,200,9,150,10,150,11,150,12,150)</f>
        <v>150</v>
      </c>
      <c r="F476">
        <v>16</v>
      </c>
      <c r="G476">
        <f>IF(OR(WEEKDAY(Cafe_FitTrained[[#This Row],[Date]])=1, WEEKDAY(Cafe_FitTrained[[#This Row],[Date]])=7),1,0)</f>
        <v>1</v>
      </c>
      <c r="H476" s="8">
        <f>K$17+(K$18*Cafe_FitTrained[[#This Row],[Temp]])+(K$19*Cafe_FitTrained[[#This Row],[ADSpend]])+(K$20*Cafe_FitTrained[[#This Row],[TapsActive]])+(K$21*Cafe_FitTrained[[#This Row],[IsWeekend]])</f>
        <v>14286.708842263326</v>
      </c>
      <c r="J476" s="4">
        <v>449</v>
      </c>
      <c r="K476" s="4">
        <v>11910.701203676012</v>
      </c>
      <c r="L476" s="4">
        <v>-110.28808810069495</v>
      </c>
    </row>
    <row r="477" spans="2:12" x14ac:dyDescent="0.3">
      <c r="B477" s="1">
        <f t="shared" si="7"/>
        <v>43206</v>
      </c>
      <c r="C477" s="2">
        <v>11202.071080467194</v>
      </c>
      <c r="D477">
        <v>45</v>
      </c>
      <c r="E477" cm="1">
        <f t="array" ref="E477">_xlfn.SWITCH(MONTH(Cafe_FitTrained[[#This Row],[Date]]),1,100,2,100,3,100,4,150,5,150,6,150,7,150,8,200,9,150,10,150,11,150,12,150)</f>
        <v>150</v>
      </c>
      <c r="F477">
        <v>13</v>
      </c>
      <c r="G477">
        <f>IF(OR(WEEKDAY(Cafe_FitTrained[[#This Row],[Date]])=1, WEEKDAY(Cafe_FitTrained[[#This Row],[Date]])=7),1,0)</f>
        <v>0</v>
      </c>
      <c r="H477" s="8">
        <f>K$17+(K$18*Cafe_FitTrained[[#This Row],[Temp]])+(K$19*Cafe_FitTrained[[#This Row],[ADSpend]])+(K$20*Cafe_FitTrained[[#This Row],[TapsActive]])+(K$21*Cafe_FitTrained[[#This Row],[IsWeekend]])</f>
        <v>10733.817030444308</v>
      </c>
      <c r="J477" s="4">
        <v>450</v>
      </c>
      <c r="K477" s="4">
        <v>8743.8332053610411</v>
      </c>
      <c r="L477" s="4">
        <v>923.48428955606323</v>
      </c>
    </row>
    <row r="478" spans="2:12" x14ac:dyDescent="0.3">
      <c r="B478" s="1">
        <f t="shared" si="7"/>
        <v>43207</v>
      </c>
      <c r="C478" s="2">
        <v>10933.941022729519</v>
      </c>
      <c r="D478">
        <v>52</v>
      </c>
      <c r="E478" cm="1">
        <f t="array" ref="E478">_xlfn.SWITCH(MONTH(Cafe_FitTrained[[#This Row],[Date]]),1,100,2,100,3,100,4,150,5,150,6,150,7,150,8,200,9,150,10,150,11,150,12,150)</f>
        <v>150</v>
      </c>
      <c r="F478">
        <v>18</v>
      </c>
      <c r="G478">
        <f>IF(OR(WEEKDAY(Cafe_FitTrained[[#This Row],[Date]])=1, WEEKDAY(Cafe_FitTrained[[#This Row],[Date]])=7),1,0)</f>
        <v>0</v>
      </c>
      <c r="H478" s="8">
        <f>K$17+(K$18*Cafe_FitTrained[[#This Row],[Temp]])+(K$19*Cafe_FitTrained[[#This Row],[ADSpend]])+(K$20*Cafe_FitTrained[[#This Row],[TapsActive]])+(K$21*Cafe_FitTrained[[#This Row],[IsWeekend]])</f>
        <v>10894.12774495837</v>
      </c>
      <c r="J478" s="4">
        <v>451</v>
      </c>
      <c r="K478" s="4">
        <v>8842.5810540836683</v>
      </c>
      <c r="L478" s="4">
        <v>1719.6285623055956</v>
      </c>
    </row>
    <row r="479" spans="2:12" x14ac:dyDescent="0.3">
      <c r="B479" s="1">
        <f t="shared" si="7"/>
        <v>43208</v>
      </c>
      <c r="C479" s="2">
        <v>10640.361514540342</v>
      </c>
      <c r="D479">
        <v>67</v>
      </c>
      <c r="E479" cm="1">
        <f t="array" ref="E479">_xlfn.SWITCH(MONTH(Cafe_FitTrained[[#This Row],[Date]]),1,100,2,100,3,100,4,150,5,150,6,150,7,150,8,200,9,150,10,150,11,150,12,150)</f>
        <v>150</v>
      </c>
      <c r="F479">
        <v>18</v>
      </c>
      <c r="G479">
        <f>IF(OR(WEEKDAY(Cafe_FitTrained[[#This Row],[Date]])=1, WEEKDAY(Cafe_FitTrained[[#This Row],[Date]])=7),1,0)</f>
        <v>0</v>
      </c>
      <c r="H479" s="8">
        <f>K$17+(K$18*Cafe_FitTrained[[#This Row],[Temp]])+(K$19*Cafe_FitTrained[[#This Row],[ADSpend]])+(K$20*Cafe_FitTrained[[#This Row],[TapsActive]])+(K$21*Cafe_FitTrained[[#This Row],[IsWeekend]])</f>
        <v>11471.230649188241</v>
      </c>
      <c r="J479" s="4">
        <v>452</v>
      </c>
      <c r="K479" s="4">
        <v>9352.9930298201452</v>
      </c>
      <c r="L479" s="4">
        <v>-256.50336542114928</v>
      </c>
    </row>
    <row r="480" spans="2:12" x14ac:dyDescent="0.3">
      <c r="B480" s="1">
        <f t="shared" si="7"/>
        <v>43209</v>
      </c>
      <c r="C480" s="2">
        <v>11691.447419419019</v>
      </c>
      <c r="D480">
        <v>66</v>
      </c>
      <c r="E480" cm="1">
        <f t="array" ref="E480">_xlfn.SWITCH(MONTH(Cafe_FitTrained[[#This Row],[Date]]),1,100,2,100,3,100,4,150,5,150,6,150,7,150,8,200,9,150,10,150,11,150,12,150)</f>
        <v>150</v>
      </c>
      <c r="F480">
        <v>16</v>
      </c>
      <c r="G480">
        <f>IF(OR(WEEKDAY(Cafe_FitTrained[[#This Row],[Date]])=1, WEEKDAY(Cafe_FitTrained[[#This Row],[Date]])=7),1,0)</f>
        <v>0</v>
      </c>
      <c r="H480" s="8">
        <f>K$17+(K$18*Cafe_FitTrained[[#This Row],[Temp]])+(K$19*Cafe_FitTrained[[#This Row],[ADSpend]])+(K$20*Cafe_FitTrained[[#This Row],[TapsActive]])+(K$21*Cafe_FitTrained[[#This Row],[IsWeekend]])</f>
        <v>11476.358711890203</v>
      </c>
      <c r="J480" s="4">
        <v>453</v>
      </c>
      <c r="K480" s="4">
        <v>9556.9053339848233</v>
      </c>
      <c r="L480" s="4">
        <v>436.35775526246289</v>
      </c>
    </row>
    <row r="481" spans="2:12" x14ac:dyDescent="0.3">
      <c r="B481" s="1">
        <f t="shared" si="7"/>
        <v>43210</v>
      </c>
      <c r="C481" s="2">
        <v>11262.621167988471</v>
      </c>
      <c r="D481">
        <v>54</v>
      </c>
      <c r="E481" cm="1">
        <f t="array" ref="E481">_xlfn.SWITCH(MONTH(Cafe_FitTrained[[#This Row],[Date]]),1,100,2,100,3,100,4,150,5,150,6,150,7,150,8,200,9,150,10,150,11,150,12,150)</f>
        <v>150</v>
      </c>
      <c r="F481">
        <v>16</v>
      </c>
      <c r="G481">
        <f>IF(OR(WEEKDAY(Cafe_FitTrained[[#This Row],[Date]])=1, WEEKDAY(Cafe_FitTrained[[#This Row],[Date]])=7),1,0)</f>
        <v>0</v>
      </c>
      <c r="H481" s="8">
        <f>K$17+(K$18*Cafe_FitTrained[[#This Row],[Temp]])+(K$19*Cafe_FitTrained[[#This Row],[ADSpend]])+(K$20*Cafe_FitTrained[[#This Row],[TapsActive]])+(K$21*Cafe_FitTrained[[#This Row],[IsWeekend]])</f>
        <v>11014.676388506305</v>
      </c>
      <c r="J481" s="4">
        <v>454</v>
      </c>
      <c r="K481" s="4">
        <v>9238.8609929916365</v>
      </c>
      <c r="L481" s="4">
        <v>-302.99485329630807</v>
      </c>
    </row>
    <row r="482" spans="2:12" x14ac:dyDescent="0.3">
      <c r="B482" s="1">
        <f t="shared" si="7"/>
        <v>43211</v>
      </c>
      <c r="C482" s="2">
        <v>14181.766412805104</v>
      </c>
      <c r="D482">
        <v>60</v>
      </c>
      <c r="E482" cm="1">
        <f t="array" ref="E482">_xlfn.SWITCH(MONTH(Cafe_FitTrained[[#This Row],[Date]]),1,100,2,100,3,100,4,150,5,150,6,150,7,150,8,200,9,150,10,150,11,150,12,150)</f>
        <v>150</v>
      </c>
      <c r="F482">
        <v>14</v>
      </c>
      <c r="G482">
        <f>IF(OR(WEEKDAY(Cafe_FitTrained[[#This Row],[Date]])=1, WEEKDAY(Cafe_FitTrained[[#This Row],[Date]])=7),1,0)</f>
        <v>1</v>
      </c>
      <c r="H482" s="8">
        <f>K$17+(K$18*Cafe_FitTrained[[#This Row],[Temp]])+(K$19*Cafe_FitTrained[[#This Row],[ADSpend]])+(K$20*Cafe_FitTrained[[#This Row],[TapsActive]])+(K$21*Cafe_FitTrained[[#This Row],[IsWeekend]])</f>
        <v>14137.942797170654</v>
      </c>
      <c r="J482" s="4">
        <v>455</v>
      </c>
      <c r="K482" s="4">
        <v>11856.843488621469</v>
      </c>
      <c r="L482" s="4">
        <v>62.686749690241413</v>
      </c>
    </row>
    <row r="483" spans="2:12" x14ac:dyDescent="0.3">
      <c r="B483" s="1">
        <f t="shared" si="7"/>
        <v>43212</v>
      </c>
      <c r="C483" s="2">
        <v>14056.564845475476</v>
      </c>
      <c r="D483">
        <v>61</v>
      </c>
      <c r="E483" cm="1">
        <f t="array" ref="E483">_xlfn.SWITCH(MONTH(Cafe_FitTrained[[#This Row],[Date]]),1,100,2,100,3,100,4,150,5,150,6,150,7,150,8,200,9,150,10,150,11,150,12,150)</f>
        <v>150</v>
      </c>
      <c r="F483">
        <v>18</v>
      </c>
      <c r="G483">
        <f>IF(OR(WEEKDAY(Cafe_FitTrained[[#This Row],[Date]])=1, WEEKDAY(Cafe_FitTrained[[#This Row],[Date]])=7),1,0)</f>
        <v>1</v>
      </c>
      <c r="H483" s="8">
        <f>K$17+(K$18*Cafe_FitTrained[[#This Row],[Temp]])+(K$19*Cafe_FitTrained[[#This Row],[ADSpend]])+(K$20*Cafe_FitTrained[[#This Row],[TapsActive]])+(K$21*Cafe_FitTrained[[#This Row],[IsWeekend]])</f>
        <v>14089.213144818075</v>
      </c>
      <c r="J483" s="4">
        <v>456</v>
      </c>
      <c r="K483" s="4">
        <v>14171.288261417352</v>
      </c>
      <c r="L483" s="4">
        <v>-973.00950283086968</v>
      </c>
    </row>
    <row r="484" spans="2:12" x14ac:dyDescent="0.3">
      <c r="B484" s="1">
        <f t="shared" si="7"/>
        <v>43213</v>
      </c>
      <c r="C484" s="2">
        <v>10865.443515248237</v>
      </c>
      <c r="D484">
        <v>61</v>
      </c>
      <c r="E484" cm="1">
        <f t="array" ref="E484">_xlfn.SWITCH(MONTH(Cafe_FitTrained[[#This Row],[Date]]),1,100,2,100,3,100,4,150,5,150,6,150,7,150,8,200,9,150,10,150,11,150,12,150)</f>
        <v>150</v>
      </c>
      <c r="F484">
        <v>18</v>
      </c>
      <c r="G484">
        <f>IF(OR(WEEKDAY(Cafe_FitTrained[[#This Row],[Date]])=1, WEEKDAY(Cafe_FitTrained[[#This Row],[Date]])=7),1,0)</f>
        <v>0</v>
      </c>
      <c r="H484" s="8">
        <f>K$17+(K$18*Cafe_FitTrained[[#This Row],[Temp]])+(K$19*Cafe_FitTrained[[#This Row],[ADSpend]])+(K$20*Cafe_FitTrained[[#This Row],[TapsActive]])+(K$21*Cafe_FitTrained[[#This Row],[IsWeekend]])</f>
        <v>11240.389487496293</v>
      </c>
      <c r="J484" s="4">
        <v>457</v>
      </c>
      <c r="K484" s="4">
        <v>11531.504970962209</v>
      </c>
      <c r="L484" s="4">
        <v>647.73364736418262</v>
      </c>
    </row>
    <row r="485" spans="2:12" x14ac:dyDescent="0.3">
      <c r="B485" s="1">
        <f t="shared" si="7"/>
        <v>43214</v>
      </c>
      <c r="C485" s="2">
        <v>11650.517442037491</v>
      </c>
      <c r="D485">
        <v>63</v>
      </c>
      <c r="E485" cm="1">
        <f t="array" ref="E485">_xlfn.SWITCH(MONTH(Cafe_FitTrained[[#This Row],[Date]]),1,100,2,100,3,100,4,150,5,150,6,150,7,150,8,200,9,150,10,150,11,150,12,150)</f>
        <v>150</v>
      </c>
      <c r="F485">
        <v>16</v>
      </c>
      <c r="G485">
        <f>IF(OR(WEEKDAY(Cafe_FitTrained[[#This Row],[Date]])=1, WEEKDAY(Cafe_FitTrained[[#This Row],[Date]])=7),1,0)</f>
        <v>0</v>
      </c>
      <c r="H485" s="8">
        <f>K$17+(K$18*Cafe_FitTrained[[#This Row],[Temp]])+(K$19*Cafe_FitTrained[[#This Row],[ADSpend]])+(K$20*Cafe_FitTrained[[#This Row],[TapsActive]])+(K$21*Cafe_FitTrained[[#This Row],[IsWeekend]])</f>
        <v>11360.938131044226</v>
      </c>
      <c r="J485" s="4">
        <v>458</v>
      </c>
      <c r="K485" s="4">
        <v>11509.7041761369</v>
      </c>
      <c r="L485" s="4">
        <v>742.69997959099419</v>
      </c>
    </row>
    <row r="486" spans="2:12" x14ac:dyDescent="0.3">
      <c r="B486" s="1">
        <f t="shared" si="7"/>
        <v>43215</v>
      </c>
      <c r="C486" s="2">
        <v>11732.497005719815</v>
      </c>
      <c r="D486">
        <v>61</v>
      </c>
      <c r="E486" cm="1">
        <f t="array" ref="E486">_xlfn.SWITCH(MONTH(Cafe_FitTrained[[#This Row],[Date]]),1,100,2,100,3,100,4,150,5,150,6,150,7,150,8,200,9,150,10,150,11,150,12,150)</f>
        <v>150</v>
      </c>
      <c r="F486">
        <v>18</v>
      </c>
      <c r="G486">
        <f>IF(OR(WEEKDAY(Cafe_FitTrained[[#This Row],[Date]])=1, WEEKDAY(Cafe_FitTrained[[#This Row],[Date]])=7),1,0)</f>
        <v>0</v>
      </c>
      <c r="H486" s="8">
        <f>K$17+(K$18*Cafe_FitTrained[[#This Row],[Temp]])+(K$19*Cafe_FitTrained[[#This Row],[ADSpend]])+(K$20*Cafe_FitTrained[[#This Row],[TapsActive]])+(K$21*Cafe_FitTrained[[#This Row],[IsWeekend]])</f>
        <v>11240.389487496293</v>
      </c>
      <c r="J486" s="4">
        <v>459</v>
      </c>
      <c r="K486" s="4">
        <v>11273.734951742988</v>
      </c>
      <c r="L486" s="4">
        <v>-943.1249268303709</v>
      </c>
    </row>
    <row r="487" spans="2:12" x14ac:dyDescent="0.3">
      <c r="B487" s="1">
        <f t="shared" si="7"/>
        <v>43216</v>
      </c>
      <c r="C487" s="2">
        <v>12313.545066928382</v>
      </c>
      <c r="D487">
        <v>57</v>
      </c>
      <c r="E487" cm="1">
        <f t="array" ref="E487">_xlfn.SWITCH(MONTH(Cafe_FitTrained[[#This Row],[Date]]),1,100,2,100,3,100,4,150,5,150,6,150,7,150,8,200,9,150,10,150,11,150,12,150)</f>
        <v>150</v>
      </c>
      <c r="F487">
        <v>14</v>
      </c>
      <c r="G487">
        <f>IF(OR(WEEKDAY(Cafe_FitTrained[[#This Row],[Date]])=1, WEEKDAY(Cafe_FitTrained[[#This Row],[Date]])=7),1,0)</f>
        <v>0</v>
      </c>
      <c r="H487" s="8">
        <f>K$17+(K$18*Cafe_FitTrained[[#This Row],[Temp]])+(K$19*Cafe_FitTrained[[#This Row],[ADSpend]])+(K$20*Cafe_FitTrained[[#This Row],[TapsActive]])+(K$21*Cafe_FitTrained[[#This Row],[IsWeekend]])</f>
        <v>11173.698559002898</v>
      </c>
      <c r="J487" s="4">
        <v>460</v>
      </c>
      <c r="K487" s="4">
        <v>10915.928539783679</v>
      </c>
      <c r="L487" s="4">
        <v>279.40185854336596</v>
      </c>
    </row>
    <row r="488" spans="2:12" x14ac:dyDescent="0.3">
      <c r="B488" s="1">
        <f t="shared" si="7"/>
        <v>43217</v>
      </c>
      <c r="C488" s="2">
        <v>10408.21067178924</v>
      </c>
      <c r="D488">
        <v>60</v>
      </c>
      <c r="E488" cm="1">
        <f t="array" ref="E488">_xlfn.SWITCH(MONTH(Cafe_FitTrained[[#This Row],[Date]]),1,100,2,100,3,100,4,150,5,150,6,150,7,150,8,200,9,150,10,150,11,150,12,150)</f>
        <v>150</v>
      </c>
      <c r="F488">
        <v>17</v>
      </c>
      <c r="G488">
        <f>IF(OR(WEEKDAY(Cafe_FitTrained[[#This Row],[Date]])=1, WEEKDAY(Cafe_FitTrained[[#This Row],[Date]])=7),1,0)</f>
        <v>0</v>
      </c>
      <c r="H488" s="8">
        <f>K$17+(K$18*Cafe_FitTrained[[#This Row],[Temp]])+(K$19*Cafe_FitTrained[[#This Row],[ADSpend]])+(K$20*Cafe_FitTrained[[#This Row],[TapsActive]])+(K$21*Cafe_FitTrained[[#This Row],[IsWeekend]])</f>
        <v>11223.716755372943</v>
      </c>
      <c r="J488" s="4">
        <v>461</v>
      </c>
      <c r="K488" s="4">
        <v>11310.919934674181</v>
      </c>
      <c r="L488" s="4">
        <v>-1009.6463414418631</v>
      </c>
    </row>
    <row r="489" spans="2:12" x14ac:dyDescent="0.3">
      <c r="B489" s="1">
        <f t="shared" si="7"/>
        <v>43218</v>
      </c>
      <c r="C489" s="2">
        <v>15494.236624922774</v>
      </c>
      <c r="D489">
        <v>64</v>
      </c>
      <c r="E489" cm="1">
        <f t="array" ref="E489">_xlfn.SWITCH(MONTH(Cafe_FitTrained[[#This Row],[Date]]),1,100,2,100,3,100,4,150,5,150,6,150,7,150,8,200,9,150,10,150,11,150,12,150)</f>
        <v>150</v>
      </c>
      <c r="F489">
        <v>17</v>
      </c>
      <c r="G489">
        <f>IF(OR(WEEKDAY(Cafe_FitTrained[[#This Row],[Date]])=1, WEEKDAY(Cafe_FitTrained[[#This Row],[Date]])=7),1,0)</f>
        <v>1</v>
      </c>
      <c r="H489" s="8">
        <f>K$17+(K$18*Cafe_FitTrained[[#This Row],[Temp]])+(K$19*Cafe_FitTrained[[#This Row],[ADSpend]])+(K$20*Cafe_FitTrained[[#This Row],[TapsActive]])+(K$21*Cafe_FitTrained[[#This Row],[IsWeekend]])</f>
        <v>14226.434520489358</v>
      </c>
      <c r="J489" s="4">
        <v>462</v>
      </c>
      <c r="K489" s="4">
        <v>14060.995743273339</v>
      </c>
      <c r="L489" s="4">
        <v>165.90249352271712</v>
      </c>
    </row>
    <row r="490" spans="2:12" x14ac:dyDescent="0.3">
      <c r="B490" s="1">
        <f t="shared" si="7"/>
        <v>43219</v>
      </c>
      <c r="C490" s="2">
        <v>14658.605635732039</v>
      </c>
      <c r="D490">
        <v>63</v>
      </c>
      <c r="E490" cm="1">
        <f t="array" ref="E490">_xlfn.SWITCH(MONTH(Cafe_FitTrained[[#This Row],[Date]]),1,100,2,100,3,100,4,150,5,150,6,150,7,150,8,200,9,150,10,150,11,150,12,150)</f>
        <v>150</v>
      </c>
      <c r="F490">
        <v>17</v>
      </c>
      <c r="G490">
        <f>IF(OR(WEEKDAY(Cafe_FitTrained[[#This Row],[Date]])=1, WEEKDAY(Cafe_FitTrained[[#This Row],[Date]])=7),1,0)</f>
        <v>1</v>
      </c>
      <c r="H490" s="8">
        <f>K$17+(K$18*Cafe_FitTrained[[#This Row],[Temp]])+(K$19*Cafe_FitTrained[[#This Row],[ADSpend]])+(K$20*Cafe_FitTrained[[#This Row],[TapsActive]])+(K$21*Cafe_FitTrained[[#This Row],[IsWeekend]])</f>
        <v>14187.960993540699</v>
      </c>
      <c r="J490" s="4">
        <v>463</v>
      </c>
      <c r="K490" s="4">
        <v>13522.366365992126</v>
      </c>
      <c r="L490" s="4">
        <v>-72.621957806017235</v>
      </c>
    </row>
    <row r="491" spans="2:12" x14ac:dyDescent="0.3">
      <c r="B491" s="1">
        <f t="shared" si="7"/>
        <v>43220</v>
      </c>
      <c r="C491" s="2">
        <v>11178.234244858932</v>
      </c>
      <c r="D491">
        <v>61</v>
      </c>
      <c r="E491" cm="1">
        <f t="array" ref="E491">_xlfn.SWITCH(MONTH(Cafe_FitTrained[[#This Row],[Date]]),1,100,2,100,3,100,4,150,5,150,6,150,7,150,8,200,9,150,10,150,11,150,12,150)</f>
        <v>150</v>
      </c>
      <c r="F491">
        <v>19</v>
      </c>
      <c r="G491">
        <f>IF(OR(WEEKDAY(Cafe_FitTrained[[#This Row],[Date]])=1, WEEKDAY(Cafe_FitTrained[[#This Row],[Date]])=7),1,0)</f>
        <v>0</v>
      </c>
      <c r="H491" s="8">
        <f>K$17+(K$18*Cafe_FitTrained[[#This Row],[Temp]])+(K$19*Cafe_FitTrained[[#This Row],[ADSpend]])+(K$20*Cafe_FitTrained[[#This Row],[TapsActive]])+(K$21*Cafe_FitTrained[[#This Row],[IsWeekend]])</f>
        <v>11218.588692670985</v>
      </c>
      <c r="J491" s="4">
        <v>464</v>
      </c>
      <c r="K491" s="4">
        <v>10921.056602485642</v>
      </c>
      <c r="L491" s="4">
        <v>-423.24001824911647</v>
      </c>
    </row>
    <row r="492" spans="2:12" x14ac:dyDescent="0.3">
      <c r="B492" s="1">
        <f t="shared" si="7"/>
        <v>43221</v>
      </c>
      <c r="C492" s="2">
        <v>10473.821881794629</v>
      </c>
      <c r="D492">
        <v>67</v>
      </c>
      <c r="E492" cm="1">
        <f t="array" ref="E492">_xlfn.SWITCH(MONTH(Cafe_FitTrained[[#This Row],[Date]]),1,100,2,100,3,100,4,150,5,150,6,150,7,150,8,200,9,150,10,150,11,150,12,150)</f>
        <v>150</v>
      </c>
      <c r="F492">
        <v>13</v>
      </c>
      <c r="G492">
        <f>IF(OR(WEEKDAY(Cafe_FitTrained[[#This Row],[Date]])=1, WEEKDAY(Cafe_FitTrained[[#This Row],[Date]])=7),1,0)</f>
        <v>0</v>
      </c>
      <c r="H492" s="8">
        <f>K$17+(K$18*Cafe_FitTrained[[#This Row],[Temp]])+(K$19*Cafe_FitTrained[[#This Row],[ADSpend]])+(K$20*Cafe_FitTrained[[#This Row],[TapsActive]])+(K$21*Cafe_FitTrained[[#This Row],[IsWeekend]])</f>
        <v>11580.234623314787</v>
      </c>
      <c r="J492" s="4">
        <v>465</v>
      </c>
      <c r="K492" s="4">
        <v>11021.092995225732</v>
      </c>
      <c r="L492" s="4">
        <v>-576.98702140205933</v>
      </c>
    </row>
    <row r="493" spans="2:12" x14ac:dyDescent="0.3">
      <c r="B493" s="1">
        <f t="shared" si="7"/>
        <v>43222</v>
      </c>
      <c r="C493" s="2">
        <v>10888.743846230151</v>
      </c>
      <c r="D493">
        <v>71</v>
      </c>
      <c r="E493" cm="1">
        <f t="array" ref="E493">_xlfn.SWITCH(MONTH(Cafe_FitTrained[[#This Row],[Date]]),1,100,2,100,3,100,4,150,5,150,6,150,7,150,8,200,9,150,10,150,11,150,12,150)</f>
        <v>150</v>
      </c>
      <c r="F493">
        <v>18</v>
      </c>
      <c r="G493">
        <f>IF(OR(WEEKDAY(Cafe_FitTrained[[#This Row],[Date]])=1, WEEKDAY(Cafe_FitTrained[[#This Row],[Date]])=7),1,0)</f>
        <v>0</v>
      </c>
      <c r="H493" s="8">
        <f>K$17+(K$18*Cafe_FitTrained[[#This Row],[Temp]])+(K$19*Cafe_FitTrained[[#This Row],[ADSpend]])+(K$20*Cafe_FitTrained[[#This Row],[TapsActive]])+(K$21*Cafe_FitTrained[[#This Row],[IsWeekend]])</f>
        <v>11625.124756982874</v>
      </c>
      <c r="J493" s="4">
        <v>466</v>
      </c>
      <c r="K493" s="4">
        <v>11195.499353828207</v>
      </c>
      <c r="L493" s="4">
        <v>-1271.0814843036005</v>
      </c>
    </row>
    <row r="494" spans="2:12" x14ac:dyDescent="0.3">
      <c r="B494" s="1">
        <f t="shared" si="7"/>
        <v>43223</v>
      </c>
      <c r="C494" s="2">
        <v>12975.372317402285</v>
      </c>
      <c r="D494">
        <v>72</v>
      </c>
      <c r="E494" cm="1">
        <f t="array" ref="E494">_xlfn.SWITCH(MONTH(Cafe_FitTrained[[#This Row],[Date]]),1,100,2,100,3,100,4,150,5,150,6,150,7,150,8,200,9,150,10,150,11,150,12,150)</f>
        <v>150</v>
      </c>
      <c r="F494">
        <v>19</v>
      </c>
      <c r="G494">
        <f>IF(OR(WEEKDAY(Cafe_FitTrained[[#This Row],[Date]])=1, WEEKDAY(Cafe_FitTrained[[#This Row],[Date]])=7),1,0)</f>
        <v>0</v>
      </c>
      <c r="H494" s="8">
        <f>K$17+(K$18*Cafe_FitTrained[[#This Row],[Temp]])+(K$19*Cafe_FitTrained[[#This Row],[ADSpend]])+(K$20*Cafe_FitTrained[[#This Row],[TapsActive]])+(K$21*Cafe_FitTrained[[#This Row],[IsWeekend]])</f>
        <v>11641.797489106224</v>
      </c>
      <c r="J494" s="4">
        <v>467</v>
      </c>
      <c r="K494" s="4">
        <v>11426.340515520154</v>
      </c>
      <c r="L494" s="4">
        <v>-435.74061305818941</v>
      </c>
    </row>
    <row r="495" spans="2:12" x14ac:dyDescent="0.3">
      <c r="B495" s="1">
        <f t="shared" si="7"/>
        <v>43224</v>
      </c>
      <c r="C495" s="2">
        <v>12293.23770950711</v>
      </c>
      <c r="D495">
        <v>72</v>
      </c>
      <c r="E495" cm="1">
        <f t="array" ref="E495">_xlfn.SWITCH(MONTH(Cafe_FitTrained[[#This Row],[Date]]),1,100,2,100,3,100,4,150,5,150,6,150,7,150,8,200,9,150,10,150,11,150,12,150)</f>
        <v>150</v>
      </c>
      <c r="F495">
        <v>20</v>
      </c>
      <c r="G495">
        <f>IF(OR(WEEKDAY(Cafe_FitTrained[[#This Row],[Date]])=1, WEEKDAY(Cafe_FitTrained[[#This Row],[Date]])=7),1,0)</f>
        <v>0</v>
      </c>
      <c r="H495" s="8">
        <f>K$17+(K$18*Cafe_FitTrained[[#This Row],[Temp]])+(K$19*Cafe_FitTrained[[#This Row],[ADSpend]])+(K$20*Cafe_FitTrained[[#This Row],[TapsActive]])+(K$21*Cafe_FitTrained[[#This Row],[IsWeekend]])</f>
        <v>11619.996694280913</v>
      </c>
      <c r="J495" s="4">
        <v>468</v>
      </c>
      <c r="K495" s="4">
        <v>11536.633033664169</v>
      </c>
      <c r="L495" s="4">
        <v>-733.88603828827945</v>
      </c>
    </row>
    <row r="496" spans="2:12" x14ac:dyDescent="0.3">
      <c r="B496" s="1">
        <f t="shared" si="7"/>
        <v>43225</v>
      </c>
      <c r="C496" s="2">
        <v>14332.673351464573</v>
      </c>
      <c r="D496">
        <v>73</v>
      </c>
      <c r="E496" cm="1">
        <f t="array" ref="E496">_xlfn.SWITCH(MONTH(Cafe_FitTrained[[#This Row],[Date]]),1,100,2,100,3,100,4,150,5,150,6,150,7,150,8,200,9,150,10,150,11,150,12,150)</f>
        <v>150</v>
      </c>
      <c r="F496">
        <v>21</v>
      </c>
      <c r="G496">
        <f>IF(OR(WEEKDAY(Cafe_FitTrained[[#This Row],[Date]])=1, WEEKDAY(Cafe_FitTrained[[#This Row],[Date]])=7),1,0)</f>
        <v>1</v>
      </c>
      <c r="H496" s="8">
        <f>K$17+(K$18*Cafe_FitTrained[[#This Row],[Temp]])+(K$19*Cafe_FitTrained[[#This Row],[ADSpend]])+(K$20*Cafe_FitTrained[[#This Row],[TapsActive]])+(K$21*Cafe_FitTrained[[#This Row],[IsWeekend]])</f>
        <v>14485.493083726045</v>
      </c>
      <c r="J496" s="4">
        <v>469</v>
      </c>
      <c r="K496" s="4">
        <v>14408.546029828727</v>
      </c>
      <c r="L496" s="4">
        <v>1216.5013427461163</v>
      </c>
    </row>
    <row r="497" spans="2:12" x14ac:dyDescent="0.3">
      <c r="B497" s="1">
        <f t="shared" si="7"/>
        <v>43226</v>
      </c>
      <c r="C497" s="2">
        <v>13605.791107354706</v>
      </c>
      <c r="D497">
        <v>70</v>
      </c>
      <c r="E497" cm="1">
        <f t="array" ref="E497">_xlfn.SWITCH(MONTH(Cafe_FitTrained[[#This Row],[Date]]),1,100,2,100,3,100,4,150,5,150,6,150,7,150,8,200,9,150,10,150,11,150,12,150)</f>
        <v>150</v>
      </c>
      <c r="F497">
        <v>20</v>
      </c>
      <c r="G497">
        <f>IF(OR(WEEKDAY(Cafe_FitTrained[[#This Row],[Date]])=1, WEEKDAY(Cafe_FitTrained[[#This Row],[Date]])=7),1,0)</f>
        <v>1</v>
      </c>
      <c r="H497" s="8">
        <f>K$17+(K$18*Cafe_FitTrained[[#This Row],[Temp]])+(K$19*Cafe_FitTrained[[#This Row],[ADSpend]])+(K$20*Cafe_FitTrained[[#This Row],[TapsActive]])+(K$21*Cafe_FitTrained[[#This Row],[IsWeekend]])</f>
        <v>14391.873297705379</v>
      </c>
      <c r="J497" s="4">
        <v>470</v>
      </c>
      <c r="K497" s="4">
        <v>14286.708842263326</v>
      </c>
      <c r="L497" s="4">
        <v>725.05120476507182</v>
      </c>
    </row>
    <row r="498" spans="2:12" x14ac:dyDescent="0.3">
      <c r="B498" s="1">
        <f t="shared" si="7"/>
        <v>43227</v>
      </c>
      <c r="C498" s="2">
        <v>11601.425936524265</v>
      </c>
      <c r="D498">
        <v>72</v>
      </c>
      <c r="E498" cm="1">
        <f t="array" ref="E498">_xlfn.SWITCH(MONTH(Cafe_FitTrained[[#This Row],[Date]]),1,100,2,100,3,100,4,150,5,150,6,150,7,150,8,200,9,150,10,150,11,150,12,150)</f>
        <v>150</v>
      </c>
      <c r="F498">
        <v>13</v>
      </c>
      <c r="G498">
        <f>IF(OR(WEEKDAY(Cafe_FitTrained[[#This Row],[Date]])=1, WEEKDAY(Cafe_FitTrained[[#This Row],[Date]])=7),1,0)</f>
        <v>0</v>
      </c>
      <c r="H498" s="8">
        <f>K$17+(K$18*Cafe_FitTrained[[#This Row],[Temp]])+(K$19*Cafe_FitTrained[[#This Row],[ADSpend]])+(K$20*Cafe_FitTrained[[#This Row],[TapsActive]])+(K$21*Cafe_FitTrained[[#This Row],[IsWeekend]])</f>
        <v>11772.602258058079</v>
      </c>
      <c r="J498" s="4">
        <v>471</v>
      </c>
      <c r="K498" s="4">
        <v>10733.817030444308</v>
      </c>
      <c r="L498" s="4">
        <v>468.25405002288608</v>
      </c>
    </row>
    <row r="499" spans="2:12" x14ac:dyDescent="0.3">
      <c r="B499" s="1">
        <f t="shared" si="7"/>
        <v>43228</v>
      </c>
      <c r="C499" s="2">
        <v>12376.088705888498</v>
      </c>
      <c r="D499">
        <v>70</v>
      </c>
      <c r="E499" cm="1">
        <f t="array" ref="E499">_xlfn.SWITCH(MONTH(Cafe_FitTrained[[#This Row],[Date]]),1,100,2,100,3,100,4,150,5,150,6,150,7,150,8,200,9,150,10,150,11,150,12,150)</f>
        <v>150</v>
      </c>
      <c r="F499">
        <v>15</v>
      </c>
      <c r="G499">
        <f>IF(OR(WEEKDAY(Cafe_FitTrained[[#This Row],[Date]])=1, WEEKDAY(Cafe_FitTrained[[#This Row],[Date]])=7),1,0)</f>
        <v>0</v>
      </c>
      <c r="H499" s="8">
        <f>K$17+(K$18*Cafe_FitTrained[[#This Row],[Temp]])+(K$19*Cafe_FitTrained[[#This Row],[ADSpend]])+(K$20*Cafe_FitTrained[[#This Row],[TapsActive]])+(K$21*Cafe_FitTrained[[#This Row],[IsWeekend]])</f>
        <v>11652.053614510143</v>
      </c>
      <c r="J499" s="4">
        <v>472</v>
      </c>
      <c r="K499" s="4">
        <v>10894.12774495837</v>
      </c>
      <c r="L499" s="4">
        <v>39.813277771148933</v>
      </c>
    </row>
    <row r="500" spans="2:12" x14ac:dyDescent="0.3">
      <c r="B500" s="1">
        <f t="shared" si="7"/>
        <v>43229</v>
      </c>
      <c r="C500" s="2">
        <v>12629.483882720488</v>
      </c>
      <c r="D500">
        <v>71</v>
      </c>
      <c r="E500" cm="1">
        <f t="array" ref="E500">_xlfn.SWITCH(MONTH(Cafe_FitTrained[[#This Row],[Date]]),1,100,2,100,3,100,4,150,5,150,6,150,7,150,8,200,9,150,10,150,11,150,12,150)</f>
        <v>150</v>
      </c>
      <c r="F500">
        <v>18</v>
      </c>
      <c r="G500">
        <f>IF(OR(WEEKDAY(Cafe_FitTrained[[#This Row],[Date]])=1, WEEKDAY(Cafe_FitTrained[[#This Row],[Date]])=7),1,0)</f>
        <v>0</v>
      </c>
      <c r="H500" s="8">
        <f>K$17+(K$18*Cafe_FitTrained[[#This Row],[Temp]])+(K$19*Cafe_FitTrained[[#This Row],[ADSpend]])+(K$20*Cafe_FitTrained[[#This Row],[TapsActive]])+(K$21*Cafe_FitTrained[[#This Row],[IsWeekend]])</f>
        <v>11625.124756982874</v>
      </c>
      <c r="J500" s="4">
        <v>473</v>
      </c>
      <c r="K500" s="4">
        <v>11471.230649188241</v>
      </c>
      <c r="L500" s="4">
        <v>-830.86913464789905</v>
      </c>
    </row>
    <row r="501" spans="2:12" x14ac:dyDescent="0.3">
      <c r="B501" s="1">
        <f t="shared" si="7"/>
        <v>43230</v>
      </c>
      <c r="C501" s="2">
        <v>11992.109436373032</v>
      </c>
      <c r="D501">
        <v>76</v>
      </c>
      <c r="E501" cm="1">
        <f t="array" ref="E501">_xlfn.SWITCH(MONTH(Cafe_FitTrained[[#This Row],[Date]]),1,100,2,100,3,100,4,150,5,150,6,150,7,150,8,200,9,150,10,150,11,150,12,150)</f>
        <v>150</v>
      </c>
      <c r="F501">
        <v>20</v>
      </c>
      <c r="G501">
        <f>IF(OR(WEEKDAY(Cafe_FitTrained[[#This Row],[Date]])=1, WEEKDAY(Cafe_FitTrained[[#This Row],[Date]])=7),1,0)</f>
        <v>0</v>
      </c>
      <c r="H501" s="8">
        <f>K$17+(K$18*Cafe_FitTrained[[#This Row],[Temp]])+(K$19*Cafe_FitTrained[[#This Row],[ADSpend]])+(K$20*Cafe_FitTrained[[#This Row],[TapsActive]])+(K$21*Cafe_FitTrained[[#This Row],[IsWeekend]])</f>
        <v>11773.890802075546</v>
      </c>
      <c r="J501" s="4">
        <v>474</v>
      </c>
      <c r="K501" s="4">
        <v>11476.358711890203</v>
      </c>
      <c r="L501" s="4">
        <v>215.08870752881558</v>
      </c>
    </row>
    <row r="502" spans="2:12" x14ac:dyDescent="0.3">
      <c r="B502" s="1">
        <f t="shared" si="7"/>
        <v>43231</v>
      </c>
      <c r="C502" s="2">
        <v>11773.951710336589</v>
      </c>
      <c r="D502">
        <v>74</v>
      </c>
      <c r="E502" cm="1">
        <f t="array" ref="E502">_xlfn.SWITCH(MONTH(Cafe_FitTrained[[#This Row],[Date]]),1,100,2,100,3,100,4,150,5,150,6,150,7,150,8,200,9,150,10,150,11,150,12,150)</f>
        <v>150</v>
      </c>
      <c r="F502">
        <v>21</v>
      </c>
      <c r="G502">
        <f>IF(OR(WEEKDAY(Cafe_FitTrained[[#This Row],[Date]])=1, WEEKDAY(Cafe_FitTrained[[#This Row],[Date]])=7),1,0)</f>
        <v>0</v>
      </c>
      <c r="H502" s="8">
        <f>K$17+(K$18*Cafe_FitTrained[[#This Row],[Temp]])+(K$19*Cafe_FitTrained[[#This Row],[ADSpend]])+(K$20*Cafe_FitTrained[[#This Row],[TapsActive]])+(K$21*Cafe_FitTrained[[#This Row],[IsWeekend]])</f>
        <v>11675.142953352919</v>
      </c>
      <c r="J502" s="4">
        <v>475</v>
      </c>
      <c r="K502" s="4">
        <v>11014.676388506305</v>
      </c>
      <c r="L502" s="4">
        <v>247.94477948216627</v>
      </c>
    </row>
    <row r="503" spans="2:12" x14ac:dyDescent="0.3">
      <c r="B503" s="1">
        <f t="shared" si="7"/>
        <v>43232</v>
      </c>
      <c r="C503" s="2">
        <v>15867.28849551472</v>
      </c>
      <c r="D503">
        <v>80</v>
      </c>
      <c r="E503" cm="1">
        <f t="array" ref="E503">_xlfn.SWITCH(MONTH(Cafe_FitTrained[[#This Row],[Date]]),1,100,2,100,3,100,4,150,5,150,6,150,7,150,8,200,9,150,10,150,11,150,12,150)</f>
        <v>150</v>
      </c>
      <c r="F503">
        <v>17</v>
      </c>
      <c r="G503">
        <f>IF(OR(WEEKDAY(Cafe_FitTrained[[#This Row],[Date]])=1, WEEKDAY(Cafe_FitTrained[[#This Row],[Date]])=7),1,0)</f>
        <v>1</v>
      </c>
      <c r="H503" s="8">
        <f>K$17+(K$18*Cafe_FitTrained[[#This Row],[Temp]])+(K$19*Cafe_FitTrained[[#This Row],[ADSpend]])+(K$20*Cafe_FitTrained[[#This Row],[TapsActive]])+(K$21*Cafe_FitTrained[[#This Row],[IsWeekend]])</f>
        <v>14842.010951667889</v>
      </c>
      <c r="J503" s="4">
        <v>476</v>
      </c>
      <c r="K503" s="4">
        <v>14137.942797170654</v>
      </c>
      <c r="L503" s="4">
        <v>43.823615634450107</v>
      </c>
    </row>
    <row r="504" spans="2:12" x14ac:dyDescent="0.3">
      <c r="B504" s="1">
        <f t="shared" si="7"/>
        <v>43233</v>
      </c>
      <c r="C504" s="2">
        <v>15664.209305859338</v>
      </c>
      <c r="D504">
        <v>80</v>
      </c>
      <c r="E504" cm="1">
        <f t="array" ref="E504">_xlfn.SWITCH(MONTH(Cafe_FitTrained[[#This Row],[Date]]),1,100,2,100,3,100,4,150,5,150,6,150,7,150,8,200,9,150,10,150,11,150,12,150)</f>
        <v>150</v>
      </c>
      <c r="F504">
        <v>13</v>
      </c>
      <c r="G504">
        <f>IF(OR(WEEKDAY(Cafe_FitTrained[[#This Row],[Date]])=1, WEEKDAY(Cafe_FitTrained[[#This Row],[Date]])=7),1,0)</f>
        <v>1</v>
      </c>
      <c r="H504" s="8">
        <f>K$17+(K$18*Cafe_FitTrained[[#This Row],[Temp]])+(K$19*Cafe_FitTrained[[#This Row],[ADSpend]])+(K$20*Cafe_FitTrained[[#This Row],[TapsActive]])+(K$21*Cafe_FitTrained[[#This Row],[IsWeekend]])</f>
        <v>14929.214130969127</v>
      </c>
      <c r="J504" s="4">
        <v>477</v>
      </c>
      <c r="K504" s="4">
        <v>14089.213144818075</v>
      </c>
      <c r="L504" s="4">
        <v>-32.648299342599785</v>
      </c>
    </row>
    <row r="505" spans="2:12" x14ac:dyDescent="0.3">
      <c r="B505" s="1">
        <f t="shared" si="7"/>
        <v>43234</v>
      </c>
      <c r="C505" s="2">
        <v>11556.480001323707</v>
      </c>
      <c r="D505">
        <v>81</v>
      </c>
      <c r="E505" cm="1">
        <f t="array" ref="E505">_xlfn.SWITCH(MONTH(Cafe_FitTrained[[#This Row],[Date]]),1,100,2,100,3,100,4,150,5,150,6,150,7,150,8,200,9,150,10,150,11,150,12,150)</f>
        <v>150</v>
      </c>
      <c r="F505">
        <v>15</v>
      </c>
      <c r="G505">
        <f>IF(OR(WEEKDAY(Cafe_FitTrained[[#This Row],[Date]])=1, WEEKDAY(Cafe_FitTrained[[#This Row],[Date]])=7),1,0)</f>
        <v>0</v>
      </c>
      <c r="H505" s="8">
        <f>K$17+(K$18*Cafe_FitTrained[[#This Row],[Temp]])+(K$19*Cafe_FitTrained[[#This Row],[ADSpend]])+(K$20*Cafe_FitTrained[[#This Row],[TapsActive]])+(K$21*Cafe_FitTrained[[#This Row],[IsWeekend]])</f>
        <v>12075.262410945383</v>
      </c>
      <c r="J505" s="4">
        <v>478</v>
      </c>
      <c r="K505" s="4">
        <v>11240.389487496293</v>
      </c>
      <c r="L505" s="4">
        <v>-374.94597224805693</v>
      </c>
    </row>
    <row r="506" spans="2:12" x14ac:dyDescent="0.3">
      <c r="B506" s="1">
        <f t="shared" si="7"/>
        <v>43235</v>
      </c>
      <c r="C506" s="2">
        <v>12481.272695906266</v>
      </c>
      <c r="D506">
        <v>75</v>
      </c>
      <c r="E506" cm="1">
        <f t="array" ref="E506">_xlfn.SWITCH(MONTH(Cafe_FitTrained[[#This Row],[Date]]),1,100,2,100,3,100,4,150,5,150,6,150,7,150,8,200,9,150,10,150,11,150,12,150)</f>
        <v>150</v>
      </c>
      <c r="F506">
        <v>14</v>
      </c>
      <c r="G506">
        <f>IF(OR(WEEKDAY(Cafe_FitTrained[[#This Row],[Date]])=1, WEEKDAY(Cafe_FitTrained[[#This Row],[Date]])=7),1,0)</f>
        <v>0</v>
      </c>
      <c r="H506" s="8">
        <f>K$17+(K$18*Cafe_FitTrained[[#This Row],[Temp]])+(K$19*Cafe_FitTrained[[#This Row],[ADSpend]])+(K$20*Cafe_FitTrained[[#This Row],[TapsActive]])+(K$21*Cafe_FitTrained[[#This Row],[IsWeekend]])</f>
        <v>11866.222044078744</v>
      </c>
      <c r="J506" s="4">
        <v>479</v>
      </c>
      <c r="K506" s="4">
        <v>11360.938131044226</v>
      </c>
      <c r="L506" s="4">
        <v>289.57931099326561</v>
      </c>
    </row>
    <row r="507" spans="2:12" x14ac:dyDescent="0.3">
      <c r="B507" s="1">
        <f t="shared" si="7"/>
        <v>43236</v>
      </c>
      <c r="C507" s="2">
        <v>10745.671533733494</v>
      </c>
      <c r="D507">
        <v>72</v>
      </c>
      <c r="E507" cm="1">
        <f t="array" ref="E507">_xlfn.SWITCH(MONTH(Cafe_FitTrained[[#This Row],[Date]]),1,100,2,100,3,100,4,150,5,150,6,150,7,150,8,200,9,150,10,150,11,150,12,150)</f>
        <v>150</v>
      </c>
      <c r="F507">
        <v>22</v>
      </c>
      <c r="G507">
        <f>IF(OR(WEEKDAY(Cafe_FitTrained[[#This Row],[Date]])=1, WEEKDAY(Cafe_FitTrained[[#This Row],[Date]])=7),1,0)</f>
        <v>0</v>
      </c>
      <c r="H507" s="8">
        <f>K$17+(K$18*Cafe_FitTrained[[#This Row],[Temp]])+(K$19*Cafe_FitTrained[[#This Row],[ADSpend]])+(K$20*Cafe_FitTrained[[#This Row],[TapsActive]])+(K$21*Cafe_FitTrained[[#This Row],[IsWeekend]])</f>
        <v>11576.395104630295</v>
      </c>
      <c r="J507" s="4">
        <v>480</v>
      </c>
      <c r="K507" s="4">
        <v>11240.389487496293</v>
      </c>
      <c r="L507" s="4">
        <v>492.10751822352177</v>
      </c>
    </row>
    <row r="508" spans="2:12" x14ac:dyDescent="0.3">
      <c r="B508" s="1">
        <f t="shared" si="7"/>
        <v>43237</v>
      </c>
      <c r="C508" s="2">
        <v>11908.84638720582</v>
      </c>
      <c r="D508">
        <v>73</v>
      </c>
      <c r="E508" cm="1">
        <f t="array" ref="E508">_xlfn.SWITCH(MONTH(Cafe_FitTrained[[#This Row],[Date]]),1,100,2,100,3,100,4,150,5,150,6,150,7,150,8,200,9,150,10,150,11,150,12,150)</f>
        <v>150</v>
      </c>
      <c r="F508">
        <v>21</v>
      </c>
      <c r="G508">
        <f>IF(OR(WEEKDAY(Cafe_FitTrained[[#This Row],[Date]])=1, WEEKDAY(Cafe_FitTrained[[#This Row],[Date]])=7),1,0)</f>
        <v>0</v>
      </c>
      <c r="H508" s="8">
        <f>K$17+(K$18*Cafe_FitTrained[[#This Row],[Temp]])+(K$19*Cafe_FitTrained[[#This Row],[ADSpend]])+(K$20*Cafe_FitTrained[[#This Row],[TapsActive]])+(K$21*Cafe_FitTrained[[#This Row],[IsWeekend]])</f>
        <v>11636.669426404264</v>
      </c>
      <c r="J508" s="4">
        <v>481</v>
      </c>
      <c r="K508" s="4">
        <v>11173.698559002898</v>
      </c>
      <c r="L508" s="4">
        <v>1139.8465079254838</v>
      </c>
    </row>
    <row r="509" spans="2:12" x14ac:dyDescent="0.3">
      <c r="B509" s="1">
        <f t="shared" si="7"/>
        <v>43238</v>
      </c>
      <c r="C509" s="2">
        <v>12251.168754755414</v>
      </c>
      <c r="D509">
        <v>72</v>
      </c>
      <c r="E509" cm="1">
        <f t="array" ref="E509">_xlfn.SWITCH(MONTH(Cafe_FitTrained[[#This Row],[Date]]),1,100,2,100,3,100,4,150,5,150,6,150,7,150,8,200,9,150,10,150,11,150,12,150)</f>
        <v>150</v>
      </c>
      <c r="F509">
        <v>22</v>
      </c>
      <c r="G509">
        <f>IF(OR(WEEKDAY(Cafe_FitTrained[[#This Row],[Date]])=1, WEEKDAY(Cafe_FitTrained[[#This Row],[Date]])=7),1,0)</f>
        <v>0</v>
      </c>
      <c r="H509" s="8">
        <f>K$17+(K$18*Cafe_FitTrained[[#This Row],[Temp]])+(K$19*Cafe_FitTrained[[#This Row],[ADSpend]])+(K$20*Cafe_FitTrained[[#This Row],[TapsActive]])+(K$21*Cafe_FitTrained[[#This Row],[IsWeekend]])</f>
        <v>11576.395104630295</v>
      </c>
      <c r="J509" s="4">
        <v>482</v>
      </c>
      <c r="K509" s="4">
        <v>11223.716755372943</v>
      </c>
      <c r="L509" s="4">
        <v>-815.506083583703</v>
      </c>
    </row>
    <row r="510" spans="2:12" x14ac:dyDescent="0.3">
      <c r="B510" s="1">
        <f t="shared" si="7"/>
        <v>43239</v>
      </c>
      <c r="C510" s="2">
        <v>14738.507810250285</v>
      </c>
      <c r="D510">
        <v>76</v>
      </c>
      <c r="E510" cm="1">
        <f t="array" ref="E510">_xlfn.SWITCH(MONTH(Cafe_FitTrained[[#This Row],[Date]]),1,100,2,100,3,100,4,150,5,150,6,150,7,150,8,200,9,150,10,150,11,150,12,150)</f>
        <v>150</v>
      </c>
      <c r="F510">
        <v>18</v>
      </c>
      <c r="G510">
        <f>IF(OR(WEEKDAY(Cafe_FitTrained[[#This Row],[Date]])=1, WEEKDAY(Cafe_FitTrained[[#This Row],[Date]])=7),1,0)</f>
        <v>1</v>
      </c>
      <c r="H510" s="8">
        <f>K$17+(K$18*Cafe_FitTrained[[#This Row],[Temp]])+(K$19*Cafe_FitTrained[[#This Row],[ADSpend]])+(K$20*Cafe_FitTrained[[#This Row],[TapsActive]])+(K$21*Cafe_FitTrained[[#This Row],[IsWeekend]])</f>
        <v>14666.316049047948</v>
      </c>
      <c r="J510" s="4">
        <v>483</v>
      </c>
      <c r="K510" s="4">
        <v>14226.434520489358</v>
      </c>
      <c r="L510" s="4">
        <v>1267.8021044334164</v>
      </c>
    </row>
    <row r="511" spans="2:12" x14ac:dyDescent="0.3">
      <c r="B511" s="1">
        <f t="shared" si="7"/>
        <v>43240</v>
      </c>
      <c r="C511" s="2">
        <v>16181.359726820394</v>
      </c>
      <c r="D511">
        <v>77</v>
      </c>
      <c r="E511" cm="1">
        <f t="array" ref="E511">_xlfn.SWITCH(MONTH(Cafe_FitTrained[[#This Row],[Date]]),1,100,2,100,3,100,4,150,5,150,6,150,7,150,8,200,9,150,10,150,11,150,12,150)</f>
        <v>150</v>
      </c>
      <c r="F511">
        <v>15</v>
      </c>
      <c r="G511">
        <f>IF(OR(WEEKDAY(Cafe_FitTrained[[#This Row],[Date]])=1, WEEKDAY(Cafe_FitTrained[[#This Row],[Date]])=7),1,0)</f>
        <v>1</v>
      </c>
      <c r="H511" s="8">
        <f>K$17+(K$18*Cafe_FitTrained[[#This Row],[Temp]])+(K$19*Cafe_FitTrained[[#This Row],[ADSpend]])+(K$20*Cafe_FitTrained[[#This Row],[TapsActive]])+(K$21*Cafe_FitTrained[[#This Row],[IsWeekend]])</f>
        <v>14770.191960472532</v>
      </c>
      <c r="J511" s="4">
        <v>484</v>
      </c>
      <c r="K511" s="4">
        <v>14187.960993540699</v>
      </c>
      <c r="L511" s="4">
        <v>470.64464219134061</v>
      </c>
    </row>
    <row r="512" spans="2:12" x14ac:dyDescent="0.3">
      <c r="B512" s="1">
        <f t="shared" si="7"/>
        <v>43241</v>
      </c>
      <c r="C512" s="2">
        <v>11564.247369420202</v>
      </c>
      <c r="D512">
        <v>73</v>
      </c>
      <c r="E512" cm="1">
        <f t="array" ref="E512">_xlfn.SWITCH(MONTH(Cafe_FitTrained[[#This Row],[Date]]),1,100,2,100,3,100,4,150,5,150,6,150,7,150,8,200,9,150,10,150,11,150,12,150)</f>
        <v>150</v>
      </c>
      <c r="F512">
        <v>19</v>
      </c>
      <c r="G512">
        <f>IF(OR(WEEKDAY(Cafe_FitTrained[[#This Row],[Date]])=1, WEEKDAY(Cafe_FitTrained[[#This Row],[Date]])=7),1,0)</f>
        <v>0</v>
      </c>
      <c r="H512" s="8">
        <f>K$17+(K$18*Cafe_FitTrained[[#This Row],[Temp]])+(K$19*Cafe_FitTrained[[#This Row],[ADSpend]])+(K$20*Cafe_FitTrained[[#This Row],[TapsActive]])+(K$21*Cafe_FitTrained[[#This Row],[IsWeekend]])</f>
        <v>11680.271016054883</v>
      </c>
      <c r="J512" s="4">
        <v>485</v>
      </c>
      <c r="K512" s="4">
        <v>11218.588692670985</v>
      </c>
      <c r="L512" s="4">
        <v>-40.354447812052967</v>
      </c>
    </row>
    <row r="513" spans="2:12" x14ac:dyDescent="0.3">
      <c r="B513" s="1">
        <f t="shared" si="7"/>
        <v>43242</v>
      </c>
      <c r="C513" s="2">
        <v>13365.665656799119</v>
      </c>
      <c r="D513">
        <v>73</v>
      </c>
      <c r="E513" cm="1">
        <f t="array" ref="E513">_xlfn.SWITCH(MONTH(Cafe_FitTrained[[#This Row],[Date]]),1,100,2,100,3,100,4,150,5,150,6,150,7,150,8,200,9,150,10,150,11,150,12,150)</f>
        <v>150</v>
      </c>
      <c r="F513">
        <v>19</v>
      </c>
      <c r="G513">
        <f>IF(OR(WEEKDAY(Cafe_FitTrained[[#This Row],[Date]])=1, WEEKDAY(Cafe_FitTrained[[#This Row],[Date]])=7),1,0)</f>
        <v>0</v>
      </c>
      <c r="H513" s="8">
        <f>K$17+(K$18*Cafe_FitTrained[[#This Row],[Temp]])+(K$19*Cafe_FitTrained[[#This Row],[ADSpend]])+(K$20*Cafe_FitTrained[[#This Row],[TapsActive]])+(K$21*Cafe_FitTrained[[#This Row],[IsWeekend]])</f>
        <v>11680.271016054883</v>
      </c>
      <c r="J513" s="4">
        <v>486</v>
      </c>
      <c r="K513" s="4">
        <v>11580.234623314787</v>
      </c>
      <c r="L513" s="4">
        <v>-1106.4127415201583</v>
      </c>
    </row>
    <row r="514" spans="2:12" x14ac:dyDescent="0.3">
      <c r="B514" s="1">
        <f t="shared" si="7"/>
        <v>43243</v>
      </c>
      <c r="C514" s="2">
        <v>12546.784847449853</v>
      </c>
      <c r="D514">
        <v>74</v>
      </c>
      <c r="E514" cm="1">
        <f t="array" ref="E514">_xlfn.SWITCH(MONTH(Cafe_FitTrained[[#This Row],[Date]]),1,100,2,100,3,100,4,150,5,150,6,150,7,150,8,200,9,150,10,150,11,150,12,150)</f>
        <v>150</v>
      </c>
      <c r="F514">
        <v>17</v>
      </c>
      <c r="G514">
        <f>IF(OR(WEEKDAY(Cafe_FitTrained[[#This Row],[Date]])=1, WEEKDAY(Cafe_FitTrained[[#This Row],[Date]])=7),1,0)</f>
        <v>0</v>
      </c>
      <c r="H514" s="8">
        <f>K$17+(K$18*Cafe_FitTrained[[#This Row],[Temp]])+(K$19*Cafe_FitTrained[[#This Row],[ADSpend]])+(K$20*Cafe_FitTrained[[#This Row],[TapsActive]])+(K$21*Cafe_FitTrained[[#This Row],[IsWeekend]])</f>
        <v>11762.346132654156</v>
      </c>
      <c r="J514" s="4">
        <v>487</v>
      </c>
      <c r="K514" s="4">
        <v>11625.124756982874</v>
      </c>
      <c r="L514" s="4">
        <v>-736.38091075272314</v>
      </c>
    </row>
    <row r="515" spans="2:12" x14ac:dyDescent="0.3">
      <c r="B515" s="1">
        <f t="shared" si="7"/>
        <v>43244</v>
      </c>
      <c r="C515" s="2">
        <v>11786.588067017472</v>
      </c>
      <c r="D515">
        <v>77</v>
      </c>
      <c r="E515" cm="1">
        <f t="array" ref="E515">_xlfn.SWITCH(MONTH(Cafe_FitTrained[[#This Row],[Date]]),1,100,2,100,3,100,4,150,5,150,6,150,7,150,8,200,9,150,10,150,11,150,12,150)</f>
        <v>150</v>
      </c>
      <c r="F515">
        <v>18</v>
      </c>
      <c r="G515">
        <f>IF(OR(WEEKDAY(Cafe_FitTrained[[#This Row],[Date]])=1, WEEKDAY(Cafe_FitTrained[[#This Row],[Date]])=7),1,0)</f>
        <v>0</v>
      </c>
      <c r="H515" s="8">
        <f>K$17+(K$18*Cafe_FitTrained[[#This Row],[Temp]])+(K$19*Cafe_FitTrained[[#This Row],[ADSpend]])+(K$20*Cafe_FitTrained[[#This Row],[TapsActive]])+(K$21*Cafe_FitTrained[[#This Row],[IsWeekend]])</f>
        <v>11855.965918674823</v>
      </c>
      <c r="J515" s="4">
        <v>488</v>
      </c>
      <c r="K515" s="4">
        <v>11641.797489106224</v>
      </c>
      <c r="L515" s="4">
        <v>1333.5748282960612</v>
      </c>
    </row>
    <row r="516" spans="2:12" x14ac:dyDescent="0.3">
      <c r="B516" s="1">
        <f t="shared" si="7"/>
        <v>43245</v>
      </c>
      <c r="C516" s="2">
        <v>12409.761805259757</v>
      </c>
      <c r="D516">
        <v>76</v>
      </c>
      <c r="E516" cm="1">
        <f t="array" ref="E516">_xlfn.SWITCH(MONTH(Cafe_FitTrained[[#This Row],[Date]]),1,100,2,100,3,100,4,150,5,150,6,150,7,150,8,200,9,150,10,150,11,150,12,150)</f>
        <v>150</v>
      </c>
      <c r="F516">
        <v>14</v>
      </c>
      <c r="G516">
        <f>IF(OR(WEEKDAY(Cafe_FitTrained[[#This Row],[Date]])=1, WEEKDAY(Cafe_FitTrained[[#This Row],[Date]])=7),1,0)</f>
        <v>0</v>
      </c>
      <c r="H516" s="8">
        <f>K$17+(K$18*Cafe_FitTrained[[#This Row],[Temp]])+(K$19*Cafe_FitTrained[[#This Row],[ADSpend]])+(K$20*Cafe_FitTrained[[#This Row],[TapsActive]])+(K$21*Cafe_FitTrained[[#This Row],[IsWeekend]])</f>
        <v>11904.695571027403</v>
      </c>
      <c r="J516" s="4">
        <v>489</v>
      </c>
      <c r="K516" s="4">
        <v>11619.996694280913</v>
      </c>
      <c r="L516" s="4">
        <v>673.2410152261964</v>
      </c>
    </row>
    <row r="517" spans="2:12" x14ac:dyDescent="0.3">
      <c r="B517" s="1">
        <f t="shared" si="7"/>
        <v>43246</v>
      </c>
      <c r="C517" s="2">
        <v>16112.511079581152</v>
      </c>
      <c r="D517">
        <v>75</v>
      </c>
      <c r="E517" cm="1">
        <f t="array" ref="E517">_xlfn.SWITCH(MONTH(Cafe_FitTrained[[#This Row],[Date]]),1,100,2,100,3,100,4,150,5,150,6,150,7,150,8,200,9,150,10,150,11,150,12,150)</f>
        <v>150</v>
      </c>
      <c r="F517">
        <v>16</v>
      </c>
      <c r="G517">
        <f>IF(OR(WEEKDAY(Cafe_FitTrained[[#This Row],[Date]])=1, WEEKDAY(Cafe_FitTrained[[#This Row],[Date]])=7),1,0)</f>
        <v>1</v>
      </c>
      <c r="H517" s="8">
        <f>K$17+(K$18*Cafe_FitTrained[[#This Row],[Temp]])+(K$19*Cafe_FitTrained[[#This Row],[ADSpend]])+(K$20*Cafe_FitTrained[[#This Row],[TapsActive]])+(K$21*Cafe_FitTrained[[#This Row],[IsWeekend]])</f>
        <v>14671.444111749906</v>
      </c>
      <c r="J517" s="4">
        <v>490</v>
      </c>
      <c r="K517" s="4">
        <v>14485.493083726045</v>
      </c>
      <c r="L517" s="4">
        <v>-152.81973226147238</v>
      </c>
    </row>
    <row r="518" spans="2:12" x14ac:dyDescent="0.3">
      <c r="B518" s="1">
        <f t="shared" si="7"/>
        <v>43247</v>
      </c>
      <c r="C518" s="2">
        <v>16105.297250878062</v>
      </c>
      <c r="D518">
        <v>76</v>
      </c>
      <c r="E518" cm="1">
        <f t="array" ref="E518">_xlfn.SWITCH(MONTH(Cafe_FitTrained[[#This Row],[Date]]),1,100,2,100,3,100,4,150,5,150,6,150,7,150,8,200,9,150,10,150,11,150,12,150)</f>
        <v>150</v>
      </c>
      <c r="F518">
        <v>15</v>
      </c>
      <c r="G518">
        <f>IF(OR(WEEKDAY(Cafe_FitTrained[[#This Row],[Date]])=1, WEEKDAY(Cafe_FitTrained[[#This Row],[Date]])=7),1,0)</f>
        <v>1</v>
      </c>
      <c r="H518" s="8">
        <f>K$17+(K$18*Cafe_FitTrained[[#This Row],[Temp]])+(K$19*Cafe_FitTrained[[#This Row],[ADSpend]])+(K$20*Cafe_FitTrained[[#This Row],[TapsActive]])+(K$21*Cafe_FitTrained[[#This Row],[IsWeekend]])</f>
        <v>14731.718433523876</v>
      </c>
      <c r="J518" s="4">
        <v>491</v>
      </c>
      <c r="K518" s="4">
        <v>14391.873297705379</v>
      </c>
      <c r="L518" s="4">
        <v>-786.08219035067305</v>
      </c>
    </row>
    <row r="519" spans="2:12" x14ac:dyDescent="0.3">
      <c r="B519" s="1">
        <f t="shared" si="7"/>
        <v>43248</v>
      </c>
      <c r="C519" s="2">
        <v>13300.277721605382</v>
      </c>
      <c r="D519">
        <v>74</v>
      </c>
      <c r="E519" cm="1">
        <f t="array" ref="E519">_xlfn.SWITCH(MONTH(Cafe_FitTrained[[#This Row],[Date]]),1,100,2,100,3,100,4,150,5,150,6,150,7,150,8,200,9,150,10,150,11,150,12,150)</f>
        <v>150</v>
      </c>
      <c r="F519">
        <v>18</v>
      </c>
      <c r="G519">
        <f>IF(OR(WEEKDAY(Cafe_FitTrained[[#This Row],[Date]])=1, WEEKDAY(Cafe_FitTrained[[#This Row],[Date]])=7),1,0)</f>
        <v>0</v>
      </c>
      <c r="H519" s="8">
        <f>K$17+(K$18*Cafe_FitTrained[[#This Row],[Temp]])+(K$19*Cafe_FitTrained[[#This Row],[ADSpend]])+(K$20*Cafe_FitTrained[[#This Row],[TapsActive]])+(K$21*Cafe_FitTrained[[#This Row],[IsWeekend]])</f>
        <v>11740.545337828848</v>
      </c>
      <c r="J519" s="4">
        <v>492</v>
      </c>
      <c r="K519" s="4">
        <v>11772.602258058079</v>
      </c>
      <c r="L519" s="4">
        <v>-171.17632153381419</v>
      </c>
    </row>
    <row r="520" spans="2:12" x14ac:dyDescent="0.3">
      <c r="B520" s="1">
        <f t="shared" si="7"/>
        <v>43249</v>
      </c>
      <c r="C520" s="2">
        <v>11790.429737828063</v>
      </c>
      <c r="D520">
        <v>74</v>
      </c>
      <c r="E520" cm="1">
        <f t="array" ref="E520">_xlfn.SWITCH(MONTH(Cafe_FitTrained[[#This Row],[Date]]),1,100,2,100,3,100,4,150,5,150,6,150,7,150,8,200,9,150,10,150,11,150,12,150)</f>
        <v>150</v>
      </c>
      <c r="F520">
        <v>16</v>
      </c>
      <c r="G520">
        <f>IF(OR(WEEKDAY(Cafe_FitTrained[[#This Row],[Date]])=1, WEEKDAY(Cafe_FitTrained[[#This Row],[Date]])=7),1,0)</f>
        <v>0</v>
      </c>
      <c r="H520" s="8">
        <f>K$17+(K$18*Cafe_FitTrained[[#This Row],[Temp]])+(K$19*Cafe_FitTrained[[#This Row],[ADSpend]])+(K$20*Cafe_FitTrained[[#This Row],[TapsActive]])+(K$21*Cafe_FitTrained[[#This Row],[IsWeekend]])</f>
        <v>11784.146927479465</v>
      </c>
      <c r="J520" s="4">
        <v>493</v>
      </c>
      <c r="K520" s="4">
        <v>11652.053614510143</v>
      </c>
      <c r="L520" s="4">
        <v>724.03509137835499</v>
      </c>
    </row>
    <row r="521" spans="2:12" x14ac:dyDescent="0.3">
      <c r="B521" s="1">
        <f t="shared" ref="B521:B584" si="8">B520+1</f>
        <v>43250</v>
      </c>
      <c r="C521" s="2">
        <v>12498.297680325744</v>
      </c>
      <c r="D521">
        <v>76</v>
      </c>
      <c r="E521" cm="1">
        <f t="array" ref="E521">_xlfn.SWITCH(MONTH(Cafe_FitTrained[[#This Row],[Date]]),1,100,2,100,3,100,4,150,5,150,6,150,7,150,8,200,9,150,10,150,11,150,12,150)</f>
        <v>150</v>
      </c>
      <c r="F521">
        <v>16</v>
      </c>
      <c r="G521">
        <f>IF(OR(WEEKDAY(Cafe_FitTrained[[#This Row],[Date]])=1, WEEKDAY(Cafe_FitTrained[[#This Row],[Date]])=7),1,0)</f>
        <v>0</v>
      </c>
      <c r="H521" s="8">
        <f>K$17+(K$18*Cafe_FitTrained[[#This Row],[Temp]])+(K$19*Cafe_FitTrained[[#This Row],[ADSpend]])+(K$20*Cafe_FitTrained[[#This Row],[TapsActive]])+(K$21*Cafe_FitTrained[[#This Row],[IsWeekend]])</f>
        <v>11861.093981376784</v>
      </c>
      <c r="J521" s="4">
        <v>494</v>
      </c>
      <c r="K521" s="4">
        <v>11625.124756982874</v>
      </c>
      <c r="L521" s="4">
        <v>1004.3591257376138</v>
      </c>
    </row>
    <row r="522" spans="2:12" x14ac:dyDescent="0.3">
      <c r="B522" s="1">
        <f t="shared" si="8"/>
        <v>43251</v>
      </c>
      <c r="C522" s="2">
        <v>12472.899603934622</v>
      </c>
      <c r="D522">
        <v>78</v>
      </c>
      <c r="E522" cm="1">
        <f t="array" ref="E522">_xlfn.SWITCH(MONTH(Cafe_FitTrained[[#This Row],[Date]]),1,100,2,100,3,100,4,150,5,150,6,150,7,150,8,200,9,150,10,150,11,150,12,150)</f>
        <v>150</v>
      </c>
      <c r="F522">
        <v>19</v>
      </c>
      <c r="G522">
        <f>IF(OR(WEEKDAY(Cafe_FitTrained[[#This Row],[Date]])=1, WEEKDAY(Cafe_FitTrained[[#This Row],[Date]])=7),1,0)</f>
        <v>0</v>
      </c>
      <c r="H522" s="8">
        <f>K$17+(K$18*Cafe_FitTrained[[#This Row],[Temp]])+(K$19*Cafe_FitTrained[[#This Row],[ADSpend]])+(K$20*Cafe_FitTrained[[#This Row],[TapsActive]])+(K$21*Cafe_FitTrained[[#This Row],[IsWeekend]])</f>
        <v>11872.638650798172</v>
      </c>
      <c r="J522" s="4">
        <v>495</v>
      </c>
      <c r="K522" s="4">
        <v>11773.890802075546</v>
      </c>
      <c r="L522" s="4">
        <v>218.21863429748555</v>
      </c>
    </row>
    <row r="523" spans="2:12" x14ac:dyDescent="0.3">
      <c r="B523" s="1">
        <f t="shared" si="8"/>
        <v>43252</v>
      </c>
      <c r="C523" s="2">
        <v>13142.134849221209</v>
      </c>
      <c r="D523">
        <v>76</v>
      </c>
      <c r="E523" cm="1">
        <f t="array" ref="E523">_xlfn.SWITCH(MONTH(Cafe_FitTrained[[#This Row],[Date]]),1,100,2,100,3,100,4,150,5,150,6,150,7,150,8,200,9,150,10,150,11,150,12,150)</f>
        <v>150</v>
      </c>
      <c r="F523">
        <v>17</v>
      </c>
      <c r="G523">
        <f>IF(OR(WEEKDAY(Cafe_FitTrained[[#This Row],[Date]])=1, WEEKDAY(Cafe_FitTrained[[#This Row],[Date]])=7),1,0)</f>
        <v>0</v>
      </c>
      <c r="H523" s="8">
        <f>K$17+(K$18*Cafe_FitTrained[[#This Row],[Temp]])+(K$19*Cafe_FitTrained[[#This Row],[ADSpend]])+(K$20*Cafe_FitTrained[[#This Row],[TapsActive]])+(K$21*Cafe_FitTrained[[#This Row],[IsWeekend]])</f>
        <v>11839.293186551475</v>
      </c>
      <c r="J523" s="4">
        <v>496</v>
      </c>
      <c r="K523" s="4">
        <v>11675.142953352919</v>
      </c>
      <c r="L523" s="4">
        <v>98.808756983669809</v>
      </c>
    </row>
    <row r="524" spans="2:12" x14ac:dyDescent="0.3">
      <c r="B524" s="1">
        <f t="shared" si="8"/>
        <v>43253</v>
      </c>
      <c r="C524" s="2">
        <v>14351.707070885335</v>
      </c>
      <c r="D524">
        <v>76</v>
      </c>
      <c r="E524" cm="1">
        <f t="array" ref="E524">_xlfn.SWITCH(MONTH(Cafe_FitTrained[[#This Row],[Date]]),1,100,2,100,3,100,4,150,5,150,6,150,7,150,8,200,9,150,10,150,11,150,12,150)</f>
        <v>150</v>
      </c>
      <c r="F524">
        <v>20</v>
      </c>
      <c r="G524">
        <f>IF(OR(WEEKDAY(Cafe_FitTrained[[#This Row],[Date]])=1, WEEKDAY(Cafe_FitTrained[[#This Row],[Date]])=7),1,0)</f>
        <v>1</v>
      </c>
      <c r="H524" s="8">
        <f>K$17+(K$18*Cafe_FitTrained[[#This Row],[Temp]])+(K$19*Cafe_FitTrained[[#This Row],[ADSpend]])+(K$20*Cafe_FitTrained[[#This Row],[TapsActive]])+(K$21*Cafe_FitTrained[[#This Row],[IsWeekend]])</f>
        <v>14622.714459397328</v>
      </c>
      <c r="J524" s="4">
        <v>497</v>
      </c>
      <c r="K524" s="4">
        <v>14842.010951667889</v>
      </c>
      <c r="L524" s="4">
        <v>1025.2775438468307</v>
      </c>
    </row>
    <row r="525" spans="2:12" x14ac:dyDescent="0.3">
      <c r="B525" s="1">
        <f t="shared" si="8"/>
        <v>43254</v>
      </c>
      <c r="C525" s="2">
        <v>15453.684118679688</v>
      </c>
      <c r="D525">
        <v>81</v>
      </c>
      <c r="E525" cm="1">
        <f t="array" ref="E525">_xlfn.SWITCH(MONTH(Cafe_FitTrained[[#This Row],[Date]]),1,100,2,100,3,100,4,150,5,150,6,150,7,150,8,200,9,150,10,150,11,150,12,150)</f>
        <v>150</v>
      </c>
      <c r="F525">
        <v>13</v>
      </c>
      <c r="G525">
        <f>IF(OR(WEEKDAY(Cafe_FitTrained[[#This Row],[Date]])=1, WEEKDAY(Cafe_FitTrained[[#This Row],[Date]])=7),1,0)</f>
        <v>1</v>
      </c>
      <c r="H525" s="8">
        <f>K$17+(K$18*Cafe_FitTrained[[#This Row],[Temp]])+(K$19*Cafe_FitTrained[[#This Row],[ADSpend]])+(K$20*Cafe_FitTrained[[#This Row],[TapsActive]])+(K$21*Cafe_FitTrained[[#This Row],[IsWeekend]])</f>
        <v>14967.687657917782</v>
      </c>
      <c r="J525" s="4">
        <v>498</v>
      </c>
      <c r="K525" s="4">
        <v>14929.214130969127</v>
      </c>
      <c r="L525" s="4">
        <v>734.99517489021127</v>
      </c>
    </row>
    <row r="526" spans="2:12" x14ac:dyDescent="0.3">
      <c r="B526" s="1">
        <f t="shared" si="8"/>
        <v>43255</v>
      </c>
      <c r="C526" s="2">
        <v>12341.207435292245</v>
      </c>
      <c r="D526">
        <v>77</v>
      </c>
      <c r="E526" cm="1">
        <f t="array" ref="E526">_xlfn.SWITCH(MONTH(Cafe_FitTrained[[#This Row],[Date]]),1,100,2,100,3,100,4,150,5,150,6,150,7,150,8,200,9,150,10,150,11,150,12,150)</f>
        <v>150</v>
      </c>
      <c r="F526">
        <v>19</v>
      </c>
      <c r="G526">
        <f>IF(OR(WEEKDAY(Cafe_FitTrained[[#This Row],[Date]])=1, WEEKDAY(Cafe_FitTrained[[#This Row],[Date]])=7),1,0)</f>
        <v>0</v>
      </c>
      <c r="H526" s="8">
        <f>K$17+(K$18*Cafe_FitTrained[[#This Row],[Temp]])+(K$19*Cafe_FitTrained[[#This Row],[ADSpend]])+(K$20*Cafe_FitTrained[[#This Row],[TapsActive]])+(K$21*Cafe_FitTrained[[#This Row],[IsWeekend]])</f>
        <v>11834.165123849514</v>
      </c>
      <c r="J526" s="4">
        <v>499</v>
      </c>
      <c r="K526" s="4">
        <v>12075.262410945383</v>
      </c>
      <c r="L526" s="4">
        <v>-518.78240962167547</v>
      </c>
    </row>
    <row r="527" spans="2:12" x14ac:dyDescent="0.3">
      <c r="B527" s="1">
        <f t="shared" si="8"/>
        <v>43256</v>
      </c>
      <c r="C527" s="2">
        <v>11978.650150686895</v>
      </c>
      <c r="D527">
        <v>73</v>
      </c>
      <c r="E527" cm="1">
        <f t="array" ref="E527">_xlfn.SWITCH(MONTH(Cafe_FitTrained[[#This Row],[Date]]),1,100,2,100,3,100,4,150,5,150,6,150,7,150,8,200,9,150,10,150,11,150,12,150)</f>
        <v>150</v>
      </c>
      <c r="F527">
        <v>21</v>
      </c>
      <c r="G527">
        <f>IF(OR(WEEKDAY(Cafe_FitTrained[[#This Row],[Date]])=1, WEEKDAY(Cafe_FitTrained[[#This Row],[Date]])=7),1,0)</f>
        <v>0</v>
      </c>
      <c r="H527" s="8">
        <f>K$17+(K$18*Cafe_FitTrained[[#This Row],[Temp]])+(K$19*Cafe_FitTrained[[#This Row],[ADSpend]])+(K$20*Cafe_FitTrained[[#This Row],[TapsActive]])+(K$21*Cafe_FitTrained[[#This Row],[IsWeekend]])</f>
        <v>11636.669426404264</v>
      </c>
      <c r="J527" s="4">
        <v>500</v>
      </c>
      <c r="K527" s="4">
        <v>11866.222044078744</v>
      </c>
      <c r="L527" s="4">
        <v>615.05065182752151</v>
      </c>
    </row>
    <row r="528" spans="2:12" x14ac:dyDescent="0.3">
      <c r="B528" s="1">
        <f t="shared" si="8"/>
        <v>43257</v>
      </c>
      <c r="C528" s="2">
        <v>12419.251255780266</v>
      </c>
      <c r="D528">
        <v>76</v>
      </c>
      <c r="E528" cm="1">
        <f t="array" ref="E528">_xlfn.SWITCH(MONTH(Cafe_FitTrained[[#This Row],[Date]]),1,100,2,100,3,100,4,150,5,150,6,150,7,150,8,200,9,150,10,150,11,150,12,150)</f>
        <v>150</v>
      </c>
      <c r="F528">
        <v>17</v>
      </c>
      <c r="G528">
        <f>IF(OR(WEEKDAY(Cafe_FitTrained[[#This Row],[Date]])=1, WEEKDAY(Cafe_FitTrained[[#This Row],[Date]])=7),1,0)</f>
        <v>0</v>
      </c>
      <c r="H528" s="8">
        <f>K$17+(K$18*Cafe_FitTrained[[#This Row],[Temp]])+(K$19*Cafe_FitTrained[[#This Row],[ADSpend]])+(K$20*Cafe_FitTrained[[#This Row],[TapsActive]])+(K$21*Cafe_FitTrained[[#This Row],[IsWeekend]])</f>
        <v>11839.293186551475</v>
      </c>
      <c r="J528" s="4">
        <v>501</v>
      </c>
      <c r="K528" s="4">
        <v>11576.395104630295</v>
      </c>
      <c r="L528" s="4">
        <v>-830.7235708968019</v>
      </c>
    </row>
    <row r="529" spans="2:12" x14ac:dyDescent="0.3">
      <c r="B529" s="1">
        <f t="shared" si="8"/>
        <v>43258</v>
      </c>
      <c r="C529" s="2">
        <v>13262.634586708182</v>
      </c>
      <c r="D529">
        <v>80</v>
      </c>
      <c r="E529" cm="1">
        <f t="array" ref="E529">_xlfn.SWITCH(MONTH(Cafe_FitTrained[[#This Row],[Date]]),1,100,2,100,3,100,4,150,5,150,6,150,7,150,8,200,9,150,10,150,11,150,12,150)</f>
        <v>150</v>
      </c>
      <c r="F529">
        <v>15</v>
      </c>
      <c r="G529">
        <f>IF(OR(WEEKDAY(Cafe_FitTrained[[#This Row],[Date]])=1, WEEKDAY(Cafe_FitTrained[[#This Row],[Date]])=7),1,0)</f>
        <v>0</v>
      </c>
      <c r="H529" s="8">
        <f>K$17+(K$18*Cafe_FitTrained[[#This Row],[Temp]])+(K$19*Cafe_FitTrained[[#This Row],[ADSpend]])+(K$20*Cafe_FitTrained[[#This Row],[TapsActive]])+(K$21*Cafe_FitTrained[[#This Row],[IsWeekend]])</f>
        <v>12036.788883996727</v>
      </c>
      <c r="J529" s="4">
        <v>502</v>
      </c>
      <c r="K529" s="4">
        <v>11636.669426404264</v>
      </c>
      <c r="L529" s="4">
        <v>272.17696080155656</v>
      </c>
    </row>
    <row r="530" spans="2:12" x14ac:dyDescent="0.3">
      <c r="B530" s="1">
        <f t="shared" si="8"/>
        <v>43259</v>
      </c>
      <c r="C530" s="2">
        <v>12042.677846563491</v>
      </c>
      <c r="D530">
        <v>80</v>
      </c>
      <c r="E530" cm="1">
        <f t="array" ref="E530">_xlfn.SWITCH(MONTH(Cafe_FitTrained[[#This Row],[Date]]),1,100,2,100,3,100,4,150,5,150,6,150,7,150,8,200,9,150,10,150,11,150,12,150)</f>
        <v>150</v>
      </c>
      <c r="F530">
        <v>17</v>
      </c>
      <c r="G530">
        <f>IF(OR(WEEKDAY(Cafe_FitTrained[[#This Row],[Date]])=1, WEEKDAY(Cafe_FitTrained[[#This Row],[Date]])=7),1,0)</f>
        <v>0</v>
      </c>
      <c r="H530" s="8">
        <f>K$17+(K$18*Cafe_FitTrained[[#This Row],[Temp]])+(K$19*Cafe_FitTrained[[#This Row],[ADSpend]])+(K$20*Cafe_FitTrained[[#This Row],[TapsActive]])+(K$21*Cafe_FitTrained[[#This Row],[IsWeekend]])</f>
        <v>11993.187294346108</v>
      </c>
      <c r="J530" s="4">
        <v>503</v>
      </c>
      <c r="K530" s="4">
        <v>11576.395104630295</v>
      </c>
      <c r="L530" s="4">
        <v>674.77365012511837</v>
      </c>
    </row>
    <row r="531" spans="2:12" x14ac:dyDescent="0.3">
      <c r="B531" s="1">
        <f t="shared" si="8"/>
        <v>43260</v>
      </c>
      <c r="C531" s="2">
        <v>15156.678335464392</v>
      </c>
      <c r="D531">
        <v>78</v>
      </c>
      <c r="E531" cm="1">
        <f t="array" ref="E531">_xlfn.SWITCH(MONTH(Cafe_FitTrained[[#This Row],[Date]]),1,100,2,100,3,100,4,150,5,150,6,150,7,150,8,200,9,150,10,150,11,150,12,150)</f>
        <v>150</v>
      </c>
      <c r="F531">
        <v>19</v>
      </c>
      <c r="G531">
        <f>IF(OR(WEEKDAY(Cafe_FitTrained[[#This Row],[Date]])=1, WEEKDAY(Cafe_FitTrained[[#This Row],[Date]])=7),1,0)</f>
        <v>1</v>
      </c>
      <c r="H531" s="8">
        <f>K$17+(K$18*Cafe_FitTrained[[#This Row],[Temp]])+(K$19*Cafe_FitTrained[[#This Row],[ADSpend]])+(K$20*Cafe_FitTrained[[#This Row],[TapsActive]])+(K$21*Cafe_FitTrained[[#This Row],[IsWeekend]])</f>
        <v>14721.462308119953</v>
      </c>
      <c r="J531" s="4">
        <v>504</v>
      </c>
      <c r="K531" s="4">
        <v>14666.316049047948</v>
      </c>
      <c r="L531" s="4">
        <v>72.191761202337148</v>
      </c>
    </row>
    <row r="532" spans="2:12" x14ac:dyDescent="0.3">
      <c r="B532" s="1">
        <f t="shared" si="8"/>
        <v>43261</v>
      </c>
      <c r="C532" s="2">
        <v>14237.185850491087</v>
      </c>
      <c r="D532">
        <v>77</v>
      </c>
      <c r="E532" cm="1">
        <f t="array" ref="E532">_xlfn.SWITCH(MONTH(Cafe_FitTrained[[#This Row],[Date]]),1,100,2,100,3,100,4,150,5,150,6,150,7,150,8,200,9,150,10,150,11,150,12,150)</f>
        <v>150</v>
      </c>
      <c r="F532">
        <v>21</v>
      </c>
      <c r="G532">
        <f>IF(OR(WEEKDAY(Cafe_FitTrained[[#This Row],[Date]])=1, WEEKDAY(Cafe_FitTrained[[#This Row],[Date]])=7),1,0)</f>
        <v>1</v>
      </c>
      <c r="H532" s="8">
        <f>K$17+(K$18*Cafe_FitTrained[[#This Row],[Temp]])+(K$19*Cafe_FitTrained[[#This Row],[ADSpend]])+(K$20*Cafe_FitTrained[[#This Row],[TapsActive]])+(K$21*Cafe_FitTrained[[#This Row],[IsWeekend]])</f>
        <v>14639.387191520676</v>
      </c>
      <c r="J532" s="4">
        <v>505</v>
      </c>
      <c r="K532" s="4">
        <v>14770.191960472532</v>
      </c>
      <c r="L532" s="4">
        <v>1411.1677663478622</v>
      </c>
    </row>
    <row r="533" spans="2:12" x14ac:dyDescent="0.3">
      <c r="B533" s="1">
        <f t="shared" si="8"/>
        <v>43262</v>
      </c>
      <c r="C533" s="2">
        <v>10976.927199447415</v>
      </c>
      <c r="D533">
        <v>76</v>
      </c>
      <c r="E533" cm="1">
        <f t="array" ref="E533">_xlfn.SWITCH(MONTH(Cafe_FitTrained[[#This Row],[Date]]),1,100,2,100,3,100,4,150,5,150,6,150,7,150,8,200,9,150,10,150,11,150,12,150)</f>
        <v>150</v>
      </c>
      <c r="F533">
        <v>21</v>
      </c>
      <c r="G533">
        <f>IF(OR(WEEKDAY(Cafe_FitTrained[[#This Row],[Date]])=1, WEEKDAY(Cafe_FitTrained[[#This Row],[Date]])=7),1,0)</f>
        <v>0</v>
      </c>
      <c r="H533" s="8">
        <f>K$17+(K$18*Cafe_FitTrained[[#This Row],[Temp]])+(K$19*Cafe_FitTrained[[#This Row],[ADSpend]])+(K$20*Cafe_FitTrained[[#This Row],[TapsActive]])+(K$21*Cafe_FitTrained[[#This Row],[IsWeekend]])</f>
        <v>11752.090007250237</v>
      </c>
      <c r="J533" s="4">
        <v>506</v>
      </c>
      <c r="K533" s="4">
        <v>11680.271016054883</v>
      </c>
      <c r="L533" s="4">
        <v>-116.02364663468143</v>
      </c>
    </row>
    <row r="534" spans="2:12" x14ac:dyDescent="0.3">
      <c r="B534" s="1">
        <f t="shared" si="8"/>
        <v>43263</v>
      </c>
      <c r="C534" s="2">
        <v>10977.97243405582</v>
      </c>
      <c r="D534">
        <v>74</v>
      </c>
      <c r="E534" cm="1">
        <f t="array" ref="E534">_xlfn.SWITCH(MONTH(Cafe_FitTrained[[#This Row],[Date]]),1,100,2,100,3,100,4,150,5,150,6,150,7,150,8,200,9,150,10,150,11,150,12,150)</f>
        <v>150</v>
      </c>
      <c r="F534">
        <v>19</v>
      </c>
      <c r="G534">
        <f>IF(OR(WEEKDAY(Cafe_FitTrained[[#This Row],[Date]])=1, WEEKDAY(Cafe_FitTrained[[#This Row],[Date]])=7),1,0)</f>
        <v>0</v>
      </c>
      <c r="H534" s="8">
        <f>K$17+(K$18*Cafe_FitTrained[[#This Row],[Temp]])+(K$19*Cafe_FitTrained[[#This Row],[ADSpend]])+(K$20*Cafe_FitTrained[[#This Row],[TapsActive]])+(K$21*Cafe_FitTrained[[#This Row],[IsWeekend]])</f>
        <v>11718.744543003539</v>
      </c>
      <c r="J534" s="4">
        <v>507</v>
      </c>
      <c r="K534" s="4">
        <v>11680.271016054883</v>
      </c>
      <c r="L534" s="4">
        <v>1685.3946407442363</v>
      </c>
    </row>
    <row r="535" spans="2:12" x14ac:dyDescent="0.3">
      <c r="B535" s="1">
        <f t="shared" si="8"/>
        <v>43264</v>
      </c>
      <c r="C535" s="2">
        <v>13475.4381328649</v>
      </c>
      <c r="D535">
        <v>78</v>
      </c>
      <c r="E535" cm="1">
        <f t="array" ref="E535">_xlfn.SWITCH(MONTH(Cafe_FitTrained[[#This Row],[Date]]),1,100,2,100,3,100,4,150,5,150,6,150,7,150,8,200,9,150,10,150,11,150,12,150)</f>
        <v>150</v>
      </c>
      <c r="F535">
        <v>19</v>
      </c>
      <c r="G535">
        <f>IF(OR(WEEKDAY(Cafe_FitTrained[[#This Row],[Date]])=1, WEEKDAY(Cafe_FitTrained[[#This Row],[Date]])=7),1,0)</f>
        <v>0</v>
      </c>
      <c r="H535" s="8">
        <f>K$17+(K$18*Cafe_FitTrained[[#This Row],[Temp]])+(K$19*Cafe_FitTrained[[#This Row],[ADSpend]])+(K$20*Cafe_FitTrained[[#This Row],[TapsActive]])+(K$21*Cafe_FitTrained[[#This Row],[IsWeekend]])</f>
        <v>11872.638650798172</v>
      </c>
      <c r="J535" s="4">
        <v>508</v>
      </c>
      <c r="K535" s="4">
        <v>11762.346132654156</v>
      </c>
      <c r="L535" s="4">
        <v>784.4387147956968</v>
      </c>
    </row>
    <row r="536" spans="2:12" x14ac:dyDescent="0.3">
      <c r="B536" s="1">
        <f t="shared" si="8"/>
        <v>43265</v>
      </c>
      <c r="C536" s="2">
        <v>13031.992591203469</v>
      </c>
      <c r="D536">
        <v>78</v>
      </c>
      <c r="E536" cm="1">
        <f t="array" ref="E536">_xlfn.SWITCH(MONTH(Cafe_FitTrained[[#This Row],[Date]]),1,100,2,100,3,100,4,150,5,150,6,150,7,150,8,200,9,150,10,150,11,150,12,150)</f>
        <v>150</v>
      </c>
      <c r="F536">
        <v>14</v>
      </c>
      <c r="G536">
        <f>IF(OR(WEEKDAY(Cafe_FitTrained[[#This Row],[Date]])=1, WEEKDAY(Cafe_FitTrained[[#This Row],[Date]])=7),1,0)</f>
        <v>0</v>
      </c>
      <c r="H536" s="8">
        <f>K$17+(K$18*Cafe_FitTrained[[#This Row],[Temp]])+(K$19*Cafe_FitTrained[[#This Row],[ADSpend]])+(K$20*Cafe_FitTrained[[#This Row],[TapsActive]])+(K$21*Cafe_FitTrained[[#This Row],[IsWeekend]])</f>
        <v>11981.642624924718</v>
      </c>
      <c r="J536" s="4">
        <v>509</v>
      </c>
      <c r="K536" s="4">
        <v>11855.965918674823</v>
      </c>
      <c r="L536" s="4">
        <v>-69.37785165735113</v>
      </c>
    </row>
    <row r="537" spans="2:12" x14ac:dyDescent="0.3">
      <c r="B537" s="1">
        <f t="shared" si="8"/>
        <v>43266</v>
      </c>
      <c r="C537" s="2">
        <v>13454.344213179498</v>
      </c>
      <c r="D537">
        <v>80</v>
      </c>
      <c r="E537" cm="1">
        <f t="array" ref="E537">_xlfn.SWITCH(MONTH(Cafe_FitTrained[[#This Row],[Date]]),1,100,2,100,3,100,4,150,5,150,6,150,7,150,8,200,9,150,10,150,11,150,12,150)</f>
        <v>150</v>
      </c>
      <c r="F537">
        <v>16</v>
      </c>
      <c r="G537">
        <f>IF(OR(WEEKDAY(Cafe_FitTrained[[#This Row],[Date]])=1, WEEKDAY(Cafe_FitTrained[[#This Row],[Date]])=7),1,0)</f>
        <v>0</v>
      </c>
      <c r="H537" s="8">
        <f>K$17+(K$18*Cafe_FitTrained[[#This Row],[Temp]])+(K$19*Cafe_FitTrained[[#This Row],[ADSpend]])+(K$20*Cafe_FitTrained[[#This Row],[TapsActive]])+(K$21*Cafe_FitTrained[[#This Row],[IsWeekend]])</f>
        <v>12014.988089171417</v>
      </c>
      <c r="J537" s="4">
        <v>510</v>
      </c>
      <c r="K537" s="4">
        <v>11904.695571027403</v>
      </c>
      <c r="L537" s="4">
        <v>505.06623423235396</v>
      </c>
    </row>
    <row r="538" spans="2:12" x14ac:dyDescent="0.3">
      <c r="B538" s="1">
        <f t="shared" si="8"/>
        <v>43267</v>
      </c>
      <c r="C538" s="2">
        <v>14757.704604888313</v>
      </c>
      <c r="D538">
        <v>81</v>
      </c>
      <c r="E538" cm="1">
        <f t="array" ref="E538">_xlfn.SWITCH(MONTH(Cafe_FitTrained[[#This Row],[Date]]),1,100,2,100,3,100,4,150,5,150,6,150,7,150,8,200,9,150,10,150,11,150,12,150)</f>
        <v>150</v>
      </c>
      <c r="F538">
        <v>15</v>
      </c>
      <c r="G538">
        <f>IF(OR(WEEKDAY(Cafe_FitTrained[[#This Row],[Date]])=1, WEEKDAY(Cafe_FitTrained[[#This Row],[Date]])=7),1,0)</f>
        <v>1</v>
      </c>
      <c r="H538" s="8">
        <f>K$17+(K$18*Cafe_FitTrained[[#This Row],[Temp]])+(K$19*Cafe_FitTrained[[#This Row],[ADSpend]])+(K$20*Cafe_FitTrained[[#This Row],[TapsActive]])+(K$21*Cafe_FitTrained[[#This Row],[IsWeekend]])</f>
        <v>14924.086068267165</v>
      </c>
      <c r="J538" s="4">
        <v>511</v>
      </c>
      <c r="K538" s="4">
        <v>14671.444111749906</v>
      </c>
      <c r="L538" s="4">
        <v>1441.0669678312461</v>
      </c>
    </row>
    <row r="539" spans="2:12" x14ac:dyDescent="0.3">
      <c r="B539" s="1">
        <f t="shared" si="8"/>
        <v>43268</v>
      </c>
      <c r="C539" s="2">
        <v>16520.872948318414</v>
      </c>
      <c r="D539">
        <v>79</v>
      </c>
      <c r="E539" cm="1">
        <f t="array" ref="E539">_xlfn.SWITCH(MONTH(Cafe_FitTrained[[#This Row],[Date]]),1,100,2,100,3,100,4,150,5,150,6,150,7,150,8,200,9,150,10,150,11,150,12,150)</f>
        <v>150</v>
      </c>
      <c r="F539">
        <v>22</v>
      </c>
      <c r="G539">
        <f>IF(OR(WEEKDAY(Cafe_FitTrained[[#This Row],[Date]])=1, WEEKDAY(Cafe_FitTrained[[#This Row],[Date]])=7),1,0)</f>
        <v>1</v>
      </c>
      <c r="H539" s="8">
        <f>K$17+(K$18*Cafe_FitTrained[[#This Row],[Temp]])+(K$19*Cafe_FitTrained[[#This Row],[ADSpend]])+(K$20*Cafe_FitTrained[[#This Row],[TapsActive]])+(K$21*Cafe_FitTrained[[#This Row],[IsWeekend]])</f>
        <v>14694.533450592684</v>
      </c>
      <c r="J539" s="4">
        <v>512</v>
      </c>
      <c r="K539" s="4">
        <v>14731.718433523876</v>
      </c>
      <c r="L539" s="4">
        <v>1373.578817354186</v>
      </c>
    </row>
    <row r="540" spans="2:12" x14ac:dyDescent="0.3">
      <c r="B540" s="1">
        <f t="shared" si="8"/>
        <v>43269</v>
      </c>
      <c r="C540" s="2">
        <v>12401.784588999488</v>
      </c>
      <c r="D540">
        <v>79</v>
      </c>
      <c r="E540" cm="1">
        <f t="array" ref="E540">_xlfn.SWITCH(MONTH(Cafe_FitTrained[[#This Row],[Date]]),1,100,2,100,3,100,4,150,5,150,6,150,7,150,8,200,9,150,10,150,11,150,12,150)</f>
        <v>150</v>
      </c>
      <c r="F540">
        <v>16</v>
      </c>
      <c r="G540">
        <f>IF(OR(WEEKDAY(Cafe_FitTrained[[#This Row],[Date]])=1, WEEKDAY(Cafe_FitTrained[[#This Row],[Date]])=7),1,0)</f>
        <v>0</v>
      </c>
      <c r="H540" s="8">
        <f>K$17+(K$18*Cafe_FitTrained[[#This Row],[Temp]])+(K$19*Cafe_FitTrained[[#This Row],[ADSpend]])+(K$20*Cafe_FitTrained[[#This Row],[TapsActive]])+(K$21*Cafe_FitTrained[[#This Row],[IsWeekend]])</f>
        <v>11976.514562222757</v>
      </c>
      <c r="J540" s="4">
        <v>513</v>
      </c>
      <c r="K540" s="4">
        <v>11740.545337828848</v>
      </c>
      <c r="L540" s="4">
        <v>1559.7323837765343</v>
      </c>
    </row>
    <row r="541" spans="2:12" x14ac:dyDescent="0.3">
      <c r="B541" s="1">
        <f t="shared" si="8"/>
        <v>43270</v>
      </c>
      <c r="C541" s="2">
        <v>13095.75192618905</v>
      </c>
      <c r="D541">
        <v>84</v>
      </c>
      <c r="E541" cm="1">
        <f t="array" ref="E541">_xlfn.SWITCH(MONTH(Cafe_FitTrained[[#This Row],[Date]]),1,100,2,100,3,100,4,150,5,150,6,150,7,150,8,200,9,150,10,150,11,150,12,150)</f>
        <v>150</v>
      </c>
      <c r="F541">
        <v>14</v>
      </c>
      <c r="G541">
        <f>IF(OR(WEEKDAY(Cafe_FitTrained[[#This Row],[Date]])=1, WEEKDAY(Cafe_FitTrained[[#This Row],[Date]])=7),1,0)</f>
        <v>0</v>
      </c>
      <c r="H541" s="8">
        <f>K$17+(K$18*Cafe_FitTrained[[#This Row],[Temp]])+(K$19*Cafe_FitTrained[[#This Row],[ADSpend]])+(K$20*Cafe_FitTrained[[#This Row],[TapsActive]])+(K$21*Cafe_FitTrained[[#This Row],[IsWeekend]])</f>
        <v>12212.483786616669</v>
      </c>
      <c r="J541" s="4">
        <v>514</v>
      </c>
      <c r="K541" s="4">
        <v>11784.146927479465</v>
      </c>
      <c r="L541" s="4">
        <v>6.2828103485971951</v>
      </c>
    </row>
    <row r="542" spans="2:12" x14ac:dyDescent="0.3">
      <c r="B542" s="1">
        <f t="shared" si="8"/>
        <v>43271</v>
      </c>
      <c r="C542" s="2">
        <v>12841.554634612359</v>
      </c>
      <c r="D542">
        <v>84</v>
      </c>
      <c r="E542" cm="1">
        <f t="array" ref="E542">_xlfn.SWITCH(MONTH(Cafe_FitTrained[[#This Row],[Date]]),1,100,2,100,3,100,4,150,5,150,6,150,7,150,8,200,9,150,10,150,11,150,12,150)</f>
        <v>150</v>
      </c>
      <c r="F542">
        <v>14</v>
      </c>
      <c r="G542">
        <f>IF(OR(WEEKDAY(Cafe_FitTrained[[#This Row],[Date]])=1, WEEKDAY(Cafe_FitTrained[[#This Row],[Date]])=7),1,0)</f>
        <v>0</v>
      </c>
      <c r="H542" s="8">
        <f>K$17+(K$18*Cafe_FitTrained[[#This Row],[Temp]])+(K$19*Cafe_FitTrained[[#This Row],[ADSpend]])+(K$20*Cafe_FitTrained[[#This Row],[TapsActive]])+(K$21*Cafe_FitTrained[[#This Row],[IsWeekend]])</f>
        <v>12212.483786616669</v>
      </c>
      <c r="J542" s="4">
        <v>515</v>
      </c>
      <c r="K542" s="4">
        <v>11861.093981376784</v>
      </c>
      <c r="L542" s="4">
        <v>637.20369894896066</v>
      </c>
    </row>
    <row r="543" spans="2:12" x14ac:dyDescent="0.3">
      <c r="B543" s="1">
        <f t="shared" si="8"/>
        <v>43272</v>
      </c>
      <c r="C543" s="2">
        <v>11351.404692334396</v>
      </c>
      <c r="D543">
        <v>82</v>
      </c>
      <c r="E543" cm="1">
        <f t="array" ref="E543">_xlfn.SWITCH(MONTH(Cafe_FitTrained[[#This Row],[Date]]),1,100,2,100,3,100,4,150,5,150,6,150,7,150,8,200,9,150,10,150,11,150,12,150)</f>
        <v>150</v>
      </c>
      <c r="F543">
        <v>17</v>
      </c>
      <c r="G543">
        <f>IF(OR(WEEKDAY(Cafe_FitTrained[[#This Row],[Date]])=1, WEEKDAY(Cafe_FitTrained[[#This Row],[Date]])=7),1,0)</f>
        <v>0</v>
      </c>
      <c r="H543" s="8">
        <f>K$17+(K$18*Cafe_FitTrained[[#This Row],[Temp]])+(K$19*Cafe_FitTrained[[#This Row],[ADSpend]])+(K$20*Cafe_FitTrained[[#This Row],[TapsActive]])+(K$21*Cafe_FitTrained[[#This Row],[IsWeekend]])</f>
        <v>12070.134348243422</v>
      </c>
      <c r="J543" s="4">
        <v>516</v>
      </c>
      <c r="K543" s="4">
        <v>11872.638650798172</v>
      </c>
      <c r="L543" s="4">
        <v>600.26095313645055</v>
      </c>
    </row>
    <row r="544" spans="2:12" x14ac:dyDescent="0.3">
      <c r="B544" s="1">
        <f t="shared" si="8"/>
        <v>43273</v>
      </c>
      <c r="C544" s="2">
        <v>13061.154302949857</v>
      </c>
      <c r="D544">
        <v>78</v>
      </c>
      <c r="E544" cm="1">
        <f t="array" ref="E544">_xlfn.SWITCH(MONTH(Cafe_FitTrained[[#This Row],[Date]]),1,100,2,100,3,100,4,150,5,150,6,150,7,150,8,200,9,150,10,150,11,150,12,150)</f>
        <v>150</v>
      </c>
      <c r="F544">
        <v>22</v>
      </c>
      <c r="G544">
        <f>IF(OR(WEEKDAY(Cafe_FitTrained[[#This Row],[Date]])=1, WEEKDAY(Cafe_FitTrained[[#This Row],[Date]])=7),1,0)</f>
        <v>0</v>
      </c>
      <c r="H544" s="8">
        <f>K$17+(K$18*Cafe_FitTrained[[#This Row],[Temp]])+(K$19*Cafe_FitTrained[[#This Row],[ADSpend]])+(K$20*Cafe_FitTrained[[#This Row],[TapsActive]])+(K$21*Cafe_FitTrained[[#This Row],[IsWeekend]])</f>
        <v>11807.236266322243</v>
      </c>
      <c r="J544" s="4">
        <v>517</v>
      </c>
      <c r="K544" s="4">
        <v>11839.293186551475</v>
      </c>
      <c r="L544" s="4">
        <v>1302.8416626697344</v>
      </c>
    </row>
    <row r="545" spans="2:12" x14ac:dyDescent="0.3">
      <c r="B545" s="1">
        <f t="shared" si="8"/>
        <v>43274</v>
      </c>
      <c r="C545" s="2">
        <v>15385.527184370279</v>
      </c>
      <c r="D545">
        <v>76</v>
      </c>
      <c r="E545" cm="1">
        <f t="array" ref="E545">_xlfn.SWITCH(MONTH(Cafe_FitTrained[[#This Row],[Date]]),1,100,2,100,3,100,4,150,5,150,6,150,7,150,8,200,9,150,10,150,11,150,12,150)</f>
        <v>150</v>
      </c>
      <c r="F545">
        <v>19</v>
      </c>
      <c r="G545">
        <f>IF(OR(WEEKDAY(Cafe_FitTrained[[#This Row],[Date]])=1, WEEKDAY(Cafe_FitTrained[[#This Row],[Date]])=7),1,0)</f>
        <v>1</v>
      </c>
      <c r="H545" s="8">
        <f>K$17+(K$18*Cafe_FitTrained[[#This Row],[Temp]])+(K$19*Cafe_FitTrained[[#This Row],[ADSpend]])+(K$20*Cafe_FitTrained[[#This Row],[TapsActive]])+(K$21*Cafe_FitTrained[[#This Row],[IsWeekend]])</f>
        <v>14644.515254222639</v>
      </c>
      <c r="J545" s="4">
        <v>518</v>
      </c>
      <c r="K545" s="4">
        <v>14622.714459397328</v>
      </c>
      <c r="L545" s="4">
        <v>-271.00738851199276</v>
      </c>
    </row>
    <row r="546" spans="2:12" x14ac:dyDescent="0.3">
      <c r="B546" s="1">
        <f t="shared" si="8"/>
        <v>43275</v>
      </c>
      <c r="C546" s="2">
        <v>14115.153614226709</v>
      </c>
      <c r="D546">
        <v>81</v>
      </c>
      <c r="E546" cm="1">
        <f t="array" ref="E546">_xlfn.SWITCH(MONTH(Cafe_FitTrained[[#This Row],[Date]]),1,100,2,100,3,100,4,150,5,150,6,150,7,150,8,200,9,150,10,150,11,150,12,150)</f>
        <v>150</v>
      </c>
      <c r="F546">
        <v>13</v>
      </c>
      <c r="G546">
        <f>IF(OR(WEEKDAY(Cafe_FitTrained[[#This Row],[Date]])=1, WEEKDAY(Cafe_FitTrained[[#This Row],[Date]])=7),1,0)</f>
        <v>1</v>
      </c>
      <c r="H546" s="8">
        <f>K$17+(K$18*Cafe_FitTrained[[#This Row],[Temp]])+(K$19*Cafe_FitTrained[[#This Row],[ADSpend]])+(K$20*Cafe_FitTrained[[#This Row],[TapsActive]])+(K$21*Cafe_FitTrained[[#This Row],[IsWeekend]])</f>
        <v>14967.687657917782</v>
      </c>
      <c r="J546" s="4">
        <v>519</v>
      </c>
      <c r="K546" s="4">
        <v>14967.687657917782</v>
      </c>
      <c r="L546" s="4">
        <v>485.99646076190584</v>
      </c>
    </row>
    <row r="547" spans="2:12" x14ac:dyDescent="0.3">
      <c r="B547" s="1">
        <f t="shared" si="8"/>
        <v>43276</v>
      </c>
      <c r="C547" s="2">
        <v>12427.439586532657</v>
      </c>
      <c r="D547">
        <v>82</v>
      </c>
      <c r="E547" cm="1">
        <f t="array" ref="E547">_xlfn.SWITCH(MONTH(Cafe_FitTrained[[#This Row],[Date]]),1,100,2,100,3,100,4,150,5,150,6,150,7,150,8,200,9,150,10,150,11,150,12,150)</f>
        <v>150</v>
      </c>
      <c r="F547">
        <v>17</v>
      </c>
      <c r="G547">
        <f>IF(OR(WEEKDAY(Cafe_FitTrained[[#This Row],[Date]])=1, WEEKDAY(Cafe_FitTrained[[#This Row],[Date]])=7),1,0)</f>
        <v>0</v>
      </c>
      <c r="H547" s="8">
        <f>K$17+(K$18*Cafe_FitTrained[[#This Row],[Temp]])+(K$19*Cafe_FitTrained[[#This Row],[ADSpend]])+(K$20*Cafe_FitTrained[[#This Row],[TapsActive]])+(K$21*Cafe_FitTrained[[#This Row],[IsWeekend]])</f>
        <v>12070.134348243422</v>
      </c>
      <c r="J547" s="4">
        <v>520</v>
      </c>
      <c r="K547" s="4">
        <v>11834.165123849514</v>
      </c>
      <c r="L547" s="4">
        <v>507.04231144273035</v>
      </c>
    </row>
    <row r="548" spans="2:12" x14ac:dyDescent="0.3">
      <c r="B548" s="1">
        <f t="shared" si="8"/>
        <v>43277</v>
      </c>
      <c r="C548" s="2">
        <v>11945.188919538787</v>
      </c>
      <c r="D548">
        <v>78</v>
      </c>
      <c r="E548" cm="1">
        <f t="array" ref="E548">_xlfn.SWITCH(MONTH(Cafe_FitTrained[[#This Row],[Date]]),1,100,2,100,3,100,4,150,5,150,6,150,7,150,8,200,9,150,10,150,11,150,12,150)</f>
        <v>150</v>
      </c>
      <c r="F548">
        <v>17</v>
      </c>
      <c r="G548">
        <f>IF(OR(WEEKDAY(Cafe_FitTrained[[#This Row],[Date]])=1, WEEKDAY(Cafe_FitTrained[[#This Row],[Date]])=7),1,0)</f>
        <v>0</v>
      </c>
      <c r="H548" s="8">
        <f>K$17+(K$18*Cafe_FitTrained[[#This Row],[Temp]])+(K$19*Cafe_FitTrained[[#This Row],[ADSpend]])+(K$20*Cafe_FitTrained[[#This Row],[TapsActive]])+(K$21*Cafe_FitTrained[[#This Row],[IsWeekend]])</f>
        <v>11916.240240448789</v>
      </c>
      <c r="J548" s="4">
        <v>521</v>
      </c>
      <c r="K548" s="4">
        <v>11636.669426404264</v>
      </c>
      <c r="L548" s="4">
        <v>341.98072428263185</v>
      </c>
    </row>
    <row r="549" spans="2:12" x14ac:dyDescent="0.3">
      <c r="B549" s="1">
        <f t="shared" si="8"/>
        <v>43278</v>
      </c>
      <c r="C549" s="2">
        <v>12575.789049760104</v>
      </c>
      <c r="D549">
        <v>80</v>
      </c>
      <c r="E549" cm="1">
        <f t="array" ref="E549">_xlfn.SWITCH(MONTH(Cafe_FitTrained[[#This Row],[Date]]),1,100,2,100,3,100,4,150,5,150,6,150,7,150,8,200,9,150,10,150,11,150,12,150)</f>
        <v>150</v>
      </c>
      <c r="F549">
        <v>20</v>
      </c>
      <c r="G549">
        <f>IF(OR(WEEKDAY(Cafe_FitTrained[[#This Row],[Date]])=1, WEEKDAY(Cafe_FitTrained[[#This Row],[Date]])=7),1,0)</f>
        <v>0</v>
      </c>
      <c r="H549" s="8">
        <f>K$17+(K$18*Cafe_FitTrained[[#This Row],[Temp]])+(K$19*Cafe_FitTrained[[#This Row],[ADSpend]])+(K$20*Cafe_FitTrained[[#This Row],[TapsActive]])+(K$21*Cafe_FitTrained[[#This Row],[IsWeekend]])</f>
        <v>11927.784909870179</v>
      </c>
      <c r="J549" s="4">
        <v>522</v>
      </c>
      <c r="K549" s="4">
        <v>11839.293186551475</v>
      </c>
      <c r="L549" s="4">
        <v>579.95806922879092</v>
      </c>
    </row>
    <row r="550" spans="2:12" x14ac:dyDescent="0.3">
      <c r="B550" s="1">
        <f t="shared" si="8"/>
        <v>43279</v>
      </c>
      <c r="C550" s="2">
        <v>12772.699094338332</v>
      </c>
      <c r="D550">
        <v>73</v>
      </c>
      <c r="E550" cm="1">
        <f t="array" ref="E550">_xlfn.SWITCH(MONTH(Cafe_FitTrained[[#This Row],[Date]]),1,100,2,100,3,100,4,150,5,150,6,150,7,150,8,200,9,150,10,150,11,150,12,150)</f>
        <v>150</v>
      </c>
      <c r="F550">
        <v>14</v>
      </c>
      <c r="G550">
        <f>IF(OR(WEEKDAY(Cafe_FitTrained[[#This Row],[Date]])=1, WEEKDAY(Cafe_FitTrained[[#This Row],[Date]])=7),1,0)</f>
        <v>0</v>
      </c>
      <c r="H550" s="8">
        <f>K$17+(K$18*Cafe_FitTrained[[#This Row],[Temp]])+(K$19*Cafe_FitTrained[[#This Row],[ADSpend]])+(K$20*Cafe_FitTrained[[#This Row],[TapsActive]])+(K$21*Cafe_FitTrained[[#This Row],[IsWeekend]])</f>
        <v>11789.27499018143</v>
      </c>
      <c r="J550" s="4">
        <v>523</v>
      </c>
      <c r="K550" s="4">
        <v>12036.788883996727</v>
      </c>
      <c r="L550" s="4">
        <v>1225.8457027114546</v>
      </c>
    </row>
    <row r="551" spans="2:12" x14ac:dyDescent="0.3">
      <c r="B551" s="1">
        <f t="shared" si="8"/>
        <v>43280</v>
      </c>
      <c r="C551" s="2">
        <v>12073.881857832053</v>
      </c>
      <c r="D551">
        <v>76</v>
      </c>
      <c r="E551" cm="1">
        <f t="array" ref="E551">_xlfn.SWITCH(MONTH(Cafe_FitTrained[[#This Row],[Date]]),1,100,2,100,3,100,4,150,5,150,6,150,7,150,8,200,9,150,10,150,11,150,12,150)</f>
        <v>150</v>
      </c>
      <c r="F551">
        <v>16</v>
      </c>
      <c r="G551">
        <f>IF(OR(WEEKDAY(Cafe_FitTrained[[#This Row],[Date]])=1, WEEKDAY(Cafe_FitTrained[[#This Row],[Date]])=7),1,0)</f>
        <v>0</v>
      </c>
      <c r="H551" s="8">
        <f>K$17+(K$18*Cafe_FitTrained[[#This Row],[Temp]])+(K$19*Cafe_FitTrained[[#This Row],[ADSpend]])+(K$20*Cafe_FitTrained[[#This Row],[TapsActive]])+(K$21*Cafe_FitTrained[[#This Row],[IsWeekend]])</f>
        <v>11861.093981376784</v>
      </c>
      <c r="J551" s="4">
        <v>524</v>
      </c>
      <c r="K551" s="4">
        <v>11993.187294346108</v>
      </c>
      <c r="L551" s="4">
        <v>49.490552217383083</v>
      </c>
    </row>
    <row r="552" spans="2:12" x14ac:dyDescent="0.3">
      <c r="B552" s="1">
        <f t="shared" si="8"/>
        <v>43281</v>
      </c>
      <c r="C552" s="2">
        <v>15328.546109495246</v>
      </c>
      <c r="D552">
        <v>81</v>
      </c>
      <c r="E552" cm="1">
        <f t="array" ref="E552">_xlfn.SWITCH(MONTH(Cafe_FitTrained[[#This Row],[Date]]),1,100,2,100,3,100,4,150,5,150,6,150,7,150,8,200,9,150,10,150,11,150,12,150)</f>
        <v>150</v>
      </c>
      <c r="F552">
        <v>17</v>
      </c>
      <c r="G552">
        <f>IF(OR(WEEKDAY(Cafe_FitTrained[[#This Row],[Date]])=1, WEEKDAY(Cafe_FitTrained[[#This Row],[Date]])=7),1,0)</f>
        <v>1</v>
      </c>
      <c r="H552" s="8">
        <f>K$17+(K$18*Cafe_FitTrained[[#This Row],[Temp]])+(K$19*Cafe_FitTrained[[#This Row],[ADSpend]])+(K$20*Cafe_FitTrained[[#This Row],[TapsActive]])+(K$21*Cafe_FitTrained[[#This Row],[IsWeekend]])</f>
        <v>14880.484478616545</v>
      </c>
      <c r="J552" s="4">
        <v>525</v>
      </c>
      <c r="K552" s="4">
        <v>14721.462308119953</v>
      </c>
      <c r="L552" s="4">
        <v>435.21602734443877</v>
      </c>
    </row>
    <row r="553" spans="2:12" x14ac:dyDescent="0.3">
      <c r="B553" s="1">
        <f t="shared" si="8"/>
        <v>43282</v>
      </c>
      <c r="C553" s="2">
        <v>15857.595558015893</v>
      </c>
      <c r="D553">
        <v>79</v>
      </c>
      <c r="E553" cm="1">
        <f t="array" ref="E553">_xlfn.SWITCH(MONTH(Cafe_FitTrained[[#This Row],[Date]]),1,100,2,100,3,100,4,150,5,150,6,150,7,150,8,200,9,150,10,150,11,150,12,150)</f>
        <v>150</v>
      </c>
      <c r="F553">
        <v>20</v>
      </c>
      <c r="G553">
        <f>IF(OR(WEEKDAY(Cafe_FitTrained[[#This Row],[Date]])=1, WEEKDAY(Cafe_FitTrained[[#This Row],[Date]])=7),1,0)</f>
        <v>1</v>
      </c>
      <c r="H553" s="8">
        <f>K$17+(K$18*Cafe_FitTrained[[#This Row],[Temp]])+(K$19*Cafe_FitTrained[[#This Row],[ADSpend]])+(K$20*Cafe_FitTrained[[#This Row],[TapsActive]])+(K$21*Cafe_FitTrained[[#This Row],[IsWeekend]])</f>
        <v>14738.135040243302</v>
      </c>
      <c r="J553" s="4">
        <v>526</v>
      </c>
      <c r="K553" s="4">
        <v>14639.387191520676</v>
      </c>
      <c r="L553" s="4">
        <v>-402.20134102958946</v>
      </c>
    </row>
    <row r="554" spans="2:12" x14ac:dyDescent="0.3">
      <c r="B554" s="1">
        <f t="shared" si="8"/>
        <v>43283</v>
      </c>
      <c r="C554" s="2">
        <v>13765.116221241306</v>
      </c>
      <c r="D554">
        <v>79</v>
      </c>
      <c r="E554" cm="1">
        <f t="array" ref="E554">_xlfn.SWITCH(MONTH(Cafe_FitTrained[[#This Row],[Date]]),1,100,2,100,3,100,4,150,5,150,6,150,7,150,8,200,9,150,10,150,11,150,12,150)</f>
        <v>150</v>
      </c>
      <c r="F554">
        <v>21</v>
      </c>
      <c r="G554">
        <f>IF(OR(WEEKDAY(Cafe_FitTrained[[#This Row],[Date]])=1, WEEKDAY(Cafe_FitTrained[[#This Row],[Date]])=7),1,0)</f>
        <v>0</v>
      </c>
      <c r="H554" s="8">
        <f>K$17+(K$18*Cafe_FitTrained[[#This Row],[Temp]])+(K$19*Cafe_FitTrained[[#This Row],[ADSpend]])+(K$20*Cafe_FitTrained[[#This Row],[TapsActive]])+(K$21*Cafe_FitTrained[[#This Row],[IsWeekend]])</f>
        <v>11867.510588096211</v>
      </c>
      <c r="J554" s="4">
        <v>527</v>
      </c>
      <c r="K554" s="4">
        <v>11752.090007250237</v>
      </c>
      <c r="L554" s="4">
        <v>-775.1628078028225</v>
      </c>
    </row>
    <row r="555" spans="2:12" x14ac:dyDescent="0.3">
      <c r="B555" s="1">
        <f t="shared" si="8"/>
        <v>43284</v>
      </c>
      <c r="C555" s="2">
        <v>11571.609574770335</v>
      </c>
      <c r="D555">
        <v>83</v>
      </c>
      <c r="E555" cm="1">
        <f t="array" ref="E555">_xlfn.SWITCH(MONTH(Cafe_FitTrained[[#This Row],[Date]]),1,100,2,100,3,100,4,150,5,150,6,150,7,150,8,200,9,150,10,150,11,150,12,150)</f>
        <v>150</v>
      </c>
      <c r="F555">
        <v>20</v>
      </c>
      <c r="G555">
        <f>IF(OR(WEEKDAY(Cafe_FitTrained[[#This Row],[Date]])=1, WEEKDAY(Cafe_FitTrained[[#This Row],[Date]])=7),1,0)</f>
        <v>0</v>
      </c>
      <c r="H555" s="8">
        <f>K$17+(K$18*Cafe_FitTrained[[#This Row],[Temp]])+(K$19*Cafe_FitTrained[[#This Row],[ADSpend]])+(K$20*Cafe_FitTrained[[#This Row],[TapsActive]])+(K$21*Cafe_FitTrained[[#This Row],[IsWeekend]])</f>
        <v>12043.205490716153</v>
      </c>
      <c r="J555" s="4">
        <v>528</v>
      </c>
      <c r="K555" s="4">
        <v>11718.744543003539</v>
      </c>
      <c r="L555" s="4">
        <v>-740.77210894771815</v>
      </c>
    </row>
    <row r="556" spans="2:12" x14ac:dyDescent="0.3">
      <c r="B556" s="1">
        <f t="shared" si="8"/>
        <v>43285</v>
      </c>
      <c r="C556" s="2">
        <v>13778.164376026056</v>
      </c>
      <c r="D556">
        <v>83</v>
      </c>
      <c r="E556" cm="1">
        <f t="array" ref="E556">_xlfn.SWITCH(MONTH(Cafe_FitTrained[[#This Row],[Date]]),1,100,2,100,3,100,4,150,5,150,6,150,7,150,8,200,9,150,10,150,11,150,12,150)</f>
        <v>150</v>
      </c>
      <c r="F556">
        <v>15</v>
      </c>
      <c r="G556">
        <f>IF(OR(WEEKDAY(Cafe_FitTrained[[#This Row],[Date]])=1, WEEKDAY(Cafe_FitTrained[[#This Row],[Date]])=7),1,0)</f>
        <v>0</v>
      </c>
      <c r="H556" s="8">
        <f>K$17+(K$18*Cafe_FitTrained[[#This Row],[Temp]])+(K$19*Cafe_FitTrained[[#This Row],[ADSpend]])+(K$20*Cafe_FitTrained[[#This Row],[TapsActive]])+(K$21*Cafe_FitTrained[[#This Row],[IsWeekend]])</f>
        <v>12152.209464842701</v>
      </c>
      <c r="J556" s="4">
        <v>529</v>
      </c>
      <c r="K556" s="4">
        <v>11872.638650798172</v>
      </c>
      <c r="L556" s="4">
        <v>1602.7994820667282</v>
      </c>
    </row>
    <row r="557" spans="2:12" x14ac:dyDescent="0.3">
      <c r="B557" s="1">
        <f t="shared" si="8"/>
        <v>43286</v>
      </c>
      <c r="C557" s="2">
        <v>13327.535475822922</v>
      </c>
      <c r="D557">
        <v>81</v>
      </c>
      <c r="E557" cm="1">
        <f t="array" ref="E557">_xlfn.SWITCH(MONTH(Cafe_FitTrained[[#This Row],[Date]]),1,100,2,100,3,100,4,150,5,150,6,150,7,150,8,200,9,150,10,150,11,150,12,150)</f>
        <v>150</v>
      </c>
      <c r="F557">
        <v>22</v>
      </c>
      <c r="G557">
        <f>IF(OR(WEEKDAY(Cafe_FitTrained[[#This Row],[Date]])=1, WEEKDAY(Cafe_FitTrained[[#This Row],[Date]])=7),1,0)</f>
        <v>0</v>
      </c>
      <c r="H557" s="8">
        <f>K$17+(K$18*Cafe_FitTrained[[#This Row],[Temp]])+(K$19*Cafe_FitTrained[[#This Row],[ADSpend]])+(K$20*Cafe_FitTrained[[#This Row],[TapsActive]])+(K$21*Cafe_FitTrained[[#This Row],[IsWeekend]])</f>
        <v>11922.656847168217</v>
      </c>
      <c r="J557" s="4">
        <v>530</v>
      </c>
      <c r="K557" s="4">
        <v>11981.642624924718</v>
      </c>
      <c r="L557" s="4">
        <v>1050.3499662787508</v>
      </c>
    </row>
    <row r="558" spans="2:12" x14ac:dyDescent="0.3">
      <c r="B558" s="1">
        <f t="shared" si="8"/>
        <v>43287</v>
      </c>
      <c r="C558" s="2">
        <v>13269.896805814706</v>
      </c>
      <c r="D558">
        <v>80</v>
      </c>
      <c r="E558" cm="1">
        <f t="array" ref="E558">_xlfn.SWITCH(MONTH(Cafe_FitTrained[[#This Row],[Date]]),1,100,2,100,3,100,4,150,5,150,6,150,7,150,8,200,9,150,10,150,11,150,12,150)</f>
        <v>150</v>
      </c>
      <c r="F558">
        <v>13</v>
      </c>
      <c r="G558">
        <f>IF(OR(WEEKDAY(Cafe_FitTrained[[#This Row],[Date]])=1, WEEKDAY(Cafe_FitTrained[[#This Row],[Date]])=7),1,0)</f>
        <v>0</v>
      </c>
      <c r="H558" s="8">
        <f>K$17+(K$18*Cafe_FitTrained[[#This Row],[Temp]])+(K$19*Cafe_FitTrained[[#This Row],[ADSpend]])+(K$20*Cafe_FitTrained[[#This Row],[TapsActive]])+(K$21*Cafe_FitTrained[[#This Row],[IsWeekend]])</f>
        <v>12080.390473647345</v>
      </c>
      <c r="J558" s="4">
        <v>531</v>
      </c>
      <c r="K558" s="4">
        <v>12014.988089171417</v>
      </c>
      <c r="L558" s="4">
        <v>1439.3561240080817</v>
      </c>
    </row>
    <row r="559" spans="2:12" x14ac:dyDescent="0.3">
      <c r="B559" s="1">
        <f t="shared" si="8"/>
        <v>43288</v>
      </c>
      <c r="C559" s="2">
        <v>16066.363748148304</v>
      </c>
      <c r="D559">
        <v>77</v>
      </c>
      <c r="E559" cm="1">
        <f t="array" ref="E559">_xlfn.SWITCH(MONTH(Cafe_FitTrained[[#This Row],[Date]]),1,100,2,100,3,100,4,150,5,150,6,150,7,150,8,200,9,150,10,150,11,150,12,150)</f>
        <v>150</v>
      </c>
      <c r="F559">
        <v>14</v>
      </c>
      <c r="G559">
        <f>IF(OR(WEEKDAY(Cafe_FitTrained[[#This Row],[Date]])=1, WEEKDAY(Cafe_FitTrained[[#This Row],[Date]])=7),1,0)</f>
        <v>1</v>
      </c>
      <c r="H559" s="8">
        <f>K$17+(K$18*Cafe_FitTrained[[#This Row],[Temp]])+(K$19*Cafe_FitTrained[[#This Row],[ADSpend]])+(K$20*Cafe_FitTrained[[#This Row],[TapsActive]])+(K$21*Cafe_FitTrained[[#This Row],[IsWeekend]])</f>
        <v>14791.992755297842</v>
      </c>
      <c r="J559" s="4">
        <v>532</v>
      </c>
      <c r="K559" s="4">
        <v>14924.086068267165</v>
      </c>
      <c r="L559" s="4">
        <v>-166.38146337885155</v>
      </c>
    </row>
    <row r="560" spans="2:12" x14ac:dyDescent="0.3">
      <c r="B560" s="1">
        <f t="shared" si="8"/>
        <v>43289</v>
      </c>
      <c r="C560" s="2">
        <v>15680.789359172257</v>
      </c>
      <c r="D560">
        <v>77</v>
      </c>
      <c r="E560" cm="1">
        <f t="array" ref="E560">_xlfn.SWITCH(MONTH(Cafe_FitTrained[[#This Row],[Date]]),1,100,2,100,3,100,4,150,5,150,6,150,7,150,8,200,9,150,10,150,11,150,12,150)</f>
        <v>150</v>
      </c>
      <c r="F560">
        <v>19</v>
      </c>
      <c r="G560">
        <f>IF(OR(WEEKDAY(Cafe_FitTrained[[#This Row],[Date]])=1, WEEKDAY(Cafe_FitTrained[[#This Row],[Date]])=7),1,0)</f>
        <v>1</v>
      </c>
      <c r="H560" s="8">
        <f>K$17+(K$18*Cafe_FitTrained[[#This Row],[Temp]])+(K$19*Cafe_FitTrained[[#This Row],[ADSpend]])+(K$20*Cafe_FitTrained[[#This Row],[TapsActive]])+(K$21*Cafe_FitTrained[[#This Row],[IsWeekend]])</f>
        <v>14682.988781171296</v>
      </c>
      <c r="J560" s="4">
        <v>533</v>
      </c>
      <c r="K560" s="4">
        <v>14694.533450592684</v>
      </c>
      <c r="L560" s="4">
        <v>1826.3394977257303</v>
      </c>
    </row>
    <row r="561" spans="2:12" x14ac:dyDescent="0.3">
      <c r="B561" s="1">
        <f t="shared" si="8"/>
        <v>43290</v>
      </c>
      <c r="C561" s="2">
        <v>12495.677197334551</v>
      </c>
      <c r="D561">
        <v>79</v>
      </c>
      <c r="E561" cm="1">
        <f t="array" ref="E561">_xlfn.SWITCH(MONTH(Cafe_FitTrained[[#This Row],[Date]]),1,100,2,100,3,100,4,150,5,150,6,150,7,150,8,200,9,150,10,150,11,150,12,150)</f>
        <v>150</v>
      </c>
      <c r="F561">
        <v>17</v>
      </c>
      <c r="G561">
        <f>IF(OR(WEEKDAY(Cafe_FitTrained[[#This Row],[Date]])=1, WEEKDAY(Cafe_FitTrained[[#This Row],[Date]])=7),1,0)</f>
        <v>0</v>
      </c>
      <c r="H561" s="8">
        <f>K$17+(K$18*Cafe_FitTrained[[#This Row],[Temp]])+(K$19*Cafe_FitTrained[[#This Row],[ADSpend]])+(K$20*Cafe_FitTrained[[#This Row],[TapsActive]])+(K$21*Cafe_FitTrained[[#This Row],[IsWeekend]])</f>
        <v>11954.713767397448</v>
      </c>
      <c r="J561" s="4">
        <v>534</v>
      </c>
      <c r="K561" s="4">
        <v>11976.514562222757</v>
      </c>
      <c r="L561" s="4">
        <v>425.27002677673045</v>
      </c>
    </row>
    <row r="562" spans="2:12" x14ac:dyDescent="0.3">
      <c r="B562" s="1">
        <f t="shared" si="8"/>
        <v>43291</v>
      </c>
      <c r="C562" s="2">
        <v>11511.079609625975</v>
      </c>
      <c r="D562">
        <v>82</v>
      </c>
      <c r="E562" cm="1">
        <f t="array" ref="E562">_xlfn.SWITCH(MONTH(Cafe_FitTrained[[#This Row],[Date]]),1,100,2,100,3,100,4,150,5,150,6,150,7,150,8,200,9,150,10,150,11,150,12,150)</f>
        <v>150</v>
      </c>
      <c r="F562">
        <v>22</v>
      </c>
      <c r="G562">
        <f>IF(OR(WEEKDAY(Cafe_FitTrained[[#This Row],[Date]])=1, WEEKDAY(Cafe_FitTrained[[#This Row],[Date]])=7),1,0)</f>
        <v>0</v>
      </c>
      <c r="H562" s="8">
        <f>K$17+(K$18*Cafe_FitTrained[[#This Row],[Temp]])+(K$19*Cafe_FitTrained[[#This Row],[ADSpend]])+(K$20*Cafe_FitTrained[[#This Row],[TapsActive]])+(K$21*Cafe_FitTrained[[#This Row],[IsWeekend]])</f>
        <v>11961.130374116876</v>
      </c>
      <c r="J562" s="4">
        <v>535</v>
      </c>
      <c r="K562" s="4">
        <v>12212.483786616669</v>
      </c>
      <c r="L562" s="4">
        <v>883.26813957238119</v>
      </c>
    </row>
    <row r="563" spans="2:12" x14ac:dyDescent="0.3">
      <c r="B563" s="1">
        <f t="shared" si="8"/>
        <v>43292</v>
      </c>
      <c r="C563" s="2">
        <v>13105.88127106249</v>
      </c>
      <c r="D563">
        <v>83</v>
      </c>
      <c r="E563" cm="1">
        <f t="array" ref="E563">_xlfn.SWITCH(MONTH(Cafe_FitTrained[[#This Row],[Date]]),1,100,2,100,3,100,4,150,5,150,6,150,7,150,8,200,9,150,10,150,11,150,12,150)</f>
        <v>150</v>
      </c>
      <c r="F563">
        <v>15</v>
      </c>
      <c r="G563">
        <f>IF(OR(WEEKDAY(Cafe_FitTrained[[#This Row],[Date]])=1, WEEKDAY(Cafe_FitTrained[[#This Row],[Date]])=7),1,0)</f>
        <v>0</v>
      </c>
      <c r="H563" s="8">
        <f>K$17+(K$18*Cafe_FitTrained[[#This Row],[Temp]])+(K$19*Cafe_FitTrained[[#This Row],[ADSpend]])+(K$20*Cafe_FitTrained[[#This Row],[TapsActive]])+(K$21*Cafe_FitTrained[[#This Row],[IsWeekend]])</f>
        <v>12152.209464842701</v>
      </c>
      <c r="J563" s="4">
        <v>536</v>
      </c>
      <c r="K563" s="4">
        <v>12212.483786616669</v>
      </c>
      <c r="L563" s="4">
        <v>629.0708479956902</v>
      </c>
    </row>
    <row r="564" spans="2:12" x14ac:dyDescent="0.3">
      <c r="B564" s="1">
        <f t="shared" si="8"/>
        <v>43293</v>
      </c>
      <c r="C564" s="2">
        <v>12548.807520115104</v>
      </c>
      <c r="D564">
        <v>86</v>
      </c>
      <c r="E564" cm="1">
        <f t="array" ref="E564">_xlfn.SWITCH(MONTH(Cafe_FitTrained[[#This Row],[Date]]),1,100,2,100,3,100,4,150,5,150,6,150,7,150,8,200,9,150,10,150,11,150,12,150)</f>
        <v>150</v>
      </c>
      <c r="F564">
        <v>22</v>
      </c>
      <c r="G564">
        <f>IF(OR(WEEKDAY(Cafe_FitTrained[[#This Row],[Date]])=1, WEEKDAY(Cafe_FitTrained[[#This Row],[Date]])=7),1,0)</f>
        <v>0</v>
      </c>
      <c r="H564" s="8">
        <f>K$17+(K$18*Cafe_FitTrained[[#This Row],[Temp]])+(K$19*Cafe_FitTrained[[#This Row],[ADSpend]])+(K$20*Cafe_FitTrained[[#This Row],[TapsActive]])+(K$21*Cafe_FitTrained[[#This Row],[IsWeekend]])</f>
        <v>12115.024481911509</v>
      </c>
      <c r="J564" s="4">
        <v>537</v>
      </c>
      <c r="K564" s="4">
        <v>12070.134348243422</v>
      </c>
      <c r="L564" s="4">
        <v>-718.72965590902641</v>
      </c>
    </row>
    <row r="565" spans="2:12" x14ac:dyDescent="0.3">
      <c r="B565" s="1">
        <f t="shared" si="8"/>
        <v>43294</v>
      </c>
      <c r="C565" s="2">
        <v>13652.843286814506</v>
      </c>
      <c r="D565">
        <v>81</v>
      </c>
      <c r="E565" cm="1">
        <f t="array" ref="E565">_xlfn.SWITCH(MONTH(Cafe_FitTrained[[#This Row],[Date]]),1,100,2,100,3,100,4,150,5,150,6,150,7,150,8,200,9,150,10,150,11,150,12,150)</f>
        <v>150</v>
      </c>
      <c r="F565">
        <v>16</v>
      </c>
      <c r="G565">
        <f>IF(OR(WEEKDAY(Cafe_FitTrained[[#This Row],[Date]])=1, WEEKDAY(Cafe_FitTrained[[#This Row],[Date]])=7),1,0)</f>
        <v>0</v>
      </c>
      <c r="H565" s="8">
        <f>K$17+(K$18*Cafe_FitTrained[[#This Row],[Temp]])+(K$19*Cafe_FitTrained[[#This Row],[ADSpend]])+(K$20*Cafe_FitTrained[[#This Row],[TapsActive]])+(K$21*Cafe_FitTrained[[#This Row],[IsWeekend]])</f>
        <v>12053.461616120072</v>
      </c>
      <c r="J565" s="4">
        <v>538</v>
      </c>
      <c r="K565" s="4">
        <v>11807.236266322243</v>
      </c>
      <c r="L565" s="4">
        <v>1253.9180366276141</v>
      </c>
    </row>
    <row r="566" spans="2:12" x14ac:dyDescent="0.3">
      <c r="B566" s="1">
        <f t="shared" si="8"/>
        <v>43295</v>
      </c>
      <c r="C566" s="2">
        <v>15149.783472079342</v>
      </c>
      <c r="D566">
        <v>79</v>
      </c>
      <c r="E566" cm="1">
        <f t="array" ref="E566">_xlfn.SWITCH(MONTH(Cafe_FitTrained[[#This Row],[Date]]),1,100,2,100,3,100,4,150,5,150,6,150,7,150,8,200,9,150,10,150,11,150,12,150)</f>
        <v>150</v>
      </c>
      <c r="F566">
        <v>20</v>
      </c>
      <c r="G566">
        <f>IF(OR(WEEKDAY(Cafe_FitTrained[[#This Row],[Date]])=1, WEEKDAY(Cafe_FitTrained[[#This Row],[Date]])=7),1,0)</f>
        <v>1</v>
      </c>
      <c r="H566" s="8">
        <f>K$17+(K$18*Cafe_FitTrained[[#This Row],[Temp]])+(K$19*Cafe_FitTrained[[#This Row],[ADSpend]])+(K$20*Cafe_FitTrained[[#This Row],[TapsActive]])+(K$21*Cafe_FitTrained[[#This Row],[IsWeekend]])</f>
        <v>14738.135040243302</v>
      </c>
      <c r="J566" s="4">
        <v>539</v>
      </c>
      <c r="K566" s="4">
        <v>14644.515254222639</v>
      </c>
      <c r="L566" s="4">
        <v>741.01193014764067</v>
      </c>
    </row>
    <row r="567" spans="2:12" x14ac:dyDescent="0.3">
      <c r="B567" s="1">
        <f t="shared" si="8"/>
        <v>43296</v>
      </c>
      <c r="C567" s="2">
        <v>16139.999295735195</v>
      </c>
      <c r="D567">
        <v>79</v>
      </c>
      <c r="E567" cm="1">
        <f t="array" ref="E567">_xlfn.SWITCH(MONTH(Cafe_FitTrained[[#This Row],[Date]]),1,100,2,100,3,100,4,150,5,150,6,150,7,150,8,200,9,150,10,150,11,150,12,150)</f>
        <v>150</v>
      </c>
      <c r="F567">
        <v>17</v>
      </c>
      <c r="G567">
        <f>IF(OR(WEEKDAY(Cafe_FitTrained[[#This Row],[Date]])=1, WEEKDAY(Cafe_FitTrained[[#This Row],[Date]])=7),1,0)</f>
        <v>1</v>
      </c>
      <c r="H567" s="8">
        <f>K$17+(K$18*Cafe_FitTrained[[#This Row],[Temp]])+(K$19*Cafe_FitTrained[[#This Row],[ADSpend]])+(K$20*Cafe_FitTrained[[#This Row],[TapsActive]])+(K$21*Cafe_FitTrained[[#This Row],[IsWeekend]])</f>
        <v>14803.53742471923</v>
      </c>
      <c r="J567" s="4">
        <v>540</v>
      </c>
      <c r="K567" s="4">
        <v>14967.687657917782</v>
      </c>
      <c r="L567" s="4">
        <v>-852.53404369107375</v>
      </c>
    </row>
    <row r="568" spans="2:12" x14ac:dyDescent="0.3">
      <c r="B568" s="1">
        <f t="shared" si="8"/>
        <v>43297</v>
      </c>
      <c r="C568" s="2">
        <v>11889.446405500388</v>
      </c>
      <c r="D568">
        <v>80</v>
      </c>
      <c r="E568" cm="1">
        <f t="array" ref="E568">_xlfn.SWITCH(MONTH(Cafe_FitTrained[[#This Row],[Date]]),1,100,2,100,3,100,4,150,5,150,6,150,7,150,8,200,9,150,10,150,11,150,12,150)</f>
        <v>150</v>
      </c>
      <c r="F568">
        <v>13</v>
      </c>
      <c r="G568">
        <f>IF(OR(WEEKDAY(Cafe_FitTrained[[#This Row],[Date]])=1, WEEKDAY(Cafe_FitTrained[[#This Row],[Date]])=7),1,0)</f>
        <v>0</v>
      </c>
      <c r="H568" s="8">
        <f>K$17+(K$18*Cafe_FitTrained[[#This Row],[Temp]])+(K$19*Cafe_FitTrained[[#This Row],[ADSpend]])+(K$20*Cafe_FitTrained[[#This Row],[TapsActive]])+(K$21*Cafe_FitTrained[[#This Row],[IsWeekend]])</f>
        <v>12080.390473647345</v>
      </c>
      <c r="J568" s="4">
        <v>541</v>
      </c>
      <c r="K568" s="4">
        <v>12070.134348243422</v>
      </c>
      <c r="L568" s="4">
        <v>357.30523828923469</v>
      </c>
    </row>
    <row r="569" spans="2:12" x14ac:dyDescent="0.3">
      <c r="B569" s="1">
        <f t="shared" si="8"/>
        <v>43298</v>
      </c>
      <c r="C569" s="2">
        <v>12866.668990798713</v>
      </c>
      <c r="D569">
        <v>80</v>
      </c>
      <c r="E569" cm="1">
        <f t="array" ref="E569">_xlfn.SWITCH(MONTH(Cafe_FitTrained[[#This Row],[Date]]),1,100,2,100,3,100,4,150,5,150,6,150,7,150,8,200,9,150,10,150,11,150,12,150)</f>
        <v>150</v>
      </c>
      <c r="F569">
        <v>18</v>
      </c>
      <c r="G569">
        <f>IF(OR(WEEKDAY(Cafe_FitTrained[[#This Row],[Date]])=1, WEEKDAY(Cafe_FitTrained[[#This Row],[Date]])=7),1,0)</f>
        <v>0</v>
      </c>
      <c r="H569" s="8">
        <f>K$17+(K$18*Cafe_FitTrained[[#This Row],[Temp]])+(K$19*Cafe_FitTrained[[#This Row],[ADSpend]])+(K$20*Cafe_FitTrained[[#This Row],[TapsActive]])+(K$21*Cafe_FitTrained[[#This Row],[IsWeekend]])</f>
        <v>11971.386499520799</v>
      </c>
      <c r="J569" s="4">
        <v>542</v>
      </c>
      <c r="K569" s="4">
        <v>11916.240240448789</v>
      </c>
      <c r="L569" s="4">
        <v>28.948679089997313</v>
      </c>
    </row>
    <row r="570" spans="2:12" x14ac:dyDescent="0.3">
      <c r="B570" s="1">
        <f t="shared" si="8"/>
        <v>43299</v>
      </c>
      <c r="C570" s="2">
        <v>12630.994710133082</v>
      </c>
      <c r="D570">
        <v>82</v>
      </c>
      <c r="E570" cm="1">
        <f t="array" ref="E570">_xlfn.SWITCH(MONTH(Cafe_FitTrained[[#This Row],[Date]]),1,100,2,100,3,100,4,150,5,150,6,150,7,150,8,200,9,150,10,150,11,150,12,150)</f>
        <v>150</v>
      </c>
      <c r="F570">
        <v>19</v>
      </c>
      <c r="G570">
        <f>IF(OR(WEEKDAY(Cafe_FitTrained[[#This Row],[Date]])=1, WEEKDAY(Cafe_FitTrained[[#This Row],[Date]])=7),1,0)</f>
        <v>0</v>
      </c>
      <c r="H570" s="8">
        <f>K$17+(K$18*Cafe_FitTrained[[#This Row],[Temp]])+(K$19*Cafe_FitTrained[[#This Row],[ADSpend]])+(K$20*Cafe_FitTrained[[#This Row],[TapsActive]])+(K$21*Cafe_FitTrained[[#This Row],[IsWeekend]])</f>
        <v>12026.532758592804</v>
      </c>
      <c r="J570" s="4">
        <v>543</v>
      </c>
      <c r="K570" s="4">
        <v>11927.784909870179</v>
      </c>
      <c r="L570" s="4">
        <v>648.00413988992477</v>
      </c>
    </row>
    <row r="571" spans="2:12" x14ac:dyDescent="0.3">
      <c r="B571" s="1">
        <f t="shared" si="8"/>
        <v>43300</v>
      </c>
      <c r="C571" s="2">
        <v>12662.500335740126</v>
      </c>
      <c r="D571">
        <v>82</v>
      </c>
      <c r="E571" cm="1">
        <f t="array" ref="E571">_xlfn.SWITCH(MONTH(Cafe_FitTrained[[#This Row],[Date]]),1,100,2,100,3,100,4,150,5,150,6,150,7,150,8,200,9,150,10,150,11,150,12,150)</f>
        <v>150</v>
      </c>
      <c r="F571">
        <v>15</v>
      </c>
      <c r="G571">
        <f>IF(OR(WEEKDAY(Cafe_FitTrained[[#This Row],[Date]])=1, WEEKDAY(Cafe_FitTrained[[#This Row],[Date]])=7),1,0)</f>
        <v>0</v>
      </c>
      <c r="H571" s="8">
        <f>K$17+(K$18*Cafe_FitTrained[[#This Row],[Temp]])+(K$19*Cafe_FitTrained[[#This Row],[ADSpend]])+(K$20*Cafe_FitTrained[[#This Row],[TapsActive]])+(K$21*Cafe_FitTrained[[#This Row],[IsWeekend]])</f>
        <v>12113.735937894042</v>
      </c>
      <c r="J571" s="4">
        <v>544</v>
      </c>
      <c r="K571" s="4">
        <v>11789.27499018143</v>
      </c>
      <c r="L571" s="4">
        <v>983.4241041569021</v>
      </c>
    </row>
    <row r="572" spans="2:12" x14ac:dyDescent="0.3">
      <c r="B572" s="1">
        <f t="shared" si="8"/>
        <v>43301</v>
      </c>
      <c r="C572" s="2">
        <v>12602.413608874616</v>
      </c>
      <c r="D572">
        <v>78</v>
      </c>
      <c r="E572" cm="1">
        <f t="array" ref="E572">_xlfn.SWITCH(MONTH(Cafe_FitTrained[[#This Row],[Date]]),1,100,2,100,3,100,4,150,5,150,6,150,7,150,8,200,9,150,10,150,11,150,12,150)</f>
        <v>150</v>
      </c>
      <c r="F572">
        <v>20</v>
      </c>
      <c r="G572">
        <f>IF(OR(WEEKDAY(Cafe_FitTrained[[#This Row],[Date]])=1, WEEKDAY(Cafe_FitTrained[[#This Row],[Date]])=7),1,0)</f>
        <v>0</v>
      </c>
      <c r="H572" s="8">
        <f>K$17+(K$18*Cafe_FitTrained[[#This Row],[Temp]])+(K$19*Cafe_FitTrained[[#This Row],[ADSpend]])+(K$20*Cafe_FitTrained[[#This Row],[TapsActive]])+(K$21*Cafe_FitTrained[[#This Row],[IsWeekend]])</f>
        <v>11850.837855972861</v>
      </c>
      <c r="J572" s="4">
        <v>545</v>
      </c>
      <c r="K572" s="4">
        <v>11861.093981376784</v>
      </c>
      <c r="L572" s="4">
        <v>212.78787645526972</v>
      </c>
    </row>
    <row r="573" spans="2:12" x14ac:dyDescent="0.3">
      <c r="B573" s="1">
        <f t="shared" si="8"/>
        <v>43302</v>
      </c>
      <c r="C573" s="2">
        <v>14149.445190408234</v>
      </c>
      <c r="D573">
        <v>78</v>
      </c>
      <c r="E573" cm="1">
        <f t="array" ref="E573">_xlfn.SWITCH(MONTH(Cafe_FitTrained[[#This Row],[Date]]),1,100,2,100,3,100,4,150,5,150,6,150,7,150,8,200,9,150,10,150,11,150,12,150)</f>
        <v>150</v>
      </c>
      <c r="F573">
        <v>22</v>
      </c>
      <c r="G573">
        <f>IF(OR(WEEKDAY(Cafe_FitTrained[[#This Row],[Date]])=1, WEEKDAY(Cafe_FitTrained[[#This Row],[Date]])=7),1,0)</f>
        <v>1</v>
      </c>
      <c r="H573" s="8">
        <f>K$17+(K$18*Cafe_FitTrained[[#This Row],[Temp]])+(K$19*Cafe_FitTrained[[#This Row],[ADSpend]])+(K$20*Cafe_FitTrained[[#This Row],[TapsActive]])+(K$21*Cafe_FitTrained[[#This Row],[IsWeekend]])</f>
        <v>14656.059923644025</v>
      </c>
      <c r="J573" s="4">
        <v>546</v>
      </c>
      <c r="K573" s="4">
        <v>14880.484478616545</v>
      </c>
      <c r="L573" s="4">
        <v>448.06163087870118</v>
      </c>
    </row>
    <row r="574" spans="2:12" x14ac:dyDescent="0.3">
      <c r="B574" s="1">
        <f t="shared" si="8"/>
        <v>43303</v>
      </c>
      <c r="C574" s="2">
        <v>16819.030853241158</v>
      </c>
      <c r="D574">
        <v>78</v>
      </c>
      <c r="E574" cm="1">
        <f t="array" ref="E574">_xlfn.SWITCH(MONTH(Cafe_FitTrained[[#This Row],[Date]]),1,100,2,100,3,100,4,150,5,150,6,150,7,150,8,200,9,150,10,150,11,150,12,150)</f>
        <v>150</v>
      </c>
      <c r="F574">
        <v>22</v>
      </c>
      <c r="G574">
        <f>IF(OR(WEEKDAY(Cafe_FitTrained[[#This Row],[Date]])=1, WEEKDAY(Cafe_FitTrained[[#This Row],[Date]])=7),1,0)</f>
        <v>1</v>
      </c>
      <c r="H574" s="8">
        <f>K$17+(K$18*Cafe_FitTrained[[#This Row],[Temp]])+(K$19*Cafe_FitTrained[[#This Row],[ADSpend]])+(K$20*Cafe_FitTrained[[#This Row],[TapsActive]])+(K$21*Cafe_FitTrained[[#This Row],[IsWeekend]])</f>
        <v>14656.059923644025</v>
      </c>
      <c r="J574" s="4">
        <v>547</v>
      </c>
      <c r="K574" s="4">
        <v>14738.135040243302</v>
      </c>
      <c r="L574" s="4">
        <v>1119.4605177725916</v>
      </c>
    </row>
    <row r="575" spans="2:12" x14ac:dyDescent="0.3">
      <c r="B575" s="1">
        <f t="shared" si="8"/>
        <v>43304</v>
      </c>
      <c r="C575" s="2">
        <v>13777.722235101055</v>
      </c>
      <c r="D575">
        <v>75</v>
      </c>
      <c r="E575" cm="1">
        <f t="array" ref="E575">_xlfn.SWITCH(MONTH(Cafe_FitTrained[[#This Row],[Date]]),1,100,2,100,3,100,4,150,5,150,6,150,7,150,8,200,9,150,10,150,11,150,12,150)</f>
        <v>150</v>
      </c>
      <c r="F575">
        <v>16</v>
      </c>
      <c r="G575">
        <f>IF(OR(WEEKDAY(Cafe_FitTrained[[#This Row],[Date]])=1, WEEKDAY(Cafe_FitTrained[[#This Row],[Date]])=7),1,0)</f>
        <v>0</v>
      </c>
      <c r="H575" s="8">
        <f>K$17+(K$18*Cafe_FitTrained[[#This Row],[Temp]])+(K$19*Cafe_FitTrained[[#This Row],[ADSpend]])+(K$20*Cafe_FitTrained[[#This Row],[TapsActive]])+(K$21*Cafe_FitTrained[[#This Row],[IsWeekend]])</f>
        <v>11822.620454428125</v>
      </c>
      <c r="J575" s="4">
        <v>548</v>
      </c>
      <c r="K575" s="4">
        <v>11867.510588096211</v>
      </c>
      <c r="L575" s="4">
        <v>1897.6056331450945</v>
      </c>
    </row>
    <row r="576" spans="2:12" x14ac:dyDescent="0.3">
      <c r="B576" s="1">
        <f t="shared" si="8"/>
        <v>43305</v>
      </c>
      <c r="C576" s="2">
        <v>12667.794023062113</v>
      </c>
      <c r="D576">
        <v>76</v>
      </c>
      <c r="E576" cm="1">
        <f t="array" ref="E576">_xlfn.SWITCH(MONTH(Cafe_FitTrained[[#This Row],[Date]]),1,100,2,100,3,100,4,150,5,150,6,150,7,150,8,200,9,150,10,150,11,150,12,150)</f>
        <v>150</v>
      </c>
      <c r="F576">
        <v>17</v>
      </c>
      <c r="G576">
        <f>IF(OR(WEEKDAY(Cafe_FitTrained[[#This Row],[Date]])=1, WEEKDAY(Cafe_FitTrained[[#This Row],[Date]])=7),1,0)</f>
        <v>0</v>
      </c>
      <c r="H576" s="8">
        <f>K$17+(K$18*Cafe_FitTrained[[#This Row],[Temp]])+(K$19*Cafe_FitTrained[[#This Row],[ADSpend]])+(K$20*Cafe_FitTrained[[#This Row],[TapsActive]])+(K$21*Cafe_FitTrained[[#This Row],[IsWeekend]])</f>
        <v>11839.293186551475</v>
      </c>
      <c r="J576" s="4">
        <v>549</v>
      </c>
      <c r="K576" s="4">
        <v>12043.205490716153</v>
      </c>
      <c r="L576" s="4">
        <v>-471.59591594581798</v>
      </c>
    </row>
    <row r="577" spans="2:12" x14ac:dyDescent="0.3">
      <c r="B577" s="1">
        <f t="shared" si="8"/>
        <v>43306</v>
      </c>
      <c r="C577" s="2">
        <v>11272.921771635425</v>
      </c>
      <c r="D577">
        <v>80</v>
      </c>
      <c r="E577" cm="1">
        <f t="array" ref="E577">_xlfn.SWITCH(MONTH(Cafe_FitTrained[[#This Row],[Date]]),1,100,2,100,3,100,4,150,5,150,6,150,7,150,8,200,9,150,10,150,11,150,12,150)</f>
        <v>150</v>
      </c>
      <c r="F577">
        <v>22</v>
      </c>
      <c r="G577">
        <f>IF(OR(WEEKDAY(Cafe_FitTrained[[#This Row],[Date]])=1, WEEKDAY(Cafe_FitTrained[[#This Row],[Date]])=7),1,0)</f>
        <v>0</v>
      </c>
      <c r="H577" s="8">
        <f>K$17+(K$18*Cafe_FitTrained[[#This Row],[Temp]])+(K$19*Cafe_FitTrained[[#This Row],[ADSpend]])+(K$20*Cafe_FitTrained[[#This Row],[TapsActive]])+(K$21*Cafe_FitTrained[[#This Row],[IsWeekend]])</f>
        <v>11884.183320219561</v>
      </c>
      <c r="J577" s="4">
        <v>550</v>
      </c>
      <c r="K577" s="4">
        <v>12152.209464842701</v>
      </c>
      <c r="L577" s="4">
        <v>1625.9549111833549</v>
      </c>
    </row>
    <row r="578" spans="2:12" x14ac:dyDescent="0.3">
      <c r="B578" s="1">
        <f t="shared" si="8"/>
        <v>43307</v>
      </c>
      <c r="C578" s="2">
        <v>13098.960651547115</v>
      </c>
      <c r="D578">
        <v>81</v>
      </c>
      <c r="E578" cm="1">
        <f t="array" ref="E578">_xlfn.SWITCH(MONTH(Cafe_FitTrained[[#This Row],[Date]]),1,100,2,100,3,100,4,150,5,150,6,150,7,150,8,200,9,150,10,150,11,150,12,150)</f>
        <v>150</v>
      </c>
      <c r="F578">
        <v>15</v>
      </c>
      <c r="G578">
        <f>IF(OR(WEEKDAY(Cafe_FitTrained[[#This Row],[Date]])=1, WEEKDAY(Cafe_FitTrained[[#This Row],[Date]])=7),1,0)</f>
        <v>0</v>
      </c>
      <c r="H578" s="8">
        <f>K$17+(K$18*Cafe_FitTrained[[#This Row],[Temp]])+(K$19*Cafe_FitTrained[[#This Row],[ADSpend]])+(K$20*Cafe_FitTrained[[#This Row],[TapsActive]])+(K$21*Cafe_FitTrained[[#This Row],[IsWeekend]])</f>
        <v>12075.262410945383</v>
      </c>
      <c r="J578" s="4">
        <v>551</v>
      </c>
      <c r="K578" s="4">
        <v>11922.656847168217</v>
      </c>
      <c r="L578" s="4">
        <v>1404.8786286547056</v>
      </c>
    </row>
    <row r="579" spans="2:12" x14ac:dyDescent="0.3">
      <c r="B579" s="1">
        <f t="shared" si="8"/>
        <v>43308</v>
      </c>
      <c r="C579" s="2">
        <v>11801.663736193892</v>
      </c>
      <c r="D579">
        <v>82</v>
      </c>
      <c r="E579" cm="1">
        <f t="array" ref="E579">_xlfn.SWITCH(MONTH(Cafe_FitTrained[[#This Row],[Date]]),1,100,2,100,3,100,4,150,5,150,6,150,7,150,8,200,9,150,10,150,11,150,12,150)</f>
        <v>150</v>
      </c>
      <c r="F579">
        <v>18</v>
      </c>
      <c r="G579">
        <f>IF(OR(WEEKDAY(Cafe_FitTrained[[#This Row],[Date]])=1, WEEKDAY(Cafe_FitTrained[[#This Row],[Date]])=7),1,0)</f>
        <v>0</v>
      </c>
      <c r="H579" s="8">
        <f>K$17+(K$18*Cafe_FitTrained[[#This Row],[Temp]])+(K$19*Cafe_FitTrained[[#This Row],[ADSpend]])+(K$20*Cafe_FitTrained[[#This Row],[TapsActive]])+(K$21*Cafe_FitTrained[[#This Row],[IsWeekend]])</f>
        <v>12048.333553418113</v>
      </c>
      <c r="J579" s="4">
        <v>552</v>
      </c>
      <c r="K579" s="4">
        <v>12080.390473647345</v>
      </c>
      <c r="L579" s="4">
        <v>1189.5063321673606</v>
      </c>
    </row>
    <row r="580" spans="2:12" x14ac:dyDescent="0.3">
      <c r="B580" s="1">
        <f t="shared" si="8"/>
        <v>43309</v>
      </c>
      <c r="C580" s="2">
        <v>17024.321605899135</v>
      </c>
      <c r="D580">
        <v>82</v>
      </c>
      <c r="E580" cm="1">
        <f t="array" ref="E580">_xlfn.SWITCH(MONTH(Cafe_FitTrained[[#This Row],[Date]]),1,100,2,100,3,100,4,150,5,150,6,150,7,150,8,200,9,150,10,150,11,150,12,150)</f>
        <v>150</v>
      </c>
      <c r="F580">
        <v>20</v>
      </c>
      <c r="G580">
        <f>IF(OR(WEEKDAY(Cafe_FitTrained[[#This Row],[Date]])=1, WEEKDAY(Cafe_FitTrained[[#This Row],[Date]])=7),1,0)</f>
        <v>1</v>
      </c>
      <c r="H580" s="8">
        <f>K$17+(K$18*Cafe_FitTrained[[#This Row],[Temp]])+(K$19*Cafe_FitTrained[[#This Row],[ADSpend]])+(K$20*Cafe_FitTrained[[#This Row],[TapsActive]])+(K$21*Cafe_FitTrained[[#This Row],[IsWeekend]])</f>
        <v>14853.555621089276</v>
      </c>
      <c r="J580" s="4">
        <v>553</v>
      </c>
      <c r="K580" s="4">
        <v>14791.992755297842</v>
      </c>
      <c r="L580" s="4">
        <v>1274.3709928504613</v>
      </c>
    </row>
    <row r="581" spans="2:12" x14ac:dyDescent="0.3">
      <c r="B581" s="1">
        <f t="shared" si="8"/>
        <v>43310</v>
      </c>
      <c r="C581" s="2">
        <v>16893.480617860852</v>
      </c>
      <c r="D581">
        <v>79</v>
      </c>
      <c r="E581" cm="1">
        <f t="array" ref="E581">_xlfn.SWITCH(MONTH(Cafe_FitTrained[[#This Row],[Date]]),1,100,2,100,3,100,4,150,5,150,6,150,7,150,8,200,9,150,10,150,11,150,12,150)</f>
        <v>150</v>
      </c>
      <c r="F581">
        <v>14</v>
      </c>
      <c r="G581">
        <f>IF(OR(WEEKDAY(Cafe_FitTrained[[#This Row],[Date]])=1, WEEKDAY(Cafe_FitTrained[[#This Row],[Date]])=7),1,0)</f>
        <v>1</v>
      </c>
      <c r="H581" s="8">
        <f>K$17+(K$18*Cafe_FitTrained[[#This Row],[Temp]])+(K$19*Cafe_FitTrained[[#This Row],[ADSpend]])+(K$20*Cafe_FitTrained[[#This Row],[TapsActive]])+(K$21*Cafe_FitTrained[[#This Row],[IsWeekend]])</f>
        <v>14868.939809195159</v>
      </c>
      <c r="J581" s="4">
        <v>554</v>
      </c>
      <c r="K581" s="4">
        <v>14682.988781171296</v>
      </c>
      <c r="L581" s="4">
        <v>997.80057800096074</v>
      </c>
    </row>
    <row r="582" spans="2:12" x14ac:dyDescent="0.3">
      <c r="B582" s="1">
        <f t="shared" si="8"/>
        <v>43311</v>
      </c>
      <c r="C582" s="2">
        <v>11891.413903816285</v>
      </c>
      <c r="D582">
        <v>79</v>
      </c>
      <c r="E582" cm="1">
        <f t="array" ref="E582">_xlfn.SWITCH(MONTH(Cafe_FitTrained[[#This Row],[Date]]),1,100,2,100,3,100,4,150,5,150,6,150,7,150,8,200,9,150,10,150,11,150,12,150)</f>
        <v>150</v>
      </c>
      <c r="F582">
        <v>13</v>
      </c>
      <c r="G582">
        <f>IF(OR(WEEKDAY(Cafe_FitTrained[[#This Row],[Date]])=1, WEEKDAY(Cafe_FitTrained[[#This Row],[Date]])=7),1,0)</f>
        <v>0</v>
      </c>
      <c r="H582" s="8">
        <f>K$17+(K$18*Cafe_FitTrained[[#This Row],[Temp]])+(K$19*Cafe_FitTrained[[#This Row],[ADSpend]])+(K$20*Cafe_FitTrained[[#This Row],[TapsActive]])+(K$21*Cafe_FitTrained[[#This Row],[IsWeekend]])</f>
        <v>12041.916946698686</v>
      </c>
      <c r="J582" s="4">
        <v>555</v>
      </c>
      <c r="K582" s="4">
        <v>11954.713767397448</v>
      </c>
      <c r="L582" s="4">
        <v>540.96342993710277</v>
      </c>
    </row>
    <row r="583" spans="2:12" x14ac:dyDescent="0.3">
      <c r="B583" s="1">
        <f t="shared" si="8"/>
        <v>43312</v>
      </c>
      <c r="C583" s="2">
        <v>12999.506622663313</v>
      </c>
      <c r="D583">
        <v>76</v>
      </c>
      <c r="E583" cm="1">
        <f t="array" ref="E583">_xlfn.SWITCH(MONTH(Cafe_FitTrained[[#This Row],[Date]]),1,100,2,100,3,100,4,150,5,150,6,150,7,150,8,200,9,150,10,150,11,150,12,150)</f>
        <v>150</v>
      </c>
      <c r="F583">
        <v>17</v>
      </c>
      <c r="G583">
        <f>IF(OR(WEEKDAY(Cafe_FitTrained[[#This Row],[Date]])=1, WEEKDAY(Cafe_FitTrained[[#This Row],[Date]])=7),1,0)</f>
        <v>0</v>
      </c>
      <c r="H583" s="8">
        <f>K$17+(K$18*Cafe_FitTrained[[#This Row],[Temp]])+(K$19*Cafe_FitTrained[[#This Row],[ADSpend]])+(K$20*Cafe_FitTrained[[#This Row],[TapsActive]])+(K$21*Cafe_FitTrained[[#This Row],[IsWeekend]])</f>
        <v>11839.293186551475</v>
      </c>
      <c r="J583" s="4">
        <v>556</v>
      </c>
      <c r="K583" s="4">
        <v>11961.130374116876</v>
      </c>
      <c r="L583" s="4">
        <v>-450.0507644909012</v>
      </c>
    </row>
    <row r="584" spans="2:12" x14ac:dyDescent="0.3">
      <c r="B584" s="1">
        <f t="shared" si="8"/>
        <v>43313</v>
      </c>
      <c r="C584" s="2">
        <v>13177.256032147643</v>
      </c>
      <c r="D584">
        <v>73</v>
      </c>
      <c r="E584" cm="1">
        <f t="array" ref="E584">_xlfn.SWITCH(MONTH(Cafe_FitTrained[[#This Row],[Date]]),1,100,2,100,3,100,4,150,5,150,6,150,7,150,8,200,9,150,10,150,11,150,12,150)</f>
        <v>200</v>
      </c>
      <c r="F584">
        <v>14</v>
      </c>
      <c r="G584">
        <f>IF(OR(WEEKDAY(Cafe_FitTrained[[#This Row],[Date]])=1, WEEKDAY(Cafe_FitTrained[[#This Row],[Date]])=7),1,0)</f>
        <v>0</v>
      </c>
      <c r="H584" s="8">
        <f>K$17+(K$18*Cafe_FitTrained[[#This Row],[Temp]])+(K$19*Cafe_FitTrained[[#This Row],[ADSpend]])+(K$20*Cafe_FitTrained[[#This Row],[TapsActive]])+(K$21*Cafe_FitTrained[[#This Row],[IsWeekend]])</f>
        <v>13725.401100210156</v>
      </c>
      <c r="J584" s="4">
        <v>557</v>
      </c>
      <c r="K584" s="4">
        <v>12152.209464842701</v>
      </c>
      <c r="L584" s="4">
        <v>953.67180621978878</v>
      </c>
    </row>
    <row r="585" spans="2:12" x14ac:dyDescent="0.3">
      <c r="B585" s="1">
        <f t="shared" ref="B585:B648" si="9">B584+1</f>
        <v>43314</v>
      </c>
      <c r="C585" s="2">
        <v>14749.749914567683</v>
      </c>
      <c r="D585">
        <v>72</v>
      </c>
      <c r="E585" cm="1">
        <f t="array" ref="E585">_xlfn.SWITCH(MONTH(Cafe_FitTrained[[#This Row],[Date]]),1,100,2,100,3,100,4,150,5,150,6,150,7,150,8,200,9,150,10,150,11,150,12,150)</f>
        <v>200</v>
      </c>
      <c r="F585">
        <v>17</v>
      </c>
      <c r="G585">
        <f>IF(OR(WEEKDAY(Cafe_FitTrained[[#This Row],[Date]])=1, WEEKDAY(Cafe_FitTrained[[#This Row],[Date]])=7),1,0)</f>
        <v>0</v>
      </c>
      <c r="H585" s="8">
        <f>K$17+(K$18*Cafe_FitTrained[[#This Row],[Temp]])+(K$19*Cafe_FitTrained[[#This Row],[ADSpend]])+(K$20*Cafe_FitTrained[[#This Row],[TapsActive]])+(K$21*Cafe_FitTrained[[#This Row],[IsWeekend]])</f>
        <v>13621.525188785568</v>
      </c>
      <c r="J585" s="4">
        <v>558</v>
      </c>
      <c r="K585" s="4">
        <v>12115.024481911509</v>
      </c>
      <c r="L585" s="4">
        <v>433.78303820359542</v>
      </c>
    </row>
    <row r="586" spans="2:12" x14ac:dyDescent="0.3">
      <c r="B586" s="1">
        <f t="shared" si="9"/>
        <v>43315</v>
      </c>
      <c r="C586" s="2">
        <v>14242.076853424305</v>
      </c>
      <c r="D586">
        <v>76</v>
      </c>
      <c r="E586" cm="1">
        <f t="array" ref="E586">_xlfn.SWITCH(MONTH(Cafe_FitTrained[[#This Row],[Date]]),1,100,2,100,3,100,4,150,5,150,6,150,7,150,8,200,9,150,10,150,11,150,12,150)</f>
        <v>200</v>
      </c>
      <c r="F586">
        <v>12</v>
      </c>
      <c r="G586">
        <f>IF(OR(WEEKDAY(Cafe_FitTrained[[#This Row],[Date]])=1, WEEKDAY(Cafe_FitTrained[[#This Row],[Date]])=7),1,0)</f>
        <v>0</v>
      </c>
      <c r="H586" s="8">
        <f>K$17+(K$18*Cafe_FitTrained[[#This Row],[Temp]])+(K$19*Cafe_FitTrained[[#This Row],[ADSpend]])+(K$20*Cafe_FitTrained[[#This Row],[TapsActive]])+(K$21*Cafe_FitTrained[[#This Row],[IsWeekend]])</f>
        <v>13884.423270706748</v>
      </c>
      <c r="J586" s="4">
        <v>559</v>
      </c>
      <c r="K586" s="4">
        <v>12053.461616120072</v>
      </c>
      <c r="L586" s="4">
        <v>1599.3816706944344</v>
      </c>
    </row>
    <row r="587" spans="2:12" x14ac:dyDescent="0.3">
      <c r="B587" s="1">
        <f t="shared" si="9"/>
        <v>43316</v>
      </c>
      <c r="C587" s="2">
        <v>16026.226763182352</v>
      </c>
      <c r="D587">
        <v>80</v>
      </c>
      <c r="E587" cm="1">
        <f t="array" ref="E587">_xlfn.SWITCH(MONTH(Cafe_FitTrained[[#This Row],[Date]]),1,100,2,100,3,100,4,150,5,150,6,150,7,150,8,200,9,150,10,150,11,150,12,150)</f>
        <v>200</v>
      </c>
      <c r="F587">
        <v>19</v>
      </c>
      <c r="G587">
        <f>IF(OR(WEEKDAY(Cafe_FitTrained[[#This Row],[Date]])=1, WEEKDAY(Cafe_FitTrained[[#This Row],[Date]])=7),1,0)</f>
        <v>1</v>
      </c>
      <c r="H587" s="8">
        <f>K$17+(K$18*Cafe_FitTrained[[#This Row],[Temp]])+(K$19*Cafe_FitTrained[[#This Row],[ADSpend]])+(K$20*Cafe_FitTrained[[#This Row],[TapsActive]])+(K$21*Cafe_FitTrained[[#This Row],[IsWeekend]])</f>
        <v>16734.535472045998</v>
      </c>
      <c r="J587" s="4">
        <v>560</v>
      </c>
      <c r="K587" s="4">
        <v>14738.135040243302</v>
      </c>
      <c r="L587" s="4">
        <v>411.64843183603989</v>
      </c>
    </row>
    <row r="588" spans="2:12" x14ac:dyDescent="0.3">
      <c r="B588" s="1">
        <f t="shared" si="9"/>
        <v>43317</v>
      </c>
      <c r="C588" s="2">
        <v>16704.376409562443</v>
      </c>
      <c r="D588">
        <v>82</v>
      </c>
      <c r="E588" cm="1">
        <f t="array" ref="E588">_xlfn.SWITCH(MONTH(Cafe_FitTrained[[#This Row],[Date]]),1,100,2,100,3,100,4,150,5,150,6,150,7,150,8,200,9,150,10,150,11,150,12,150)</f>
        <v>200</v>
      </c>
      <c r="F588">
        <v>14</v>
      </c>
      <c r="G588">
        <f>IF(OR(WEEKDAY(Cafe_FitTrained[[#This Row],[Date]])=1, WEEKDAY(Cafe_FitTrained[[#This Row],[Date]])=7),1,0)</f>
        <v>1</v>
      </c>
      <c r="H588" s="8">
        <f>K$17+(K$18*Cafe_FitTrained[[#This Row],[Temp]])+(K$19*Cafe_FitTrained[[#This Row],[ADSpend]])+(K$20*Cafe_FitTrained[[#This Row],[TapsActive]])+(K$21*Cafe_FitTrained[[#This Row],[IsWeekend]])</f>
        <v>16920.486500069863</v>
      </c>
      <c r="J588" s="4">
        <v>561</v>
      </c>
      <c r="K588" s="4">
        <v>14803.53742471923</v>
      </c>
      <c r="L588" s="4">
        <v>1336.4618710159648</v>
      </c>
    </row>
    <row r="589" spans="2:12" x14ac:dyDescent="0.3">
      <c r="B589" s="1">
        <f t="shared" si="9"/>
        <v>43318</v>
      </c>
      <c r="C589" s="2">
        <v>15638.191833322589</v>
      </c>
      <c r="D589">
        <v>84</v>
      </c>
      <c r="E589" cm="1">
        <f t="array" ref="E589">_xlfn.SWITCH(MONTH(Cafe_FitTrained[[#This Row],[Date]]),1,100,2,100,3,100,4,150,5,150,6,150,7,150,8,200,9,150,10,150,11,150,12,150)</f>
        <v>200</v>
      </c>
      <c r="F589">
        <v>20</v>
      </c>
      <c r="G589">
        <f>IF(OR(WEEKDAY(Cafe_FitTrained[[#This Row],[Date]])=1, WEEKDAY(Cafe_FitTrained[[#This Row],[Date]])=7),1,0)</f>
        <v>0</v>
      </c>
      <c r="H589" s="8">
        <f>K$17+(K$18*Cafe_FitTrained[[#This Row],[Temp]])+(K$19*Cafe_FitTrained[[#This Row],[ADSpend]])+(K$20*Cafe_FitTrained[[#This Row],[TapsActive]])+(K$21*Cafe_FitTrained[[#This Row],[IsWeekend]])</f>
        <v>14017.805127693538</v>
      </c>
      <c r="J589" s="4">
        <v>562</v>
      </c>
      <c r="K589" s="4">
        <v>12080.390473647345</v>
      </c>
      <c r="L589" s="4">
        <v>-190.94406814695685</v>
      </c>
    </row>
    <row r="590" spans="2:12" x14ac:dyDescent="0.3">
      <c r="B590" s="1">
        <f t="shared" si="9"/>
        <v>43319</v>
      </c>
      <c r="C590" s="2">
        <v>13476.131112522478</v>
      </c>
      <c r="D590">
        <v>83</v>
      </c>
      <c r="E590" cm="1">
        <f t="array" ref="E590">_xlfn.SWITCH(MONTH(Cafe_FitTrained[[#This Row],[Date]]),1,100,2,100,3,100,4,150,5,150,6,150,7,150,8,200,9,150,10,150,11,150,12,150)</f>
        <v>200</v>
      </c>
      <c r="F590">
        <v>22</v>
      </c>
      <c r="G590">
        <f>IF(OR(WEEKDAY(Cafe_FitTrained[[#This Row],[Date]])=1, WEEKDAY(Cafe_FitTrained[[#This Row],[Date]])=7),1,0)</f>
        <v>0</v>
      </c>
      <c r="H590" s="8">
        <f>K$17+(K$18*Cafe_FitTrained[[#This Row],[Temp]])+(K$19*Cafe_FitTrained[[#This Row],[ADSpend]])+(K$20*Cafe_FitTrained[[#This Row],[TapsActive]])+(K$21*Cafe_FitTrained[[#This Row],[IsWeekend]])</f>
        <v>13935.730011094261</v>
      </c>
      <c r="J590" s="4">
        <v>563</v>
      </c>
      <c r="K590" s="4">
        <v>11971.386499520799</v>
      </c>
      <c r="L590" s="4">
        <v>895.28249127791423</v>
      </c>
    </row>
    <row r="591" spans="2:12" x14ac:dyDescent="0.3">
      <c r="B591" s="1">
        <f t="shared" si="9"/>
        <v>43320</v>
      </c>
      <c r="C591" s="2">
        <v>13364.340644752236</v>
      </c>
      <c r="D591">
        <v>80</v>
      </c>
      <c r="E591" cm="1">
        <f t="array" ref="E591">_xlfn.SWITCH(MONTH(Cafe_FitTrained[[#This Row],[Date]]),1,100,2,100,3,100,4,150,5,150,6,150,7,150,8,200,9,150,10,150,11,150,12,150)</f>
        <v>200</v>
      </c>
      <c r="F591">
        <v>20</v>
      </c>
      <c r="G591">
        <f>IF(OR(WEEKDAY(Cafe_FitTrained[[#This Row],[Date]])=1, WEEKDAY(Cafe_FitTrained[[#This Row],[Date]])=7),1,0)</f>
        <v>0</v>
      </c>
      <c r="H591" s="8">
        <f>K$17+(K$18*Cafe_FitTrained[[#This Row],[Temp]])+(K$19*Cafe_FitTrained[[#This Row],[ADSpend]])+(K$20*Cafe_FitTrained[[#This Row],[TapsActive]])+(K$21*Cafe_FitTrained[[#This Row],[IsWeekend]])</f>
        <v>13863.911019898906</v>
      </c>
      <c r="J591" s="4">
        <v>564</v>
      </c>
      <c r="K591" s="4">
        <v>12026.532758592804</v>
      </c>
      <c r="L591" s="4">
        <v>604.46195154027737</v>
      </c>
    </row>
    <row r="592" spans="2:12" x14ac:dyDescent="0.3">
      <c r="B592" s="1">
        <f t="shared" si="9"/>
        <v>43321</v>
      </c>
      <c r="C592" s="2">
        <v>12851.4045944014</v>
      </c>
      <c r="D592">
        <v>77</v>
      </c>
      <c r="E592" cm="1">
        <f t="array" ref="E592">_xlfn.SWITCH(MONTH(Cafe_FitTrained[[#This Row],[Date]]),1,100,2,100,3,100,4,150,5,150,6,150,7,150,8,200,9,150,10,150,11,150,12,150)</f>
        <v>200</v>
      </c>
      <c r="F592">
        <v>14</v>
      </c>
      <c r="G592">
        <f>IF(OR(WEEKDAY(Cafe_FitTrained[[#This Row],[Date]])=1, WEEKDAY(Cafe_FitTrained[[#This Row],[Date]])=7),1,0)</f>
        <v>0</v>
      </c>
      <c r="H592" s="8">
        <f>K$17+(K$18*Cafe_FitTrained[[#This Row],[Temp]])+(K$19*Cafe_FitTrained[[#This Row],[ADSpend]])+(K$20*Cafe_FitTrained[[#This Row],[TapsActive]])+(K$21*Cafe_FitTrained[[#This Row],[IsWeekend]])</f>
        <v>13879.295208004789</v>
      </c>
      <c r="J592" s="4">
        <v>565</v>
      </c>
      <c r="K592" s="4">
        <v>12113.735937894042</v>
      </c>
      <c r="L592" s="4">
        <v>548.76439784608374</v>
      </c>
    </row>
    <row r="593" spans="2:12" x14ac:dyDescent="0.3">
      <c r="B593" s="1">
        <f t="shared" si="9"/>
        <v>43322</v>
      </c>
      <c r="C593" s="2">
        <v>14667.215264783663</v>
      </c>
      <c r="D593">
        <v>77</v>
      </c>
      <c r="E593" cm="1">
        <f t="array" ref="E593">_xlfn.SWITCH(MONTH(Cafe_FitTrained[[#This Row],[Date]]),1,100,2,100,3,100,4,150,5,150,6,150,7,150,8,200,9,150,10,150,11,150,12,150)</f>
        <v>200</v>
      </c>
      <c r="F593">
        <v>20</v>
      </c>
      <c r="G593">
        <f>IF(OR(WEEKDAY(Cafe_FitTrained[[#This Row],[Date]])=1, WEEKDAY(Cafe_FitTrained[[#This Row],[Date]])=7),1,0)</f>
        <v>0</v>
      </c>
      <c r="H593" s="8">
        <f>K$17+(K$18*Cafe_FitTrained[[#This Row],[Temp]])+(K$19*Cafe_FitTrained[[#This Row],[ADSpend]])+(K$20*Cafe_FitTrained[[#This Row],[TapsActive]])+(K$21*Cafe_FitTrained[[#This Row],[IsWeekend]])</f>
        <v>13748.490439052932</v>
      </c>
      <c r="J593" s="4">
        <v>566</v>
      </c>
      <c r="K593" s="4">
        <v>11850.837855972861</v>
      </c>
      <c r="L593" s="4">
        <v>751.57575290175555</v>
      </c>
    </row>
    <row r="594" spans="2:12" x14ac:dyDescent="0.3">
      <c r="B594" s="1">
        <f t="shared" si="9"/>
        <v>43323</v>
      </c>
      <c r="C594" s="2">
        <v>16116.125830084104</v>
      </c>
      <c r="D594">
        <v>79</v>
      </c>
      <c r="E594" cm="1">
        <f t="array" ref="E594">_xlfn.SWITCH(MONTH(Cafe_FitTrained[[#This Row],[Date]]),1,100,2,100,3,100,4,150,5,150,6,150,7,150,8,200,9,150,10,150,11,150,12,150)</f>
        <v>200</v>
      </c>
      <c r="F594">
        <v>20</v>
      </c>
      <c r="G594">
        <f>IF(OR(WEEKDAY(Cafe_FitTrained[[#This Row],[Date]])=1, WEEKDAY(Cafe_FitTrained[[#This Row],[Date]])=7),1,0)</f>
        <v>1</v>
      </c>
      <c r="H594" s="8">
        <f>K$17+(K$18*Cafe_FitTrained[[#This Row],[Temp]])+(K$19*Cafe_FitTrained[[#This Row],[ADSpend]])+(K$20*Cafe_FitTrained[[#This Row],[TapsActive]])+(K$21*Cafe_FitTrained[[#This Row],[IsWeekend]])</f>
        <v>16674.261150272028</v>
      </c>
      <c r="J594" s="4">
        <v>567</v>
      </c>
      <c r="K594" s="4">
        <v>14656.059923644025</v>
      </c>
      <c r="L594" s="4">
        <v>-506.61473323579048</v>
      </c>
    </row>
    <row r="595" spans="2:12" x14ac:dyDescent="0.3">
      <c r="B595" s="1">
        <f t="shared" si="9"/>
        <v>43324</v>
      </c>
      <c r="C595" s="2">
        <v>17493.898205004811</v>
      </c>
      <c r="D595">
        <v>80</v>
      </c>
      <c r="E595" cm="1">
        <f t="array" ref="E595">_xlfn.SWITCH(MONTH(Cafe_FitTrained[[#This Row],[Date]]),1,100,2,100,3,100,4,150,5,150,6,150,7,150,8,200,9,150,10,150,11,150,12,150)</f>
        <v>200</v>
      </c>
      <c r="F595">
        <v>20</v>
      </c>
      <c r="G595">
        <f>IF(OR(WEEKDAY(Cafe_FitTrained[[#This Row],[Date]])=1, WEEKDAY(Cafe_FitTrained[[#This Row],[Date]])=7),1,0)</f>
        <v>1</v>
      </c>
      <c r="H595" s="8">
        <f>K$17+(K$18*Cafe_FitTrained[[#This Row],[Temp]])+(K$19*Cafe_FitTrained[[#This Row],[ADSpend]])+(K$20*Cafe_FitTrained[[#This Row],[TapsActive]])+(K$21*Cafe_FitTrained[[#This Row],[IsWeekend]])</f>
        <v>16712.734677220687</v>
      </c>
      <c r="J595" s="4">
        <v>568</v>
      </c>
      <c r="K595" s="4">
        <v>14656.059923644025</v>
      </c>
      <c r="L595" s="4">
        <v>2162.9709295971334</v>
      </c>
    </row>
    <row r="596" spans="2:12" x14ac:dyDescent="0.3">
      <c r="B596" s="1">
        <f t="shared" si="9"/>
        <v>43325</v>
      </c>
      <c r="C596" s="2">
        <v>14645.251612099903</v>
      </c>
      <c r="D596">
        <v>81</v>
      </c>
      <c r="E596" cm="1">
        <f t="array" ref="E596">_xlfn.SWITCH(MONTH(Cafe_FitTrained[[#This Row],[Date]]),1,100,2,100,3,100,4,150,5,150,6,150,7,150,8,200,9,150,10,150,11,150,12,150)</f>
        <v>200</v>
      </c>
      <c r="F596">
        <v>19</v>
      </c>
      <c r="G596">
        <f>IF(OR(WEEKDAY(Cafe_FitTrained[[#This Row],[Date]])=1, WEEKDAY(Cafe_FitTrained[[#This Row],[Date]])=7),1,0)</f>
        <v>0</v>
      </c>
      <c r="H596" s="8">
        <f>K$17+(K$18*Cafe_FitTrained[[#This Row],[Temp]])+(K$19*Cafe_FitTrained[[#This Row],[ADSpend]])+(K$20*Cafe_FitTrained[[#This Row],[TapsActive]])+(K$21*Cafe_FitTrained[[#This Row],[IsWeekend]])</f>
        <v>13924.185341672874</v>
      </c>
      <c r="J596" s="4">
        <v>569</v>
      </c>
      <c r="K596" s="4">
        <v>11822.620454428125</v>
      </c>
      <c r="L596" s="4">
        <v>1955.1017806729305</v>
      </c>
    </row>
    <row r="597" spans="2:12" x14ac:dyDescent="0.3">
      <c r="B597" s="1">
        <f t="shared" si="9"/>
        <v>43326</v>
      </c>
      <c r="C597" s="2">
        <v>14714.54829628806</v>
      </c>
      <c r="D597">
        <v>80</v>
      </c>
      <c r="E597" cm="1">
        <f t="array" ref="E597">_xlfn.SWITCH(MONTH(Cafe_FitTrained[[#This Row],[Date]]),1,100,2,100,3,100,4,150,5,150,6,150,7,150,8,200,9,150,10,150,11,150,12,150)</f>
        <v>200</v>
      </c>
      <c r="F597">
        <v>17</v>
      </c>
      <c r="G597">
        <f>IF(OR(WEEKDAY(Cafe_FitTrained[[#This Row],[Date]])=1, WEEKDAY(Cafe_FitTrained[[#This Row],[Date]])=7),1,0)</f>
        <v>0</v>
      </c>
      <c r="H597" s="8">
        <f>K$17+(K$18*Cafe_FitTrained[[#This Row],[Temp]])+(K$19*Cafe_FitTrained[[#This Row],[ADSpend]])+(K$20*Cafe_FitTrained[[#This Row],[TapsActive]])+(K$21*Cafe_FitTrained[[#This Row],[IsWeekend]])</f>
        <v>13929.313404374834</v>
      </c>
      <c r="J597" s="4">
        <v>570</v>
      </c>
      <c r="K597" s="4">
        <v>11839.293186551475</v>
      </c>
      <c r="L597" s="4">
        <v>828.50083651063869</v>
      </c>
    </row>
    <row r="598" spans="2:12" x14ac:dyDescent="0.3">
      <c r="B598" s="1">
        <f t="shared" si="9"/>
        <v>43327</v>
      </c>
      <c r="C598" s="2">
        <v>14256.36384127927</v>
      </c>
      <c r="D598">
        <v>81</v>
      </c>
      <c r="E598" cm="1">
        <f t="array" ref="E598">_xlfn.SWITCH(MONTH(Cafe_FitTrained[[#This Row],[Date]]),1,100,2,100,3,100,4,150,5,150,6,150,7,150,8,200,9,150,10,150,11,150,12,150)</f>
        <v>200</v>
      </c>
      <c r="F598">
        <v>21</v>
      </c>
      <c r="G598">
        <f>IF(OR(WEEKDAY(Cafe_FitTrained[[#This Row],[Date]])=1, WEEKDAY(Cafe_FitTrained[[#This Row],[Date]])=7),1,0)</f>
        <v>0</v>
      </c>
      <c r="H598" s="8">
        <f>K$17+(K$18*Cafe_FitTrained[[#This Row],[Temp]])+(K$19*Cafe_FitTrained[[#This Row],[ADSpend]])+(K$20*Cafe_FitTrained[[#This Row],[TapsActive]])+(K$21*Cafe_FitTrained[[#This Row],[IsWeekend]])</f>
        <v>13880.583752022254</v>
      </c>
      <c r="J598" s="4">
        <v>571</v>
      </c>
      <c r="K598" s="4">
        <v>11884.183320219561</v>
      </c>
      <c r="L598" s="4">
        <v>-611.26154858413611</v>
      </c>
    </row>
    <row r="599" spans="2:12" x14ac:dyDescent="0.3">
      <c r="B599" s="1">
        <f t="shared" si="9"/>
        <v>43328</v>
      </c>
      <c r="C599" s="2">
        <v>13353.468099499274</v>
      </c>
      <c r="D599">
        <v>82</v>
      </c>
      <c r="E599" cm="1">
        <f t="array" ref="E599">_xlfn.SWITCH(MONTH(Cafe_FitTrained[[#This Row],[Date]]),1,100,2,100,3,100,4,150,5,150,6,150,7,150,8,200,9,150,10,150,11,150,12,150)</f>
        <v>200</v>
      </c>
      <c r="F599">
        <v>14</v>
      </c>
      <c r="G599">
        <f>IF(OR(WEEKDAY(Cafe_FitTrained[[#This Row],[Date]])=1, WEEKDAY(Cafe_FitTrained[[#This Row],[Date]])=7),1,0)</f>
        <v>0</v>
      </c>
      <c r="H599" s="8">
        <f>K$17+(K$18*Cafe_FitTrained[[#This Row],[Temp]])+(K$19*Cafe_FitTrained[[#This Row],[ADSpend]])+(K$20*Cafe_FitTrained[[#This Row],[TapsActive]])+(K$21*Cafe_FitTrained[[#This Row],[IsWeekend]])</f>
        <v>14071.662842748079</v>
      </c>
      <c r="J599" s="4">
        <v>572</v>
      </c>
      <c r="K599" s="4">
        <v>12075.262410945383</v>
      </c>
      <c r="L599" s="4">
        <v>1023.6982406017323</v>
      </c>
    </row>
    <row r="600" spans="2:12" x14ac:dyDescent="0.3">
      <c r="B600" s="1">
        <f t="shared" si="9"/>
        <v>43329</v>
      </c>
      <c r="C600" s="2">
        <v>15677.765369701414</v>
      </c>
      <c r="D600">
        <v>79</v>
      </c>
      <c r="E600" cm="1">
        <f t="array" ref="E600">_xlfn.SWITCH(MONTH(Cafe_FitTrained[[#This Row],[Date]]),1,100,2,100,3,100,4,150,5,150,6,150,7,150,8,200,9,150,10,150,11,150,12,150)</f>
        <v>200</v>
      </c>
      <c r="F600">
        <v>16</v>
      </c>
      <c r="G600">
        <f>IF(OR(WEEKDAY(Cafe_FitTrained[[#This Row],[Date]])=1, WEEKDAY(Cafe_FitTrained[[#This Row],[Date]])=7),1,0)</f>
        <v>0</v>
      </c>
      <c r="H600" s="8">
        <f>K$17+(K$18*Cafe_FitTrained[[#This Row],[Temp]])+(K$19*Cafe_FitTrained[[#This Row],[ADSpend]])+(K$20*Cafe_FitTrained[[#This Row],[TapsActive]])+(K$21*Cafe_FitTrained[[#This Row],[IsWeekend]])</f>
        <v>13912.640672251484</v>
      </c>
      <c r="J600" s="4">
        <v>573</v>
      </c>
      <c r="K600" s="4">
        <v>12048.333553418113</v>
      </c>
      <c r="L600" s="4">
        <v>-246.66981722422133</v>
      </c>
    </row>
    <row r="601" spans="2:12" x14ac:dyDescent="0.3">
      <c r="B601" s="1">
        <f t="shared" si="9"/>
        <v>43330</v>
      </c>
      <c r="C601" s="2">
        <v>15989.183261694667</v>
      </c>
      <c r="D601">
        <v>78</v>
      </c>
      <c r="E601" cm="1">
        <f t="array" ref="E601">_xlfn.SWITCH(MONTH(Cafe_FitTrained[[#This Row],[Date]]),1,100,2,100,3,100,4,150,5,150,6,150,7,150,8,200,9,150,10,150,11,150,12,150)</f>
        <v>200</v>
      </c>
      <c r="F601">
        <v>22</v>
      </c>
      <c r="G601">
        <f>IF(OR(WEEKDAY(Cafe_FitTrained[[#This Row],[Date]])=1, WEEKDAY(Cafe_FitTrained[[#This Row],[Date]])=7),1,0)</f>
        <v>1</v>
      </c>
      <c r="H601" s="8">
        <f>K$17+(K$18*Cafe_FitTrained[[#This Row],[Temp]])+(K$19*Cafe_FitTrained[[#This Row],[ADSpend]])+(K$20*Cafe_FitTrained[[#This Row],[TapsActive]])+(K$21*Cafe_FitTrained[[#This Row],[IsWeekend]])</f>
        <v>16592.186033672755</v>
      </c>
      <c r="J601" s="4">
        <v>574</v>
      </c>
      <c r="K601" s="4">
        <v>14853.555621089276</v>
      </c>
      <c r="L601" s="4">
        <v>2170.7659848098592</v>
      </c>
    </row>
    <row r="602" spans="2:12" x14ac:dyDescent="0.3">
      <c r="B602" s="1">
        <f t="shared" si="9"/>
        <v>43331</v>
      </c>
      <c r="C602" s="2">
        <v>16744.951746120969</v>
      </c>
      <c r="D602">
        <v>76</v>
      </c>
      <c r="E602" cm="1">
        <f t="array" ref="E602">_xlfn.SWITCH(MONTH(Cafe_FitTrained[[#This Row],[Date]]),1,100,2,100,3,100,4,150,5,150,6,150,7,150,8,200,9,150,10,150,11,150,12,150)</f>
        <v>200</v>
      </c>
      <c r="F602">
        <v>18</v>
      </c>
      <c r="G602">
        <f>IF(OR(WEEKDAY(Cafe_FitTrained[[#This Row],[Date]])=1, WEEKDAY(Cafe_FitTrained[[#This Row],[Date]])=7),1,0)</f>
        <v>1</v>
      </c>
      <c r="H602" s="8">
        <f>K$17+(K$18*Cafe_FitTrained[[#This Row],[Temp]])+(K$19*Cafe_FitTrained[[#This Row],[ADSpend]])+(K$20*Cafe_FitTrained[[#This Row],[TapsActive]])+(K$21*Cafe_FitTrained[[#This Row],[IsWeekend]])</f>
        <v>16602.442159076676</v>
      </c>
      <c r="J602" s="4">
        <v>575</v>
      </c>
      <c r="K602" s="4">
        <v>14868.939809195159</v>
      </c>
      <c r="L602" s="4">
        <v>2024.5408086656935</v>
      </c>
    </row>
    <row r="603" spans="2:12" x14ac:dyDescent="0.3">
      <c r="B603" s="1">
        <f t="shared" si="9"/>
        <v>43332</v>
      </c>
      <c r="C603" s="2">
        <v>14615.35534390248</v>
      </c>
      <c r="D603">
        <v>77</v>
      </c>
      <c r="E603" cm="1">
        <f t="array" ref="E603">_xlfn.SWITCH(MONTH(Cafe_FitTrained[[#This Row],[Date]]),1,100,2,100,3,100,4,150,5,150,6,150,7,150,8,200,9,150,10,150,11,150,12,150)</f>
        <v>200</v>
      </c>
      <c r="F603">
        <v>16</v>
      </c>
      <c r="G603">
        <f>IF(OR(WEEKDAY(Cafe_FitTrained[[#This Row],[Date]])=1, WEEKDAY(Cafe_FitTrained[[#This Row],[Date]])=7),1,0)</f>
        <v>0</v>
      </c>
      <c r="H603" s="8">
        <f>K$17+(K$18*Cafe_FitTrained[[#This Row],[Temp]])+(K$19*Cafe_FitTrained[[#This Row],[ADSpend]])+(K$20*Cafe_FitTrained[[#This Row],[TapsActive]])+(K$21*Cafe_FitTrained[[#This Row],[IsWeekend]])</f>
        <v>13835.693618354169</v>
      </c>
      <c r="J603" s="4">
        <v>576</v>
      </c>
      <c r="K603" s="4">
        <v>12041.916946698686</v>
      </c>
      <c r="L603" s="4">
        <v>-150.50304288240113</v>
      </c>
    </row>
    <row r="604" spans="2:12" x14ac:dyDescent="0.3">
      <c r="B604" s="1">
        <f t="shared" si="9"/>
        <v>43333</v>
      </c>
      <c r="C604" s="2">
        <v>13463.388413591674</v>
      </c>
      <c r="D604">
        <v>78</v>
      </c>
      <c r="E604" cm="1">
        <f t="array" ref="E604">_xlfn.SWITCH(MONTH(Cafe_FitTrained[[#This Row],[Date]]),1,100,2,100,3,100,4,150,5,150,6,150,7,150,8,200,9,150,10,150,11,150,12,150)</f>
        <v>200</v>
      </c>
      <c r="F604">
        <v>16</v>
      </c>
      <c r="G604">
        <f>IF(OR(WEEKDAY(Cafe_FitTrained[[#This Row],[Date]])=1, WEEKDAY(Cafe_FitTrained[[#This Row],[Date]])=7),1,0)</f>
        <v>0</v>
      </c>
      <c r="H604" s="8">
        <f>K$17+(K$18*Cafe_FitTrained[[#This Row],[Temp]])+(K$19*Cafe_FitTrained[[#This Row],[ADSpend]])+(K$20*Cafe_FitTrained[[#This Row],[TapsActive]])+(K$21*Cafe_FitTrained[[#This Row],[IsWeekend]])</f>
        <v>13874.167145302827</v>
      </c>
      <c r="J604" s="4">
        <v>577</v>
      </c>
      <c r="K604" s="4">
        <v>11839.293186551475</v>
      </c>
      <c r="L604" s="4">
        <v>1160.2134361118387</v>
      </c>
    </row>
    <row r="605" spans="2:12" x14ac:dyDescent="0.3">
      <c r="B605" s="1">
        <f t="shared" si="9"/>
        <v>43334</v>
      </c>
      <c r="C605" s="2">
        <v>12847.581538606169</v>
      </c>
      <c r="D605">
        <v>78</v>
      </c>
      <c r="E605" cm="1">
        <f t="array" ref="E605">_xlfn.SWITCH(MONTH(Cafe_FitTrained[[#This Row],[Date]]),1,100,2,100,3,100,4,150,5,150,6,150,7,150,8,200,9,150,10,150,11,150,12,150)</f>
        <v>200</v>
      </c>
      <c r="F605">
        <v>20</v>
      </c>
      <c r="G605">
        <f>IF(OR(WEEKDAY(Cafe_FitTrained[[#This Row],[Date]])=1, WEEKDAY(Cafe_FitTrained[[#This Row],[Date]])=7),1,0)</f>
        <v>0</v>
      </c>
      <c r="H605" s="8">
        <f>K$17+(K$18*Cafe_FitTrained[[#This Row],[Temp]])+(K$19*Cafe_FitTrained[[#This Row],[ADSpend]])+(K$20*Cafe_FitTrained[[#This Row],[TapsActive]])+(K$21*Cafe_FitTrained[[#This Row],[IsWeekend]])</f>
        <v>13786.963966001589</v>
      </c>
      <c r="J605" s="4">
        <v>578</v>
      </c>
      <c r="K605" s="4">
        <v>13725.401100210156</v>
      </c>
      <c r="L605" s="4">
        <v>-548.14506806251302</v>
      </c>
    </row>
    <row r="606" spans="2:12" x14ac:dyDescent="0.3">
      <c r="B606" s="1">
        <f t="shared" si="9"/>
        <v>43335</v>
      </c>
      <c r="C606" s="2">
        <v>15117.239095106708</v>
      </c>
      <c r="D606">
        <v>76</v>
      </c>
      <c r="E606" cm="1">
        <f t="array" ref="E606">_xlfn.SWITCH(MONTH(Cafe_FitTrained[[#This Row],[Date]]),1,100,2,100,3,100,4,150,5,150,6,150,7,150,8,200,9,150,10,150,11,150,12,150)</f>
        <v>200</v>
      </c>
      <c r="F606">
        <v>17</v>
      </c>
      <c r="G606">
        <f>IF(OR(WEEKDAY(Cafe_FitTrained[[#This Row],[Date]])=1, WEEKDAY(Cafe_FitTrained[[#This Row],[Date]])=7),1,0)</f>
        <v>0</v>
      </c>
      <c r="H606" s="8">
        <f>K$17+(K$18*Cafe_FitTrained[[#This Row],[Temp]])+(K$19*Cafe_FitTrained[[#This Row],[ADSpend]])+(K$20*Cafe_FitTrained[[#This Row],[TapsActive]])+(K$21*Cafe_FitTrained[[#This Row],[IsWeekend]])</f>
        <v>13775.419296580201</v>
      </c>
      <c r="J606" s="4">
        <v>579</v>
      </c>
      <c r="K606" s="4">
        <v>13621.525188785568</v>
      </c>
      <c r="L606" s="4">
        <v>1128.2247257821145</v>
      </c>
    </row>
    <row r="607" spans="2:12" x14ac:dyDescent="0.3">
      <c r="B607" s="1">
        <f t="shared" si="9"/>
        <v>43336</v>
      </c>
      <c r="C607" s="2">
        <v>13043.480778591793</v>
      </c>
      <c r="D607">
        <v>74</v>
      </c>
      <c r="E607" cm="1">
        <f t="array" ref="E607">_xlfn.SWITCH(MONTH(Cafe_FitTrained[[#This Row],[Date]]),1,100,2,100,3,100,4,150,5,150,6,150,7,150,8,200,9,150,10,150,11,150,12,150)</f>
        <v>200</v>
      </c>
      <c r="F607">
        <v>18</v>
      </c>
      <c r="G607">
        <f>IF(OR(WEEKDAY(Cafe_FitTrained[[#This Row],[Date]])=1, WEEKDAY(Cafe_FitTrained[[#This Row],[Date]])=7),1,0)</f>
        <v>0</v>
      </c>
      <c r="H607" s="8">
        <f>K$17+(K$18*Cafe_FitTrained[[#This Row],[Temp]])+(K$19*Cafe_FitTrained[[#This Row],[ADSpend]])+(K$20*Cafe_FitTrained[[#This Row],[TapsActive]])+(K$21*Cafe_FitTrained[[#This Row],[IsWeekend]])</f>
        <v>13676.671447857576</v>
      </c>
      <c r="J607" s="4">
        <v>580</v>
      </c>
      <c r="K607" s="4">
        <v>13884.423270706748</v>
      </c>
      <c r="L607" s="4">
        <v>357.65358271755758</v>
      </c>
    </row>
    <row r="608" spans="2:12" x14ac:dyDescent="0.3">
      <c r="B608" s="1">
        <f t="shared" si="9"/>
        <v>43337</v>
      </c>
      <c r="C608" s="2">
        <v>17589.542452858557</v>
      </c>
      <c r="D608">
        <v>75</v>
      </c>
      <c r="E608" cm="1">
        <f t="array" ref="E608">_xlfn.SWITCH(MONTH(Cafe_FitTrained[[#This Row],[Date]]),1,100,2,100,3,100,4,150,5,150,6,150,7,150,8,200,9,150,10,150,11,150,12,150)</f>
        <v>200</v>
      </c>
      <c r="F608">
        <v>18</v>
      </c>
      <c r="G608">
        <f>IF(OR(WEEKDAY(Cafe_FitTrained[[#This Row],[Date]])=1, WEEKDAY(Cafe_FitTrained[[#This Row],[Date]])=7),1,0)</f>
        <v>1</v>
      </c>
      <c r="H608" s="8">
        <f>K$17+(K$18*Cafe_FitTrained[[#This Row],[Temp]])+(K$19*Cafe_FitTrained[[#This Row],[ADSpend]])+(K$20*Cafe_FitTrained[[#This Row],[TapsActive]])+(K$21*Cafe_FitTrained[[#This Row],[IsWeekend]])</f>
        <v>16563.968632128017</v>
      </c>
      <c r="J608" s="4">
        <v>581</v>
      </c>
      <c r="K608" s="4">
        <v>16734.535472045998</v>
      </c>
      <c r="L608" s="4">
        <v>-708.30870886364573</v>
      </c>
    </row>
    <row r="609" spans="2:12" x14ac:dyDescent="0.3">
      <c r="B609" s="1">
        <f t="shared" si="9"/>
        <v>43338</v>
      </c>
      <c r="C609" s="2">
        <v>17940.476902320323</v>
      </c>
      <c r="D609">
        <v>79</v>
      </c>
      <c r="E609" cm="1">
        <f t="array" ref="E609">_xlfn.SWITCH(MONTH(Cafe_FitTrained[[#This Row],[Date]]),1,100,2,100,3,100,4,150,5,150,6,150,7,150,8,200,9,150,10,150,11,150,12,150)</f>
        <v>200</v>
      </c>
      <c r="F609">
        <v>18</v>
      </c>
      <c r="G609">
        <f>IF(OR(WEEKDAY(Cafe_FitTrained[[#This Row],[Date]])=1, WEEKDAY(Cafe_FitTrained[[#This Row],[Date]])=7),1,0)</f>
        <v>1</v>
      </c>
      <c r="H609" s="8">
        <f>K$17+(K$18*Cafe_FitTrained[[#This Row],[Temp]])+(K$19*Cafe_FitTrained[[#This Row],[ADSpend]])+(K$20*Cafe_FitTrained[[#This Row],[TapsActive]])+(K$21*Cafe_FitTrained[[#This Row],[IsWeekend]])</f>
        <v>16717.86273992265</v>
      </c>
      <c r="J609" s="4">
        <v>582</v>
      </c>
      <c r="K609" s="4">
        <v>16920.486500069863</v>
      </c>
      <c r="L609" s="4">
        <v>-216.11009050741995</v>
      </c>
    </row>
    <row r="610" spans="2:12" x14ac:dyDescent="0.3">
      <c r="B610" s="1">
        <f t="shared" si="9"/>
        <v>43339</v>
      </c>
      <c r="C610" s="2">
        <v>13934.397695852522</v>
      </c>
      <c r="D610">
        <v>81</v>
      </c>
      <c r="E610" cm="1">
        <f t="array" ref="E610">_xlfn.SWITCH(MONTH(Cafe_FitTrained[[#This Row],[Date]]),1,100,2,100,3,100,4,150,5,150,6,150,7,150,8,200,9,150,10,150,11,150,12,150)</f>
        <v>200</v>
      </c>
      <c r="F610">
        <v>17</v>
      </c>
      <c r="G610">
        <f>IF(OR(WEEKDAY(Cafe_FitTrained[[#This Row],[Date]])=1, WEEKDAY(Cafe_FitTrained[[#This Row],[Date]])=7),1,0)</f>
        <v>0</v>
      </c>
      <c r="H610" s="8">
        <f>K$17+(K$18*Cafe_FitTrained[[#This Row],[Temp]])+(K$19*Cafe_FitTrained[[#This Row],[ADSpend]])+(K$20*Cafe_FitTrained[[#This Row],[TapsActive]])+(K$21*Cafe_FitTrained[[#This Row],[IsWeekend]])</f>
        <v>13967.786931323491</v>
      </c>
      <c r="J610" s="4">
        <v>583</v>
      </c>
      <c r="K610" s="4">
        <v>14017.805127693538</v>
      </c>
      <c r="L610" s="4">
        <v>1620.386705629051</v>
      </c>
    </row>
    <row r="611" spans="2:12" x14ac:dyDescent="0.3">
      <c r="B611" s="1">
        <f t="shared" si="9"/>
        <v>43340</v>
      </c>
      <c r="C611" s="2">
        <v>13399.669349434229</v>
      </c>
      <c r="D611">
        <v>82</v>
      </c>
      <c r="E611" cm="1">
        <f t="array" ref="E611">_xlfn.SWITCH(MONTH(Cafe_FitTrained[[#This Row],[Date]]),1,100,2,100,3,100,4,150,5,150,6,150,7,150,8,200,9,150,10,150,11,150,12,150)</f>
        <v>200</v>
      </c>
      <c r="F611">
        <v>18</v>
      </c>
      <c r="G611">
        <f>IF(OR(WEEKDAY(Cafe_FitTrained[[#This Row],[Date]])=1, WEEKDAY(Cafe_FitTrained[[#This Row],[Date]])=7),1,0)</f>
        <v>0</v>
      </c>
      <c r="H611" s="8">
        <f>K$17+(K$18*Cafe_FitTrained[[#This Row],[Temp]])+(K$19*Cafe_FitTrained[[#This Row],[ADSpend]])+(K$20*Cafe_FitTrained[[#This Row],[TapsActive]])+(K$21*Cafe_FitTrained[[#This Row],[IsWeekend]])</f>
        <v>13984.459663446842</v>
      </c>
      <c r="J611" s="4">
        <v>584</v>
      </c>
      <c r="K611" s="4">
        <v>13935.730011094261</v>
      </c>
      <c r="L611" s="4">
        <v>-459.59889857178314</v>
      </c>
    </row>
    <row r="612" spans="2:12" x14ac:dyDescent="0.3">
      <c r="B612" s="1">
        <f t="shared" si="9"/>
        <v>43341</v>
      </c>
      <c r="C612" s="2">
        <v>14834.63994724031</v>
      </c>
      <c r="D612">
        <v>81</v>
      </c>
      <c r="E612" cm="1">
        <f t="array" ref="E612">_xlfn.SWITCH(MONTH(Cafe_FitTrained[[#This Row],[Date]]),1,100,2,100,3,100,4,150,5,150,6,150,7,150,8,200,9,150,10,150,11,150,12,150)</f>
        <v>200</v>
      </c>
      <c r="F612">
        <v>21</v>
      </c>
      <c r="G612">
        <f>IF(OR(WEEKDAY(Cafe_FitTrained[[#This Row],[Date]])=1, WEEKDAY(Cafe_FitTrained[[#This Row],[Date]])=7),1,0)</f>
        <v>0</v>
      </c>
      <c r="H612" s="8">
        <f>K$17+(K$18*Cafe_FitTrained[[#This Row],[Temp]])+(K$19*Cafe_FitTrained[[#This Row],[ADSpend]])+(K$20*Cafe_FitTrained[[#This Row],[TapsActive]])+(K$21*Cafe_FitTrained[[#This Row],[IsWeekend]])</f>
        <v>13880.583752022254</v>
      </c>
      <c r="J612" s="4">
        <v>585</v>
      </c>
      <c r="K612" s="4">
        <v>13863.911019898906</v>
      </c>
      <c r="L612" s="4">
        <v>-499.5703751466699</v>
      </c>
    </row>
    <row r="613" spans="2:12" x14ac:dyDescent="0.3">
      <c r="B613" s="1">
        <f t="shared" si="9"/>
        <v>43342</v>
      </c>
      <c r="C613" s="2">
        <v>14018.147287045482</v>
      </c>
      <c r="D613">
        <v>78</v>
      </c>
      <c r="E613" cm="1">
        <f t="array" ref="E613">_xlfn.SWITCH(MONTH(Cafe_FitTrained[[#This Row],[Date]]),1,100,2,100,3,100,4,150,5,150,6,150,7,150,8,200,9,150,10,150,11,150,12,150)</f>
        <v>200</v>
      </c>
      <c r="F613">
        <v>22</v>
      </c>
      <c r="G613">
        <f>IF(OR(WEEKDAY(Cafe_FitTrained[[#This Row],[Date]])=1, WEEKDAY(Cafe_FitTrained[[#This Row],[Date]])=7),1,0)</f>
        <v>0</v>
      </c>
      <c r="H613" s="8">
        <f>K$17+(K$18*Cafe_FitTrained[[#This Row],[Temp]])+(K$19*Cafe_FitTrained[[#This Row],[ADSpend]])+(K$20*Cafe_FitTrained[[#This Row],[TapsActive]])+(K$21*Cafe_FitTrained[[#This Row],[IsWeekend]])</f>
        <v>13743.362376350971</v>
      </c>
      <c r="J613" s="4">
        <v>586</v>
      </c>
      <c r="K613" s="4">
        <v>13879.295208004789</v>
      </c>
      <c r="L613" s="4">
        <v>-1027.8906136033893</v>
      </c>
    </row>
    <row r="614" spans="2:12" x14ac:dyDescent="0.3">
      <c r="B614" s="1">
        <f t="shared" si="9"/>
        <v>43343</v>
      </c>
      <c r="C614" s="2">
        <v>14002.882307571428</v>
      </c>
      <c r="D614">
        <v>79</v>
      </c>
      <c r="E614" cm="1">
        <f t="array" ref="E614">_xlfn.SWITCH(MONTH(Cafe_FitTrained[[#This Row],[Date]]),1,100,2,100,3,100,4,150,5,150,6,150,7,150,8,200,9,150,10,150,11,150,12,150)</f>
        <v>200</v>
      </c>
      <c r="F614">
        <v>20</v>
      </c>
      <c r="G614">
        <f>IF(OR(WEEKDAY(Cafe_FitTrained[[#This Row],[Date]])=1, WEEKDAY(Cafe_FitTrained[[#This Row],[Date]])=7),1,0)</f>
        <v>0</v>
      </c>
      <c r="H614" s="8">
        <f>K$17+(K$18*Cafe_FitTrained[[#This Row],[Temp]])+(K$19*Cafe_FitTrained[[#This Row],[ADSpend]])+(K$20*Cafe_FitTrained[[#This Row],[TapsActive]])+(K$21*Cafe_FitTrained[[#This Row],[IsWeekend]])</f>
        <v>13825.437492950246</v>
      </c>
      <c r="J614" s="4">
        <v>587</v>
      </c>
      <c r="K614" s="4">
        <v>13748.490439052932</v>
      </c>
      <c r="L614" s="4">
        <v>918.72482573073103</v>
      </c>
    </row>
    <row r="615" spans="2:12" x14ac:dyDescent="0.3">
      <c r="B615" s="1">
        <f t="shared" si="9"/>
        <v>43344</v>
      </c>
      <c r="C615" s="2">
        <v>16748.380140718458</v>
      </c>
      <c r="D615">
        <v>81</v>
      </c>
      <c r="E615" cm="1">
        <f t="array" ref="E615">_xlfn.SWITCH(MONTH(Cafe_FitTrained[[#This Row],[Date]]),1,100,2,100,3,100,4,150,5,150,6,150,7,150,8,200,9,150,10,150,11,150,12,150)</f>
        <v>150</v>
      </c>
      <c r="F615">
        <v>14</v>
      </c>
      <c r="G615">
        <f>IF(OR(WEEKDAY(Cafe_FitTrained[[#This Row],[Date]])=1, WEEKDAY(Cafe_FitTrained[[#This Row],[Date]])=7),1,0)</f>
        <v>1</v>
      </c>
      <c r="H615" s="8">
        <f>K$17+(K$18*Cafe_FitTrained[[#This Row],[Temp]])+(K$19*Cafe_FitTrained[[#This Row],[ADSpend]])+(K$20*Cafe_FitTrained[[#This Row],[TapsActive]])+(K$21*Cafe_FitTrained[[#This Row],[IsWeekend]])</f>
        <v>14945.886863092474</v>
      </c>
      <c r="J615" s="4">
        <v>588</v>
      </c>
      <c r="K615" s="4">
        <v>16674.261150272028</v>
      </c>
      <c r="L615" s="4">
        <v>-558.13532018792466</v>
      </c>
    </row>
    <row r="616" spans="2:12" x14ac:dyDescent="0.3">
      <c r="B616" s="1">
        <f t="shared" si="9"/>
        <v>43345</v>
      </c>
      <c r="C616" s="2">
        <v>16875.501638347563</v>
      </c>
      <c r="D616">
        <v>81</v>
      </c>
      <c r="E616" cm="1">
        <f t="array" ref="E616">_xlfn.SWITCH(MONTH(Cafe_FitTrained[[#This Row],[Date]]),1,100,2,100,3,100,4,150,5,150,6,150,7,150,8,200,9,150,10,150,11,150,12,150)</f>
        <v>150</v>
      </c>
      <c r="F616">
        <v>14</v>
      </c>
      <c r="G616">
        <f>IF(OR(WEEKDAY(Cafe_FitTrained[[#This Row],[Date]])=1, WEEKDAY(Cafe_FitTrained[[#This Row],[Date]])=7),1,0)</f>
        <v>1</v>
      </c>
      <c r="H616" s="8">
        <f>K$17+(K$18*Cafe_FitTrained[[#This Row],[Temp]])+(K$19*Cafe_FitTrained[[#This Row],[ADSpend]])+(K$20*Cafe_FitTrained[[#This Row],[TapsActive]])+(K$21*Cafe_FitTrained[[#This Row],[IsWeekend]])</f>
        <v>14945.886863092474</v>
      </c>
      <c r="J616" s="4">
        <v>589</v>
      </c>
      <c r="K616" s="4">
        <v>16712.734677220687</v>
      </c>
      <c r="L616" s="4">
        <v>781.16352778412329</v>
      </c>
    </row>
    <row r="617" spans="2:12" x14ac:dyDescent="0.3">
      <c r="B617" s="1">
        <f t="shared" si="9"/>
        <v>43346</v>
      </c>
      <c r="C617" s="2">
        <v>13494.948430459708</v>
      </c>
      <c r="D617">
        <v>80</v>
      </c>
      <c r="E617" cm="1">
        <f t="array" ref="E617">_xlfn.SWITCH(MONTH(Cafe_FitTrained[[#This Row],[Date]]),1,100,2,100,3,100,4,150,5,150,6,150,7,150,8,200,9,150,10,150,11,150,12,150)</f>
        <v>150</v>
      </c>
      <c r="F617">
        <v>21</v>
      </c>
      <c r="G617">
        <f>IF(OR(WEEKDAY(Cafe_FitTrained[[#This Row],[Date]])=1, WEEKDAY(Cafe_FitTrained[[#This Row],[Date]])=7),1,0)</f>
        <v>0</v>
      </c>
      <c r="H617" s="8">
        <f>K$17+(K$18*Cafe_FitTrained[[#This Row],[Temp]])+(K$19*Cafe_FitTrained[[#This Row],[ADSpend]])+(K$20*Cafe_FitTrained[[#This Row],[TapsActive]])+(K$21*Cafe_FitTrained[[#This Row],[IsWeekend]])</f>
        <v>11905.98411504487</v>
      </c>
      <c r="J617" s="4">
        <v>590</v>
      </c>
      <c r="K617" s="4">
        <v>13924.185341672874</v>
      </c>
      <c r="L617" s="4">
        <v>721.06627042702894</v>
      </c>
    </row>
    <row r="618" spans="2:12" x14ac:dyDescent="0.3">
      <c r="B618" s="1">
        <f t="shared" si="9"/>
        <v>43347</v>
      </c>
      <c r="C618" s="2">
        <v>13450.523742711868</v>
      </c>
      <c r="D618">
        <v>80</v>
      </c>
      <c r="E618" cm="1">
        <f t="array" ref="E618">_xlfn.SWITCH(MONTH(Cafe_FitTrained[[#This Row],[Date]]),1,100,2,100,3,100,4,150,5,150,6,150,7,150,8,200,9,150,10,150,11,150,12,150)</f>
        <v>150</v>
      </c>
      <c r="F618">
        <v>21</v>
      </c>
      <c r="G618">
        <f>IF(OR(WEEKDAY(Cafe_FitTrained[[#This Row],[Date]])=1, WEEKDAY(Cafe_FitTrained[[#This Row],[Date]])=7),1,0)</f>
        <v>0</v>
      </c>
      <c r="H618" s="8">
        <f>K$17+(K$18*Cafe_FitTrained[[#This Row],[Temp]])+(K$19*Cafe_FitTrained[[#This Row],[ADSpend]])+(K$20*Cafe_FitTrained[[#This Row],[TapsActive]])+(K$21*Cafe_FitTrained[[#This Row],[IsWeekend]])</f>
        <v>11905.98411504487</v>
      </c>
      <c r="J618" s="4">
        <v>591</v>
      </c>
      <c r="K618" s="4">
        <v>13929.313404374834</v>
      </c>
      <c r="L618" s="4">
        <v>785.23489191322551</v>
      </c>
    </row>
    <row r="619" spans="2:12" x14ac:dyDescent="0.3">
      <c r="B619" s="1">
        <f t="shared" si="9"/>
        <v>43348</v>
      </c>
      <c r="C619" s="2">
        <v>11749.567972551507</v>
      </c>
      <c r="D619">
        <v>80</v>
      </c>
      <c r="E619" cm="1">
        <f t="array" ref="E619">_xlfn.SWITCH(MONTH(Cafe_FitTrained[[#This Row],[Date]]),1,100,2,100,3,100,4,150,5,150,6,150,7,150,8,200,9,150,10,150,11,150,12,150)</f>
        <v>150</v>
      </c>
      <c r="F619">
        <v>19</v>
      </c>
      <c r="G619">
        <f>IF(OR(WEEKDAY(Cafe_FitTrained[[#This Row],[Date]])=1, WEEKDAY(Cafe_FitTrained[[#This Row],[Date]])=7),1,0)</f>
        <v>0</v>
      </c>
      <c r="H619" s="8">
        <f>K$17+(K$18*Cafe_FitTrained[[#This Row],[Temp]])+(K$19*Cafe_FitTrained[[#This Row],[ADSpend]])+(K$20*Cafe_FitTrained[[#This Row],[TapsActive]])+(K$21*Cafe_FitTrained[[#This Row],[IsWeekend]])</f>
        <v>11949.58570469549</v>
      </c>
      <c r="J619" s="4">
        <v>592</v>
      </c>
      <c r="K619" s="4">
        <v>13880.583752022254</v>
      </c>
      <c r="L619" s="4">
        <v>375.78008925701579</v>
      </c>
    </row>
    <row r="620" spans="2:12" x14ac:dyDescent="0.3">
      <c r="B620" s="1">
        <f t="shared" si="9"/>
        <v>43349</v>
      </c>
      <c r="C620" s="2">
        <v>12837.259957840863</v>
      </c>
      <c r="D620">
        <v>81</v>
      </c>
      <c r="E620" cm="1">
        <f t="array" ref="E620">_xlfn.SWITCH(MONTH(Cafe_FitTrained[[#This Row],[Date]]),1,100,2,100,3,100,4,150,5,150,6,150,7,150,8,200,9,150,10,150,11,150,12,150)</f>
        <v>150</v>
      </c>
      <c r="F620">
        <v>17</v>
      </c>
      <c r="G620">
        <f>IF(OR(WEEKDAY(Cafe_FitTrained[[#This Row],[Date]])=1, WEEKDAY(Cafe_FitTrained[[#This Row],[Date]])=7),1,0)</f>
        <v>0</v>
      </c>
      <c r="H620" s="8">
        <f>K$17+(K$18*Cafe_FitTrained[[#This Row],[Temp]])+(K$19*Cafe_FitTrained[[#This Row],[ADSpend]])+(K$20*Cafe_FitTrained[[#This Row],[TapsActive]])+(K$21*Cafe_FitTrained[[#This Row],[IsWeekend]])</f>
        <v>12031.660821294763</v>
      </c>
      <c r="J620" s="4">
        <v>593</v>
      </c>
      <c r="K620" s="4">
        <v>14071.662842748079</v>
      </c>
      <c r="L620" s="4">
        <v>-718.19474324880503</v>
      </c>
    </row>
    <row r="621" spans="2:12" x14ac:dyDescent="0.3">
      <c r="B621" s="1">
        <f t="shared" si="9"/>
        <v>43350</v>
      </c>
      <c r="C621" s="2">
        <v>12322.099090911661</v>
      </c>
      <c r="D621">
        <v>81</v>
      </c>
      <c r="E621" cm="1">
        <f t="array" ref="E621">_xlfn.SWITCH(MONTH(Cafe_FitTrained[[#This Row],[Date]]),1,100,2,100,3,100,4,150,5,150,6,150,7,150,8,200,9,150,10,150,11,150,12,150)</f>
        <v>150</v>
      </c>
      <c r="F621">
        <v>13</v>
      </c>
      <c r="G621">
        <f>IF(OR(WEEKDAY(Cafe_FitTrained[[#This Row],[Date]])=1, WEEKDAY(Cafe_FitTrained[[#This Row],[Date]])=7),1,0)</f>
        <v>0</v>
      </c>
      <c r="H621" s="8">
        <f>K$17+(K$18*Cafe_FitTrained[[#This Row],[Temp]])+(K$19*Cafe_FitTrained[[#This Row],[ADSpend]])+(K$20*Cafe_FitTrained[[#This Row],[TapsActive]])+(K$21*Cafe_FitTrained[[#This Row],[IsWeekend]])</f>
        <v>12118.864000596001</v>
      </c>
      <c r="J621" s="4">
        <v>594</v>
      </c>
      <c r="K621" s="4">
        <v>13912.640672251484</v>
      </c>
      <c r="L621" s="4">
        <v>1765.12469744993</v>
      </c>
    </row>
    <row r="622" spans="2:12" x14ac:dyDescent="0.3">
      <c r="B622" s="1">
        <f t="shared" si="9"/>
        <v>43351</v>
      </c>
      <c r="C622" s="2">
        <v>16668.542017732248</v>
      </c>
      <c r="D622">
        <v>81</v>
      </c>
      <c r="E622" cm="1">
        <f t="array" ref="E622">_xlfn.SWITCH(MONTH(Cafe_FitTrained[[#This Row],[Date]]),1,100,2,100,3,100,4,150,5,150,6,150,7,150,8,200,9,150,10,150,11,150,12,150)</f>
        <v>150</v>
      </c>
      <c r="F622">
        <v>20</v>
      </c>
      <c r="G622">
        <f>IF(OR(WEEKDAY(Cafe_FitTrained[[#This Row],[Date]])=1, WEEKDAY(Cafe_FitTrained[[#This Row],[Date]])=7),1,0)</f>
        <v>1</v>
      </c>
      <c r="H622" s="8">
        <f>K$17+(K$18*Cafe_FitTrained[[#This Row],[Temp]])+(K$19*Cafe_FitTrained[[#This Row],[ADSpend]])+(K$20*Cafe_FitTrained[[#This Row],[TapsActive]])+(K$21*Cafe_FitTrained[[#This Row],[IsWeekend]])</f>
        <v>14815.082094140616</v>
      </c>
      <c r="J622" s="4">
        <v>595</v>
      </c>
      <c r="K622" s="4">
        <v>16592.186033672755</v>
      </c>
      <c r="L622" s="4">
        <v>-603.00277197808828</v>
      </c>
    </row>
    <row r="623" spans="2:12" x14ac:dyDescent="0.3">
      <c r="B623" s="1">
        <f t="shared" si="9"/>
        <v>43352</v>
      </c>
      <c r="C623" s="2">
        <v>16384.452952799125</v>
      </c>
      <c r="D623">
        <v>79</v>
      </c>
      <c r="E623" cm="1">
        <f t="array" ref="E623">_xlfn.SWITCH(MONTH(Cafe_FitTrained[[#This Row],[Date]]),1,100,2,100,3,100,4,150,5,150,6,150,7,150,8,200,9,150,10,150,11,150,12,150)</f>
        <v>150</v>
      </c>
      <c r="F623">
        <v>15</v>
      </c>
      <c r="G623">
        <f>IF(OR(WEEKDAY(Cafe_FitTrained[[#This Row],[Date]])=1, WEEKDAY(Cafe_FitTrained[[#This Row],[Date]])=7),1,0)</f>
        <v>1</v>
      </c>
      <c r="H623" s="8">
        <f>K$17+(K$18*Cafe_FitTrained[[#This Row],[Temp]])+(K$19*Cafe_FitTrained[[#This Row],[ADSpend]])+(K$20*Cafe_FitTrained[[#This Row],[TapsActive]])+(K$21*Cafe_FitTrained[[#This Row],[IsWeekend]])</f>
        <v>14847.13901436985</v>
      </c>
      <c r="J623" s="4">
        <v>596</v>
      </c>
      <c r="K623" s="4">
        <v>16602.442159076676</v>
      </c>
      <c r="L623" s="4">
        <v>142.50958704429286</v>
      </c>
    </row>
    <row r="624" spans="2:12" x14ac:dyDescent="0.3">
      <c r="B624" s="1">
        <f t="shared" si="9"/>
        <v>43353</v>
      </c>
      <c r="C624" s="2">
        <v>12738.470493083412</v>
      </c>
      <c r="D624">
        <v>80</v>
      </c>
      <c r="E624" cm="1">
        <f t="array" ref="E624">_xlfn.SWITCH(MONTH(Cafe_FitTrained[[#This Row],[Date]]),1,100,2,100,3,100,4,150,5,150,6,150,7,150,8,200,9,150,10,150,11,150,12,150)</f>
        <v>150</v>
      </c>
      <c r="F624">
        <v>15</v>
      </c>
      <c r="G624">
        <f>IF(OR(WEEKDAY(Cafe_FitTrained[[#This Row],[Date]])=1, WEEKDAY(Cafe_FitTrained[[#This Row],[Date]])=7),1,0)</f>
        <v>0</v>
      </c>
      <c r="H624" s="8">
        <f>K$17+(K$18*Cafe_FitTrained[[#This Row],[Temp]])+(K$19*Cafe_FitTrained[[#This Row],[ADSpend]])+(K$20*Cafe_FitTrained[[#This Row],[TapsActive]])+(K$21*Cafe_FitTrained[[#This Row],[IsWeekend]])</f>
        <v>12036.788883996727</v>
      </c>
      <c r="J624" s="4">
        <v>597</v>
      </c>
      <c r="K624" s="4">
        <v>13835.693618354169</v>
      </c>
      <c r="L624" s="4">
        <v>779.66172554831064</v>
      </c>
    </row>
    <row r="625" spans="2:12" x14ac:dyDescent="0.3">
      <c r="B625" s="1">
        <f t="shared" si="9"/>
        <v>43354</v>
      </c>
      <c r="C625" s="2">
        <v>13785.091844957233</v>
      </c>
      <c r="D625">
        <v>79</v>
      </c>
      <c r="E625" cm="1">
        <f t="array" ref="E625">_xlfn.SWITCH(MONTH(Cafe_FitTrained[[#This Row],[Date]]),1,100,2,100,3,100,4,150,5,150,6,150,7,150,8,200,9,150,10,150,11,150,12,150)</f>
        <v>150</v>
      </c>
      <c r="F625">
        <v>14</v>
      </c>
      <c r="G625">
        <f>IF(OR(WEEKDAY(Cafe_FitTrained[[#This Row],[Date]])=1, WEEKDAY(Cafe_FitTrained[[#This Row],[Date]])=7),1,0)</f>
        <v>0</v>
      </c>
      <c r="H625" s="8">
        <f>K$17+(K$18*Cafe_FitTrained[[#This Row],[Temp]])+(K$19*Cafe_FitTrained[[#This Row],[ADSpend]])+(K$20*Cafe_FitTrained[[#This Row],[TapsActive]])+(K$21*Cafe_FitTrained[[#This Row],[IsWeekend]])</f>
        <v>12020.116151873377</v>
      </c>
      <c r="J625" s="4">
        <v>598</v>
      </c>
      <c r="K625" s="4">
        <v>13874.167145302827</v>
      </c>
      <c r="L625" s="4">
        <v>-410.77873171115243</v>
      </c>
    </row>
    <row r="626" spans="2:12" x14ac:dyDescent="0.3">
      <c r="B626" s="1">
        <f t="shared" si="9"/>
        <v>43355</v>
      </c>
      <c r="C626" s="2">
        <v>13941.751208629785</v>
      </c>
      <c r="D626">
        <v>79</v>
      </c>
      <c r="E626" cm="1">
        <f t="array" ref="E626">_xlfn.SWITCH(MONTH(Cafe_FitTrained[[#This Row],[Date]]),1,100,2,100,3,100,4,150,5,150,6,150,7,150,8,200,9,150,10,150,11,150,12,150)</f>
        <v>150</v>
      </c>
      <c r="F626">
        <v>18</v>
      </c>
      <c r="G626">
        <f>IF(OR(WEEKDAY(Cafe_FitTrained[[#This Row],[Date]])=1, WEEKDAY(Cafe_FitTrained[[#This Row],[Date]])=7),1,0)</f>
        <v>0</v>
      </c>
      <c r="H626" s="8">
        <f>K$17+(K$18*Cafe_FitTrained[[#This Row],[Temp]])+(K$19*Cafe_FitTrained[[#This Row],[ADSpend]])+(K$20*Cafe_FitTrained[[#This Row],[TapsActive]])+(K$21*Cafe_FitTrained[[#This Row],[IsWeekend]])</f>
        <v>11932.91297257214</v>
      </c>
      <c r="J626" s="4">
        <v>599</v>
      </c>
      <c r="K626" s="4">
        <v>13786.963966001589</v>
      </c>
      <c r="L626" s="4">
        <v>-939.38242739541965</v>
      </c>
    </row>
    <row r="627" spans="2:12" x14ac:dyDescent="0.3">
      <c r="B627" s="1">
        <f t="shared" si="9"/>
        <v>43356</v>
      </c>
      <c r="C627" s="2">
        <v>13968.126191955162</v>
      </c>
      <c r="D627">
        <v>81</v>
      </c>
      <c r="E627" cm="1">
        <f t="array" ref="E627">_xlfn.SWITCH(MONTH(Cafe_FitTrained[[#This Row],[Date]]),1,100,2,100,3,100,4,150,5,150,6,150,7,150,8,200,9,150,10,150,11,150,12,150)</f>
        <v>150</v>
      </c>
      <c r="F627">
        <v>21</v>
      </c>
      <c r="G627">
        <f>IF(OR(WEEKDAY(Cafe_FitTrained[[#This Row],[Date]])=1, WEEKDAY(Cafe_FitTrained[[#This Row],[Date]])=7),1,0)</f>
        <v>0</v>
      </c>
      <c r="H627" s="8">
        <f>K$17+(K$18*Cafe_FitTrained[[#This Row],[Temp]])+(K$19*Cafe_FitTrained[[#This Row],[ADSpend]])+(K$20*Cafe_FitTrained[[#This Row],[TapsActive]])+(K$21*Cafe_FitTrained[[#This Row],[IsWeekend]])</f>
        <v>11944.457641993526</v>
      </c>
      <c r="J627" s="4">
        <v>600</v>
      </c>
      <c r="K627" s="4">
        <v>13775.419296580201</v>
      </c>
      <c r="L627" s="4">
        <v>1341.8197985265069</v>
      </c>
    </row>
    <row r="628" spans="2:12" x14ac:dyDescent="0.3">
      <c r="B628" s="1">
        <f t="shared" si="9"/>
        <v>43357</v>
      </c>
      <c r="C628" s="2">
        <v>12016.901975138058</v>
      </c>
      <c r="D628">
        <v>83</v>
      </c>
      <c r="E628" cm="1">
        <f t="array" ref="E628">_xlfn.SWITCH(MONTH(Cafe_FitTrained[[#This Row],[Date]]),1,100,2,100,3,100,4,150,5,150,6,150,7,150,8,200,9,150,10,150,11,150,12,150)</f>
        <v>150</v>
      </c>
      <c r="F628">
        <v>18</v>
      </c>
      <c r="G628">
        <f>IF(OR(WEEKDAY(Cafe_FitTrained[[#This Row],[Date]])=1, WEEKDAY(Cafe_FitTrained[[#This Row],[Date]])=7),1,0)</f>
        <v>0</v>
      </c>
      <c r="H628" s="8">
        <f>K$17+(K$18*Cafe_FitTrained[[#This Row],[Temp]])+(K$19*Cafe_FitTrained[[#This Row],[ADSpend]])+(K$20*Cafe_FitTrained[[#This Row],[TapsActive]])+(K$21*Cafe_FitTrained[[#This Row],[IsWeekend]])</f>
        <v>12086.807080366772</v>
      </c>
      <c r="J628" s="4">
        <v>601</v>
      </c>
      <c r="K628" s="4">
        <v>13676.671447857576</v>
      </c>
      <c r="L628" s="4">
        <v>-633.19066926578307</v>
      </c>
    </row>
    <row r="629" spans="2:12" x14ac:dyDescent="0.3">
      <c r="B629" s="1">
        <f t="shared" si="9"/>
        <v>43358</v>
      </c>
      <c r="C629" s="2">
        <v>17276.572252590609</v>
      </c>
      <c r="D629">
        <v>83</v>
      </c>
      <c r="E629" cm="1">
        <f t="array" ref="E629">_xlfn.SWITCH(MONTH(Cafe_FitTrained[[#This Row],[Date]]),1,100,2,100,3,100,4,150,5,150,6,150,7,150,8,200,9,150,10,150,11,150,12,150)</f>
        <v>150</v>
      </c>
      <c r="F629">
        <v>17</v>
      </c>
      <c r="G629">
        <f>IF(OR(WEEKDAY(Cafe_FitTrained[[#This Row],[Date]])=1, WEEKDAY(Cafe_FitTrained[[#This Row],[Date]])=7),1,0)</f>
        <v>1</v>
      </c>
      <c r="H629" s="8">
        <f>K$17+(K$18*Cafe_FitTrained[[#This Row],[Temp]])+(K$19*Cafe_FitTrained[[#This Row],[ADSpend]])+(K$20*Cafe_FitTrained[[#This Row],[TapsActive]])+(K$21*Cafe_FitTrained[[#This Row],[IsWeekend]])</f>
        <v>14957.431532513863</v>
      </c>
      <c r="J629" s="4">
        <v>602</v>
      </c>
      <c r="K629" s="4">
        <v>16563.968632128017</v>
      </c>
      <c r="L629" s="4">
        <v>1025.5738207305403</v>
      </c>
    </row>
    <row r="630" spans="2:12" x14ac:dyDescent="0.3">
      <c r="B630" s="1">
        <f t="shared" si="9"/>
        <v>43359</v>
      </c>
      <c r="C630" s="2">
        <v>16379.762117312825</v>
      </c>
      <c r="D630">
        <v>78</v>
      </c>
      <c r="E630" cm="1">
        <f t="array" ref="E630">_xlfn.SWITCH(MONTH(Cafe_FitTrained[[#This Row],[Date]]),1,100,2,100,3,100,4,150,5,150,6,150,7,150,8,200,9,150,10,150,11,150,12,150)</f>
        <v>150</v>
      </c>
      <c r="F630">
        <v>17</v>
      </c>
      <c r="G630">
        <f>IF(OR(WEEKDAY(Cafe_FitTrained[[#This Row],[Date]])=1, WEEKDAY(Cafe_FitTrained[[#This Row],[Date]])=7),1,0)</f>
        <v>1</v>
      </c>
      <c r="H630" s="8">
        <f>K$17+(K$18*Cafe_FitTrained[[#This Row],[Temp]])+(K$19*Cafe_FitTrained[[#This Row],[ADSpend]])+(K$20*Cafe_FitTrained[[#This Row],[TapsActive]])+(K$21*Cafe_FitTrained[[#This Row],[IsWeekend]])</f>
        <v>14765.063897770571</v>
      </c>
      <c r="J630" s="4">
        <v>603</v>
      </c>
      <c r="K630" s="4">
        <v>16717.86273992265</v>
      </c>
      <c r="L630" s="4">
        <v>1222.6141623976728</v>
      </c>
    </row>
    <row r="631" spans="2:12" x14ac:dyDescent="0.3">
      <c r="B631" s="1">
        <f t="shared" si="9"/>
        <v>43360</v>
      </c>
      <c r="C631" s="2">
        <v>11953.099625503566</v>
      </c>
      <c r="D631">
        <v>79</v>
      </c>
      <c r="E631" cm="1">
        <f t="array" ref="E631">_xlfn.SWITCH(MONTH(Cafe_FitTrained[[#This Row],[Date]]),1,100,2,100,3,100,4,150,5,150,6,150,7,150,8,200,9,150,10,150,11,150,12,150)</f>
        <v>150</v>
      </c>
      <c r="F631">
        <v>19</v>
      </c>
      <c r="G631">
        <f>IF(OR(WEEKDAY(Cafe_FitTrained[[#This Row],[Date]])=1, WEEKDAY(Cafe_FitTrained[[#This Row],[Date]])=7),1,0)</f>
        <v>0</v>
      </c>
      <c r="H631" s="8">
        <f>K$17+(K$18*Cafe_FitTrained[[#This Row],[Temp]])+(K$19*Cafe_FitTrained[[#This Row],[ADSpend]])+(K$20*Cafe_FitTrained[[#This Row],[TapsActive]])+(K$21*Cafe_FitTrained[[#This Row],[IsWeekend]])</f>
        <v>11911.112177746831</v>
      </c>
      <c r="J631" s="4">
        <v>604</v>
      </c>
      <c r="K631" s="4">
        <v>13967.786931323491</v>
      </c>
      <c r="L631" s="4">
        <v>-33.389235470969652</v>
      </c>
    </row>
    <row r="632" spans="2:12" x14ac:dyDescent="0.3">
      <c r="B632" s="1">
        <f t="shared" si="9"/>
        <v>43361</v>
      </c>
      <c r="C632" s="2">
        <v>13171.791299058135</v>
      </c>
      <c r="D632">
        <v>81</v>
      </c>
      <c r="E632" cm="1">
        <f t="array" ref="E632">_xlfn.SWITCH(MONTH(Cafe_FitTrained[[#This Row],[Date]]),1,100,2,100,3,100,4,150,5,150,6,150,7,150,8,200,9,150,10,150,11,150,12,150)</f>
        <v>150</v>
      </c>
      <c r="F632">
        <v>18</v>
      </c>
      <c r="G632">
        <f>IF(OR(WEEKDAY(Cafe_FitTrained[[#This Row],[Date]])=1, WEEKDAY(Cafe_FitTrained[[#This Row],[Date]])=7),1,0)</f>
        <v>0</v>
      </c>
      <c r="H632" s="8">
        <f>K$17+(K$18*Cafe_FitTrained[[#This Row],[Temp]])+(K$19*Cafe_FitTrained[[#This Row],[ADSpend]])+(K$20*Cafe_FitTrained[[#This Row],[TapsActive]])+(K$21*Cafe_FitTrained[[#This Row],[IsWeekend]])</f>
        <v>12009.860026469454</v>
      </c>
      <c r="J632" s="4">
        <v>605</v>
      </c>
      <c r="K632" s="4">
        <v>13984.459663446842</v>
      </c>
      <c r="L632" s="4">
        <v>-584.79031401261273</v>
      </c>
    </row>
    <row r="633" spans="2:12" x14ac:dyDescent="0.3">
      <c r="B633" s="1">
        <f t="shared" si="9"/>
        <v>43362</v>
      </c>
      <c r="C633" s="2">
        <v>12494.100836402167</v>
      </c>
      <c r="D633">
        <v>83</v>
      </c>
      <c r="E633" cm="1">
        <f t="array" ref="E633">_xlfn.SWITCH(MONTH(Cafe_FitTrained[[#This Row],[Date]]),1,100,2,100,3,100,4,150,5,150,6,150,7,150,8,200,9,150,10,150,11,150,12,150)</f>
        <v>150</v>
      </c>
      <c r="F633">
        <v>20</v>
      </c>
      <c r="G633">
        <f>IF(OR(WEEKDAY(Cafe_FitTrained[[#This Row],[Date]])=1, WEEKDAY(Cafe_FitTrained[[#This Row],[Date]])=7),1,0)</f>
        <v>0</v>
      </c>
      <c r="H633" s="8">
        <f>K$17+(K$18*Cafe_FitTrained[[#This Row],[Temp]])+(K$19*Cafe_FitTrained[[#This Row],[ADSpend]])+(K$20*Cafe_FitTrained[[#This Row],[TapsActive]])+(K$21*Cafe_FitTrained[[#This Row],[IsWeekend]])</f>
        <v>12043.205490716153</v>
      </c>
      <c r="J633" s="4">
        <v>606</v>
      </c>
      <c r="K633" s="4">
        <v>13880.583752022254</v>
      </c>
      <c r="L633" s="4">
        <v>954.05619521805602</v>
      </c>
    </row>
    <row r="634" spans="2:12" x14ac:dyDescent="0.3">
      <c r="B634" s="1">
        <f t="shared" si="9"/>
        <v>43363</v>
      </c>
      <c r="C634" s="2">
        <v>12390.135364895097</v>
      </c>
      <c r="D634">
        <v>84</v>
      </c>
      <c r="E634" cm="1">
        <f t="array" ref="E634">_xlfn.SWITCH(MONTH(Cafe_FitTrained[[#This Row],[Date]]),1,100,2,100,3,100,4,150,5,150,6,150,7,150,8,200,9,150,10,150,11,150,12,150)</f>
        <v>150</v>
      </c>
      <c r="F634">
        <v>13</v>
      </c>
      <c r="G634">
        <f>IF(OR(WEEKDAY(Cafe_FitTrained[[#This Row],[Date]])=1, WEEKDAY(Cafe_FitTrained[[#This Row],[Date]])=7),1,0)</f>
        <v>0</v>
      </c>
      <c r="H634" s="8">
        <f>K$17+(K$18*Cafe_FitTrained[[#This Row],[Temp]])+(K$19*Cafe_FitTrained[[#This Row],[ADSpend]])+(K$20*Cafe_FitTrained[[#This Row],[TapsActive]])+(K$21*Cafe_FitTrained[[#This Row],[IsWeekend]])</f>
        <v>12234.284581441978</v>
      </c>
      <c r="J634" s="4">
        <v>607</v>
      </c>
      <c r="K634" s="4">
        <v>13743.362376350971</v>
      </c>
      <c r="L634" s="4">
        <v>274.78491069451047</v>
      </c>
    </row>
    <row r="635" spans="2:12" x14ac:dyDescent="0.3">
      <c r="B635" s="1">
        <f t="shared" si="9"/>
        <v>43364</v>
      </c>
      <c r="C635" s="2">
        <v>12262.073083429494</v>
      </c>
      <c r="D635">
        <v>80</v>
      </c>
      <c r="E635" cm="1">
        <f t="array" ref="E635">_xlfn.SWITCH(MONTH(Cafe_FitTrained[[#This Row],[Date]]),1,100,2,100,3,100,4,150,5,150,6,150,7,150,8,200,9,150,10,150,11,150,12,150)</f>
        <v>150</v>
      </c>
      <c r="F635">
        <v>22</v>
      </c>
      <c r="G635">
        <f>IF(OR(WEEKDAY(Cafe_FitTrained[[#This Row],[Date]])=1, WEEKDAY(Cafe_FitTrained[[#This Row],[Date]])=7),1,0)</f>
        <v>0</v>
      </c>
      <c r="H635" s="8">
        <f>K$17+(K$18*Cafe_FitTrained[[#This Row],[Temp]])+(K$19*Cafe_FitTrained[[#This Row],[ADSpend]])+(K$20*Cafe_FitTrained[[#This Row],[TapsActive]])+(K$21*Cafe_FitTrained[[#This Row],[IsWeekend]])</f>
        <v>11884.183320219561</v>
      </c>
      <c r="J635" s="4">
        <v>608</v>
      </c>
      <c r="K635" s="4">
        <v>13825.437492950246</v>
      </c>
      <c r="L635" s="4">
        <v>177.44481462118165</v>
      </c>
    </row>
    <row r="636" spans="2:12" x14ac:dyDescent="0.3">
      <c r="B636" s="1">
        <f t="shared" si="9"/>
        <v>43365</v>
      </c>
      <c r="C636" s="2">
        <v>15990.118066589968</v>
      </c>
      <c r="D636">
        <v>80</v>
      </c>
      <c r="E636" cm="1">
        <f t="array" ref="E636">_xlfn.SWITCH(MONTH(Cafe_FitTrained[[#This Row],[Date]]),1,100,2,100,3,100,4,150,5,150,6,150,7,150,8,200,9,150,10,150,11,150,12,150)</f>
        <v>150</v>
      </c>
      <c r="F636">
        <v>13</v>
      </c>
      <c r="G636">
        <f>IF(OR(WEEKDAY(Cafe_FitTrained[[#This Row],[Date]])=1, WEEKDAY(Cafe_FitTrained[[#This Row],[Date]])=7),1,0)</f>
        <v>1</v>
      </c>
      <c r="H636" s="8">
        <f>K$17+(K$18*Cafe_FitTrained[[#This Row],[Temp]])+(K$19*Cafe_FitTrained[[#This Row],[ADSpend]])+(K$20*Cafe_FitTrained[[#This Row],[TapsActive]])+(K$21*Cafe_FitTrained[[#This Row],[IsWeekend]])</f>
        <v>14929.214130969127</v>
      </c>
      <c r="J636" s="4">
        <v>609</v>
      </c>
      <c r="K636" s="4">
        <v>14945.886863092474</v>
      </c>
      <c r="L636" s="4">
        <v>1802.4932776259848</v>
      </c>
    </row>
    <row r="637" spans="2:12" x14ac:dyDescent="0.3">
      <c r="B637" s="1">
        <f t="shared" si="9"/>
        <v>43366</v>
      </c>
      <c r="C637" s="2">
        <v>15433.18447435358</v>
      </c>
      <c r="D637">
        <v>79</v>
      </c>
      <c r="E637" cm="1">
        <f t="array" ref="E637">_xlfn.SWITCH(MONTH(Cafe_FitTrained[[#This Row],[Date]]),1,100,2,100,3,100,4,150,5,150,6,150,7,150,8,200,9,150,10,150,11,150,12,150)</f>
        <v>150</v>
      </c>
      <c r="F637">
        <v>15</v>
      </c>
      <c r="G637">
        <f>IF(OR(WEEKDAY(Cafe_FitTrained[[#This Row],[Date]])=1, WEEKDAY(Cafe_FitTrained[[#This Row],[Date]])=7),1,0)</f>
        <v>1</v>
      </c>
      <c r="H637" s="8">
        <f>K$17+(K$18*Cafe_FitTrained[[#This Row],[Temp]])+(K$19*Cafe_FitTrained[[#This Row],[ADSpend]])+(K$20*Cafe_FitTrained[[#This Row],[TapsActive]])+(K$21*Cafe_FitTrained[[#This Row],[IsWeekend]])</f>
        <v>14847.13901436985</v>
      </c>
      <c r="J637" s="4">
        <v>610</v>
      </c>
      <c r="K637" s="4">
        <v>14945.886863092474</v>
      </c>
      <c r="L637" s="4">
        <v>1929.6147752550896</v>
      </c>
    </row>
    <row r="638" spans="2:12" x14ac:dyDescent="0.3">
      <c r="B638" s="1">
        <f t="shared" si="9"/>
        <v>43367</v>
      </c>
      <c r="C638" s="2">
        <v>13321.155880927501</v>
      </c>
      <c r="D638">
        <v>78</v>
      </c>
      <c r="E638" cm="1">
        <f t="array" ref="E638">_xlfn.SWITCH(MONTH(Cafe_FitTrained[[#This Row],[Date]]),1,100,2,100,3,100,4,150,5,150,6,150,7,150,8,200,9,150,10,150,11,150,12,150)</f>
        <v>150</v>
      </c>
      <c r="F638">
        <v>17</v>
      </c>
      <c r="G638">
        <f>IF(OR(WEEKDAY(Cafe_FitTrained[[#This Row],[Date]])=1, WEEKDAY(Cafe_FitTrained[[#This Row],[Date]])=7),1,0)</f>
        <v>0</v>
      </c>
      <c r="H638" s="8">
        <f>K$17+(K$18*Cafe_FitTrained[[#This Row],[Temp]])+(K$19*Cafe_FitTrained[[#This Row],[ADSpend]])+(K$20*Cafe_FitTrained[[#This Row],[TapsActive]])+(K$21*Cafe_FitTrained[[#This Row],[IsWeekend]])</f>
        <v>11916.240240448789</v>
      </c>
      <c r="J638" s="4">
        <v>611</v>
      </c>
      <c r="K638" s="4">
        <v>11905.98411504487</v>
      </c>
      <c r="L638" s="4">
        <v>1588.964315414838</v>
      </c>
    </row>
    <row r="639" spans="2:12" x14ac:dyDescent="0.3">
      <c r="B639" s="1">
        <f t="shared" si="9"/>
        <v>43368</v>
      </c>
      <c r="C639" s="2">
        <v>14039.114607463654</v>
      </c>
      <c r="D639">
        <v>79</v>
      </c>
      <c r="E639" cm="1">
        <f t="array" ref="E639">_xlfn.SWITCH(MONTH(Cafe_FitTrained[[#This Row],[Date]]),1,100,2,100,3,100,4,150,5,150,6,150,7,150,8,200,9,150,10,150,11,150,12,150)</f>
        <v>150</v>
      </c>
      <c r="F639">
        <v>16</v>
      </c>
      <c r="G639">
        <f>IF(OR(WEEKDAY(Cafe_FitTrained[[#This Row],[Date]])=1, WEEKDAY(Cafe_FitTrained[[#This Row],[Date]])=7),1,0)</f>
        <v>0</v>
      </c>
      <c r="H639" s="8">
        <f>K$17+(K$18*Cafe_FitTrained[[#This Row],[Temp]])+(K$19*Cafe_FitTrained[[#This Row],[ADSpend]])+(K$20*Cafe_FitTrained[[#This Row],[TapsActive]])+(K$21*Cafe_FitTrained[[#This Row],[IsWeekend]])</f>
        <v>11976.514562222757</v>
      </c>
      <c r="J639" s="4">
        <v>612</v>
      </c>
      <c r="K639" s="4">
        <v>11905.98411504487</v>
      </c>
      <c r="L639" s="4">
        <v>1544.5396276669981</v>
      </c>
    </row>
    <row r="640" spans="2:12" x14ac:dyDescent="0.3">
      <c r="B640" s="1">
        <f t="shared" si="9"/>
        <v>43369</v>
      </c>
      <c r="C640" s="2">
        <v>11463.513956852141</v>
      </c>
      <c r="D640">
        <v>77</v>
      </c>
      <c r="E640" cm="1">
        <f t="array" ref="E640">_xlfn.SWITCH(MONTH(Cafe_FitTrained[[#This Row],[Date]]),1,100,2,100,3,100,4,150,5,150,6,150,7,150,8,200,9,150,10,150,11,150,12,150)</f>
        <v>150</v>
      </c>
      <c r="F640">
        <v>18</v>
      </c>
      <c r="G640">
        <f>IF(OR(WEEKDAY(Cafe_FitTrained[[#This Row],[Date]])=1, WEEKDAY(Cafe_FitTrained[[#This Row],[Date]])=7),1,0)</f>
        <v>0</v>
      </c>
      <c r="H640" s="8">
        <f>K$17+(K$18*Cafe_FitTrained[[#This Row],[Temp]])+(K$19*Cafe_FitTrained[[#This Row],[ADSpend]])+(K$20*Cafe_FitTrained[[#This Row],[TapsActive]])+(K$21*Cafe_FitTrained[[#This Row],[IsWeekend]])</f>
        <v>11855.965918674823</v>
      </c>
      <c r="J640" s="4">
        <v>613</v>
      </c>
      <c r="K640" s="4">
        <v>11949.58570469549</v>
      </c>
      <c r="L640" s="4">
        <v>-200.01773214398236</v>
      </c>
    </row>
    <row r="641" spans="2:12" x14ac:dyDescent="0.3">
      <c r="B641" s="1">
        <f t="shared" si="9"/>
        <v>43370</v>
      </c>
      <c r="C641" s="2">
        <v>11446.583548704486</v>
      </c>
      <c r="D641">
        <v>74</v>
      </c>
      <c r="E641" cm="1">
        <f t="array" ref="E641">_xlfn.SWITCH(MONTH(Cafe_FitTrained[[#This Row],[Date]]),1,100,2,100,3,100,4,150,5,150,6,150,7,150,8,200,9,150,10,150,11,150,12,150)</f>
        <v>150</v>
      </c>
      <c r="F641">
        <v>13</v>
      </c>
      <c r="G641">
        <f>IF(OR(WEEKDAY(Cafe_FitTrained[[#This Row],[Date]])=1, WEEKDAY(Cafe_FitTrained[[#This Row],[Date]])=7),1,0)</f>
        <v>0</v>
      </c>
      <c r="H641" s="8">
        <f>K$17+(K$18*Cafe_FitTrained[[#This Row],[Temp]])+(K$19*Cafe_FitTrained[[#This Row],[ADSpend]])+(K$20*Cafe_FitTrained[[#This Row],[TapsActive]])+(K$21*Cafe_FitTrained[[#This Row],[IsWeekend]])</f>
        <v>11849.549311955394</v>
      </c>
      <c r="J641" s="4">
        <v>614</v>
      </c>
      <c r="K641" s="4">
        <v>12031.660821294763</v>
      </c>
      <c r="L641" s="4">
        <v>805.59913654609954</v>
      </c>
    </row>
    <row r="642" spans="2:12" x14ac:dyDescent="0.3">
      <c r="B642" s="1">
        <f t="shared" si="9"/>
        <v>43371</v>
      </c>
      <c r="C642" s="2">
        <v>11428.752044905867</v>
      </c>
      <c r="D642">
        <v>75</v>
      </c>
      <c r="E642" cm="1">
        <f t="array" ref="E642">_xlfn.SWITCH(MONTH(Cafe_FitTrained[[#This Row],[Date]]),1,100,2,100,3,100,4,150,5,150,6,150,7,150,8,200,9,150,10,150,11,150,12,150)</f>
        <v>150</v>
      </c>
      <c r="F642">
        <v>14</v>
      </c>
      <c r="G642">
        <f>IF(OR(WEEKDAY(Cafe_FitTrained[[#This Row],[Date]])=1, WEEKDAY(Cafe_FitTrained[[#This Row],[Date]])=7),1,0)</f>
        <v>0</v>
      </c>
      <c r="H642" s="8">
        <f>K$17+(K$18*Cafe_FitTrained[[#This Row],[Temp]])+(K$19*Cafe_FitTrained[[#This Row],[ADSpend]])+(K$20*Cafe_FitTrained[[#This Row],[TapsActive]])+(K$21*Cafe_FitTrained[[#This Row],[IsWeekend]])</f>
        <v>11866.222044078744</v>
      </c>
      <c r="J642" s="4">
        <v>615</v>
      </c>
      <c r="K642" s="4">
        <v>12118.864000596001</v>
      </c>
      <c r="L642" s="4">
        <v>203.23509031566027</v>
      </c>
    </row>
    <row r="643" spans="2:12" x14ac:dyDescent="0.3">
      <c r="B643" s="1">
        <f t="shared" si="9"/>
        <v>43372</v>
      </c>
      <c r="C643" s="2">
        <v>14827.684487254432</v>
      </c>
      <c r="D643">
        <v>77</v>
      </c>
      <c r="E643" cm="1">
        <f t="array" ref="E643">_xlfn.SWITCH(MONTH(Cafe_FitTrained[[#This Row],[Date]]),1,100,2,100,3,100,4,150,5,150,6,150,7,150,8,200,9,150,10,150,11,150,12,150)</f>
        <v>150</v>
      </c>
      <c r="F643">
        <v>18</v>
      </c>
      <c r="G643">
        <f>IF(OR(WEEKDAY(Cafe_FitTrained[[#This Row],[Date]])=1, WEEKDAY(Cafe_FitTrained[[#This Row],[Date]])=7),1,0)</f>
        <v>1</v>
      </c>
      <c r="H643" s="8">
        <f>K$17+(K$18*Cafe_FitTrained[[#This Row],[Temp]])+(K$19*Cafe_FitTrained[[#This Row],[ADSpend]])+(K$20*Cafe_FitTrained[[#This Row],[TapsActive]])+(K$21*Cafe_FitTrained[[#This Row],[IsWeekend]])</f>
        <v>14704.789575996605</v>
      </c>
      <c r="J643" s="4">
        <v>616</v>
      </c>
      <c r="K643" s="4">
        <v>14815.082094140616</v>
      </c>
      <c r="L643" s="4">
        <v>1853.4599235916321</v>
      </c>
    </row>
    <row r="644" spans="2:12" x14ac:dyDescent="0.3">
      <c r="B644" s="1">
        <f t="shared" si="9"/>
        <v>43373</v>
      </c>
      <c r="C644" s="2">
        <v>15078.080421836601</v>
      </c>
      <c r="D644">
        <v>76</v>
      </c>
      <c r="E644" cm="1">
        <f t="array" ref="E644">_xlfn.SWITCH(MONTH(Cafe_FitTrained[[#This Row],[Date]]),1,100,2,100,3,100,4,150,5,150,6,150,7,150,8,200,9,150,10,150,11,150,12,150)</f>
        <v>150</v>
      </c>
      <c r="F644">
        <v>14</v>
      </c>
      <c r="G644">
        <f>IF(OR(WEEKDAY(Cafe_FitTrained[[#This Row],[Date]])=1, WEEKDAY(Cafe_FitTrained[[#This Row],[Date]])=7),1,0)</f>
        <v>1</v>
      </c>
      <c r="H644" s="8">
        <f>K$17+(K$18*Cafe_FitTrained[[#This Row],[Temp]])+(K$19*Cafe_FitTrained[[#This Row],[ADSpend]])+(K$20*Cafe_FitTrained[[#This Row],[TapsActive]])+(K$21*Cafe_FitTrained[[#This Row],[IsWeekend]])</f>
        <v>14753.519228349185</v>
      </c>
      <c r="J644" s="4">
        <v>617</v>
      </c>
      <c r="K644" s="4">
        <v>14847.13901436985</v>
      </c>
      <c r="L644" s="4">
        <v>1537.3139384292754</v>
      </c>
    </row>
    <row r="645" spans="2:12" x14ac:dyDescent="0.3">
      <c r="B645" s="1">
        <f t="shared" si="9"/>
        <v>43374</v>
      </c>
      <c r="C645" s="2">
        <v>13501.746937300832</v>
      </c>
      <c r="D645">
        <v>77</v>
      </c>
      <c r="E645" cm="1">
        <f t="array" ref="E645">_xlfn.SWITCH(MONTH(Cafe_FitTrained[[#This Row],[Date]]),1,100,2,100,3,100,4,150,5,150,6,150,7,150,8,200,9,150,10,150,11,150,12,150)</f>
        <v>150</v>
      </c>
      <c r="F645">
        <v>18</v>
      </c>
      <c r="G645">
        <f>IF(OR(WEEKDAY(Cafe_FitTrained[[#This Row],[Date]])=1, WEEKDAY(Cafe_FitTrained[[#This Row],[Date]])=7),1,0)</f>
        <v>0</v>
      </c>
      <c r="H645" s="8">
        <f>K$17+(K$18*Cafe_FitTrained[[#This Row],[Temp]])+(K$19*Cafe_FitTrained[[#This Row],[ADSpend]])+(K$20*Cafe_FitTrained[[#This Row],[TapsActive]])+(K$21*Cafe_FitTrained[[#This Row],[IsWeekend]])</f>
        <v>11855.965918674823</v>
      </c>
      <c r="J645" s="4">
        <v>618</v>
      </c>
      <c r="K645" s="4">
        <v>12036.788883996727</v>
      </c>
      <c r="L645" s="4">
        <v>701.68160908668506</v>
      </c>
    </row>
    <row r="646" spans="2:12" x14ac:dyDescent="0.3">
      <c r="B646" s="1">
        <f t="shared" si="9"/>
        <v>43375</v>
      </c>
      <c r="C646" s="2">
        <v>13882.561677231281</v>
      </c>
      <c r="D646">
        <v>76</v>
      </c>
      <c r="E646" cm="1">
        <f t="array" ref="E646">_xlfn.SWITCH(MONTH(Cafe_FitTrained[[#This Row],[Date]]),1,100,2,100,3,100,4,150,5,150,6,150,7,150,8,200,9,150,10,150,11,150,12,150)</f>
        <v>150</v>
      </c>
      <c r="F646">
        <v>18</v>
      </c>
      <c r="G646">
        <f>IF(OR(WEEKDAY(Cafe_FitTrained[[#This Row],[Date]])=1, WEEKDAY(Cafe_FitTrained[[#This Row],[Date]])=7),1,0)</f>
        <v>0</v>
      </c>
      <c r="H646" s="8">
        <f>K$17+(K$18*Cafe_FitTrained[[#This Row],[Temp]])+(K$19*Cafe_FitTrained[[#This Row],[ADSpend]])+(K$20*Cafe_FitTrained[[#This Row],[TapsActive]])+(K$21*Cafe_FitTrained[[#This Row],[IsWeekend]])</f>
        <v>11817.492391726166</v>
      </c>
      <c r="J646" s="4">
        <v>619</v>
      </c>
      <c r="K646" s="4">
        <v>12020.116151873377</v>
      </c>
      <c r="L646" s="4">
        <v>1764.9756930838557</v>
      </c>
    </row>
    <row r="647" spans="2:12" x14ac:dyDescent="0.3">
      <c r="B647" s="1">
        <f t="shared" si="9"/>
        <v>43376</v>
      </c>
      <c r="C647" s="2">
        <v>12305.642960039997</v>
      </c>
      <c r="D647">
        <v>78</v>
      </c>
      <c r="E647" cm="1">
        <f t="array" ref="E647">_xlfn.SWITCH(MONTH(Cafe_FitTrained[[#This Row],[Date]]),1,100,2,100,3,100,4,150,5,150,6,150,7,150,8,200,9,150,10,150,11,150,12,150)</f>
        <v>150</v>
      </c>
      <c r="F647">
        <v>16</v>
      </c>
      <c r="G647">
        <f>IF(OR(WEEKDAY(Cafe_FitTrained[[#This Row],[Date]])=1, WEEKDAY(Cafe_FitTrained[[#This Row],[Date]])=7),1,0)</f>
        <v>0</v>
      </c>
      <c r="H647" s="8">
        <f>K$17+(K$18*Cafe_FitTrained[[#This Row],[Temp]])+(K$19*Cafe_FitTrained[[#This Row],[ADSpend]])+(K$20*Cafe_FitTrained[[#This Row],[TapsActive]])+(K$21*Cafe_FitTrained[[#This Row],[IsWeekend]])</f>
        <v>11938.041035274098</v>
      </c>
      <c r="J647" s="4">
        <v>620</v>
      </c>
      <c r="K647" s="4">
        <v>11932.91297257214</v>
      </c>
      <c r="L647" s="4">
        <v>2008.8382360576452</v>
      </c>
    </row>
    <row r="648" spans="2:12" x14ac:dyDescent="0.3">
      <c r="B648" s="1">
        <f t="shared" si="9"/>
        <v>43377</v>
      </c>
      <c r="C648" s="2">
        <v>12035.650736423308</v>
      </c>
      <c r="D648">
        <v>79</v>
      </c>
      <c r="E648" cm="1">
        <f t="array" ref="E648">_xlfn.SWITCH(MONTH(Cafe_FitTrained[[#This Row],[Date]]),1,100,2,100,3,100,4,150,5,150,6,150,7,150,8,200,9,150,10,150,11,150,12,150)</f>
        <v>150</v>
      </c>
      <c r="F648">
        <v>21</v>
      </c>
      <c r="G648">
        <f>IF(OR(WEEKDAY(Cafe_FitTrained[[#This Row],[Date]])=1, WEEKDAY(Cafe_FitTrained[[#This Row],[Date]])=7),1,0)</f>
        <v>0</v>
      </c>
      <c r="H648" s="8">
        <f>K$17+(K$18*Cafe_FitTrained[[#This Row],[Temp]])+(K$19*Cafe_FitTrained[[#This Row],[ADSpend]])+(K$20*Cafe_FitTrained[[#This Row],[TapsActive]])+(K$21*Cafe_FitTrained[[#This Row],[IsWeekend]])</f>
        <v>11867.510588096211</v>
      </c>
      <c r="J648" s="4">
        <v>621</v>
      </c>
      <c r="K648" s="4">
        <v>11944.457641993526</v>
      </c>
      <c r="L648" s="4">
        <v>2023.668549961636</v>
      </c>
    </row>
    <row r="649" spans="2:12" x14ac:dyDescent="0.3">
      <c r="B649" s="1">
        <f t="shared" ref="B649:B712" si="10">B648+1</f>
        <v>43378</v>
      </c>
      <c r="C649" s="2">
        <v>13912.947495811299</v>
      </c>
      <c r="D649">
        <v>80</v>
      </c>
      <c r="E649" cm="1">
        <f t="array" ref="E649">_xlfn.SWITCH(MONTH(Cafe_FitTrained[[#This Row],[Date]]),1,100,2,100,3,100,4,150,5,150,6,150,7,150,8,200,9,150,10,150,11,150,12,150)</f>
        <v>150</v>
      </c>
      <c r="F649">
        <v>19</v>
      </c>
      <c r="G649">
        <f>IF(OR(WEEKDAY(Cafe_FitTrained[[#This Row],[Date]])=1, WEEKDAY(Cafe_FitTrained[[#This Row],[Date]])=7),1,0)</f>
        <v>0</v>
      </c>
      <c r="H649" s="8">
        <f>K$17+(K$18*Cafe_FitTrained[[#This Row],[Temp]])+(K$19*Cafe_FitTrained[[#This Row],[ADSpend]])+(K$20*Cafe_FitTrained[[#This Row],[TapsActive]])+(K$21*Cafe_FitTrained[[#This Row],[IsWeekend]])</f>
        <v>11949.58570469549</v>
      </c>
      <c r="J649" s="4">
        <v>622</v>
      </c>
      <c r="K649" s="4">
        <v>12086.807080366772</v>
      </c>
      <c r="L649" s="4">
        <v>-69.905105228714092</v>
      </c>
    </row>
    <row r="650" spans="2:12" x14ac:dyDescent="0.3">
      <c r="B650" s="1">
        <f t="shared" si="10"/>
        <v>43379</v>
      </c>
      <c r="C650" s="2">
        <v>15458.941955747221</v>
      </c>
      <c r="D650">
        <v>81</v>
      </c>
      <c r="E650" cm="1">
        <f t="array" ref="E650">_xlfn.SWITCH(MONTH(Cafe_FitTrained[[#This Row],[Date]]),1,100,2,100,3,100,4,150,5,150,6,150,7,150,8,200,9,150,10,150,11,150,12,150)</f>
        <v>150</v>
      </c>
      <c r="F650">
        <v>20</v>
      </c>
      <c r="G650">
        <f>IF(OR(WEEKDAY(Cafe_FitTrained[[#This Row],[Date]])=1, WEEKDAY(Cafe_FitTrained[[#This Row],[Date]])=7),1,0)</f>
        <v>1</v>
      </c>
      <c r="H650" s="8">
        <f>K$17+(K$18*Cafe_FitTrained[[#This Row],[Temp]])+(K$19*Cafe_FitTrained[[#This Row],[ADSpend]])+(K$20*Cafe_FitTrained[[#This Row],[TapsActive]])+(K$21*Cafe_FitTrained[[#This Row],[IsWeekend]])</f>
        <v>14815.082094140616</v>
      </c>
      <c r="J650" s="4">
        <v>623</v>
      </c>
      <c r="K650" s="4">
        <v>14957.431532513863</v>
      </c>
      <c r="L650" s="4">
        <v>2319.1407200767462</v>
      </c>
    </row>
    <row r="651" spans="2:12" x14ac:dyDescent="0.3">
      <c r="B651" s="1">
        <f t="shared" si="10"/>
        <v>43380</v>
      </c>
      <c r="C651" s="2">
        <v>14568.4224478041</v>
      </c>
      <c r="D651">
        <v>80</v>
      </c>
      <c r="E651" cm="1">
        <f t="array" ref="E651">_xlfn.SWITCH(MONTH(Cafe_FitTrained[[#This Row],[Date]]),1,100,2,100,3,100,4,150,5,150,6,150,7,150,8,200,9,150,10,150,11,150,12,150)</f>
        <v>150</v>
      </c>
      <c r="F651">
        <v>18</v>
      </c>
      <c r="G651">
        <f>IF(OR(WEEKDAY(Cafe_FitTrained[[#This Row],[Date]])=1, WEEKDAY(Cafe_FitTrained[[#This Row],[Date]])=7),1,0)</f>
        <v>1</v>
      </c>
      <c r="H651" s="8">
        <f>K$17+(K$18*Cafe_FitTrained[[#This Row],[Temp]])+(K$19*Cafe_FitTrained[[#This Row],[ADSpend]])+(K$20*Cafe_FitTrained[[#This Row],[TapsActive]])+(K$21*Cafe_FitTrained[[#This Row],[IsWeekend]])</f>
        <v>14820.210156842581</v>
      </c>
      <c r="J651" s="4">
        <v>624</v>
      </c>
      <c r="K651" s="4">
        <v>14765.063897770571</v>
      </c>
      <c r="L651" s="4">
        <v>1614.6982195422534</v>
      </c>
    </row>
    <row r="652" spans="2:12" x14ac:dyDescent="0.3">
      <c r="B652" s="1">
        <f t="shared" si="10"/>
        <v>43381</v>
      </c>
      <c r="C652" s="2">
        <v>12863.359478930852</v>
      </c>
      <c r="D652">
        <v>78</v>
      </c>
      <c r="E652" cm="1">
        <f t="array" ref="E652">_xlfn.SWITCH(MONTH(Cafe_FitTrained[[#This Row],[Date]]),1,100,2,100,3,100,4,150,5,150,6,150,7,150,8,200,9,150,10,150,11,150,12,150)</f>
        <v>150</v>
      </c>
      <c r="F652">
        <v>19</v>
      </c>
      <c r="G652">
        <f>IF(OR(WEEKDAY(Cafe_FitTrained[[#This Row],[Date]])=1, WEEKDAY(Cafe_FitTrained[[#This Row],[Date]])=7),1,0)</f>
        <v>0</v>
      </c>
      <c r="H652" s="8">
        <f>K$17+(K$18*Cafe_FitTrained[[#This Row],[Temp]])+(K$19*Cafe_FitTrained[[#This Row],[ADSpend]])+(K$20*Cafe_FitTrained[[#This Row],[TapsActive]])+(K$21*Cafe_FitTrained[[#This Row],[IsWeekend]])</f>
        <v>11872.638650798172</v>
      </c>
      <c r="J652" s="4">
        <v>625</v>
      </c>
      <c r="K652" s="4">
        <v>11911.112177746831</v>
      </c>
      <c r="L652" s="4">
        <v>41.987447756735492</v>
      </c>
    </row>
    <row r="653" spans="2:12" x14ac:dyDescent="0.3">
      <c r="B653" s="1">
        <f t="shared" si="10"/>
        <v>43382</v>
      </c>
      <c r="C653" s="2">
        <v>13193.548488320099</v>
      </c>
      <c r="D653">
        <v>75</v>
      </c>
      <c r="E653" cm="1">
        <f t="array" ref="E653">_xlfn.SWITCH(MONTH(Cafe_FitTrained[[#This Row],[Date]]),1,100,2,100,3,100,4,150,5,150,6,150,7,150,8,200,9,150,10,150,11,150,12,150)</f>
        <v>150</v>
      </c>
      <c r="F653">
        <v>15</v>
      </c>
      <c r="G653">
        <f>IF(OR(WEEKDAY(Cafe_FitTrained[[#This Row],[Date]])=1, WEEKDAY(Cafe_FitTrained[[#This Row],[Date]])=7),1,0)</f>
        <v>0</v>
      </c>
      <c r="H653" s="8">
        <f>K$17+(K$18*Cafe_FitTrained[[#This Row],[Temp]])+(K$19*Cafe_FitTrained[[#This Row],[ADSpend]])+(K$20*Cafe_FitTrained[[#This Row],[TapsActive]])+(K$21*Cafe_FitTrained[[#This Row],[IsWeekend]])</f>
        <v>11844.421249253435</v>
      </c>
      <c r="J653" s="4">
        <v>626</v>
      </c>
      <c r="K653" s="4">
        <v>12009.860026469454</v>
      </c>
      <c r="L653" s="4">
        <v>1161.9312725886812</v>
      </c>
    </row>
    <row r="654" spans="2:12" x14ac:dyDescent="0.3">
      <c r="B654" s="1">
        <f t="shared" si="10"/>
        <v>43383</v>
      </c>
      <c r="C654" s="2">
        <v>12979.059896574388</v>
      </c>
      <c r="D654">
        <v>75</v>
      </c>
      <c r="E654" cm="1">
        <f t="array" ref="E654">_xlfn.SWITCH(MONTH(Cafe_FitTrained[[#This Row],[Date]]),1,100,2,100,3,100,4,150,5,150,6,150,7,150,8,200,9,150,10,150,11,150,12,150)</f>
        <v>150</v>
      </c>
      <c r="F654">
        <v>20</v>
      </c>
      <c r="G654">
        <f>IF(OR(WEEKDAY(Cafe_FitTrained[[#This Row],[Date]])=1, WEEKDAY(Cafe_FitTrained[[#This Row],[Date]])=7),1,0)</f>
        <v>0</v>
      </c>
      <c r="H654" s="8">
        <f>K$17+(K$18*Cafe_FitTrained[[#This Row],[Temp]])+(K$19*Cafe_FitTrained[[#This Row],[ADSpend]])+(K$20*Cafe_FitTrained[[#This Row],[TapsActive]])+(K$21*Cafe_FitTrained[[#This Row],[IsWeekend]])</f>
        <v>11735.417275126887</v>
      </c>
      <c r="J654" s="4">
        <v>627</v>
      </c>
      <c r="K654" s="4">
        <v>12043.205490716153</v>
      </c>
      <c r="L654" s="4">
        <v>450.89534568601448</v>
      </c>
    </row>
    <row r="655" spans="2:12" x14ac:dyDescent="0.3">
      <c r="B655" s="1">
        <f t="shared" si="10"/>
        <v>43384</v>
      </c>
      <c r="C655" s="2">
        <v>13353.632933310448</v>
      </c>
      <c r="D655">
        <v>75</v>
      </c>
      <c r="E655" cm="1">
        <f t="array" ref="E655">_xlfn.SWITCH(MONTH(Cafe_FitTrained[[#This Row],[Date]]),1,100,2,100,3,100,4,150,5,150,6,150,7,150,8,200,9,150,10,150,11,150,12,150)</f>
        <v>150</v>
      </c>
      <c r="F655">
        <v>12</v>
      </c>
      <c r="G655">
        <f>IF(OR(WEEKDAY(Cafe_FitTrained[[#This Row],[Date]])=1, WEEKDAY(Cafe_FitTrained[[#This Row],[Date]])=7),1,0)</f>
        <v>0</v>
      </c>
      <c r="H655" s="8">
        <f>K$17+(K$18*Cafe_FitTrained[[#This Row],[Temp]])+(K$19*Cafe_FitTrained[[#This Row],[ADSpend]])+(K$20*Cafe_FitTrained[[#This Row],[TapsActive]])+(K$21*Cafe_FitTrained[[#This Row],[IsWeekend]])</f>
        <v>11909.823633729362</v>
      </c>
      <c r="J655" s="4">
        <v>628</v>
      </c>
      <c r="K655" s="4">
        <v>12234.284581441978</v>
      </c>
      <c r="L655" s="4">
        <v>155.85078345311922</v>
      </c>
    </row>
    <row r="656" spans="2:12" x14ac:dyDescent="0.3">
      <c r="B656" s="1">
        <f t="shared" si="10"/>
        <v>43385</v>
      </c>
      <c r="C656" s="2">
        <v>13246.007886834612</v>
      </c>
      <c r="D656">
        <v>62</v>
      </c>
      <c r="E656" cm="1">
        <f t="array" ref="E656">_xlfn.SWITCH(MONTH(Cafe_FitTrained[[#This Row],[Date]]),1,100,2,100,3,100,4,150,5,150,6,150,7,150,8,200,9,150,10,150,11,150,12,150)</f>
        <v>150</v>
      </c>
      <c r="F656">
        <v>22</v>
      </c>
      <c r="G656">
        <f>IF(OR(WEEKDAY(Cafe_FitTrained[[#This Row],[Date]])=1, WEEKDAY(Cafe_FitTrained[[#This Row],[Date]])=7),1,0)</f>
        <v>0</v>
      </c>
      <c r="H656" s="8">
        <f>K$17+(K$18*Cafe_FitTrained[[#This Row],[Temp]])+(K$19*Cafe_FitTrained[[#This Row],[ADSpend]])+(K$20*Cafe_FitTrained[[#This Row],[TapsActive]])+(K$21*Cafe_FitTrained[[#This Row],[IsWeekend]])</f>
        <v>11191.659835143715</v>
      </c>
      <c r="J656" s="4">
        <v>629</v>
      </c>
      <c r="K656" s="4">
        <v>11884.183320219561</v>
      </c>
      <c r="L656" s="4">
        <v>377.88976320993243</v>
      </c>
    </row>
    <row r="657" spans="2:12" x14ac:dyDescent="0.3">
      <c r="B657" s="1">
        <f t="shared" si="10"/>
        <v>43386</v>
      </c>
      <c r="C657" s="2">
        <v>15223.762260975671</v>
      </c>
      <c r="D657">
        <v>62</v>
      </c>
      <c r="E657" cm="1">
        <f t="array" ref="E657">_xlfn.SWITCH(MONTH(Cafe_FitTrained[[#This Row],[Date]]),1,100,2,100,3,100,4,150,5,150,6,150,7,150,8,200,9,150,10,150,11,150,12,150)</f>
        <v>150</v>
      </c>
      <c r="F657">
        <v>13</v>
      </c>
      <c r="G657">
        <f>IF(OR(WEEKDAY(Cafe_FitTrained[[#This Row],[Date]])=1, WEEKDAY(Cafe_FitTrained[[#This Row],[Date]])=7),1,0)</f>
        <v>1</v>
      </c>
      <c r="H657" s="8">
        <f>K$17+(K$18*Cafe_FitTrained[[#This Row],[Temp]])+(K$19*Cafe_FitTrained[[#This Row],[ADSpend]])+(K$20*Cafe_FitTrained[[#This Row],[TapsActive]])+(K$21*Cafe_FitTrained[[#This Row],[IsWeekend]])</f>
        <v>14236.690645893281</v>
      </c>
      <c r="J657" s="4">
        <v>630</v>
      </c>
      <c r="K657" s="4">
        <v>14929.214130969127</v>
      </c>
      <c r="L657" s="4">
        <v>1060.9039356208414</v>
      </c>
    </row>
    <row r="658" spans="2:12" x14ac:dyDescent="0.3">
      <c r="B658" s="1">
        <f t="shared" si="10"/>
        <v>43387</v>
      </c>
      <c r="C658" s="2">
        <v>15651.836453614826</v>
      </c>
      <c r="D658">
        <v>67</v>
      </c>
      <c r="E658" cm="1">
        <f t="array" ref="E658">_xlfn.SWITCH(MONTH(Cafe_FitTrained[[#This Row],[Date]]),1,100,2,100,3,100,4,150,5,150,6,150,7,150,8,200,9,150,10,150,11,150,12,150)</f>
        <v>150</v>
      </c>
      <c r="F658">
        <v>16</v>
      </c>
      <c r="G658">
        <f>IF(OR(WEEKDAY(Cafe_FitTrained[[#This Row],[Date]])=1, WEEKDAY(Cafe_FitTrained[[#This Row],[Date]])=7),1,0)</f>
        <v>1</v>
      </c>
      <c r="H658" s="8">
        <f>K$17+(K$18*Cafe_FitTrained[[#This Row],[Temp]])+(K$19*Cafe_FitTrained[[#This Row],[ADSpend]])+(K$20*Cafe_FitTrained[[#This Row],[TapsActive]])+(K$21*Cafe_FitTrained[[#This Row],[IsWeekend]])</f>
        <v>14363.655896160641</v>
      </c>
      <c r="J658" s="4">
        <v>631</v>
      </c>
      <c r="K658" s="4">
        <v>14847.13901436985</v>
      </c>
      <c r="L658" s="4">
        <v>586.04545998373032</v>
      </c>
    </row>
    <row r="659" spans="2:12" x14ac:dyDescent="0.3">
      <c r="B659" s="1">
        <f t="shared" si="10"/>
        <v>43388</v>
      </c>
      <c r="C659" s="2">
        <v>12116.234500577839</v>
      </c>
      <c r="D659">
        <v>71</v>
      </c>
      <c r="E659" cm="1">
        <f t="array" ref="E659">_xlfn.SWITCH(MONTH(Cafe_FitTrained[[#This Row],[Date]]),1,100,2,100,3,100,4,150,5,150,6,150,7,150,8,200,9,150,10,150,11,150,12,150)</f>
        <v>150</v>
      </c>
      <c r="F659">
        <v>16</v>
      </c>
      <c r="G659">
        <f>IF(OR(WEEKDAY(Cafe_FitTrained[[#This Row],[Date]])=1, WEEKDAY(Cafe_FitTrained[[#This Row],[Date]])=7),1,0)</f>
        <v>0</v>
      </c>
      <c r="H659" s="8">
        <f>K$17+(K$18*Cafe_FitTrained[[#This Row],[Temp]])+(K$19*Cafe_FitTrained[[#This Row],[ADSpend]])+(K$20*Cafe_FitTrained[[#This Row],[TapsActive]])+(K$21*Cafe_FitTrained[[#This Row],[IsWeekend]])</f>
        <v>11668.726346633492</v>
      </c>
      <c r="J659" s="4">
        <v>632</v>
      </c>
      <c r="K659" s="4">
        <v>11916.240240448789</v>
      </c>
      <c r="L659" s="4">
        <v>1404.9156404787118</v>
      </c>
    </row>
    <row r="660" spans="2:12" x14ac:dyDescent="0.3">
      <c r="B660" s="1">
        <f t="shared" si="10"/>
        <v>43389</v>
      </c>
      <c r="C660" s="2">
        <v>11558.467991876038</v>
      </c>
      <c r="D660">
        <v>74</v>
      </c>
      <c r="E660" cm="1">
        <f t="array" ref="E660">_xlfn.SWITCH(MONTH(Cafe_FitTrained[[#This Row],[Date]]),1,100,2,100,3,100,4,150,5,150,6,150,7,150,8,200,9,150,10,150,11,150,12,150)</f>
        <v>150</v>
      </c>
      <c r="F660">
        <v>14</v>
      </c>
      <c r="G660">
        <f>IF(OR(WEEKDAY(Cafe_FitTrained[[#This Row],[Date]])=1, WEEKDAY(Cafe_FitTrained[[#This Row],[Date]])=7),1,0)</f>
        <v>0</v>
      </c>
      <c r="H660" s="8">
        <f>K$17+(K$18*Cafe_FitTrained[[#This Row],[Temp]])+(K$19*Cafe_FitTrained[[#This Row],[ADSpend]])+(K$20*Cafe_FitTrained[[#This Row],[TapsActive]])+(K$21*Cafe_FitTrained[[#This Row],[IsWeekend]])</f>
        <v>11827.748517130085</v>
      </c>
      <c r="J660" s="4">
        <v>633</v>
      </c>
      <c r="K660" s="4">
        <v>11976.514562222757</v>
      </c>
      <c r="L660" s="4">
        <v>2062.6000452408971</v>
      </c>
    </row>
    <row r="661" spans="2:12" x14ac:dyDescent="0.3">
      <c r="B661" s="1">
        <f t="shared" si="10"/>
        <v>43390</v>
      </c>
      <c r="C661" s="2">
        <v>13054.475878092475</v>
      </c>
      <c r="D661">
        <v>68</v>
      </c>
      <c r="E661" cm="1">
        <f t="array" ref="E661">_xlfn.SWITCH(MONTH(Cafe_FitTrained[[#This Row],[Date]]),1,100,2,100,3,100,4,150,5,150,6,150,7,150,8,200,9,150,10,150,11,150,12,150)</f>
        <v>150</v>
      </c>
      <c r="F661">
        <v>14</v>
      </c>
      <c r="G661">
        <f>IF(OR(WEEKDAY(Cafe_FitTrained[[#This Row],[Date]])=1, WEEKDAY(Cafe_FitTrained[[#This Row],[Date]])=7),1,0)</f>
        <v>0</v>
      </c>
      <c r="H661" s="8">
        <f>K$17+(K$18*Cafe_FitTrained[[#This Row],[Temp]])+(K$19*Cafe_FitTrained[[#This Row],[ADSpend]])+(K$20*Cafe_FitTrained[[#This Row],[TapsActive]])+(K$21*Cafe_FitTrained[[#This Row],[IsWeekend]])</f>
        <v>11596.907355438138</v>
      </c>
      <c r="J661" s="4">
        <v>634</v>
      </c>
      <c r="K661" s="4">
        <v>11855.965918674823</v>
      </c>
      <c r="L661" s="4">
        <v>-392.45196182268228</v>
      </c>
    </row>
    <row r="662" spans="2:12" x14ac:dyDescent="0.3">
      <c r="B662" s="1">
        <f t="shared" si="10"/>
        <v>43391</v>
      </c>
      <c r="C662" s="2">
        <v>10891.616844757893</v>
      </c>
      <c r="D662">
        <v>63</v>
      </c>
      <c r="E662" cm="1">
        <f t="array" ref="E662">_xlfn.SWITCH(MONTH(Cafe_FitTrained[[#This Row],[Date]]),1,100,2,100,3,100,4,150,5,150,6,150,7,150,8,200,9,150,10,150,11,150,12,150)</f>
        <v>150</v>
      </c>
      <c r="F662">
        <v>22</v>
      </c>
      <c r="G662">
        <f>IF(OR(WEEKDAY(Cafe_FitTrained[[#This Row],[Date]])=1, WEEKDAY(Cafe_FitTrained[[#This Row],[Date]])=7),1,0)</f>
        <v>0</v>
      </c>
      <c r="H662" s="8">
        <f>K$17+(K$18*Cafe_FitTrained[[#This Row],[Temp]])+(K$19*Cafe_FitTrained[[#This Row],[ADSpend]])+(K$20*Cafe_FitTrained[[#This Row],[TapsActive]])+(K$21*Cafe_FitTrained[[#This Row],[IsWeekend]])</f>
        <v>11230.133362092371</v>
      </c>
      <c r="J662" s="4">
        <v>635</v>
      </c>
      <c r="K662" s="4">
        <v>11849.549311955394</v>
      </c>
      <c r="L662" s="4">
        <v>-402.96576325090791</v>
      </c>
    </row>
    <row r="663" spans="2:12" x14ac:dyDescent="0.3">
      <c r="B663" s="1">
        <f t="shared" si="10"/>
        <v>43392</v>
      </c>
      <c r="C663" s="2">
        <v>12036.688399846242</v>
      </c>
      <c r="D663">
        <v>60</v>
      </c>
      <c r="E663" cm="1">
        <f t="array" ref="E663">_xlfn.SWITCH(MONTH(Cafe_FitTrained[[#This Row],[Date]]),1,100,2,100,3,100,4,150,5,150,6,150,7,150,8,200,9,150,10,150,11,150,12,150)</f>
        <v>150</v>
      </c>
      <c r="F663">
        <v>17</v>
      </c>
      <c r="G663">
        <f>IF(OR(WEEKDAY(Cafe_FitTrained[[#This Row],[Date]])=1, WEEKDAY(Cafe_FitTrained[[#This Row],[Date]])=7),1,0)</f>
        <v>0</v>
      </c>
      <c r="H663" s="8">
        <f>K$17+(K$18*Cafe_FitTrained[[#This Row],[Temp]])+(K$19*Cafe_FitTrained[[#This Row],[ADSpend]])+(K$20*Cafe_FitTrained[[#This Row],[TapsActive]])+(K$21*Cafe_FitTrained[[#This Row],[IsWeekend]])</f>
        <v>11223.716755372943</v>
      </c>
      <c r="J663" s="4">
        <v>636</v>
      </c>
      <c r="K663" s="4">
        <v>11866.222044078744</v>
      </c>
      <c r="L663" s="4">
        <v>-437.46999917287758</v>
      </c>
    </row>
    <row r="664" spans="2:12" x14ac:dyDescent="0.3">
      <c r="B664" s="1">
        <f t="shared" si="10"/>
        <v>43393</v>
      </c>
      <c r="C664" s="2">
        <v>14361.173875259547</v>
      </c>
      <c r="D664">
        <v>64</v>
      </c>
      <c r="E664" cm="1">
        <f t="array" ref="E664">_xlfn.SWITCH(MONTH(Cafe_FitTrained[[#This Row],[Date]]),1,100,2,100,3,100,4,150,5,150,6,150,7,150,8,200,9,150,10,150,11,150,12,150)</f>
        <v>150</v>
      </c>
      <c r="F664">
        <v>22</v>
      </c>
      <c r="G664">
        <f>IF(OR(WEEKDAY(Cafe_FitTrained[[#This Row],[Date]])=1, WEEKDAY(Cafe_FitTrained[[#This Row],[Date]])=7),1,0)</f>
        <v>1</v>
      </c>
      <c r="H664" s="8">
        <f>K$17+(K$18*Cafe_FitTrained[[#This Row],[Temp]])+(K$19*Cafe_FitTrained[[#This Row],[ADSpend]])+(K$20*Cafe_FitTrained[[#This Row],[TapsActive]])+(K$21*Cafe_FitTrained[[#This Row],[IsWeekend]])</f>
        <v>14117.430546362812</v>
      </c>
      <c r="J664" s="4">
        <v>637</v>
      </c>
      <c r="K664" s="4">
        <v>14704.789575996605</v>
      </c>
      <c r="L664" s="4">
        <v>122.89491125782661</v>
      </c>
    </row>
    <row r="665" spans="2:12" x14ac:dyDescent="0.3">
      <c r="B665" s="1">
        <f t="shared" si="10"/>
        <v>43394</v>
      </c>
      <c r="C665" s="2">
        <v>15563.134448602548</v>
      </c>
      <c r="D665">
        <v>55</v>
      </c>
      <c r="E665" cm="1">
        <f t="array" ref="E665">_xlfn.SWITCH(MONTH(Cafe_FitTrained[[#This Row],[Date]]),1,100,2,100,3,100,4,150,5,150,6,150,7,150,8,200,9,150,10,150,11,150,12,150)</f>
        <v>150</v>
      </c>
      <c r="F665">
        <v>14</v>
      </c>
      <c r="G665">
        <f>IF(OR(WEEKDAY(Cafe_FitTrained[[#This Row],[Date]])=1, WEEKDAY(Cafe_FitTrained[[#This Row],[Date]])=7),1,0)</f>
        <v>1</v>
      </c>
      <c r="H665" s="8">
        <f>K$17+(K$18*Cafe_FitTrained[[#This Row],[Temp]])+(K$19*Cafe_FitTrained[[#This Row],[ADSpend]])+(K$20*Cafe_FitTrained[[#This Row],[TapsActive]])+(K$21*Cafe_FitTrained[[#This Row],[IsWeekend]])</f>
        <v>13945.575162427365</v>
      </c>
      <c r="J665" s="4">
        <v>638</v>
      </c>
      <c r="K665" s="4">
        <v>14753.519228349185</v>
      </c>
      <c r="L665" s="4">
        <v>324.56119348741595</v>
      </c>
    </row>
    <row r="666" spans="2:12" x14ac:dyDescent="0.3">
      <c r="B666" s="1">
        <f t="shared" si="10"/>
        <v>43395</v>
      </c>
      <c r="C666" s="2">
        <v>12537.621083968972</v>
      </c>
      <c r="D666">
        <v>54</v>
      </c>
      <c r="E666" cm="1">
        <f t="array" ref="E666">_xlfn.SWITCH(MONTH(Cafe_FitTrained[[#This Row],[Date]]),1,100,2,100,3,100,4,150,5,150,6,150,7,150,8,200,9,150,10,150,11,150,12,150)</f>
        <v>150</v>
      </c>
      <c r="F666">
        <v>15</v>
      </c>
      <c r="G666">
        <f>IF(OR(WEEKDAY(Cafe_FitTrained[[#This Row],[Date]])=1, WEEKDAY(Cafe_FitTrained[[#This Row],[Date]])=7),1,0)</f>
        <v>0</v>
      </c>
      <c r="H666" s="8">
        <f>K$17+(K$18*Cafe_FitTrained[[#This Row],[Temp]])+(K$19*Cafe_FitTrained[[#This Row],[ADSpend]])+(K$20*Cafe_FitTrained[[#This Row],[TapsActive]])+(K$21*Cafe_FitTrained[[#This Row],[IsWeekend]])</f>
        <v>11036.477183331615</v>
      </c>
      <c r="J666" s="4">
        <v>639</v>
      </c>
      <c r="K666" s="4">
        <v>11855.965918674823</v>
      </c>
      <c r="L666" s="4">
        <v>1645.7810186260085</v>
      </c>
    </row>
    <row r="667" spans="2:12" x14ac:dyDescent="0.3">
      <c r="B667" s="1">
        <f t="shared" si="10"/>
        <v>43396</v>
      </c>
      <c r="C667" s="2">
        <v>11019.107181263318</v>
      </c>
      <c r="D667">
        <v>60</v>
      </c>
      <c r="E667" cm="1">
        <f t="array" ref="E667">_xlfn.SWITCH(MONTH(Cafe_FitTrained[[#This Row],[Date]]),1,100,2,100,3,100,4,150,5,150,6,150,7,150,8,200,9,150,10,150,11,150,12,150)</f>
        <v>150</v>
      </c>
      <c r="F667">
        <v>22</v>
      </c>
      <c r="G667">
        <f>IF(OR(WEEKDAY(Cafe_FitTrained[[#This Row],[Date]])=1, WEEKDAY(Cafe_FitTrained[[#This Row],[Date]])=7),1,0)</f>
        <v>0</v>
      </c>
      <c r="H667" s="8">
        <f>K$17+(K$18*Cafe_FitTrained[[#This Row],[Temp]])+(K$19*Cafe_FitTrained[[#This Row],[ADSpend]])+(K$20*Cafe_FitTrained[[#This Row],[TapsActive]])+(K$21*Cafe_FitTrained[[#This Row],[IsWeekend]])</f>
        <v>11114.712781246397</v>
      </c>
      <c r="J667" s="4">
        <v>640</v>
      </c>
      <c r="K667" s="4">
        <v>11817.492391726166</v>
      </c>
      <c r="L667" s="4">
        <v>2065.0692855051147</v>
      </c>
    </row>
    <row r="668" spans="2:12" x14ac:dyDescent="0.3">
      <c r="B668" s="1">
        <f t="shared" si="10"/>
        <v>43397</v>
      </c>
      <c r="C668" s="2">
        <v>12588.033931213386</v>
      </c>
      <c r="D668">
        <v>59</v>
      </c>
      <c r="E668" cm="1">
        <f t="array" ref="E668">_xlfn.SWITCH(MONTH(Cafe_FitTrained[[#This Row],[Date]]),1,100,2,100,3,100,4,150,5,150,6,150,7,150,8,200,9,150,10,150,11,150,12,150)</f>
        <v>150</v>
      </c>
      <c r="F668">
        <v>18</v>
      </c>
      <c r="G668">
        <f>IF(OR(WEEKDAY(Cafe_FitTrained[[#This Row],[Date]])=1, WEEKDAY(Cafe_FitTrained[[#This Row],[Date]])=7),1,0)</f>
        <v>0</v>
      </c>
      <c r="H668" s="8">
        <f>K$17+(K$18*Cafe_FitTrained[[#This Row],[Temp]])+(K$19*Cafe_FitTrained[[#This Row],[ADSpend]])+(K$20*Cafe_FitTrained[[#This Row],[TapsActive]])+(K$21*Cafe_FitTrained[[#This Row],[IsWeekend]])</f>
        <v>11163.442433598977</v>
      </c>
      <c r="J668" s="4">
        <v>641</v>
      </c>
      <c r="K668" s="4">
        <v>11938.041035274098</v>
      </c>
      <c r="L668" s="4">
        <v>367.60192476589873</v>
      </c>
    </row>
    <row r="669" spans="2:12" x14ac:dyDescent="0.3">
      <c r="B669" s="1">
        <f t="shared" si="10"/>
        <v>43398</v>
      </c>
      <c r="C669" s="2">
        <v>13062.161673326244</v>
      </c>
      <c r="D669">
        <v>56</v>
      </c>
      <c r="E669" cm="1">
        <f t="array" ref="E669">_xlfn.SWITCH(MONTH(Cafe_FitTrained[[#This Row],[Date]]),1,100,2,100,3,100,4,150,5,150,6,150,7,150,8,200,9,150,10,150,11,150,12,150)</f>
        <v>150</v>
      </c>
      <c r="F669">
        <v>13</v>
      </c>
      <c r="G669">
        <f>IF(OR(WEEKDAY(Cafe_FitTrained[[#This Row],[Date]])=1, WEEKDAY(Cafe_FitTrained[[#This Row],[Date]])=7),1,0)</f>
        <v>0</v>
      </c>
      <c r="H669" s="8">
        <f>K$17+(K$18*Cafe_FitTrained[[#This Row],[Temp]])+(K$19*Cafe_FitTrained[[#This Row],[ADSpend]])+(K$20*Cafe_FitTrained[[#This Row],[TapsActive]])+(K$21*Cafe_FitTrained[[#This Row],[IsWeekend]])</f>
        <v>11157.025826879548</v>
      </c>
      <c r="J669" s="4">
        <v>642</v>
      </c>
      <c r="K669" s="4">
        <v>11867.510588096211</v>
      </c>
      <c r="L669" s="4">
        <v>168.14014832709654</v>
      </c>
    </row>
    <row r="670" spans="2:12" x14ac:dyDescent="0.3">
      <c r="B670" s="1">
        <f t="shared" si="10"/>
        <v>43399</v>
      </c>
      <c r="C670" s="2">
        <v>12497.464883230317</v>
      </c>
      <c r="D670">
        <v>50</v>
      </c>
      <c r="E670" cm="1">
        <f t="array" ref="E670">_xlfn.SWITCH(MONTH(Cafe_FitTrained[[#This Row],[Date]]),1,100,2,100,3,100,4,150,5,150,6,150,7,150,8,200,9,150,10,150,11,150,12,150)</f>
        <v>150</v>
      </c>
      <c r="F670">
        <v>13</v>
      </c>
      <c r="G670">
        <f>IF(OR(WEEKDAY(Cafe_FitTrained[[#This Row],[Date]])=1, WEEKDAY(Cafe_FitTrained[[#This Row],[Date]])=7),1,0)</f>
        <v>0</v>
      </c>
      <c r="H670" s="8">
        <f>K$17+(K$18*Cafe_FitTrained[[#This Row],[Temp]])+(K$19*Cafe_FitTrained[[#This Row],[ADSpend]])+(K$20*Cafe_FitTrained[[#This Row],[TapsActive]])+(K$21*Cafe_FitTrained[[#This Row],[IsWeekend]])</f>
        <v>10926.1846651876</v>
      </c>
      <c r="J670" s="4">
        <v>643</v>
      </c>
      <c r="K670" s="4">
        <v>11949.58570469549</v>
      </c>
      <c r="L670" s="4">
        <v>1963.361791115809</v>
      </c>
    </row>
    <row r="671" spans="2:12" x14ac:dyDescent="0.3">
      <c r="B671" s="1">
        <f t="shared" si="10"/>
        <v>43400</v>
      </c>
      <c r="C671" s="2">
        <v>14120.919993700025</v>
      </c>
      <c r="D671">
        <v>54</v>
      </c>
      <c r="E671" cm="1">
        <f t="array" ref="E671">_xlfn.SWITCH(MONTH(Cafe_FitTrained[[#This Row],[Date]]),1,100,2,100,3,100,4,150,5,150,6,150,7,150,8,200,9,150,10,150,11,150,12,150)</f>
        <v>150</v>
      </c>
      <c r="F671">
        <v>20</v>
      </c>
      <c r="G671">
        <f>IF(OR(WEEKDAY(Cafe_FitTrained[[#This Row],[Date]])=1, WEEKDAY(Cafe_FitTrained[[#This Row],[Date]])=7),1,0)</f>
        <v>1</v>
      </c>
      <c r="H671" s="8">
        <f>K$17+(K$18*Cafe_FitTrained[[#This Row],[Temp]])+(K$19*Cafe_FitTrained[[#This Row],[ADSpend]])+(K$20*Cafe_FitTrained[[#This Row],[TapsActive]])+(K$21*Cafe_FitTrained[[#This Row],[IsWeekend]])</f>
        <v>13776.296866526849</v>
      </c>
      <c r="J671" s="4">
        <v>644</v>
      </c>
      <c r="K671" s="4">
        <v>14815.082094140616</v>
      </c>
      <c r="L671" s="4">
        <v>643.85986160660468</v>
      </c>
    </row>
    <row r="672" spans="2:12" x14ac:dyDescent="0.3">
      <c r="B672" s="1">
        <f t="shared" si="10"/>
        <v>43401</v>
      </c>
      <c r="C672" s="2">
        <v>14308.784635424003</v>
      </c>
      <c r="D672">
        <v>57</v>
      </c>
      <c r="E672" cm="1">
        <f t="array" ref="E672">_xlfn.SWITCH(MONTH(Cafe_FitTrained[[#This Row],[Date]]),1,100,2,100,3,100,4,150,5,150,6,150,7,150,8,200,9,150,10,150,11,150,12,150)</f>
        <v>150</v>
      </c>
      <c r="F672">
        <v>16</v>
      </c>
      <c r="G672">
        <f>IF(OR(WEEKDAY(Cafe_FitTrained[[#This Row],[Date]])=1, WEEKDAY(Cafe_FitTrained[[#This Row],[Date]])=7),1,0)</f>
        <v>1</v>
      </c>
      <c r="H672" s="8">
        <f>K$17+(K$18*Cafe_FitTrained[[#This Row],[Temp]])+(K$19*Cafe_FitTrained[[#This Row],[ADSpend]])+(K$20*Cafe_FitTrained[[#This Row],[TapsActive]])+(K$21*Cafe_FitTrained[[#This Row],[IsWeekend]])</f>
        <v>13978.92062667406</v>
      </c>
      <c r="J672" s="4">
        <v>645</v>
      </c>
      <c r="K672" s="4">
        <v>14820.210156842581</v>
      </c>
      <c r="L672" s="4">
        <v>-251.7877090384809</v>
      </c>
    </row>
    <row r="673" spans="2:12" x14ac:dyDescent="0.3">
      <c r="B673" s="1">
        <f t="shared" si="10"/>
        <v>43402</v>
      </c>
      <c r="C673" s="2">
        <v>11768.081366415829</v>
      </c>
      <c r="D673">
        <v>62</v>
      </c>
      <c r="E673" cm="1">
        <f t="array" ref="E673">_xlfn.SWITCH(MONTH(Cafe_FitTrained[[#This Row],[Date]]),1,100,2,100,3,100,4,150,5,150,6,150,7,150,8,200,9,150,10,150,11,150,12,150)</f>
        <v>150</v>
      </c>
      <c r="F673">
        <v>18</v>
      </c>
      <c r="G673">
        <f>IF(OR(WEEKDAY(Cafe_FitTrained[[#This Row],[Date]])=1, WEEKDAY(Cafe_FitTrained[[#This Row],[Date]])=7),1,0)</f>
        <v>0</v>
      </c>
      <c r="H673" s="8">
        <f>K$17+(K$18*Cafe_FitTrained[[#This Row],[Temp]])+(K$19*Cafe_FitTrained[[#This Row],[ADSpend]])+(K$20*Cafe_FitTrained[[#This Row],[TapsActive]])+(K$21*Cafe_FitTrained[[#This Row],[IsWeekend]])</f>
        <v>11278.863014444953</v>
      </c>
      <c r="J673" s="4">
        <v>646</v>
      </c>
      <c r="K673" s="4">
        <v>11872.638650798172</v>
      </c>
      <c r="L673" s="4">
        <v>990.72082813268025</v>
      </c>
    </row>
    <row r="674" spans="2:12" x14ac:dyDescent="0.3">
      <c r="B674" s="1">
        <f t="shared" si="10"/>
        <v>43403</v>
      </c>
      <c r="C674" s="2">
        <v>10671.040795913126</v>
      </c>
      <c r="D674">
        <v>58</v>
      </c>
      <c r="E674" cm="1">
        <f t="array" ref="E674">_xlfn.SWITCH(MONTH(Cafe_FitTrained[[#This Row],[Date]]),1,100,2,100,3,100,4,150,5,150,6,150,7,150,8,200,9,150,10,150,11,150,12,150)</f>
        <v>150</v>
      </c>
      <c r="F674">
        <v>21</v>
      </c>
      <c r="G674">
        <f>IF(OR(WEEKDAY(Cafe_FitTrained[[#This Row],[Date]])=1, WEEKDAY(Cafe_FitTrained[[#This Row],[Date]])=7),1,0)</f>
        <v>0</v>
      </c>
      <c r="H674" s="8">
        <f>K$17+(K$18*Cafe_FitTrained[[#This Row],[Temp]])+(K$19*Cafe_FitTrained[[#This Row],[ADSpend]])+(K$20*Cafe_FitTrained[[#This Row],[TapsActive]])+(K$21*Cafe_FitTrained[[#This Row],[IsWeekend]])</f>
        <v>11059.566522174391</v>
      </c>
      <c r="J674" s="4">
        <v>647</v>
      </c>
      <c r="K674" s="4">
        <v>11844.421249253435</v>
      </c>
      <c r="L674" s="4">
        <v>1349.1272390666636</v>
      </c>
    </row>
    <row r="675" spans="2:12" x14ac:dyDescent="0.3">
      <c r="B675" s="1">
        <f t="shared" si="10"/>
        <v>43404</v>
      </c>
      <c r="C675" s="2">
        <v>11860.860350286981</v>
      </c>
      <c r="D675">
        <v>62</v>
      </c>
      <c r="E675" cm="1">
        <f t="array" ref="E675">_xlfn.SWITCH(MONTH(Cafe_FitTrained[[#This Row],[Date]]),1,100,2,100,3,100,4,150,5,150,6,150,7,150,8,200,9,150,10,150,11,150,12,150)</f>
        <v>150</v>
      </c>
      <c r="F675">
        <v>17</v>
      </c>
      <c r="G675">
        <f>IF(OR(WEEKDAY(Cafe_FitTrained[[#This Row],[Date]])=1, WEEKDAY(Cafe_FitTrained[[#This Row],[Date]])=7),1,0)</f>
        <v>0</v>
      </c>
      <c r="H675" s="8">
        <f>K$17+(K$18*Cafe_FitTrained[[#This Row],[Temp]])+(K$19*Cafe_FitTrained[[#This Row],[ADSpend]])+(K$20*Cafe_FitTrained[[#This Row],[TapsActive]])+(K$21*Cafe_FitTrained[[#This Row],[IsWeekend]])</f>
        <v>11300.663809270261</v>
      </c>
      <c r="J675" s="4">
        <v>648</v>
      </c>
      <c r="K675" s="4">
        <v>11735.417275126887</v>
      </c>
      <c r="L675" s="4">
        <v>1243.6426214475014</v>
      </c>
    </row>
    <row r="676" spans="2:12" x14ac:dyDescent="0.3">
      <c r="B676" s="1">
        <f t="shared" si="10"/>
        <v>43405</v>
      </c>
      <c r="C676" s="2">
        <v>13427.127633636055</v>
      </c>
      <c r="D676">
        <v>65</v>
      </c>
      <c r="E676" cm="1">
        <f t="array" ref="E676">_xlfn.SWITCH(MONTH(Cafe_FitTrained[[#This Row],[Date]]),1,100,2,100,3,100,4,150,5,150,6,150,7,150,8,200,9,150,10,150,11,150,12,150)</f>
        <v>150</v>
      </c>
      <c r="F676">
        <v>21</v>
      </c>
      <c r="G676">
        <f>IF(OR(WEEKDAY(Cafe_FitTrained[[#This Row],[Date]])=1, WEEKDAY(Cafe_FitTrained[[#This Row],[Date]])=7),1,0)</f>
        <v>0</v>
      </c>
      <c r="H676" s="8">
        <f>K$17+(K$18*Cafe_FitTrained[[#This Row],[Temp]])+(K$19*Cafe_FitTrained[[#This Row],[ADSpend]])+(K$20*Cafe_FitTrained[[#This Row],[TapsActive]])+(K$21*Cafe_FitTrained[[#This Row],[IsWeekend]])</f>
        <v>11328.881210814998</v>
      </c>
      <c r="J676" s="4">
        <v>649</v>
      </c>
      <c r="K676" s="4">
        <v>11909.823633729362</v>
      </c>
      <c r="L676" s="4">
        <v>1443.8092995810857</v>
      </c>
    </row>
    <row r="677" spans="2:12" x14ac:dyDescent="0.3">
      <c r="B677" s="1">
        <f t="shared" si="10"/>
        <v>43406</v>
      </c>
      <c r="C677" s="2">
        <v>11058.843450500794</v>
      </c>
      <c r="D677">
        <v>60</v>
      </c>
      <c r="E677" cm="1">
        <f t="array" ref="E677">_xlfn.SWITCH(MONTH(Cafe_FitTrained[[#This Row],[Date]]),1,100,2,100,3,100,4,150,5,150,6,150,7,150,8,200,9,150,10,150,11,150,12,150)</f>
        <v>150</v>
      </c>
      <c r="F677">
        <v>12</v>
      </c>
      <c r="G677">
        <f>IF(OR(WEEKDAY(Cafe_FitTrained[[#This Row],[Date]])=1, WEEKDAY(Cafe_FitTrained[[#This Row],[Date]])=7),1,0)</f>
        <v>0</v>
      </c>
      <c r="H677" s="8">
        <f>K$17+(K$18*Cafe_FitTrained[[#This Row],[Temp]])+(K$19*Cafe_FitTrained[[#This Row],[ADSpend]])+(K$20*Cafe_FitTrained[[#This Row],[TapsActive]])+(K$21*Cafe_FitTrained[[#This Row],[IsWeekend]])</f>
        <v>11332.72072949949</v>
      </c>
      <c r="J677" s="4">
        <v>650</v>
      </c>
      <c r="K677" s="4">
        <v>11191.659835143715</v>
      </c>
      <c r="L677" s="4">
        <v>2054.3480516908967</v>
      </c>
    </row>
    <row r="678" spans="2:12" x14ac:dyDescent="0.3">
      <c r="B678" s="1">
        <f t="shared" si="10"/>
        <v>43407</v>
      </c>
      <c r="C678" s="2">
        <v>12955.090718281132</v>
      </c>
      <c r="D678">
        <v>50</v>
      </c>
      <c r="E678" cm="1">
        <f t="array" ref="E678">_xlfn.SWITCH(MONTH(Cafe_FitTrained[[#This Row],[Date]]),1,100,2,100,3,100,4,150,5,150,6,150,7,150,8,200,9,150,10,150,11,150,12,150)</f>
        <v>150</v>
      </c>
      <c r="F678">
        <v>18</v>
      </c>
      <c r="G678">
        <f>IF(OR(WEEKDAY(Cafe_FitTrained[[#This Row],[Date]])=1, WEEKDAY(Cafe_FitTrained[[#This Row],[Date]])=7),1,0)</f>
        <v>1</v>
      </c>
      <c r="H678" s="8">
        <f>K$17+(K$18*Cafe_FitTrained[[#This Row],[Temp]])+(K$19*Cafe_FitTrained[[#This Row],[ADSpend]])+(K$20*Cafe_FitTrained[[#This Row],[TapsActive]])+(K$21*Cafe_FitTrained[[#This Row],[IsWeekend]])</f>
        <v>13666.004348382836</v>
      </c>
      <c r="J678" s="4">
        <v>651</v>
      </c>
      <c r="K678" s="4">
        <v>14236.690645893281</v>
      </c>
      <c r="L678" s="4">
        <v>987.07161508239005</v>
      </c>
    </row>
    <row r="679" spans="2:12" x14ac:dyDescent="0.3">
      <c r="B679" s="1">
        <f t="shared" si="10"/>
        <v>43408</v>
      </c>
      <c r="C679" s="2">
        <v>13198.845412837227</v>
      </c>
      <c r="D679">
        <v>54</v>
      </c>
      <c r="E679" cm="1">
        <f t="array" ref="E679">_xlfn.SWITCH(MONTH(Cafe_FitTrained[[#This Row],[Date]]),1,100,2,100,3,100,4,150,5,150,6,150,7,150,8,200,9,150,10,150,11,150,12,150)</f>
        <v>150</v>
      </c>
      <c r="F679">
        <v>16</v>
      </c>
      <c r="G679">
        <f>IF(OR(WEEKDAY(Cafe_FitTrained[[#This Row],[Date]])=1, WEEKDAY(Cafe_FitTrained[[#This Row],[Date]])=7),1,0)</f>
        <v>1</v>
      </c>
      <c r="H679" s="8">
        <f>K$17+(K$18*Cafe_FitTrained[[#This Row],[Temp]])+(K$19*Cafe_FitTrained[[#This Row],[ADSpend]])+(K$20*Cafe_FitTrained[[#This Row],[TapsActive]])+(K$21*Cafe_FitTrained[[#This Row],[IsWeekend]])</f>
        <v>13863.500045828087</v>
      </c>
      <c r="J679" s="4">
        <v>652</v>
      </c>
      <c r="K679" s="4">
        <v>14363.655896160641</v>
      </c>
      <c r="L679" s="4">
        <v>1288.180557454185</v>
      </c>
    </row>
    <row r="680" spans="2:12" x14ac:dyDescent="0.3">
      <c r="B680" s="1">
        <f t="shared" si="10"/>
        <v>43409</v>
      </c>
      <c r="C680" s="2">
        <v>11533.957430784611</v>
      </c>
      <c r="D680">
        <v>60</v>
      </c>
      <c r="E680" cm="1">
        <f t="array" ref="E680">_xlfn.SWITCH(MONTH(Cafe_FitTrained[[#This Row],[Date]]),1,100,2,100,3,100,4,150,5,150,6,150,7,150,8,200,9,150,10,150,11,150,12,150)</f>
        <v>150</v>
      </c>
      <c r="F680">
        <v>16</v>
      </c>
      <c r="G680">
        <f>IF(OR(WEEKDAY(Cafe_FitTrained[[#This Row],[Date]])=1, WEEKDAY(Cafe_FitTrained[[#This Row],[Date]])=7),1,0)</f>
        <v>0</v>
      </c>
      <c r="H680" s="8">
        <f>K$17+(K$18*Cafe_FitTrained[[#This Row],[Temp]])+(K$19*Cafe_FitTrained[[#This Row],[ADSpend]])+(K$20*Cafe_FitTrained[[#This Row],[TapsActive]])+(K$21*Cafe_FitTrained[[#This Row],[IsWeekend]])</f>
        <v>11245.517550198252</v>
      </c>
      <c r="J680" s="4">
        <v>653</v>
      </c>
      <c r="K680" s="4">
        <v>11668.726346633492</v>
      </c>
      <c r="L680" s="4">
        <v>447.50815394434721</v>
      </c>
    </row>
    <row r="681" spans="2:12" x14ac:dyDescent="0.3">
      <c r="B681" s="1">
        <f t="shared" si="10"/>
        <v>43410</v>
      </c>
      <c r="C681" s="2">
        <v>11724.651603494665</v>
      </c>
      <c r="D681">
        <v>67</v>
      </c>
      <c r="E681" cm="1">
        <f t="array" ref="E681">_xlfn.SWITCH(MONTH(Cafe_FitTrained[[#This Row],[Date]]),1,100,2,100,3,100,4,150,5,150,6,150,7,150,8,200,9,150,10,150,11,150,12,150)</f>
        <v>150</v>
      </c>
      <c r="F681">
        <v>13</v>
      </c>
      <c r="G681">
        <f>IF(OR(WEEKDAY(Cafe_FitTrained[[#This Row],[Date]])=1, WEEKDAY(Cafe_FitTrained[[#This Row],[Date]])=7),1,0)</f>
        <v>0</v>
      </c>
      <c r="H681" s="8">
        <f>K$17+(K$18*Cafe_FitTrained[[#This Row],[Temp]])+(K$19*Cafe_FitTrained[[#This Row],[ADSpend]])+(K$20*Cafe_FitTrained[[#This Row],[TapsActive]])+(K$21*Cafe_FitTrained[[#This Row],[IsWeekend]])</f>
        <v>11580.234623314787</v>
      </c>
      <c r="J681" s="4">
        <v>654</v>
      </c>
      <c r="K681" s="4">
        <v>11827.748517130085</v>
      </c>
      <c r="L681" s="4">
        <v>-269.28052525404746</v>
      </c>
    </row>
    <row r="682" spans="2:12" x14ac:dyDescent="0.3">
      <c r="B682" s="1">
        <f t="shared" si="10"/>
        <v>43411</v>
      </c>
      <c r="C682" s="2">
        <v>12983.844494332045</v>
      </c>
      <c r="D682">
        <v>61</v>
      </c>
      <c r="E682" cm="1">
        <f t="array" ref="E682">_xlfn.SWITCH(MONTH(Cafe_FitTrained[[#This Row],[Date]]),1,100,2,100,3,100,4,150,5,150,6,150,7,150,8,200,9,150,10,150,11,150,12,150)</f>
        <v>150</v>
      </c>
      <c r="F682">
        <v>16</v>
      </c>
      <c r="G682">
        <f>IF(OR(WEEKDAY(Cafe_FitTrained[[#This Row],[Date]])=1, WEEKDAY(Cafe_FitTrained[[#This Row],[Date]])=7),1,0)</f>
        <v>0</v>
      </c>
      <c r="H682" s="8">
        <f>K$17+(K$18*Cafe_FitTrained[[#This Row],[Temp]])+(K$19*Cafe_FitTrained[[#This Row],[ADSpend]])+(K$20*Cafe_FitTrained[[#This Row],[TapsActive]])+(K$21*Cafe_FitTrained[[#This Row],[IsWeekend]])</f>
        <v>11283.991077146911</v>
      </c>
      <c r="J682" s="4">
        <v>655</v>
      </c>
      <c r="K682" s="4">
        <v>11596.907355438138</v>
      </c>
      <c r="L682" s="4">
        <v>1457.5685226543374</v>
      </c>
    </row>
    <row r="683" spans="2:12" x14ac:dyDescent="0.3">
      <c r="B683" s="1">
        <f t="shared" si="10"/>
        <v>43412</v>
      </c>
      <c r="C683" s="2">
        <v>13300.433180037631</v>
      </c>
      <c r="D683">
        <v>60</v>
      </c>
      <c r="E683" cm="1">
        <f t="array" ref="E683">_xlfn.SWITCH(MONTH(Cafe_FitTrained[[#This Row],[Date]]),1,100,2,100,3,100,4,150,5,150,6,150,7,150,8,200,9,150,10,150,11,150,12,150)</f>
        <v>150</v>
      </c>
      <c r="F683">
        <v>20</v>
      </c>
      <c r="G683">
        <f>IF(OR(WEEKDAY(Cafe_FitTrained[[#This Row],[Date]])=1, WEEKDAY(Cafe_FitTrained[[#This Row],[Date]])=7),1,0)</f>
        <v>0</v>
      </c>
      <c r="H683" s="8">
        <f>K$17+(K$18*Cafe_FitTrained[[#This Row],[Temp]])+(K$19*Cafe_FitTrained[[#This Row],[ADSpend]])+(K$20*Cafe_FitTrained[[#This Row],[TapsActive]])+(K$21*Cafe_FitTrained[[#This Row],[IsWeekend]])</f>
        <v>11158.314370897015</v>
      </c>
      <c r="J683" s="4">
        <v>656</v>
      </c>
      <c r="K683" s="4">
        <v>11230.133362092371</v>
      </c>
      <c r="L683" s="4">
        <v>-338.51651733447761</v>
      </c>
    </row>
    <row r="684" spans="2:12" x14ac:dyDescent="0.3">
      <c r="B684" s="1">
        <f t="shared" si="10"/>
        <v>43413</v>
      </c>
      <c r="C684" s="2">
        <v>12786.359810409374</v>
      </c>
      <c r="D684">
        <v>57</v>
      </c>
      <c r="E684" cm="1">
        <f t="array" ref="E684">_xlfn.SWITCH(MONTH(Cafe_FitTrained[[#This Row],[Date]]),1,100,2,100,3,100,4,150,5,150,6,150,7,150,8,200,9,150,10,150,11,150,12,150)</f>
        <v>150</v>
      </c>
      <c r="F684">
        <v>15</v>
      </c>
      <c r="G684">
        <f>IF(OR(WEEKDAY(Cafe_FitTrained[[#This Row],[Date]])=1, WEEKDAY(Cafe_FitTrained[[#This Row],[Date]])=7),1,0)</f>
        <v>0</v>
      </c>
      <c r="H684" s="8">
        <f>K$17+(K$18*Cafe_FitTrained[[#This Row],[Temp]])+(K$19*Cafe_FitTrained[[#This Row],[ADSpend]])+(K$20*Cafe_FitTrained[[#This Row],[TapsActive]])+(K$21*Cafe_FitTrained[[#This Row],[IsWeekend]])</f>
        <v>11151.897764177589</v>
      </c>
      <c r="J684" s="4">
        <v>657</v>
      </c>
      <c r="K684" s="4">
        <v>11223.716755372943</v>
      </c>
      <c r="L684" s="4">
        <v>812.97164447329851</v>
      </c>
    </row>
    <row r="685" spans="2:12" x14ac:dyDescent="0.3">
      <c r="B685" s="1">
        <f t="shared" si="10"/>
        <v>43414</v>
      </c>
      <c r="C685" s="2">
        <v>15540.090597178196</v>
      </c>
      <c r="D685">
        <v>44</v>
      </c>
      <c r="E685" cm="1">
        <f t="array" ref="E685">_xlfn.SWITCH(MONTH(Cafe_FitTrained[[#This Row],[Date]]),1,100,2,100,3,100,4,150,5,150,6,150,7,150,8,200,9,150,10,150,11,150,12,150)</f>
        <v>150</v>
      </c>
      <c r="F685">
        <v>14</v>
      </c>
      <c r="G685">
        <f>IF(OR(WEEKDAY(Cafe_FitTrained[[#This Row],[Date]])=1, WEEKDAY(Cafe_FitTrained[[#This Row],[Date]])=7),1,0)</f>
        <v>1</v>
      </c>
      <c r="H685" s="8">
        <f>K$17+(K$18*Cafe_FitTrained[[#This Row],[Temp]])+(K$19*Cafe_FitTrained[[#This Row],[ADSpend]])+(K$20*Cafe_FitTrained[[#This Row],[TapsActive]])+(K$21*Cafe_FitTrained[[#This Row],[IsWeekend]])</f>
        <v>13522.366365992126</v>
      </c>
      <c r="J685" s="4">
        <v>658</v>
      </c>
      <c r="K685" s="4">
        <v>14117.430546362812</v>
      </c>
      <c r="L685" s="4">
        <v>243.74332889673497</v>
      </c>
    </row>
    <row r="686" spans="2:12" x14ac:dyDescent="0.3">
      <c r="B686" s="1">
        <f t="shared" si="10"/>
        <v>43415</v>
      </c>
      <c r="C686" s="2">
        <v>15532.191583591204</v>
      </c>
      <c r="D686">
        <v>44</v>
      </c>
      <c r="E686" cm="1">
        <f t="array" ref="E686">_xlfn.SWITCH(MONTH(Cafe_FitTrained[[#This Row],[Date]]),1,100,2,100,3,100,4,150,5,150,6,150,7,150,8,200,9,150,10,150,11,150,12,150)</f>
        <v>150</v>
      </c>
      <c r="F686">
        <v>21</v>
      </c>
      <c r="G686">
        <f>IF(OR(WEEKDAY(Cafe_FitTrained[[#This Row],[Date]])=1, WEEKDAY(Cafe_FitTrained[[#This Row],[Date]])=7),1,0)</f>
        <v>1</v>
      </c>
      <c r="H686" s="8">
        <f>K$17+(K$18*Cafe_FitTrained[[#This Row],[Temp]])+(K$19*Cafe_FitTrained[[#This Row],[ADSpend]])+(K$20*Cafe_FitTrained[[#This Row],[TapsActive]])+(K$21*Cafe_FitTrained[[#This Row],[IsWeekend]])</f>
        <v>13369.76080221496</v>
      </c>
      <c r="J686" s="4">
        <v>659</v>
      </c>
      <c r="K686" s="4">
        <v>13945.575162427365</v>
      </c>
      <c r="L686" s="4">
        <v>1617.5592861751829</v>
      </c>
    </row>
    <row r="687" spans="2:12" x14ac:dyDescent="0.3">
      <c r="B687" s="1">
        <f t="shared" si="10"/>
        <v>43416</v>
      </c>
      <c r="C687" s="2">
        <v>11265.120928991082</v>
      </c>
      <c r="D687">
        <v>45</v>
      </c>
      <c r="E687" cm="1">
        <f t="array" ref="E687">_xlfn.SWITCH(MONTH(Cafe_FitTrained[[#This Row],[Date]]),1,100,2,100,3,100,4,150,5,150,6,150,7,150,8,200,9,150,10,150,11,150,12,150)</f>
        <v>150</v>
      </c>
      <c r="F687">
        <v>14</v>
      </c>
      <c r="G687">
        <f>IF(OR(WEEKDAY(Cafe_FitTrained[[#This Row],[Date]])=1, WEEKDAY(Cafe_FitTrained[[#This Row],[Date]])=7),1,0)</f>
        <v>0</v>
      </c>
      <c r="H687" s="8">
        <f>K$17+(K$18*Cafe_FitTrained[[#This Row],[Temp]])+(K$19*Cafe_FitTrained[[#This Row],[ADSpend]])+(K$20*Cafe_FitTrained[[#This Row],[TapsActive]])+(K$21*Cafe_FitTrained[[#This Row],[IsWeekend]])</f>
        <v>10712.016235618999</v>
      </c>
      <c r="J687" s="4">
        <v>660</v>
      </c>
      <c r="K687" s="4">
        <v>11036.477183331615</v>
      </c>
      <c r="L687" s="4">
        <v>1501.1439006373566</v>
      </c>
    </row>
    <row r="688" spans="2:12" x14ac:dyDescent="0.3">
      <c r="B688" s="1">
        <f t="shared" si="10"/>
        <v>43417</v>
      </c>
      <c r="C688" s="2">
        <v>10789.72661369048</v>
      </c>
      <c r="D688">
        <v>47</v>
      </c>
      <c r="E688" cm="1">
        <f t="array" ref="E688">_xlfn.SWITCH(MONTH(Cafe_FitTrained[[#This Row],[Date]]),1,100,2,100,3,100,4,150,5,150,6,150,7,150,8,200,9,150,10,150,11,150,12,150)</f>
        <v>150</v>
      </c>
      <c r="F688">
        <v>18</v>
      </c>
      <c r="G688">
        <f>IF(OR(WEEKDAY(Cafe_FitTrained[[#This Row],[Date]])=1, WEEKDAY(Cafe_FitTrained[[#This Row],[Date]])=7),1,0)</f>
        <v>0</v>
      </c>
      <c r="H688" s="8">
        <f>K$17+(K$18*Cafe_FitTrained[[#This Row],[Temp]])+(K$19*Cafe_FitTrained[[#This Row],[ADSpend]])+(K$20*Cafe_FitTrained[[#This Row],[TapsActive]])+(K$21*Cafe_FitTrained[[#This Row],[IsWeekend]])</f>
        <v>10701.76011021508</v>
      </c>
      <c r="J688" s="4">
        <v>661</v>
      </c>
      <c r="K688" s="4">
        <v>11114.712781246397</v>
      </c>
      <c r="L688" s="4">
        <v>-95.605599983078719</v>
      </c>
    </row>
    <row r="689" spans="2:12" x14ac:dyDescent="0.3">
      <c r="B689" s="1">
        <f t="shared" si="10"/>
        <v>43418</v>
      </c>
      <c r="C689" s="2">
        <v>10193.303440732743</v>
      </c>
      <c r="D689">
        <v>46</v>
      </c>
      <c r="E689" cm="1">
        <f t="array" ref="E689">_xlfn.SWITCH(MONTH(Cafe_FitTrained[[#This Row],[Date]]),1,100,2,100,3,100,4,150,5,150,6,150,7,150,8,200,9,150,10,150,11,150,12,150)</f>
        <v>150</v>
      </c>
      <c r="F689">
        <v>20</v>
      </c>
      <c r="G689">
        <f>IF(OR(WEEKDAY(Cafe_FitTrained[[#This Row],[Date]])=1, WEEKDAY(Cafe_FitTrained[[#This Row],[Date]])=7),1,0)</f>
        <v>0</v>
      </c>
      <c r="H689" s="8">
        <f>K$17+(K$18*Cafe_FitTrained[[#This Row],[Temp]])+(K$19*Cafe_FitTrained[[#This Row],[ADSpend]])+(K$20*Cafe_FitTrained[[#This Row],[TapsActive]])+(K$21*Cafe_FitTrained[[#This Row],[IsWeekend]])</f>
        <v>10619.684993615801</v>
      </c>
      <c r="J689" s="4">
        <v>662</v>
      </c>
      <c r="K689" s="4">
        <v>11163.442433598977</v>
      </c>
      <c r="L689" s="4">
        <v>1424.5914976144086</v>
      </c>
    </row>
    <row r="690" spans="2:12" x14ac:dyDescent="0.3">
      <c r="B690" s="1">
        <f t="shared" si="10"/>
        <v>43419</v>
      </c>
      <c r="C690" s="2">
        <v>9861.3479018379658</v>
      </c>
      <c r="D690">
        <v>43</v>
      </c>
      <c r="E690" cm="1">
        <f t="array" ref="E690">_xlfn.SWITCH(MONTH(Cafe_FitTrained[[#This Row],[Date]]),1,100,2,100,3,100,4,150,5,150,6,150,7,150,8,200,9,150,10,150,11,150,12,150)</f>
        <v>150</v>
      </c>
      <c r="F690">
        <v>18</v>
      </c>
      <c r="G690">
        <f>IF(OR(WEEKDAY(Cafe_FitTrained[[#This Row],[Date]])=1, WEEKDAY(Cafe_FitTrained[[#This Row],[Date]])=7),1,0)</f>
        <v>0</v>
      </c>
      <c r="H690" s="8">
        <f>K$17+(K$18*Cafe_FitTrained[[#This Row],[Temp]])+(K$19*Cafe_FitTrained[[#This Row],[ADSpend]])+(K$20*Cafe_FitTrained[[#This Row],[TapsActive]])+(K$21*Cafe_FitTrained[[#This Row],[IsWeekend]])</f>
        <v>10547.866002420447</v>
      </c>
      <c r="J690" s="4">
        <v>663</v>
      </c>
      <c r="K690" s="4">
        <v>11157.025826879548</v>
      </c>
      <c r="L690" s="4">
        <v>1905.1358464466957</v>
      </c>
    </row>
    <row r="691" spans="2:12" x14ac:dyDescent="0.3">
      <c r="B691" s="1">
        <f t="shared" si="10"/>
        <v>43420</v>
      </c>
      <c r="C691" s="2">
        <v>11714.681663839827</v>
      </c>
      <c r="D691">
        <v>40</v>
      </c>
      <c r="E691" cm="1">
        <f t="array" ref="E691">_xlfn.SWITCH(MONTH(Cafe_FitTrained[[#This Row],[Date]]),1,100,2,100,3,100,4,150,5,150,6,150,7,150,8,200,9,150,10,150,11,150,12,150)</f>
        <v>150</v>
      </c>
      <c r="F691">
        <v>13</v>
      </c>
      <c r="G691">
        <f>IF(OR(WEEKDAY(Cafe_FitTrained[[#This Row],[Date]])=1, WEEKDAY(Cafe_FitTrained[[#This Row],[Date]])=7),1,0)</f>
        <v>0</v>
      </c>
      <c r="H691" s="8">
        <f>K$17+(K$18*Cafe_FitTrained[[#This Row],[Temp]])+(K$19*Cafe_FitTrained[[#This Row],[ADSpend]])+(K$20*Cafe_FitTrained[[#This Row],[TapsActive]])+(K$21*Cafe_FitTrained[[#This Row],[IsWeekend]])</f>
        <v>10541.44939570102</v>
      </c>
      <c r="J691" s="4">
        <v>664</v>
      </c>
      <c r="K691" s="4">
        <v>10926.1846651876</v>
      </c>
      <c r="L691" s="4">
        <v>1571.280218042717</v>
      </c>
    </row>
    <row r="692" spans="2:12" x14ac:dyDescent="0.3">
      <c r="B692" s="1">
        <f t="shared" si="10"/>
        <v>43421</v>
      </c>
      <c r="C692" s="2">
        <v>13770.958082825198</v>
      </c>
      <c r="D692">
        <v>49</v>
      </c>
      <c r="E692" cm="1">
        <f t="array" ref="E692">_xlfn.SWITCH(MONTH(Cafe_FitTrained[[#This Row],[Date]]),1,100,2,100,3,100,4,150,5,150,6,150,7,150,8,200,9,150,10,150,11,150,12,150)</f>
        <v>150</v>
      </c>
      <c r="F692">
        <v>20</v>
      </c>
      <c r="G692">
        <f>IF(OR(WEEKDAY(Cafe_FitTrained[[#This Row],[Date]])=1, WEEKDAY(Cafe_FitTrained[[#This Row],[Date]])=7),1,0)</f>
        <v>1</v>
      </c>
      <c r="H692" s="8">
        <f>K$17+(K$18*Cafe_FitTrained[[#This Row],[Temp]])+(K$19*Cafe_FitTrained[[#This Row],[ADSpend]])+(K$20*Cafe_FitTrained[[#This Row],[TapsActive]])+(K$21*Cafe_FitTrained[[#This Row],[IsWeekend]])</f>
        <v>13583.929231783557</v>
      </c>
      <c r="J692" s="4">
        <v>665</v>
      </c>
      <c r="K692" s="4">
        <v>13776.296866526849</v>
      </c>
      <c r="L692" s="4">
        <v>344.62312717317582</v>
      </c>
    </row>
    <row r="693" spans="2:12" x14ac:dyDescent="0.3">
      <c r="B693" s="1">
        <f t="shared" si="10"/>
        <v>43422</v>
      </c>
      <c r="C693" s="2">
        <v>15067.91621216561</v>
      </c>
      <c r="D693">
        <v>53</v>
      </c>
      <c r="E693" cm="1">
        <f t="array" ref="E693">_xlfn.SWITCH(MONTH(Cafe_FitTrained[[#This Row],[Date]]),1,100,2,100,3,100,4,150,5,150,6,150,7,150,8,200,9,150,10,150,11,150,12,150)</f>
        <v>150</v>
      </c>
      <c r="F693">
        <v>21</v>
      </c>
      <c r="G693">
        <f>IF(OR(WEEKDAY(Cafe_FitTrained[[#This Row],[Date]])=1, WEEKDAY(Cafe_FitTrained[[#This Row],[Date]])=7),1,0)</f>
        <v>1</v>
      </c>
      <c r="H693" s="8">
        <f>K$17+(K$18*Cafe_FitTrained[[#This Row],[Temp]])+(K$19*Cafe_FitTrained[[#This Row],[ADSpend]])+(K$20*Cafe_FitTrained[[#This Row],[TapsActive]])+(K$21*Cafe_FitTrained[[#This Row],[IsWeekend]])</f>
        <v>13716.022544752881</v>
      </c>
      <c r="J693" s="4">
        <v>666</v>
      </c>
      <c r="K693" s="4">
        <v>13978.92062667406</v>
      </c>
      <c r="L693" s="4">
        <v>329.86400874994251</v>
      </c>
    </row>
    <row r="694" spans="2:12" x14ac:dyDescent="0.3">
      <c r="B694" s="1">
        <f t="shared" si="10"/>
        <v>43423</v>
      </c>
      <c r="C694" s="2">
        <v>11276.051069182466</v>
      </c>
      <c r="D694">
        <v>54</v>
      </c>
      <c r="E694" cm="1">
        <f t="array" ref="E694">_xlfn.SWITCH(MONTH(Cafe_FitTrained[[#This Row],[Date]]),1,100,2,100,3,100,4,150,5,150,6,150,7,150,8,200,9,150,10,150,11,150,12,150)</f>
        <v>150</v>
      </c>
      <c r="F694">
        <v>20</v>
      </c>
      <c r="G694">
        <f>IF(OR(WEEKDAY(Cafe_FitTrained[[#This Row],[Date]])=1, WEEKDAY(Cafe_FitTrained[[#This Row],[Date]])=7),1,0)</f>
        <v>0</v>
      </c>
      <c r="H694" s="8">
        <f>K$17+(K$18*Cafe_FitTrained[[#This Row],[Temp]])+(K$19*Cafe_FitTrained[[#This Row],[ADSpend]])+(K$20*Cafe_FitTrained[[#This Row],[TapsActive]])+(K$21*Cafe_FitTrained[[#This Row],[IsWeekend]])</f>
        <v>10927.473209205067</v>
      </c>
      <c r="J694" s="4">
        <v>667</v>
      </c>
      <c r="K694" s="4">
        <v>11278.863014444953</v>
      </c>
      <c r="L694" s="4">
        <v>489.21835197087603</v>
      </c>
    </row>
    <row r="695" spans="2:12" x14ac:dyDescent="0.3">
      <c r="B695" s="1">
        <f t="shared" si="10"/>
        <v>43424</v>
      </c>
      <c r="C695" s="2">
        <v>10863.86122417872</v>
      </c>
      <c r="D695">
        <v>55</v>
      </c>
      <c r="E695" cm="1">
        <f t="array" ref="E695">_xlfn.SWITCH(MONTH(Cafe_FitTrained[[#This Row],[Date]]),1,100,2,100,3,100,4,150,5,150,6,150,7,150,8,200,9,150,10,150,11,150,12,150)</f>
        <v>150</v>
      </c>
      <c r="F695">
        <v>22</v>
      </c>
      <c r="G695">
        <f>IF(OR(WEEKDAY(Cafe_FitTrained[[#This Row],[Date]])=1, WEEKDAY(Cafe_FitTrained[[#This Row],[Date]])=7),1,0)</f>
        <v>0</v>
      </c>
      <c r="H695" s="8">
        <f>K$17+(K$18*Cafe_FitTrained[[#This Row],[Temp]])+(K$19*Cafe_FitTrained[[#This Row],[ADSpend]])+(K$20*Cafe_FitTrained[[#This Row],[TapsActive]])+(K$21*Cafe_FitTrained[[#This Row],[IsWeekend]])</f>
        <v>10922.345146503108</v>
      </c>
      <c r="J695" s="4">
        <v>668</v>
      </c>
      <c r="K695" s="4">
        <v>11059.566522174391</v>
      </c>
      <c r="L695" s="4">
        <v>-388.52572626126494</v>
      </c>
    </row>
    <row r="696" spans="2:12" x14ac:dyDescent="0.3">
      <c r="B696" s="1">
        <f t="shared" si="10"/>
        <v>43425</v>
      </c>
      <c r="C696" s="2">
        <v>10563.863323254756</v>
      </c>
      <c r="D696">
        <v>45</v>
      </c>
      <c r="E696" cm="1">
        <f t="array" ref="E696">_xlfn.SWITCH(MONTH(Cafe_FitTrained[[#This Row],[Date]]),1,100,2,100,3,100,4,150,5,150,6,150,7,150,8,200,9,150,10,150,11,150,12,150)</f>
        <v>150</v>
      </c>
      <c r="F696">
        <v>17</v>
      </c>
      <c r="G696">
        <f>IF(OR(WEEKDAY(Cafe_FitTrained[[#This Row],[Date]])=1, WEEKDAY(Cafe_FitTrained[[#This Row],[Date]])=7),1,0)</f>
        <v>0</v>
      </c>
      <c r="H696" s="8">
        <f>K$17+(K$18*Cafe_FitTrained[[#This Row],[Temp]])+(K$19*Cafe_FitTrained[[#This Row],[ADSpend]])+(K$20*Cafe_FitTrained[[#This Row],[TapsActive]])+(K$21*Cafe_FitTrained[[#This Row],[IsWeekend]])</f>
        <v>10646.613851143071</v>
      </c>
      <c r="J696" s="4">
        <v>669</v>
      </c>
      <c r="K696" s="4">
        <v>11300.663809270261</v>
      </c>
      <c r="L696" s="4">
        <v>560.19654101671949</v>
      </c>
    </row>
    <row r="697" spans="2:12" x14ac:dyDescent="0.3">
      <c r="B697" s="1">
        <f t="shared" si="10"/>
        <v>43426</v>
      </c>
      <c r="C697" s="2">
        <v>11863.191298768463</v>
      </c>
      <c r="D697">
        <v>47</v>
      </c>
      <c r="E697" cm="1">
        <f t="array" ref="E697">_xlfn.SWITCH(MONTH(Cafe_FitTrained[[#This Row],[Date]]),1,100,2,100,3,100,4,150,5,150,6,150,7,150,8,200,9,150,10,150,11,150,12,150)</f>
        <v>150</v>
      </c>
      <c r="F697">
        <v>18</v>
      </c>
      <c r="G697">
        <f>IF(OR(WEEKDAY(Cafe_FitTrained[[#This Row],[Date]])=1, WEEKDAY(Cafe_FitTrained[[#This Row],[Date]])=7),1,0)</f>
        <v>0</v>
      </c>
      <c r="H697" s="8">
        <f>K$17+(K$18*Cafe_FitTrained[[#This Row],[Temp]])+(K$19*Cafe_FitTrained[[#This Row],[ADSpend]])+(K$20*Cafe_FitTrained[[#This Row],[TapsActive]])+(K$21*Cafe_FitTrained[[#This Row],[IsWeekend]])</f>
        <v>10701.76011021508</v>
      </c>
      <c r="J697" s="4">
        <v>670</v>
      </c>
      <c r="K697" s="4">
        <v>11328.881210814998</v>
      </c>
      <c r="L697" s="4">
        <v>2098.2464228210574</v>
      </c>
    </row>
    <row r="698" spans="2:12" x14ac:dyDescent="0.3">
      <c r="B698" s="1">
        <f t="shared" si="10"/>
        <v>43427</v>
      </c>
      <c r="C698" s="2">
        <v>10645.264188978406</v>
      </c>
      <c r="D698">
        <v>44</v>
      </c>
      <c r="E698" cm="1">
        <f t="array" ref="E698">_xlfn.SWITCH(MONTH(Cafe_FitTrained[[#This Row],[Date]]),1,100,2,100,3,100,4,150,5,150,6,150,7,150,8,200,9,150,10,150,11,150,12,150)</f>
        <v>150</v>
      </c>
      <c r="F698">
        <v>17</v>
      </c>
      <c r="G698">
        <f>IF(OR(WEEKDAY(Cafe_FitTrained[[#This Row],[Date]])=1, WEEKDAY(Cafe_FitTrained[[#This Row],[Date]])=7),1,0)</f>
        <v>0</v>
      </c>
      <c r="H698" s="8">
        <f>K$17+(K$18*Cafe_FitTrained[[#This Row],[Temp]])+(K$19*Cafe_FitTrained[[#This Row],[ADSpend]])+(K$20*Cafe_FitTrained[[#This Row],[TapsActive]])+(K$21*Cafe_FitTrained[[#This Row],[IsWeekend]])</f>
        <v>10608.140324194415</v>
      </c>
      <c r="J698" s="4">
        <v>671</v>
      </c>
      <c r="K698" s="4">
        <v>11332.72072949949</v>
      </c>
      <c r="L698" s="4">
        <v>-273.87727899869606</v>
      </c>
    </row>
    <row r="699" spans="2:12" x14ac:dyDescent="0.3">
      <c r="B699" s="1">
        <f t="shared" si="10"/>
        <v>43428</v>
      </c>
      <c r="C699" s="2">
        <v>15355.285868355873</v>
      </c>
      <c r="D699">
        <v>42</v>
      </c>
      <c r="E699" cm="1">
        <f t="array" ref="E699">_xlfn.SWITCH(MONTH(Cafe_FitTrained[[#This Row],[Date]]),1,100,2,100,3,100,4,150,5,150,6,150,7,150,8,200,9,150,10,150,11,150,12,150)</f>
        <v>150</v>
      </c>
      <c r="F699">
        <v>14</v>
      </c>
      <c r="G699">
        <f>IF(OR(WEEKDAY(Cafe_FitTrained[[#This Row],[Date]])=1, WEEKDAY(Cafe_FitTrained[[#This Row],[Date]])=7),1,0)</f>
        <v>1</v>
      </c>
      <c r="H699" s="8">
        <f>K$17+(K$18*Cafe_FitTrained[[#This Row],[Temp]])+(K$19*Cafe_FitTrained[[#This Row],[ADSpend]])+(K$20*Cafe_FitTrained[[#This Row],[TapsActive]])+(K$21*Cafe_FitTrained[[#This Row],[IsWeekend]])</f>
        <v>13445.419312094808</v>
      </c>
      <c r="J699" s="4">
        <v>672</v>
      </c>
      <c r="K699" s="4">
        <v>13666.004348382836</v>
      </c>
      <c r="L699" s="4">
        <v>-710.91363010170426</v>
      </c>
    </row>
    <row r="700" spans="2:12" x14ac:dyDescent="0.3">
      <c r="B700" s="1">
        <f t="shared" si="10"/>
        <v>43429</v>
      </c>
      <c r="C700" s="2">
        <v>14229.804548259099</v>
      </c>
      <c r="D700">
        <v>49</v>
      </c>
      <c r="E700" cm="1">
        <f t="array" ref="E700">_xlfn.SWITCH(MONTH(Cafe_FitTrained[[#This Row],[Date]]),1,100,2,100,3,100,4,150,5,150,6,150,7,150,8,200,9,150,10,150,11,150,12,150)</f>
        <v>150</v>
      </c>
      <c r="F700">
        <v>19</v>
      </c>
      <c r="G700">
        <f>IF(OR(WEEKDAY(Cafe_FitTrained[[#This Row],[Date]])=1, WEEKDAY(Cafe_FitTrained[[#This Row],[Date]])=7),1,0)</f>
        <v>1</v>
      </c>
      <c r="H700" s="8">
        <f>K$17+(K$18*Cafe_FitTrained[[#This Row],[Temp]])+(K$19*Cafe_FitTrained[[#This Row],[ADSpend]])+(K$20*Cafe_FitTrained[[#This Row],[TapsActive]])+(K$21*Cafe_FitTrained[[#This Row],[IsWeekend]])</f>
        <v>13605.730026608868</v>
      </c>
      <c r="J700" s="4">
        <v>673</v>
      </c>
      <c r="K700" s="4">
        <v>13863.500045828087</v>
      </c>
      <c r="L700" s="4">
        <v>-664.65463299085968</v>
      </c>
    </row>
    <row r="701" spans="2:12" x14ac:dyDescent="0.3">
      <c r="B701" s="1">
        <f t="shared" si="10"/>
        <v>43430</v>
      </c>
      <c r="C701" s="2">
        <v>12821.397083013286</v>
      </c>
      <c r="D701">
        <v>48</v>
      </c>
      <c r="E701" cm="1">
        <f t="array" ref="E701">_xlfn.SWITCH(MONTH(Cafe_FitTrained[[#This Row],[Date]]),1,100,2,100,3,100,4,150,5,150,6,150,7,150,8,200,9,150,10,150,11,150,12,150)</f>
        <v>150</v>
      </c>
      <c r="F701">
        <v>18</v>
      </c>
      <c r="G701">
        <f>IF(OR(WEEKDAY(Cafe_FitTrained[[#This Row],[Date]])=1, WEEKDAY(Cafe_FitTrained[[#This Row],[Date]])=7),1,0)</f>
        <v>0</v>
      </c>
      <c r="H701" s="8">
        <f>K$17+(K$18*Cafe_FitTrained[[#This Row],[Temp]])+(K$19*Cafe_FitTrained[[#This Row],[ADSpend]])+(K$20*Cafe_FitTrained[[#This Row],[TapsActive]])+(K$21*Cafe_FitTrained[[#This Row],[IsWeekend]])</f>
        <v>10740.233637163738</v>
      </c>
      <c r="J701" s="4">
        <v>674</v>
      </c>
      <c r="K701" s="4">
        <v>11245.517550198252</v>
      </c>
      <c r="L701" s="4">
        <v>288.43988058635841</v>
      </c>
    </row>
    <row r="702" spans="2:12" x14ac:dyDescent="0.3">
      <c r="B702" s="1">
        <f t="shared" si="10"/>
        <v>43431</v>
      </c>
      <c r="C702" s="2">
        <v>10731.567862146157</v>
      </c>
      <c r="D702">
        <v>37</v>
      </c>
      <c r="E702" cm="1">
        <f t="array" ref="E702">_xlfn.SWITCH(MONTH(Cafe_FitTrained[[#This Row],[Date]]),1,100,2,100,3,100,4,150,5,150,6,150,7,150,8,200,9,150,10,150,11,150,12,150)</f>
        <v>150</v>
      </c>
      <c r="F702">
        <v>12</v>
      </c>
      <c r="G702">
        <f>IF(OR(WEEKDAY(Cafe_FitTrained[[#This Row],[Date]])=1, WEEKDAY(Cafe_FitTrained[[#This Row],[Date]])=7),1,0)</f>
        <v>0</v>
      </c>
      <c r="H702" s="8">
        <f>K$17+(K$18*Cafe_FitTrained[[#This Row],[Temp]])+(K$19*Cafe_FitTrained[[#This Row],[ADSpend]])+(K$20*Cafe_FitTrained[[#This Row],[TapsActive]])+(K$21*Cafe_FitTrained[[#This Row],[IsWeekend]])</f>
        <v>10447.829609680355</v>
      </c>
      <c r="J702" s="4">
        <v>675</v>
      </c>
      <c r="K702" s="4">
        <v>11580.234623314787</v>
      </c>
      <c r="L702" s="4">
        <v>144.41698017987801</v>
      </c>
    </row>
    <row r="703" spans="2:12" x14ac:dyDescent="0.3">
      <c r="B703" s="1">
        <f t="shared" si="10"/>
        <v>43432</v>
      </c>
      <c r="C703" s="2">
        <v>9307.7644286990417</v>
      </c>
      <c r="D703">
        <v>34</v>
      </c>
      <c r="E703" cm="1">
        <f t="array" ref="E703">_xlfn.SWITCH(MONTH(Cafe_FitTrained[[#This Row],[Date]]),1,100,2,100,3,100,4,150,5,150,6,150,7,150,8,200,9,150,10,150,11,150,12,150)</f>
        <v>150</v>
      </c>
      <c r="F703">
        <v>17</v>
      </c>
      <c r="G703">
        <f>IF(OR(WEEKDAY(Cafe_FitTrained[[#This Row],[Date]])=1, WEEKDAY(Cafe_FitTrained[[#This Row],[Date]])=7),1,0)</f>
        <v>0</v>
      </c>
      <c r="H703" s="8">
        <f>K$17+(K$18*Cafe_FitTrained[[#This Row],[Temp]])+(K$19*Cafe_FitTrained[[#This Row],[ADSpend]])+(K$20*Cafe_FitTrained[[#This Row],[TapsActive]])+(K$21*Cafe_FitTrained[[#This Row],[IsWeekend]])</f>
        <v>10223.405054707833</v>
      </c>
      <c r="J703" s="4">
        <v>676</v>
      </c>
      <c r="K703" s="4">
        <v>11283.991077146911</v>
      </c>
      <c r="L703" s="4">
        <v>1699.8534171851334</v>
      </c>
    </row>
    <row r="704" spans="2:12" x14ac:dyDescent="0.3">
      <c r="B704" s="1">
        <f t="shared" si="10"/>
        <v>43433</v>
      </c>
      <c r="C704" s="2">
        <v>9778.6395670369056</v>
      </c>
      <c r="D704">
        <v>43</v>
      </c>
      <c r="E704" cm="1">
        <f t="array" ref="E704">_xlfn.SWITCH(MONTH(Cafe_FitTrained[[#This Row],[Date]]),1,100,2,100,3,100,4,150,5,150,6,150,7,150,8,200,9,150,10,150,11,150,12,150)</f>
        <v>150</v>
      </c>
      <c r="F704">
        <v>20</v>
      </c>
      <c r="G704">
        <f>IF(OR(WEEKDAY(Cafe_FitTrained[[#This Row],[Date]])=1, WEEKDAY(Cafe_FitTrained[[#This Row],[Date]])=7),1,0)</f>
        <v>0</v>
      </c>
      <c r="H704" s="8">
        <f>K$17+(K$18*Cafe_FitTrained[[#This Row],[Temp]])+(K$19*Cafe_FitTrained[[#This Row],[ADSpend]])+(K$20*Cafe_FitTrained[[#This Row],[TapsActive]])+(K$21*Cafe_FitTrained[[#This Row],[IsWeekend]])</f>
        <v>10504.264412769828</v>
      </c>
      <c r="J704" s="4">
        <v>677</v>
      </c>
      <c r="K704" s="4">
        <v>11158.314370897015</v>
      </c>
      <c r="L704" s="4">
        <v>2142.1188091406166</v>
      </c>
    </row>
    <row r="705" spans="2:12" x14ac:dyDescent="0.3">
      <c r="B705" s="1">
        <f t="shared" si="10"/>
        <v>43434</v>
      </c>
      <c r="C705" s="2">
        <v>10783.295079085488</v>
      </c>
      <c r="D705">
        <v>59</v>
      </c>
      <c r="E705" cm="1">
        <f t="array" ref="E705">_xlfn.SWITCH(MONTH(Cafe_FitTrained[[#This Row],[Date]]),1,100,2,100,3,100,4,150,5,150,6,150,7,150,8,200,9,150,10,150,11,150,12,150)</f>
        <v>150</v>
      </c>
      <c r="F705">
        <v>17</v>
      </c>
      <c r="G705">
        <f>IF(OR(WEEKDAY(Cafe_FitTrained[[#This Row],[Date]])=1, WEEKDAY(Cafe_FitTrained[[#This Row],[Date]])=7),1,0)</f>
        <v>0</v>
      </c>
      <c r="H705" s="8">
        <f>K$17+(K$18*Cafe_FitTrained[[#This Row],[Temp]])+(K$19*Cafe_FitTrained[[#This Row],[ADSpend]])+(K$20*Cafe_FitTrained[[#This Row],[TapsActive]])+(K$21*Cafe_FitTrained[[#This Row],[IsWeekend]])</f>
        <v>11185.243228424286</v>
      </c>
      <c r="J705" s="4">
        <v>678</v>
      </c>
      <c r="K705" s="4">
        <v>11151.897764177589</v>
      </c>
      <c r="L705" s="4">
        <v>1634.4620462317853</v>
      </c>
    </row>
    <row r="706" spans="2:12" x14ac:dyDescent="0.3">
      <c r="B706" s="1">
        <f t="shared" si="10"/>
        <v>43435</v>
      </c>
      <c r="C706" s="2">
        <v>14976.772406438413</v>
      </c>
      <c r="D706">
        <v>57</v>
      </c>
      <c r="E706" cm="1">
        <f t="array" ref="E706">_xlfn.SWITCH(MONTH(Cafe_FitTrained[[#This Row],[Date]]),1,100,2,100,3,100,4,150,5,150,6,150,7,150,8,200,9,150,10,150,11,150,12,150)</f>
        <v>150</v>
      </c>
      <c r="F706">
        <v>22</v>
      </c>
      <c r="G706">
        <f>IF(OR(WEEKDAY(Cafe_FitTrained[[#This Row],[Date]])=1, WEEKDAY(Cafe_FitTrained[[#This Row],[Date]])=7),1,0)</f>
        <v>1</v>
      </c>
      <c r="H706" s="8">
        <f>K$17+(K$18*Cafe_FitTrained[[#This Row],[Temp]])+(K$19*Cafe_FitTrained[[#This Row],[ADSpend]])+(K$20*Cafe_FitTrained[[#This Row],[TapsActive]])+(K$21*Cafe_FitTrained[[#This Row],[IsWeekend]])</f>
        <v>13848.115857722205</v>
      </c>
      <c r="J706" s="4">
        <v>679</v>
      </c>
      <c r="K706" s="4">
        <v>13522.366365992126</v>
      </c>
      <c r="L706" s="4">
        <v>2017.72423118607</v>
      </c>
    </row>
    <row r="707" spans="2:12" x14ac:dyDescent="0.3">
      <c r="B707" s="1">
        <f t="shared" si="10"/>
        <v>43436</v>
      </c>
      <c r="C707" s="2">
        <v>15326.341522368581</v>
      </c>
      <c r="D707">
        <v>66</v>
      </c>
      <c r="E707" cm="1">
        <f t="array" ref="E707">_xlfn.SWITCH(MONTH(Cafe_FitTrained[[#This Row],[Date]]),1,100,2,100,3,100,4,150,5,150,6,150,7,150,8,200,9,150,10,150,11,150,12,150)</f>
        <v>150</v>
      </c>
      <c r="F707">
        <v>14</v>
      </c>
      <c r="G707">
        <f>IF(OR(WEEKDAY(Cafe_FitTrained[[#This Row],[Date]])=1, WEEKDAY(Cafe_FitTrained[[#This Row],[Date]])=7),1,0)</f>
        <v>1</v>
      </c>
      <c r="H707" s="8">
        <f>K$17+(K$18*Cafe_FitTrained[[#This Row],[Temp]])+(K$19*Cafe_FitTrained[[#This Row],[ADSpend]])+(K$20*Cafe_FitTrained[[#This Row],[TapsActive]])+(K$21*Cafe_FitTrained[[#This Row],[IsWeekend]])</f>
        <v>14368.783958862605</v>
      </c>
      <c r="J707" s="4">
        <v>680</v>
      </c>
      <c r="K707" s="4">
        <v>13369.76080221496</v>
      </c>
      <c r="L707" s="4">
        <v>2162.4307813762443</v>
      </c>
    </row>
    <row r="708" spans="2:12" x14ac:dyDescent="0.3">
      <c r="B708" s="1">
        <f t="shared" si="10"/>
        <v>43437</v>
      </c>
      <c r="C708" s="2">
        <v>10546.39313402096</v>
      </c>
      <c r="D708">
        <v>57</v>
      </c>
      <c r="E708" cm="1">
        <f t="array" ref="E708">_xlfn.SWITCH(MONTH(Cafe_FitTrained[[#This Row],[Date]]),1,100,2,100,3,100,4,150,5,150,6,150,7,150,8,200,9,150,10,150,11,150,12,150)</f>
        <v>150</v>
      </c>
      <c r="F708">
        <v>17</v>
      </c>
      <c r="G708">
        <f>IF(OR(WEEKDAY(Cafe_FitTrained[[#This Row],[Date]])=1, WEEKDAY(Cafe_FitTrained[[#This Row],[Date]])=7),1,0)</f>
        <v>0</v>
      </c>
      <c r="H708" s="8">
        <f>K$17+(K$18*Cafe_FitTrained[[#This Row],[Temp]])+(K$19*Cafe_FitTrained[[#This Row],[ADSpend]])+(K$20*Cafe_FitTrained[[#This Row],[TapsActive]])+(K$21*Cafe_FitTrained[[#This Row],[IsWeekend]])</f>
        <v>11108.296174526969</v>
      </c>
      <c r="J708" s="4">
        <v>681</v>
      </c>
      <c r="K708" s="4">
        <v>10712.016235618999</v>
      </c>
      <c r="L708" s="4">
        <v>553.10469337208269</v>
      </c>
    </row>
    <row r="709" spans="2:12" x14ac:dyDescent="0.3">
      <c r="B709" s="1">
        <f t="shared" si="10"/>
        <v>43438</v>
      </c>
      <c r="C709" s="2">
        <v>12754.07985331776</v>
      </c>
      <c r="D709">
        <v>45</v>
      </c>
      <c r="E709" cm="1">
        <f t="array" ref="E709">_xlfn.SWITCH(MONTH(Cafe_FitTrained[[#This Row],[Date]]),1,100,2,100,3,100,4,150,5,150,6,150,7,150,8,200,9,150,10,150,11,150,12,150)</f>
        <v>150</v>
      </c>
      <c r="F709">
        <v>13</v>
      </c>
      <c r="G709">
        <f>IF(OR(WEEKDAY(Cafe_FitTrained[[#This Row],[Date]])=1, WEEKDAY(Cafe_FitTrained[[#This Row],[Date]])=7),1,0)</f>
        <v>0</v>
      </c>
      <c r="H709" s="8">
        <f>K$17+(K$18*Cafe_FitTrained[[#This Row],[Temp]])+(K$19*Cafe_FitTrained[[#This Row],[ADSpend]])+(K$20*Cafe_FitTrained[[#This Row],[TapsActive]])+(K$21*Cafe_FitTrained[[#This Row],[IsWeekend]])</f>
        <v>10733.817030444308</v>
      </c>
      <c r="J709" s="4">
        <v>682</v>
      </c>
      <c r="K709" s="4">
        <v>10701.76011021508</v>
      </c>
      <c r="L709" s="4">
        <v>87.966503475399804</v>
      </c>
    </row>
    <row r="710" spans="2:12" x14ac:dyDescent="0.3">
      <c r="B710" s="1">
        <f t="shared" si="10"/>
        <v>43439</v>
      </c>
      <c r="C710" s="2">
        <v>11459.725718866259</v>
      </c>
      <c r="D710">
        <v>37</v>
      </c>
      <c r="E710" cm="1">
        <f t="array" ref="E710">_xlfn.SWITCH(MONTH(Cafe_FitTrained[[#This Row],[Date]]),1,100,2,100,3,100,4,150,5,150,6,150,7,150,8,200,9,150,10,150,11,150,12,150)</f>
        <v>150</v>
      </c>
      <c r="F710">
        <v>18</v>
      </c>
      <c r="G710">
        <f>IF(OR(WEEKDAY(Cafe_FitTrained[[#This Row],[Date]])=1, WEEKDAY(Cafe_FitTrained[[#This Row],[Date]])=7),1,0)</f>
        <v>0</v>
      </c>
      <c r="H710" s="8">
        <f>K$17+(K$18*Cafe_FitTrained[[#This Row],[Temp]])+(K$19*Cafe_FitTrained[[#This Row],[ADSpend]])+(K$20*Cafe_FitTrained[[#This Row],[TapsActive]])+(K$21*Cafe_FitTrained[[#This Row],[IsWeekend]])</f>
        <v>10317.0248407285</v>
      </c>
      <c r="J710" s="4">
        <v>683</v>
      </c>
      <c r="K710" s="4">
        <v>10619.684993615801</v>
      </c>
      <c r="L710" s="4">
        <v>-426.38155288305825</v>
      </c>
    </row>
    <row r="711" spans="2:12" x14ac:dyDescent="0.3">
      <c r="B711" s="1">
        <f t="shared" si="10"/>
        <v>43440</v>
      </c>
      <c r="C711" s="2">
        <v>9954.7464863316272</v>
      </c>
      <c r="D711">
        <v>36</v>
      </c>
      <c r="E711" cm="1">
        <f t="array" ref="E711">_xlfn.SWITCH(MONTH(Cafe_FitTrained[[#This Row],[Date]]),1,100,2,100,3,100,4,150,5,150,6,150,7,150,8,200,9,150,10,150,11,150,12,150)</f>
        <v>150</v>
      </c>
      <c r="F711">
        <v>12</v>
      </c>
      <c r="G711">
        <f>IF(OR(WEEKDAY(Cafe_FitTrained[[#This Row],[Date]])=1, WEEKDAY(Cafe_FitTrained[[#This Row],[Date]])=7),1,0)</f>
        <v>0</v>
      </c>
      <c r="H711" s="8">
        <f>K$17+(K$18*Cafe_FitTrained[[#This Row],[Temp]])+(K$19*Cafe_FitTrained[[#This Row],[ADSpend]])+(K$20*Cafe_FitTrained[[#This Row],[TapsActive]])+(K$21*Cafe_FitTrained[[#This Row],[IsWeekend]])</f>
        <v>10409.356082731696</v>
      </c>
      <c r="J711" s="4">
        <v>684</v>
      </c>
      <c r="K711" s="4">
        <v>10547.866002420447</v>
      </c>
      <c r="L711" s="4">
        <v>-686.51810058248157</v>
      </c>
    </row>
    <row r="712" spans="2:12" x14ac:dyDescent="0.3">
      <c r="B712" s="1">
        <f t="shared" si="10"/>
        <v>43441</v>
      </c>
      <c r="C712" s="2">
        <v>10242.034226949665</v>
      </c>
      <c r="D712">
        <v>42</v>
      </c>
      <c r="E712" cm="1">
        <f t="array" ref="E712">_xlfn.SWITCH(MONTH(Cafe_FitTrained[[#This Row],[Date]]),1,100,2,100,3,100,4,150,5,150,6,150,7,150,8,200,9,150,10,150,11,150,12,150)</f>
        <v>150</v>
      </c>
      <c r="F712">
        <v>13</v>
      </c>
      <c r="G712">
        <f>IF(OR(WEEKDAY(Cafe_FitTrained[[#This Row],[Date]])=1, WEEKDAY(Cafe_FitTrained[[#This Row],[Date]])=7),1,0)</f>
        <v>0</v>
      </c>
      <c r="H712" s="8">
        <f>K$17+(K$18*Cafe_FitTrained[[#This Row],[Temp]])+(K$19*Cafe_FitTrained[[#This Row],[ADSpend]])+(K$20*Cafe_FitTrained[[#This Row],[TapsActive]])+(K$21*Cafe_FitTrained[[#This Row],[IsWeekend]])</f>
        <v>10618.396449598335</v>
      </c>
      <c r="J712" s="4">
        <v>685</v>
      </c>
      <c r="K712" s="4">
        <v>10541.44939570102</v>
      </c>
      <c r="L712" s="4">
        <v>1173.2322681388068</v>
      </c>
    </row>
    <row r="713" spans="2:12" x14ac:dyDescent="0.3">
      <c r="B713" s="1">
        <f t="shared" ref="B713:B776" si="11">B712+1</f>
        <v>43442</v>
      </c>
      <c r="C713" s="2">
        <v>13420.935899617049</v>
      </c>
      <c r="D713">
        <v>43</v>
      </c>
      <c r="E713" cm="1">
        <f t="array" ref="E713">_xlfn.SWITCH(MONTH(Cafe_FitTrained[[#This Row],[Date]]),1,100,2,100,3,100,4,150,5,150,6,150,7,150,8,200,9,150,10,150,11,150,12,150)</f>
        <v>150</v>
      </c>
      <c r="F713">
        <v>22</v>
      </c>
      <c r="G713">
        <f>IF(OR(WEEKDAY(Cafe_FitTrained[[#This Row],[Date]])=1, WEEKDAY(Cafe_FitTrained[[#This Row],[Date]])=7),1,0)</f>
        <v>1</v>
      </c>
      <c r="H713" s="8">
        <f>K$17+(K$18*Cafe_FitTrained[[#This Row],[Temp]])+(K$19*Cafe_FitTrained[[#This Row],[ADSpend]])+(K$20*Cafe_FitTrained[[#This Row],[TapsActive]])+(K$21*Cafe_FitTrained[[#This Row],[IsWeekend]])</f>
        <v>13309.486480440992</v>
      </c>
      <c r="J713" s="4">
        <v>686</v>
      </c>
      <c r="K713" s="4">
        <v>13583.929231783557</v>
      </c>
      <c r="L713" s="4">
        <v>187.02885104164125</v>
      </c>
    </row>
    <row r="714" spans="2:12" x14ac:dyDescent="0.3">
      <c r="B714" s="1">
        <f t="shared" si="11"/>
        <v>43443</v>
      </c>
      <c r="C714" s="2">
        <v>13301.090090100141</v>
      </c>
      <c r="D714">
        <v>38</v>
      </c>
      <c r="E714" cm="1">
        <f t="array" ref="E714">_xlfn.SWITCH(MONTH(Cafe_FitTrained[[#This Row],[Date]]),1,100,2,100,3,100,4,150,5,150,6,150,7,150,8,200,9,150,10,150,11,150,12,150)</f>
        <v>150</v>
      </c>
      <c r="F714">
        <v>17</v>
      </c>
      <c r="G714">
        <f>IF(OR(WEEKDAY(Cafe_FitTrained[[#This Row],[Date]])=1, WEEKDAY(Cafe_FitTrained[[#This Row],[Date]])=7),1,0)</f>
        <v>1</v>
      </c>
      <c r="H714" s="8">
        <f>K$17+(K$18*Cafe_FitTrained[[#This Row],[Temp]])+(K$19*Cafe_FitTrained[[#This Row],[ADSpend]])+(K$20*Cafe_FitTrained[[#This Row],[TapsActive]])+(K$21*Cafe_FitTrained[[#This Row],[IsWeekend]])</f>
        <v>13226.122819824246</v>
      </c>
      <c r="J714" s="4">
        <v>687</v>
      </c>
      <c r="K714" s="4">
        <v>13716.022544752881</v>
      </c>
      <c r="L714" s="4">
        <v>1351.893667412729</v>
      </c>
    </row>
    <row r="715" spans="2:12" x14ac:dyDescent="0.3">
      <c r="B715" s="1">
        <f t="shared" si="11"/>
        <v>43444</v>
      </c>
      <c r="C715" s="2">
        <v>11773.298153577818</v>
      </c>
      <c r="D715">
        <v>40</v>
      </c>
      <c r="E715" cm="1">
        <f t="array" ref="E715">_xlfn.SWITCH(MONTH(Cafe_FitTrained[[#This Row],[Date]]),1,100,2,100,3,100,4,150,5,150,6,150,7,150,8,200,9,150,10,150,11,150,12,150)</f>
        <v>150</v>
      </c>
      <c r="F715">
        <v>16</v>
      </c>
      <c r="G715">
        <f>IF(OR(WEEKDAY(Cafe_FitTrained[[#This Row],[Date]])=1, WEEKDAY(Cafe_FitTrained[[#This Row],[Date]])=7),1,0)</f>
        <v>0</v>
      </c>
      <c r="H715" s="8">
        <f>K$17+(K$18*Cafe_FitTrained[[#This Row],[Temp]])+(K$19*Cafe_FitTrained[[#This Row],[ADSpend]])+(K$20*Cafe_FitTrained[[#This Row],[TapsActive]])+(K$21*Cafe_FitTrained[[#This Row],[IsWeekend]])</f>
        <v>10476.047011225091</v>
      </c>
      <c r="J715" s="4">
        <v>688</v>
      </c>
      <c r="K715" s="4">
        <v>10927.473209205067</v>
      </c>
      <c r="L715" s="4">
        <v>348.57785997739848</v>
      </c>
    </row>
    <row r="716" spans="2:12" x14ac:dyDescent="0.3">
      <c r="B716" s="1">
        <f t="shared" si="11"/>
        <v>43445</v>
      </c>
      <c r="C716" s="2">
        <v>11187.127539171854</v>
      </c>
      <c r="D716">
        <v>42</v>
      </c>
      <c r="E716" cm="1">
        <f t="array" ref="E716">_xlfn.SWITCH(MONTH(Cafe_FitTrained[[#This Row],[Date]]),1,100,2,100,3,100,4,150,5,150,6,150,7,150,8,200,9,150,10,150,11,150,12,150)</f>
        <v>150</v>
      </c>
      <c r="F716">
        <v>21</v>
      </c>
      <c r="G716">
        <f>IF(OR(WEEKDAY(Cafe_FitTrained[[#This Row],[Date]])=1, WEEKDAY(Cafe_FitTrained[[#This Row],[Date]])=7),1,0)</f>
        <v>0</v>
      </c>
      <c r="H716" s="8">
        <f>K$17+(K$18*Cafe_FitTrained[[#This Row],[Temp]])+(K$19*Cafe_FitTrained[[#This Row],[ADSpend]])+(K$20*Cafe_FitTrained[[#This Row],[TapsActive]])+(K$21*Cafe_FitTrained[[#This Row],[IsWeekend]])</f>
        <v>10443.99009099586</v>
      </c>
      <c r="J716" s="4">
        <v>689</v>
      </c>
      <c r="K716" s="4">
        <v>10922.345146503108</v>
      </c>
      <c r="L716" s="4">
        <v>-58.483922324388914</v>
      </c>
    </row>
    <row r="717" spans="2:12" x14ac:dyDescent="0.3">
      <c r="B717" s="1">
        <f t="shared" si="11"/>
        <v>43446</v>
      </c>
      <c r="C717" s="2">
        <v>12262.97002843679</v>
      </c>
      <c r="D717">
        <v>40</v>
      </c>
      <c r="E717" cm="1">
        <f t="array" ref="E717">_xlfn.SWITCH(MONTH(Cafe_FitTrained[[#This Row],[Date]]),1,100,2,100,3,100,4,150,5,150,6,150,7,150,8,200,9,150,10,150,11,150,12,150)</f>
        <v>150</v>
      </c>
      <c r="F717">
        <v>12</v>
      </c>
      <c r="G717">
        <f>IF(OR(WEEKDAY(Cafe_FitTrained[[#This Row],[Date]])=1, WEEKDAY(Cafe_FitTrained[[#This Row],[Date]])=7),1,0)</f>
        <v>0</v>
      </c>
      <c r="H717" s="8">
        <f>K$17+(K$18*Cafe_FitTrained[[#This Row],[Temp]])+(K$19*Cafe_FitTrained[[#This Row],[ADSpend]])+(K$20*Cafe_FitTrained[[#This Row],[TapsActive]])+(K$21*Cafe_FitTrained[[#This Row],[IsWeekend]])</f>
        <v>10563.250190526329</v>
      </c>
      <c r="J717" s="4">
        <v>690</v>
      </c>
      <c r="K717" s="4">
        <v>10646.613851143071</v>
      </c>
      <c r="L717" s="4">
        <v>-82.750527888314537</v>
      </c>
    </row>
    <row r="718" spans="2:12" x14ac:dyDescent="0.3">
      <c r="B718" s="1">
        <f t="shared" si="11"/>
        <v>43447</v>
      </c>
      <c r="C718" s="2">
        <v>10675.027974010181</v>
      </c>
      <c r="D718">
        <v>44</v>
      </c>
      <c r="E718" cm="1">
        <f t="array" ref="E718">_xlfn.SWITCH(MONTH(Cafe_FitTrained[[#This Row],[Date]]),1,100,2,100,3,100,4,150,5,150,6,150,7,150,8,200,9,150,10,150,11,150,12,150)</f>
        <v>150</v>
      </c>
      <c r="F718">
        <v>21</v>
      </c>
      <c r="G718">
        <f>IF(OR(WEEKDAY(Cafe_FitTrained[[#This Row],[Date]])=1, WEEKDAY(Cafe_FitTrained[[#This Row],[Date]])=7),1,0)</f>
        <v>0</v>
      </c>
      <c r="H718" s="8">
        <f>K$17+(K$18*Cafe_FitTrained[[#This Row],[Temp]])+(K$19*Cafe_FitTrained[[#This Row],[ADSpend]])+(K$20*Cafe_FitTrained[[#This Row],[TapsActive]])+(K$21*Cafe_FitTrained[[#This Row],[IsWeekend]])</f>
        <v>10520.937144893178</v>
      </c>
      <c r="J718" s="4">
        <v>691</v>
      </c>
      <c r="K718" s="4">
        <v>10701.76011021508</v>
      </c>
      <c r="L718" s="4">
        <v>1161.4311885533825</v>
      </c>
    </row>
    <row r="719" spans="2:12" x14ac:dyDescent="0.3">
      <c r="B719" s="1">
        <f t="shared" si="11"/>
        <v>43448</v>
      </c>
      <c r="C719" s="2">
        <v>11889.025375398211</v>
      </c>
      <c r="D719">
        <v>48</v>
      </c>
      <c r="E719" cm="1">
        <f t="array" ref="E719">_xlfn.SWITCH(MONTH(Cafe_FitTrained[[#This Row],[Date]]),1,100,2,100,3,100,4,150,5,150,6,150,7,150,8,200,9,150,10,150,11,150,12,150)</f>
        <v>150</v>
      </c>
      <c r="F719">
        <v>18</v>
      </c>
      <c r="G719">
        <f>IF(OR(WEEKDAY(Cafe_FitTrained[[#This Row],[Date]])=1, WEEKDAY(Cafe_FitTrained[[#This Row],[Date]])=7),1,0)</f>
        <v>0</v>
      </c>
      <c r="H719" s="8">
        <f>K$17+(K$18*Cafe_FitTrained[[#This Row],[Temp]])+(K$19*Cafe_FitTrained[[#This Row],[ADSpend]])+(K$20*Cafe_FitTrained[[#This Row],[TapsActive]])+(K$21*Cafe_FitTrained[[#This Row],[IsWeekend]])</f>
        <v>10740.233637163738</v>
      </c>
      <c r="J719" s="4">
        <v>692</v>
      </c>
      <c r="K719" s="4">
        <v>10608.140324194415</v>
      </c>
      <c r="L719" s="4">
        <v>37.123864783990939</v>
      </c>
    </row>
    <row r="720" spans="2:12" x14ac:dyDescent="0.3">
      <c r="B720" s="1">
        <f t="shared" si="11"/>
        <v>43449</v>
      </c>
      <c r="C720" s="2">
        <v>15830.063060695622</v>
      </c>
      <c r="D720">
        <v>51</v>
      </c>
      <c r="E720" cm="1">
        <f t="array" ref="E720">_xlfn.SWITCH(MONTH(Cafe_FitTrained[[#This Row],[Date]]),1,100,2,100,3,100,4,150,5,150,6,150,7,150,8,200,9,150,10,150,11,150,12,150)</f>
        <v>150</v>
      </c>
      <c r="F720">
        <v>14</v>
      </c>
      <c r="G720">
        <f>IF(OR(WEEKDAY(Cafe_FitTrained[[#This Row],[Date]])=1, WEEKDAY(Cafe_FitTrained[[#This Row],[Date]])=7),1,0)</f>
        <v>1</v>
      </c>
      <c r="H720" s="8">
        <f>K$17+(K$18*Cafe_FitTrained[[#This Row],[Temp]])+(K$19*Cafe_FitTrained[[#This Row],[ADSpend]])+(K$20*Cafe_FitTrained[[#This Row],[TapsActive]])+(K$21*Cafe_FitTrained[[#This Row],[IsWeekend]])</f>
        <v>13791.681054632732</v>
      </c>
      <c r="J720" s="4">
        <v>693</v>
      </c>
      <c r="K720" s="4">
        <v>13445.419312094808</v>
      </c>
      <c r="L720" s="4">
        <v>1909.8665562610659</v>
      </c>
    </row>
    <row r="721" spans="2:12" x14ac:dyDescent="0.3">
      <c r="B721" s="1">
        <f t="shared" si="11"/>
        <v>43450</v>
      </c>
      <c r="C721" s="2">
        <v>15936.79604306156</v>
      </c>
      <c r="D721">
        <v>49</v>
      </c>
      <c r="E721" cm="1">
        <f t="array" ref="E721">_xlfn.SWITCH(MONTH(Cafe_FitTrained[[#This Row],[Date]]),1,100,2,100,3,100,4,150,5,150,6,150,7,150,8,200,9,150,10,150,11,150,12,150)</f>
        <v>150</v>
      </c>
      <c r="F721">
        <v>16</v>
      </c>
      <c r="G721">
        <f>IF(OR(WEEKDAY(Cafe_FitTrained[[#This Row],[Date]])=1, WEEKDAY(Cafe_FitTrained[[#This Row],[Date]])=7),1,0)</f>
        <v>1</v>
      </c>
      <c r="H721" s="8">
        <f>K$17+(K$18*Cafe_FitTrained[[#This Row],[Temp]])+(K$19*Cafe_FitTrained[[#This Row],[ADSpend]])+(K$20*Cafe_FitTrained[[#This Row],[TapsActive]])+(K$21*Cafe_FitTrained[[#This Row],[IsWeekend]])</f>
        <v>13671.132411084795</v>
      </c>
      <c r="J721" s="4">
        <v>694</v>
      </c>
      <c r="K721" s="4">
        <v>13605.730026608868</v>
      </c>
      <c r="L721" s="4">
        <v>624.07452165023096</v>
      </c>
    </row>
    <row r="722" spans="2:12" x14ac:dyDescent="0.3">
      <c r="B722" s="1">
        <f t="shared" si="11"/>
        <v>43451</v>
      </c>
      <c r="C722" s="2">
        <v>11328.728549550207</v>
      </c>
      <c r="D722">
        <v>52</v>
      </c>
      <c r="E722" cm="1">
        <f t="array" ref="E722">_xlfn.SWITCH(MONTH(Cafe_FitTrained[[#This Row],[Date]]),1,100,2,100,3,100,4,150,5,150,6,150,7,150,8,200,9,150,10,150,11,150,12,150)</f>
        <v>150</v>
      </c>
      <c r="F722">
        <v>17</v>
      </c>
      <c r="G722">
        <f>IF(OR(WEEKDAY(Cafe_FitTrained[[#This Row],[Date]])=1, WEEKDAY(Cafe_FitTrained[[#This Row],[Date]])=7),1,0)</f>
        <v>0</v>
      </c>
      <c r="H722" s="8">
        <f>K$17+(K$18*Cafe_FitTrained[[#This Row],[Temp]])+(K$19*Cafe_FitTrained[[#This Row],[ADSpend]])+(K$20*Cafe_FitTrained[[#This Row],[TapsActive]])+(K$21*Cafe_FitTrained[[#This Row],[IsWeekend]])</f>
        <v>10915.928539783679</v>
      </c>
      <c r="J722" s="4">
        <v>695</v>
      </c>
      <c r="K722" s="4">
        <v>10740.233637163738</v>
      </c>
      <c r="L722" s="4">
        <v>2081.1634458495482</v>
      </c>
    </row>
    <row r="723" spans="2:12" x14ac:dyDescent="0.3">
      <c r="B723" s="1">
        <f t="shared" si="11"/>
        <v>43452</v>
      </c>
      <c r="C723" s="2">
        <v>13078.425915067965</v>
      </c>
      <c r="D723">
        <v>50</v>
      </c>
      <c r="E723" cm="1">
        <f t="array" ref="E723">_xlfn.SWITCH(MONTH(Cafe_FitTrained[[#This Row],[Date]]),1,100,2,100,3,100,4,150,5,150,6,150,7,150,8,200,9,150,10,150,11,150,12,150)</f>
        <v>150</v>
      </c>
      <c r="F723">
        <v>18</v>
      </c>
      <c r="G723">
        <f>IF(OR(WEEKDAY(Cafe_FitTrained[[#This Row],[Date]])=1, WEEKDAY(Cafe_FitTrained[[#This Row],[Date]])=7),1,0)</f>
        <v>0</v>
      </c>
      <c r="H723" s="8">
        <f>K$17+(K$18*Cafe_FitTrained[[#This Row],[Temp]])+(K$19*Cafe_FitTrained[[#This Row],[ADSpend]])+(K$20*Cafe_FitTrained[[#This Row],[TapsActive]])+(K$21*Cafe_FitTrained[[#This Row],[IsWeekend]])</f>
        <v>10817.180691061054</v>
      </c>
      <c r="J723" s="4">
        <v>696</v>
      </c>
      <c r="K723" s="4">
        <v>10447.829609680355</v>
      </c>
      <c r="L723" s="4">
        <v>283.73825246580236</v>
      </c>
    </row>
    <row r="724" spans="2:12" x14ac:dyDescent="0.3">
      <c r="B724" s="1">
        <f t="shared" si="11"/>
        <v>43453</v>
      </c>
      <c r="C724" s="2">
        <v>12217.262498854081</v>
      </c>
      <c r="D724">
        <v>50</v>
      </c>
      <c r="E724" cm="1">
        <f t="array" ref="E724">_xlfn.SWITCH(MONTH(Cafe_FitTrained[[#This Row],[Date]]),1,100,2,100,3,100,4,150,5,150,6,150,7,150,8,200,9,150,10,150,11,150,12,150)</f>
        <v>150</v>
      </c>
      <c r="F724">
        <v>15</v>
      </c>
      <c r="G724">
        <f>IF(OR(WEEKDAY(Cafe_FitTrained[[#This Row],[Date]])=1, WEEKDAY(Cafe_FitTrained[[#This Row],[Date]])=7),1,0)</f>
        <v>0</v>
      </c>
      <c r="H724" s="8">
        <f>K$17+(K$18*Cafe_FitTrained[[#This Row],[Temp]])+(K$19*Cafe_FitTrained[[#This Row],[ADSpend]])+(K$20*Cafe_FitTrained[[#This Row],[TapsActive]])+(K$21*Cafe_FitTrained[[#This Row],[IsWeekend]])</f>
        <v>10882.583075536983</v>
      </c>
      <c r="J724" s="4">
        <v>697</v>
      </c>
      <c r="K724" s="4">
        <v>10223.405054707833</v>
      </c>
      <c r="L724" s="4">
        <v>-915.64062600879151</v>
      </c>
    </row>
    <row r="725" spans="2:12" x14ac:dyDescent="0.3">
      <c r="B725" s="1">
        <f t="shared" si="11"/>
        <v>43454</v>
      </c>
      <c r="C725" s="2">
        <v>10358.516472519925</v>
      </c>
      <c r="D725">
        <v>50</v>
      </c>
      <c r="E725" cm="1">
        <f t="array" ref="E725">_xlfn.SWITCH(MONTH(Cafe_FitTrained[[#This Row],[Date]]),1,100,2,100,3,100,4,150,5,150,6,150,7,150,8,200,9,150,10,150,11,150,12,150)</f>
        <v>150</v>
      </c>
      <c r="F725">
        <v>22</v>
      </c>
      <c r="G725">
        <f>IF(OR(WEEKDAY(Cafe_FitTrained[[#This Row],[Date]])=1, WEEKDAY(Cafe_FitTrained[[#This Row],[Date]])=7),1,0)</f>
        <v>0</v>
      </c>
      <c r="H725" s="8">
        <f>K$17+(K$18*Cafe_FitTrained[[#This Row],[Temp]])+(K$19*Cafe_FitTrained[[#This Row],[ADSpend]])+(K$20*Cafe_FitTrained[[#This Row],[TapsActive]])+(K$21*Cafe_FitTrained[[#This Row],[IsWeekend]])</f>
        <v>10729.977511759816</v>
      </c>
      <c r="J725" s="4">
        <v>698</v>
      </c>
      <c r="K725" s="4">
        <v>10504.264412769828</v>
      </c>
      <c r="L725" s="4">
        <v>-725.62484573292204</v>
      </c>
    </row>
    <row r="726" spans="2:12" x14ac:dyDescent="0.3">
      <c r="B726" s="1">
        <f t="shared" si="11"/>
        <v>43455</v>
      </c>
      <c r="C726" s="2">
        <v>12999.175892406227</v>
      </c>
      <c r="D726">
        <v>48</v>
      </c>
      <c r="E726" cm="1">
        <f t="array" ref="E726">_xlfn.SWITCH(MONTH(Cafe_FitTrained[[#This Row],[Date]]),1,100,2,100,3,100,4,150,5,150,6,150,7,150,8,200,9,150,10,150,11,150,12,150)</f>
        <v>150</v>
      </c>
      <c r="F726">
        <v>15</v>
      </c>
      <c r="G726">
        <f>IF(OR(WEEKDAY(Cafe_FitTrained[[#This Row],[Date]])=1, WEEKDAY(Cafe_FitTrained[[#This Row],[Date]])=7),1,0)</f>
        <v>0</v>
      </c>
      <c r="H726" s="8">
        <f>K$17+(K$18*Cafe_FitTrained[[#This Row],[Temp]])+(K$19*Cafe_FitTrained[[#This Row],[ADSpend]])+(K$20*Cafe_FitTrained[[#This Row],[TapsActive]])+(K$21*Cafe_FitTrained[[#This Row],[IsWeekend]])</f>
        <v>10805.636021639664</v>
      </c>
      <c r="J726" s="4">
        <v>699</v>
      </c>
      <c r="K726" s="4">
        <v>11185.243228424286</v>
      </c>
      <c r="L726" s="4">
        <v>-401.94814933879752</v>
      </c>
    </row>
    <row r="727" spans="2:12" x14ac:dyDescent="0.3">
      <c r="B727" s="1">
        <f t="shared" si="11"/>
        <v>43456</v>
      </c>
      <c r="C727" s="2">
        <v>14305.595623523317</v>
      </c>
      <c r="D727">
        <v>43</v>
      </c>
      <c r="E727" cm="1">
        <f t="array" ref="E727">_xlfn.SWITCH(MONTH(Cafe_FitTrained[[#This Row],[Date]]),1,100,2,100,3,100,4,150,5,150,6,150,7,150,8,200,9,150,10,150,11,150,12,150)</f>
        <v>150</v>
      </c>
      <c r="F727">
        <v>17</v>
      </c>
      <c r="G727">
        <f>IF(OR(WEEKDAY(Cafe_FitTrained[[#This Row],[Date]])=1, WEEKDAY(Cafe_FitTrained[[#This Row],[Date]])=7),1,0)</f>
        <v>1</v>
      </c>
      <c r="H727" s="8">
        <f>K$17+(K$18*Cafe_FitTrained[[#This Row],[Temp]])+(K$19*Cafe_FitTrained[[#This Row],[ADSpend]])+(K$20*Cafe_FitTrained[[#This Row],[TapsActive]])+(K$21*Cafe_FitTrained[[#This Row],[IsWeekend]])</f>
        <v>13418.490454567538</v>
      </c>
      <c r="J727" s="4">
        <v>700</v>
      </c>
      <c r="K727" s="4">
        <v>13848.115857722205</v>
      </c>
      <c r="L727" s="4">
        <v>1128.6565487162079</v>
      </c>
    </row>
    <row r="728" spans="2:12" x14ac:dyDescent="0.3">
      <c r="B728" s="1">
        <f t="shared" si="11"/>
        <v>43457</v>
      </c>
      <c r="C728" s="2">
        <v>14591.573193335811</v>
      </c>
      <c r="D728">
        <v>46</v>
      </c>
      <c r="E728" cm="1">
        <f t="array" ref="E728">_xlfn.SWITCH(MONTH(Cafe_FitTrained[[#This Row],[Date]]),1,100,2,100,3,100,4,150,5,150,6,150,7,150,8,200,9,150,10,150,11,150,12,150)</f>
        <v>150</v>
      </c>
      <c r="F728">
        <v>16</v>
      </c>
      <c r="G728">
        <f>IF(OR(WEEKDAY(Cafe_FitTrained[[#This Row],[Date]])=1, WEEKDAY(Cafe_FitTrained[[#This Row],[Date]])=7),1,0)</f>
        <v>1</v>
      </c>
      <c r="H728" s="8">
        <f>K$17+(K$18*Cafe_FitTrained[[#This Row],[Temp]])+(K$19*Cafe_FitTrained[[#This Row],[ADSpend]])+(K$20*Cafe_FitTrained[[#This Row],[TapsActive]])+(K$21*Cafe_FitTrained[[#This Row],[IsWeekend]])</f>
        <v>13555.711830238821</v>
      </c>
      <c r="J728" s="4">
        <v>701</v>
      </c>
      <c r="K728" s="4">
        <v>14368.783958862605</v>
      </c>
      <c r="L728" s="4">
        <v>957.55756350597585</v>
      </c>
    </row>
    <row r="729" spans="2:12" x14ac:dyDescent="0.3">
      <c r="B729" s="1">
        <f t="shared" si="11"/>
        <v>43458</v>
      </c>
      <c r="C729" s="2">
        <v>10310.047698287854</v>
      </c>
      <c r="D729">
        <v>46</v>
      </c>
      <c r="E729" cm="1">
        <f t="array" ref="E729">_xlfn.SWITCH(MONTH(Cafe_FitTrained[[#This Row],[Date]]),1,100,2,100,3,100,4,150,5,150,6,150,7,150,8,200,9,150,10,150,11,150,12,150)</f>
        <v>150</v>
      </c>
      <c r="F729">
        <v>15</v>
      </c>
      <c r="G729">
        <f>IF(OR(WEEKDAY(Cafe_FitTrained[[#This Row],[Date]])=1, WEEKDAY(Cafe_FitTrained[[#This Row],[Date]])=7),1,0)</f>
        <v>0</v>
      </c>
      <c r="H729" s="8">
        <f>K$17+(K$18*Cafe_FitTrained[[#This Row],[Temp]])+(K$19*Cafe_FitTrained[[#This Row],[ADSpend]])+(K$20*Cafe_FitTrained[[#This Row],[TapsActive]])+(K$21*Cafe_FitTrained[[#This Row],[IsWeekend]])</f>
        <v>10728.68896774235</v>
      </c>
      <c r="J729" s="4">
        <v>702</v>
      </c>
      <c r="K729" s="4">
        <v>11108.296174526969</v>
      </c>
      <c r="L729" s="4">
        <v>-561.90304050600935</v>
      </c>
    </row>
    <row r="730" spans="2:12" x14ac:dyDescent="0.3">
      <c r="B730" s="1">
        <f t="shared" si="11"/>
        <v>43459</v>
      </c>
      <c r="C730" s="2">
        <v>10254.431122117412</v>
      </c>
      <c r="D730">
        <v>44</v>
      </c>
      <c r="E730" cm="1">
        <f t="array" ref="E730">_xlfn.SWITCH(MONTH(Cafe_FitTrained[[#This Row],[Date]]),1,100,2,100,3,100,4,150,5,150,6,150,7,150,8,200,9,150,10,150,11,150,12,150)</f>
        <v>150</v>
      </c>
      <c r="F730">
        <v>14</v>
      </c>
      <c r="G730">
        <f>IF(OR(WEEKDAY(Cafe_FitTrained[[#This Row],[Date]])=1, WEEKDAY(Cafe_FitTrained[[#This Row],[Date]])=7),1,0)</f>
        <v>0</v>
      </c>
      <c r="H730" s="8">
        <f>K$17+(K$18*Cafe_FitTrained[[#This Row],[Temp]])+(K$19*Cafe_FitTrained[[#This Row],[ADSpend]])+(K$20*Cafe_FitTrained[[#This Row],[TapsActive]])+(K$21*Cafe_FitTrained[[#This Row],[IsWeekend]])</f>
        <v>10673.542708670344</v>
      </c>
      <c r="J730" s="4">
        <v>703</v>
      </c>
      <c r="K730" s="4">
        <v>10733.817030444308</v>
      </c>
      <c r="L730" s="4">
        <v>2020.262822873452</v>
      </c>
    </row>
    <row r="731" spans="2:12" x14ac:dyDescent="0.3">
      <c r="B731" s="1">
        <f t="shared" si="11"/>
        <v>43460</v>
      </c>
      <c r="C731" s="2">
        <v>10333.740501778047</v>
      </c>
      <c r="D731">
        <v>50</v>
      </c>
      <c r="E731" cm="1">
        <f t="array" ref="E731">_xlfn.SWITCH(MONTH(Cafe_FitTrained[[#This Row],[Date]]),1,100,2,100,3,100,4,150,5,150,6,150,7,150,8,200,9,150,10,150,11,150,12,150)</f>
        <v>150</v>
      </c>
      <c r="F731">
        <v>18</v>
      </c>
      <c r="G731">
        <f>IF(OR(WEEKDAY(Cafe_FitTrained[[#This Row],[Date]])=1, WEEKDAY(Cafe_FitTrained[[#This Row],[Date]])=7),1,0)</f>
        <v>0</v>
      </c>
      <c r="H731" s="8">
        <f>K$17+(K$18*Cafe_FitTrained[[#This Row],[Temp]])+(K$19*Cafe_FitTrained[[#This Row],[ADSpend]])+(K$20*Cafe_FitTrained[[#This Row],[TapsActive]])+(K$21*Cafe_FitTrained[[#This Row],[IsWeekend]])</f>
        <v>10817.180691061054</v>
      </c>
      <c r="J731" s="4">
        <v>704</v>
      </c>
      <c r="K731" s="4">
        <v>10317.0248407285</v>
      </c>
      <c r="L731" s="4">
        <v>1142.700878137759</v>
      </c>
    </row>
    <row r="732" spans="2:12" x14ac:dyDescent="0.3">
      <c r="B732" s="1">
        <f t="shared" si="11"/>
        <v>43461</v>
      </c>
      <c r="C732" s="2">
        <v>12849.049066462687</v>
      </c>
      <c r="D732">
        <v>50</v>
      </c>
      <c r="E732" cm="1">
        <f t="array" ref="E732">_xlfn.SWITCH(MONTH(Cafe_FitTrained[[#This Row],[Date]]),1,100,2,100,3,100,4,150,5,150,6,150,7,150,8,200,9,150,10,150,11,150,12,150)</f>
        <v>150</v>
      </c>
      <c r="F732">
        <v>13</v>
      </c>
      <c r="G732">
        <f>IF(OR(WEEKDAY(Cafe_FitTrained[[#This Row],[Date]])=1, WEEKDAY(Cafe_FitTrained[[#This Row],[Date]])=7),1,0)</f>
        <v>0</v>
      </c>
      <c r="H732" s="8">
        <f>K$17+(K$18*Cafe_FitTrained[[#This Row],[Temp]])+(K$19*Cafe_FitTrained[[#This Row],[ADSpend]])+(K$20*Cafe_FitTrained[[#This Row],[TapsActive]])+(K$21*Cafe_FitTrained[[#This Row],[IsWeekend]])</f>
        <v>10926.1846651876</v>
      </c>
      <c r="J732" s="4">
        <v>705</v>
      </c>
      <c r="K732" s="4">
        <v>10409.356082731696</v>
      </c>
      <c r="L732" s="4">
        <v>-454.60959640006877</v>
      </c>
    </row>
    <row r="733" spans="2:12" x14ac:dyDescent="0.3">
      <c r="B733" s="1">
        <f t="shared" si="11"/>
        <v>43462</v>
      </c>
      <c r="C733" s="2">
        <v>10525.505204488134</v>
      </c>
      <c r="D733">
        <v>56</v>
      </c>
      <c r="E733" cm="1">
        <f t="array" ref="E733">_xlfn.SWITCH(MONTH(Cafe_FitTrained[[#This Row],[Date]]),1,100,2,100,3,100,4,150,5,150,6,150,7,150,8,200,9,150,10,150,11,150,12,150)</f>
        <v>150</v>
      </c>
      <c r="F733">
        <v>17</v>
      </c>
      <c r="G733">
        <f>IF(OR(WEEKDAY(Cafe_FitTrained[[#This Row],[Date]])=1, WEEKDAY(Cafe_FitTrained[[#This Row],[Date]])=7),1,0)</f>
        <v>0</v>
      </c>
      <c r="H733" s="8">
        <f>K$17+(K$18*Cafe_FitTrained[[#This Row],[Temp]])+(K$19*Cafe_FitTrained[[#This Row],[ADSpend]])+(K$20*Cafe_FitTrained[[#This Row],[TapsActive]])+(K$21*Cafe_FitTrained[[#This Row],[IsWeekend]])</f>
        <v>11069.82264757831</v>
      </c>
      <c r="J733" s="4">
        <v>706</v>
      </c>
      <c r="K733" s="4">
        <v>10618.396449598335</v>
      </c>
      <c r="L733" s="4">
        <v>-376.36222264866956</v>
      </c>
    </row>
    <row r="734" spans="2:12" x14ac:dyDescent="0.3">
      <c r="B734" s="1">
        <f t="shared" si="11"/>
        <v>43463</v>
      </c>
      <c r="C734" s="2">
        <v>15387.434693365858</v>
      </c>
      <c r="D734">
        <v>55</v>
      </c>
      <c r="E734" cm="1">
        <f t="array" ref="E734">_xlfn.SWITCH(MONTH(Cafe_FitTrained[[#This Row],[Date]]),1,100,2,100,3,100,4,150,5,150,6,150,7,150,8,200,9,150,10,150,11,150,12,150)</f>
        <v>150</v>
      </c>
      <c r="F734">
        <v>20</v>
      </c>
      <c r="G734">
        <f>IF(OR(WEEKDAY(Cafe_FitTrained[[#This Row],[Date]])=1, WEEKDAY(Cafe_FitTrained[[#This Row],[Date]])=7),1,0)</f>
        <v>1</v>
      </c>
      <c r="H734" s="8">
        <f>K$17+(K$18*Cafe_FitTrained[[#This Row],[Temp]])+(K$19*Cafe_FitTrained[[#This Row],[ADSpend]])+(K$20*Cafe_FitTrained[[#This Row],[TapsActive]])+(K$21*Cafe_FitTrained[[#This Row],[IsWeekend]])</f>
        <v>13814.770393475508</v>
      </c>
      <c r="J734" s="4">
        <v>707</v>
      </c>
      <c r="K734" s="4">
        <v>13309.486480440992</v>
      </c>
      <c r="L734" s="4">
        <v>111.44941917605684</v>
      </c>
    </row>
    <row r="735" spans="2:12" x14ac:dyDescent="0.3">
      <c r="B735" s="1">
        <f t="shared" si="11"/>
        <v>43464</v>
      </c>
      <c r="C735" s="2">
        <v>14705.335972678369</v>
      </c>
      <c r="D735">
        <v>53</v>
      </c>
      <c r="E735" cm="1">
        <f t="array" ref="E735">_xlfn.SWITCH(MONTH(Cafe_FitTrained[[#This Row],[Date]]),1,100,2,100,3,100,4,150,5,150,6,150,7,150,8,200,9,150,10,150,11,150,12,150)</f>
        <v>150</v>
      </c>
      <c r="F735">
        <v>21</v>
      </c>
      <c r="G735">
        <f>IF(OR(WEEKDAY(Cafe_FitTrained[[#This Row],[Date]])=1, WEEKDAY(Cafe_FitTrained[[#This Row],[Date]])=7),1,0)</f>
        <v>1</v>
      </c>
      <c r="H735" s="8">
        <f>K$17+(K$18*Cafe_FitTrained[[#This Row],[Temp]])+(K$19*Cafe_FitTrained[[#This Row],[ADSpend]])+(K$20*Cafe_FitTrained[[#This Row],[TapsActive]])+(K$21*Cafe_FitTrained[[#This Row],[IsWeekend]])</f>
        <v>13716.022544752881</v>
      </c>
      <c r="J735" s="4">
        <v>708</v>
      </c>
      <c r="K735" s="4">
        <v>13226.122819824246</v>
      </c>
      <c r="L735" s="4">
        <v>74.967270275894407</v>
      </c>
    </row>
    <row r="736" spans="2:12" x14ac:dyDescent="0.3">
      <c r="B736" s="1">
        <f t="shared" si="11"/>
        <v>43465</v>
      </c>
      <c r="C736" s="2">
        <v>12489.198824061627</v>
      </c>
      <c r="D736">
        <v>60</v>
      </c>
      <c r="E736" cm="1">
        <f t="array" ref="E736">_xlfn.SWITCH(MONTH(Cafe_FitTrained[[#This Row],[Date]]),1,100,2,100,3,100,4,150,5,150,6,150,7,150,8,200,9,150,10,150,11,150,12,150)</f>
        <v>150</v>
      </c>
      <c r="F736">
        <v>18</v>
      </c>
      <c r="G736">
        <f>IF(OR(WEEKDAY(Cafe_FitTrained[[#This Row],[Date]])=1, WEEKDAY(Cafe_FitTrained[[#This Row],[Date]])=7),1,0)</f>
        <v>0</v>
      </c>
      <c r="H736" s="8">
        <f>K$17+(K$18*Cafe_FitTrained[[#This Row],[Temp]])+(K$19*Cafe_FitTrained[[#This Row],[ADSpend]])+(K$20*Cafe_FitTrained[[#This Row],[TapsActive]])+(K$21*Cafe_FitTrained[[#This Row],[IsWeekend]])</f>
        <v>11201.915960547634</v>
      </c>
      <c r="J736" s="4">
        <v>709</v>
      </c>
      <c r="K736" s="4">
        <v>10476.047011225091</v>
      </c>
      <c r="L736" s="4">
        <v>1297.2511423527267</v>
      </c>
    </row>
    <row r="737" spans="2:12" x14ac:dyDescent="0.3">
      <c r="B737" s="1">
        <f t="shared" si="11"/>
        <v>43466</v>
      </c>
      <c r="C737" s="2">
        <v>12139.047335231973</v>
      </c>
      <c r="D737">
        <v>64</v>
      </c>
      <c r="E737" cm="1">
        <f t="array" ref="E737">_xlfn.SWITCH(MONTH(Cafe_FitTrained[[#This Row],[Date]]),1,100,2,100,3,100,4,150,5,150,6,150,7,150,8,200,9,150,10,150,11,150,12,150)</f>
        <v>100</v>
      </c>
      <c r="F737">
        <v>16</v>
      </c>
      <c r="G737">
        <f>IF(OR(WEEKDAY(Cafe_FitTrained[[#This Row],[Date]])=1, WEEKDAY(Cafe_FitTrained[[#This Row],[Date]])=7),1,0)</f>
        <v>0</v>
      </c>
      <c r="H737" s="8">
        <f>K$17+(K$18*Cafe_FitTrained[[#This Row],[Temp]])+(K$19*Cafe_FitTrained[[#This Row],[ADSpend]])+(K$20*Cafe_FitTrained[[#This Row],[TapsActive]])+(K$21*Cafe_FitTrained[[#This Row],[IsWeekend]])</f>
        <v>9463.2855479641585</v>
      </c>
      <c r="J737" s="4">
        <v>710</v>
      </c>
      <c r="K737" s="4">
        <v>10443.99009099586</v>
      </c>
      <c r="L737" s="4">
        <v>743.137448175994</v>
      </c>
    </row>
    <row r="738" spans="2:12" x14ac:dyDescent="0.3">
      <c r="B738" s="1">
        <f t="shared" si="11"/>
        <v>43467</v>
      </c>
      <c r="C738" s="2">
        <v>11164.372239722326</v>
      </c>
      <c r="D738">
        <v>56</v>
      </c>
      <c r="E738" cm="1">
        <f t="array" ref="E738">_xlfn.SWITCH(MONTH(Cafe_FitTrained[[#This Row],[Date]]),1,100,2,100,3,100,4,150,5,150,6,150,7,150,8,200,9,150,10,150,11,150,12,150)</f>
        <v>100</v>
      </c>
      <c r="F738">
        <v>15</v>
      </c>
      <c r="G738">
        <f>IF(OR(WEEKDAY(Cafe_FitTrained[[#This Row],[Date]])=1, WEEKDAY(Cafe_FitTrained[[#This Row],[Date]])=7),1,0)</f>
        <v>0</v>
      </c>
      <c r="H738" s="8">
        <f>K$17+(K$18*Cafe_FitTrained[[#This Row],[Temp]])+(K$19*Cafe_FitTrained[[#This Row],[ADSpend]])+(K$20*Cafe_FitTrained[[#This Row],[TapsActive]])+(K$21*Cafe_FitTrained[[#This Row],[IsWeekend]])</f>
        <v>9177.2981272002035</v>
      </c>
      <c r="J738" s="4">
        <v>711</v>
      </c>
      <c r="K738" s="4">
        <v>10563.250190526329</v>
      </c>
      <c r="L738" s="4">
        <v>1699.7198379104611</v>
      </c>
    </row>
    <row r="739" spans="2:12" x14ac:dyDescent="0.3">
      <c r="B739" s="1">
        <f t="shared" si="11"/>
        <v>43468</v>
      </c>
      <c r="C739" s="2">
        <v>9724.6718670069713</v>
      </c>
      <c r="D739">
        <v>52</v>
      </c>
      <c r="E739" cm="1">
        <f t="array" ref="E739">_xlfn.SWITCH(MONTH(Cafe_FitTrained[[#This Row],[Date]]),1,100,2,100,3,100,4,150,5,150,6,150,7,150,8,200,9,150,10,150,11,150,12,150)</f>
        <v>100</v>
      </c>
      <c r="F739">
        <v>17</v>
      </c>
      <c r="G739">
        <f>IF(OR(WEEKDAY(Cafe_FitTrained[[#This Row],[Date]])=1, WEEKDAY(Cafe_FitTrained[[#This Row],[Date]])=7),1,0)</f>
        <v>0</v>
      </c>
      <c r="H739" s="8">
        <f>K$17+(K$18*Cafe_FitTrained[[#This Row],[Temp]])+(K$19*Cafe_FitTrained[[#This Row],[ADSpend]])+(K$20*Cafe_FitTrained[[#This Row],[TapsActive]])+(K$21*Cafe_FitTrained[[#This Row],[IsWeekend]])</f>
        <v>8979.8024297549509</v>
      </c>
      <c r="J739" s="4">
        <v>712</v>
      </c>
      <c r="K739" s="4">
        <v>10520.937144893178</v>
      </c>
      <c r="L739" s="4">
        <v>154.09082911700352</v>
      </c>
    </row>
    <row r="740" spans="2:12" x14ac:dyDescent="0.3">
      <c r="B740" s="1">
        <f t="shared" si="11"/>
        <v>43469</v>
      </c>
      <c r="C740" s="2">
        <v>8902.2555487930003</v>
      </c>
      <c r="D740">
        <v>56</v>
      </c>
      <c r="E740" cm="1">
        <f t="array" ref="E740">_xlfn.SWITCH(MONTH(Cafe_FitTrained[[#This Row],[Date]]),1,100,2,100,3,100,4,150,5,150,6,150,7,150,8,200,9,150,10,150,11,150,12,150)</f>
        <v>100</v>
      </c>
      <c r="F740">
        <v>18</v>
      </c>
      <c r="G740">
        <f>IF(OR(WEEKDAY(Cafe_FitTrained[[#This Row],[Date]])=1, WEEKDAY(Cafe_FitTrained[[#This Row],[Date]])=7),1,0)</f>
        <v>0</v>
      </c>
      <c r="H740" s="8">
        <f>K$17+(K$18*Cafe_FitTrained[[#This Row],[Temp]])+(K$19*Cafe_FitTrained[[#This Row],[ADSpend]])+(K$20*Cafe_FitTrained[[#This Row],[TapsActive]])+(K$21*Cafe_FitTrained[[#This Row],[IsWeekend]])</f>
        <v>9111.8957427242749</v>
      </c>
      <c r="J740" s="4">
        <v>713</v>
      </c>
      <c r="K740" s="4">
        <v>10740.233637163738</v>
      </c>
      <c r="L740" s="4">
        <v>1148.7917382344731</v>
      </c>
    </row>
    <row r="741" spans="2:12" x14ac:dyDescent="0.3">
      <c r="B741" s="1">
        <f t="shared" si="11"/>
        <v>43470</v>
      </c>
      <c r="C741" s="2">
        <v>11919.323184782726</v>
      </c>
      <c r="D741">
        <v>49</v>
      </c>
      <c r="E741" cm="1">
        <f t="array" ref="E741">_xlfn.SWITCH(MONTH(Cafe_FitTrained[[#This Row],[Date]]),1,100,2,100,3,100,4,150,5,150,6,150,7,150,8,200,9,150,10,150,11,150,12,150)</f>
        <v>100</v>
      </c>
      <c r="F741">
        <v>14</v>
      </c>
      <c r="G741">
        <f>IF(OR(WEEKDAY(Cafe_FitTrained[[#This Row],[Date]])=1, WEEKDAY(Cafe_FitTrained[[#This Row],[Date]])=7),1,0)</f>
        <v>1</v>
      </c>
      <c r="H741" s="8">
        <f>K$17+(K$18*Cafe_FitTrained[[#This Row],[Temp]])+(K$19*Cafe_FitTrained[[#This Row],[ADSpend]])+(K$20*Cafe_FitTrained[[#This Row],[TapsActive]])+(K$21*Cafe_FitTrained[[#This Row],[IsWeekend]])</f>
        <v>11778.607890706688</v>
      </c>
      <c r="J741" s="4">
        <v>714</v>
      </c>
      <c r="K741" s="4">
        <v>13791.681054632732</v>
      </c>
      <c r="L741" s="4">
        <v>2038.3820060628896</v>
      </c>
    </row>
    <row r="742" spans="2:12" x14ac:dyDescent="0.3">
      <c r="B742" s="1">
        <f t="shared" si="11"/>
        <v>43471</v>
      </c>
      <c r="C742" s="2">
        <v>12628.932194097215</v>
      </c>
      <c r="D742">
        <v>53</v>
      </c>
      <c r="E742" cm="1">
        <f t="array" ref="E742">_xlfn.SWITCH(MONTH(Cafe_FitTrained[[#This Row],[Date]]),1,100,2,100,3,100,4,150,5,150,6,150,7,150,8,200,9,150,10,150,11,150,12,150)</f>
        <v>100</v>
      </c>
      <c r="F742">
        <v>17</v>
      </c>
      <c r="G742">
        <f>IF(OR(WEEKDAY(Cafe_FitTrained[[#This Row],[Date]])=1, WEEKDAY(Cafe_FitTrained[[#This Row],[Date]])=7),1,0)</f>
        <v>1</v>
      </c>
      <c r="H742" s="8">
        <f>K$17+(K$18*Cafe_FitTrained[[#This Row],[Temp]])+(K$19*Cafe_FitTrained[[#This Row],[ADSpend]])+(K$20*Cafe_FitTrained[[#This Row],[TapsActive]])+(K$21*Cafe_FitTrained[[#This Row],[IsWeekend]])</f>
        <v>11867.099614025392</v>
      </c>
      <c r="J742" s="4">
        <v>715</v>
      </c>
      <c r="K742" s="4">
        <v>13671.132411084795</v>
      </c>
      <c r="L742" s="4">
        <v>2265.6636319767658</v>
      </c>
    </row>
    <row r="743" spans="2:12" x14ac:dyDescent="0.3">
      <c r="B743" s="1">
        <f t="shared" si="11"/>
        <v>43472</v>
      </c>
      <c r="C743" s="2">
        <v>9667.576413725732</v>
      </c>
      <c r="D743">
        <v>55</v>
      </c>
      <c r="E743" cm="1">
        <f t="array" ref="E743">_xlfn.SWITCH(MONTH(Cafe_FitTrained[[#This Row],[Date]]),1,100,2,100,3,100,4,150,5,150,6,150,7,150,8,200,9,150,10,150,11,150,12,150)</f>
        <v>100</v>
      </c>
      <c r="F743">
        <v>13</v>
      </c>
      <c r="G743">
        <f>IF(OR(WEEKDAY(Cafe_FitTrained[[#This Row],[Date]])=1, WEEKDAY(Cafe_FitTrained[[#This Row],[Date]])=7),1,0)</f>
        <v>0</v>
      </c>
      <c r="H743" s="8">
        <f>K$17+(K$18*Cafe_FitTrained[[#This Row],[Temp]])+(K$19*Cafe_FitTrained[[#This Row],[ADSpend]])+(K$20*Cafe_FitTrained[[#This Row],[TapsActive]])+(K$21*Cafe_FitTrained[[#This Row],[IsWeekend]])</f>
        <v>9182.4261899021622</v>
      </c>
      <c r="J743" s="4">
        <v>716</v>
      </c>
      <c r="K743" s="4">
        <v>10915.928539783679</v>
      </c>
      <c r="L743" s="4">
        <v>412.80000976652809</v>
      </c>
    </row>
    <row r="744" spans="2:12" x14ac:dyDescent="0.3">
      <c r="B744" s="1">
        <f t="shared" si="11"/>
        <v>43473</v>
      </c>
      <c r="C744" s="2">
        <v>11304.399314633811</v>
      </c>
      <c r="D744">
        <v>57</v>
      </c>
      <c r="E744" cm="1">
        <f t="array" ref="E744">_xlfn.SWITCH(MONTH(Cafe_FitTrained[[#This Row],[Date]]),1,100,2,100,3,100,4,150,5,150,6,150,7,150,8,200,9,150,10,150,11,150,12,150)</f>
        <v>100</v>
      </c>
      <c r="F744">
        <v>16</v>
      </c>
      <c r="G744">
        <f>IF(OR(WEEKDAY(Cafe_FitTrained[[#This Row],[Date]])=1, WEEKDAY(Cafe_FitTrained[[#This Row],[Date]])=7),1,0)</f>
        <v>0</v>
      </c>
      <c r="H744" s="8">
        <f>K$17+(K$18*Cafe_FitTrained[[#This Row],[Temp]])+(K$19*Cafe_FitTrained[[#This Row],[ADSpend]])+(K$20*Cafe_FitTrained[[#This Row],[TapsActive]])+(K$21*Cafe_FitTrained[[#This Row],[IsWeekend]])</f>
        <v>9193.9708593235518</v>
      </c>
      <c r="J744" s="4">
        <v>717</v>
      </c>
      <c r="K744" s="4">
        <v>10817.180691061054</v>
      </c>
      <c r="L744" s="4">
        <v>2261.2452240069106</v>
      </c>
    </row>
    <row r="745" spans="2:12" x14ac:dyDescent="0.3">
      <c r="B745" s="1">
        <f t="shared" si="11"/>
        <v>43474</v>
      </c>
      <c r="C745" s="2">
        <v>10794.473897301345</v>
      </c>
      <c r="D745">
        <v>50</v>
      </c>
      <c r="E745" cm="1">
        <f t="array" ref="E745">_xlfn.SWITCH(MONTH(Cafe_FitTrained[[#This Row],[Date]]),1,100,2,100,3,100,4,150,5,150,6,150,7,150,8,200,9,150,10,150,11,150,12,150)</f>
        <v>100</v>
      </c>
      <c r="F745">
        <v>21</v>
      </c>
      <c r="G745">
        <f>IF(OR(WEEKDAY(Cafe_FitTrained[[#This Row],[Date]])=1, WEEKDAY(Cafe_FitTrained[[#This Row],[Date]])=7),1,0)</f>
        <v>0</v>
      </c>
      <c r="H745" s="8">
        <f>K$17+(K$18*Cafe_FitTrained[[#This Row],[Temp]])+(K$19*Cafe_FitTrained[[#This Row],[ADSpend]])+(K$20*Cafe_FitTrained[[#This Row],[TapsActive]])+(K$21*Cafe_FitTrained[[#This Row],[IsWeekend]])</f>
        <v>8815.652196556397</v>
      </c>
      <c r="J745" s="4">
        <v>718</v>
      </c>
      <c r="K745" s="4">
        <v>10882.583075536983</v>
      </c>
      <c r="L745" s="4">
        <v>1334.6794233170986</v>
      </c>
    </row>
    <row r="746" spans="2:12" x14ac:dyDescent="0.3">
      <c r="B746" s="1">
        <f t="shared" si="11"/>
        <v>43475</v>
      </c>
      <c r="C746" s="2">
        <v>9737.6102763781309</v>
      </c>
      <c r="D746">
        <v>38</v>
      </c>
      <c r="E746" cm="1">
        <f t="array" ref="E746">_xlfn.SWITCH(MONTH(Cafe_FitTrained[[#This Row],[Date]]),1,100,2,100,3,100,4,150,5,150,6,150,7,150,8,200,9,150,10,150,11,150,12,150)</f>
        <v>100</v>
      </c>
      <c r="F746">
        <v>21</v>
      </c>
      <c r="G746">
        <f>IF(OR(WEEKDAY(Cafe_FitTrained[[#This Row],[Date]])=1, WEEKDAY(Cafe_FitTrained[[#This Row],[Date]])=7),1,0)</f>
        <v>0</v>
      </c>
      <c r="H746" s="8">
        <f>K$17+(K$18*Cafe_FitTrained[[#This Row],[Temp]])+(K$19*Cafe_FitTrained[[#This Row],[ADSpend]])+(K$20*Cafe_FitTrained[[#This Row],[TapsActive]])+(K$21*Cafe_FitTrained[[#This Row],[IsWeekend]])</f>
        <v>8353.9698731725002</v>
      </c>
      <c r="J746" s="4">
        <v>719</v>
      </c>
      <c r="K746" s="4">
        <v>10729.977511759816</v>
      </c>
      <c r="L746" s="4">
        <v>-371.46103923989176</v>
      </c>
    </row>
    <row r="747" spans="2:12" x14ac:dyDescent="0.3">
      <c r="B747" s="1">
        <f t="shared" si="11"/>
        <v>43476</v>
      </c>
      <c r="C747" s="2">
        <v>9426.3555271237892</v>
      </c>
      <c r="D747">
        <v>40</v>
      </c>
      <c r="E747" cm="1">
        <f t="array" ref="E747">_xlfn.SWITCH(MONTH(Cafe_FitTrained[[#This Row],[Date]]),1,100,2,100,3,100,4,150,5,150,6,150,7,150,8,200,9,150,10,150,11,150,12,150)</f>
        <v>100</v>
      </c>
      <c r="F747">
        <v>21</v>
      </c>
      <c r="G747">
        <f>IF(OR(WEEKDAY(Cafe_FitTrained[[#This Row],[Date]])=1, WEEKDAY(Cafe_FitTrained[[#This Row],[Date]])=7),1,0)</f>
        <v>0</v>
      </c>
      <c r="H747" s="8">
        <f>K$17+(K$18*Cafe_FitTrained[[#This Row],[Temp]])+(K$19*Cafe_FitTrained[[#This Row],[ADSpend]])+(K$20*Cafe_FitTrained[[#This Row],[TapsActive]])+(K$21*Cafe_FitTrained[[#This Row],[IsWeekend]])</f>
        <v>8430.9169270698148</v>
      </c>
      <c r="J747" s="4">
        <v>720</v>
      </c>
      <c r="K747" s="4">
        <v>10805.636021639664</v>
      </c>
      <c r="L747" s="4">
        <v>2193.5398707665627</v>
      </c>
    </row>
    <row r="748" spans="2:12" x14ac:dyDescent="0.3">
      <c r="B748" s="1">
        <f t="shared" si="11"/>
        <v>43477</v>
      </c>
      <c r="C748" s="2">
        <v>13062.448170075388</v>
      </c>
      <c r="D748">
        <v>43</v>
      </c>
      <c r="E748" cm="1">
        <f t="array" ref="E748">_xlfn.SWITCH(MONTH(Cafe_FitTrained[[#This Row],[Date]]),1,100,2,100,3,100,4,150,5,150,6,150,7,150,8,200,9,150,10,150,11,150,12,150)</f>
        <v>100</v>
      </c>
      <c r="F748">
        <v>18</v>
      </c>
      <c r="G748">
        <f>IF(OR(WEEKDAY(Cafe_FitTrained[[#This Row],[Date]])=1, WEEKDAY(Cafe_FitTrained[[#This Row],[Date]])=7),1,0)</f>
        <v>1</v>
      </c>
      <c r="H748" s="8">
        <f>K$17+(K$18*Cafe_FitTrained[[#This Row],[Temp]])+(K$19*Cafe_FitTrained[[#This Row],[ADSpend]])+(K$20*Cafe_FitTrained[[#This Row],[TapsActive]])+(K$21*Cafe_FitTrained[[#This Row],[IsWeekend]])</f>
        <v>11460.563549713501</v>
      </c>
      <c r="J748" s="4">
        <v>721</v>
      </c>
      <c r="K748" s="4">
        <v>13418.490454567538</v>
      </c>
      <c r="L748" s="4">
        <v>887.10516895577894</v>
      </c>
    </row>
    <row r="749" spans="2:12" x14ac:dyDescent="0.3">
      <c r="B749" s="1">
        <f t="shared" si="11"/>
        <v>43478</v>
      </c>
      <c r="C749" s="2">
        <v>11684.595714163033</v>
      </c>
      <c r="D749">
        <v>39</v>
      </c>
      <c r="E749" cm="1">
        <f t="array" ref="E749">_xlfn.SWITCH(MONTH(Cafe_FitTrained[[#This Row],[Date]]),1,100,2,100,3,100,4,150,5,150,6,150,7,150,8,200,9,150,10,150,11,150,12,150)</f>
        <v>100</v>
      </c>
      <c r="F749">
        <v>17</v>
      </c>
      <c r="G749">
        <f>IF(OR(WEEKDAY(Cafe_FitTrained[[#This Row],[Date]])=1, WEEKDAY(Cafe_FitTrained[[#This Row],[Date]])=7),1,0)</f>
        <v>1</v>
      </c>
      <c r="H749" s="8">
        <f>K$17+(K$18*Cafe_FitTrained[[#This Row],[Temp]])+(K$19*Cafe_FitTrained[[#This Row],[ADSpend]])+(K$20*Cafe_FitTrained[[#This Row],[TapsActive]])+(K$21*Cafe_FitTrained[[#This Row],[IsWeekend]])</f>
        <v>11328.470236744177</v>
      </c>
      <c r="J749" s="4">
        <v>722</v>
      </c>
      <c r="K749" s="4">
        <v>13555.711830238821</v>
      </c>
      <c r="L749" s="4">
        <v>1035.8613630969903</v>
      </c>
    </row>
    <row r="750" spans="2:12" x14ac:dyDescent="0.3">
      <c r="B750" s="1">
        <f t="shared" si="11"/>
        <v>43479</v>
      </c>
      <c r="C750" s="2">
        <v>8835.4609661185332</v>
      </c>
      <c r="D750">
        <v>45</v>
      </c>
      <c r="E750" cm="1">
        <f t="array" ref="E750">_xlfn.SWITCH(MONTH(Cafe_FitTrained[[#This Row],[Date]]),1,100,2,100,3,100,4,150,5,150,6,150,7,150,8,200,9,150,10,150,11,150,12,150)</f>
        <v>100</v>
      </c>
      <c r="F750">
        <v>13</v>
      </c>
      <c r="G750">
        <f>IF(OR(WEEKDAY(Cafe_FitTrained[[#This Row],[Date]])=1, WEEKDAY(Cafe_FitTrained[[#This Row],[Date]])=7),1,0)</f>
        <v>0</v>
      </c>
      <c r="H750" s="8">
        <f>K$17+(K$18*Cafe_FitTrained[[#This Row],[Temp]])+(K$19*Cafe_FitTrained[[#This Row],[ADSpend]])+(K$20*Cafe_FitTrained[[#This Row],[TapsActive]])+(K$21*Cafe_FitTrained[[#This Row],[IsWeekend]])</f>
        <v>8797.6909204155818</v>
      </c>
      <c r="J750" s="4">
        <v>723</v>
      </c>
      <c r="K750" s="4">
        <v>10728.68896774235</v>
      </c>
      <c r="L750" s="4">
        <v>-418.64126945449607</v>
      </c>
    </row>
    <row r="751" spans="2:12" x14ac:dyDescent="0.3">
      <c r="B751" s="1">
        <f t="shared" si="11"/>
        <v>43480</v>
      </c>
      <c r="C751" s="2">
        <v>8677.5001663890162</v>
      </c>
      <c r="D751">
        <v>40</v>
      </c>
      <c r="E751" cm="1">
        <f t="array" ref="E751">_xlfn.SWITCH(MONTH(Cafe_FitTrained[[#This Row],[Date]]),1,100,2,100,3,100,4,150,5,150,6,150,7,150,8,200,9,150,10,150,11,150,12,150)</f>
        <v>100</v>
      </c>
      <c r="F751">
        <v>16</v>
      </c>
      <c r="G751">
        <f>IF(OR(WEEKDAY(Cafe_FitTrained[[#This Row],[Date]])=1, WEEKDAY(Cafe_FitTrained[[#This Row],[Date]])=7),1,0)</f>
        <v>0</v>
      </c>
      <c r="H751" s="8">
        <f>K$17+(K$18*Cafe_FitTrained[[#This Row],[Temp]])+(K$19*Cafe_FitTrained[[#This Row],[ADSpend]])+(K$20*Cafe_FitTrained[[#This Row],[TapsActive]])+(K$21*Cafe_FitTrained[[#This Row],[IsWeekend]])</f>
        <v>8539.9209011963612</v>
      </c>
      <c r="J751" s="4">
        <v>724</v>
      </c>
      <c r="K751" s="4">
        <v>10673.542708670344</v>
      </c>
      <c r="L751" s="4">
        <v>-419.11158655293184</v>
      </c>
    </row>
    <row r="752" spans="2:12" x14ac:dyDescent="0.3">
      <c r="B752" s="1">
        <f t="shared" si="11"/>
        <v>43481</v>
      </c>
      <c r="C752" s="2">
        <v>10557.561120718094</v>
      </c>
      <c r="D752">
        <v>38</v>
      </c>
      <c r="E752" cm="1">
        <f t="array" ref="E752">_xlfn.SWITCH(MONTH(Cafe_FitTrained[[#This Row],[Date]]),1,100,2,100,3,100,4,150,5,150,6,150,7,150,8,200,9,150,10,150,11,150,12,150)</f>
        <v>100</v>
      </c>
      <c r="F752">
        <v>12</v>
      </c>
      <c r="G752">
        <f>IF(OR(WEEKDAY(Cafe_FitTrained[[#This Row],[Date]])=1, WEEKDAY(Cafe_FitTrained[[#This Row],[Date]])=7),1,0)</f>
        <v>0</v>
      </c>
      <c r="H752" s="8">
        <f>K$17+(K$18*Cafe_FitTrained[[#This Row],[Temp]])+(K$19*Cafe_FitTrained[[#This Row],[ADSpend]])+(K$20*Cafe_FitTrained[[#This Row],[TapsActive]])+(K$21*Cafe_FitTrained[[#This Row],[IsWeekend]])</f>
        <v>8550.1770266002841</v>
      </c>
      <c r="J752" s="4">
        <v>725</v>
      </c>
      <c r="K752" s="4">
        <v>10817.180691061054</v>
      </c>
      <c r="L752" s="4">
        <v>-483.44018928300648</v>
      </c>
    </row>
    <row r="753" spans="2:12" x14ac:dyDescent="0.3">
      <c r="B753" s="1">
        <f t="shared" si="11"/>
        <v>43482</v>
      </c>
      <c r="C753" s="2">
        <v>8926.7292276516509</v>
      </c>
      <c r="D753">
        <v>42</v>
      </c>
      <c r="E753" cm="1">
        <f t="array" ref="E753">_xlfn.SWITCH(MONTH(Cafe_FitTrained[[#This Row],[Date]]),1,100,2,100,3,100,4,150,5,150,6,150,7,150,8,200,9,150,10,150,11,150,12,150)</f>
        <v>100</v>
      </c>
      <c r="F753">
        <v>16</v>
      </c>
      <c r="G753">
        <f>IF(OR(WEEKDAY(Cafe_FitTrained[[#This Row],[Date]])=1, WEEKDAY(Cafe_FitTrained[[#This Row],[Date]])=7),1,0)</f>
        <v>0</v>
      </c>
      <c r="H753" s="8">
        <f>K$17+(K$18*Cafe_FitTrained[[#This Row],[Temp]])+(K$19*Cafe_FitTrained[[#This Row],[ADSpend]])+(K$20*Cafe_FitTrained[[#This Row],[TapsActive]])+(K$21*Cafe_FitTrained[[#This Row],[IsWeekend]])</f>
        <v>8616.8679550936795</v>
      </c>
      <c r="J753" s="4">
        <v>726</v>
      </c>
      <c r="K753" s="4">
        <v>10926.1846651876</v>
      </c>
      <c r="L753" s="4">
        <v>1922.8644012750865</v>
      </c>
    </row>
    <row r="754" spans="2:12" x14ac:dyDescent="0.3">
      <c r="B754" s="1">
        <f t="shared" si="11"/>
        <v>43483</v>
      </c>
      <c r="C754" s="2">
        <v>10154.105962631602</v>
      </c>
      <c r="D754">
        <v>50</v>
      </c>
      <c r="E754" cm="1">
        <f t="array" ref="E754">_xlfn.SWITCH(MONTH(Cafe_FitTrained[[#This Row],[Date]]),1,100,2,100,3,100,4,150,5,150,6,150,7,150,8,200,9,150,10,150,11,150,12,150)</f>
        <v>100</v>
      </c>
      <c r="F754">
        <v>13</v>
      </c>
      <c r="G754">
        <f>IF(OR(WEEKDAY(Cafe_FitTrained[[#This Row],[Date]])=1, WEEKDAY(Cafe_FitTrained[[#This Row],[Date]])=7),1,0)</f>
        <v>0</v>
      </c>
      <c r="H754" s="8">
        <f>K$17+(K$18*Cafe_FitTrained[[#This Row],[Temp]])+(K$19*Cafe_FitTrained[[#This Row],[ADSpend]])+(K$20*Cafe_FitTrained[[#This Row],[TapsActive]])+(K$21*Cafe_FitTrained[[#This Row],[IsWeekend]])</f>
        <v>8990.058555158872</v>
      </c>
      <c r="J754" s="4">
        <v>727</v>
      </c>
      <c r="K754" s="4">
        <v>11069.82264757831</v>
      </c>
      <c r="L754" s="4">
        <v>-544.31744309017631</v>
      </c>
    </row>
    <row r="755" spans="2:12" x14ac:dyDescent="0.3">
      <c r="B755" s="1">
        <f t="shared" si="11"/>
        <v>43484</v>
      </c>
      <c r="C755" s="2">
        <v>12256.086850438849</v>
      </c>
      <c r="D755">
        <v>55</v>
      </c>
      <c r="E755" cm="1">
        <f t="array" ref="E755">_xlfn.SWITCH(MONTH(Cafe_FitTrained[[#This Row],[Date]]),1,100,2,100,3,100,4,150,5,150,6,150,7,150,8,200,9,150,10,150,11,150,12,150)</f>
        <v>100</v>
      </c>
      <c r="F755">
        <v>17</v>
      </c>
      <c r="G755">
        <f>IF(OR(WEEKDAY(Cafe_FitTrained[[#This Row],[Date]])=1, WEEKDAY(Cafe_FitTrained[[#This Row],[Date]])=7),1,0)</f>
        <v>1</v>
      </c>
      <c r="H755" s="8">
        <f>K$17+(K$18*Cafe_FitTrained[[#This Row],[Temp]])+(K$19*Cafe_FitTrained[[#This Row],[ADSpend]])+(K$20*Cafe_FitTrained[[#This Row],[TapsActive]])+(K$21*Cafe_FitTrained[[#This Row],[IsWeekend]])</f>
        <v>11944.046667922707</v>
      </c>
      <c r="J755" s="4">
        <v>728</v>
      </c>
      <c r="K755" s="4">
        <v>13814.770393475508</v>
      </c>
      <c r="L755" s="4">
        <v>1572.6642998903499</v>
      </c>
    </row>
    <row r="756" spans="2:12" x14ac:dyDescent="0.3">
      <c r="B756" s="1">
        <f t="shared" si="11"/>
        <v>43485</v>
      </c>
      <c r="C756" s="2">
        <v>13071.957712111705</v>
      </c>
      <c r="D756">
        <v>42</v>
      </c>
      <c r="E756" cm="1">
        <f t="array" ref="E756">_xlfn.SWITCH(MONTH(Cafe_FitTrained[[#This Row],[Date]]),1,100,2,100,3,100,4,150,5,150,6,150,7,150,8,200,9,150,10,150,11,150,12,150)</f>
        <v>100</v>
      </c>
      <c r="F756">
        <v>14</v>
      </c>
      <c r="G756">
        <f>IF(OR(WEEKDAY(Cafe_FitTrained[[#This Row],[Date]])=1, WEEKDAY(Cafe_FitTrained[[#This Row],[Date]])=7),1,0)</f>
        <v>1</v>
      </c>
      <c r="H756" s="8">
        <f>K$17+(K$18*Cafe_FitTrained[[#This Row],[Temp]])+(K$19*Cafe_FitTrained[[#This Row],[ADSpend]])+(K$20*Cafe_FitTrained[[#This Row],[TapsActive]])+(K$21*Cafe_FitTrained[[#This Row],[IsWeekend]])</f>
        <v>11509.293202066081</v>
      </c>
      <c r="J756" s="4">
        <v>729</v>
      </c>
      <c r="K756" s="4">
        <v>13716.022544752881</v>
      </c>
      <c r="L756" s="4">
        <v>989.31342792548821</v>
      </c>
    </row>
    <row r="757" spans="2:12" ht="15" thickBot="1" x14ac:dyDescent="0.35">
      <c r="B757" s="1">
        <f t="shared" si="11"/>
        <v>43486</v>
      </c>
      <c r="C757" s="2">
        <v>9047.3399631530538</v>
      </c>
      <c r="D757">
        <v>31</v>
      </c>
      <c r="E757" cm="1">
        <f t="array" ref="E757">_xlfn.SWITCH(MONTH(Cafe_FitTrained[[#This Row],[Date]]),1,100,2,100,3,100,4,150,5,150,6,150,7,150,8,200,9,150,10,150,11,150,12,150)</f>
        <v>100</v>
      </c>
      <c r="F757">
        <v>19</v>
      </c>
      <c r="G757">
        <f>IF(OR(WEEKDAY(Cafe_FitTrained[[#This Row],[Date]])=1, WEEKDAY(Cafe_FitTrained[[#This Row],[Date]])=7),1,0)</f>
        <v>0</v>
      </c>
      <c r="H757" s="8">
        <f>K$17+(K$18*Cafe_FitTrained[[#This Row],[Temp]])+(K$19*Cafe_FitTrained[[#This Row],[ADSpend]])+(K$20*Cafe_FitTrained[[#This Row],[TapsActive]])+(K$21*Cafe_FitTrained[[#This Row],[IsWeekend]])</f>
        <v>8128.2567741825123</v>
      </c>
      <c r="J757" s="5">
        <v>730</v>
      </c>
      <c r="K757" s="5">
        <v>11201.915960547634</v>
      </c>
      <c r="L757" s="5">
        <v>1287.2828635139922</v>
      </c>
    </row>
    <row r="758" spans="2:12" x14ac:dyDescent="0.3">
      <c r="B758" s="1">
        <f t="shared" si="11"/>
        <v>43487</v>
      </c>
      <c r="C758" s="2">
        <v>8002.7325161001991</v>
      </c>
      <c r="D758">
        <v>37</v>
      </c>
      <c r="E758" cm="1">
        <f t="array" ref="E758">_xlfn.SWITCH(MONTH(Cafe_FitTrained[[#This Row],[Date]]),1,100,2,100,3,100,4,150,5,150,6,150,7,150,8,200,9,150,10,150,11,150,12,150)</f>
        <v>100</v>
      </c>
      <c r="F758">
        <v>14</v>
      </c>
      <c r="G758">
        <f>IF(OR(WEEKDAY(Cafe_FitTrained[[#This Row],[Date]])=1, WEEKDAY(Cafe_FitTrained[[#This Row],[Date]])=7),1,0)</f>
        <v>0</v>
      </c>
      <c r="H758" s="8">
        <f>K$17+(K$18*Cafe_FitTrained[[#This Row],[Temp]])+(K$19*Cafe_FitTrained[[#This Row],[ADSpend]])+(K$20*Cafe_FitTrained[[#This Row],[TapsActive]])+(K$21*Cafe_FitTrained[[#This Row],[IsWeekend]])</f>
        <v>8468.1019100010071</v>
      </c>
    </row>
    <row r="759" spans="2:12" x14ac:dyDescent="0.3">
      <c r="B759" s="1">
        <f t="shared" si="11"/>
        <v>43488</v>
      </c>
      <c r="C759" s="2">
        <v>9111.0490524023135</v>
      </c>
      <c r="D759">
        <v>50</v>
      </c>
      <c r="E759" cm="1">
        <f t="array" ref="E759">_xlfn.SWITCH(MONTH(Cafe_FitTrained[[#This Row],[Date]]),1,100,2,100,3,100,4,150,5,150,6,150,7,150,8,200,9,150,10,150,11,150,12,150)</f>
        <v>100</v>
      </c>
      <c r="F759">
        <v>16</v>
      </c>
      <c r="G759">
        <f>IF(OR(WEEKDAY(Cafe_FitTrained[[#This Row],[Date]])=1, WEEKDAY(Cafe_FitTrained[[#This Row],[Date]])=7),1,0)</f>
        <v>0</v>
      </c>
      <c r="H759" s="8">
        <f>K$17+(K$18*Cafe_FitTrained[[#This Row],[Temp]])+(K$19*Cafe_FitTrained[[#This Row],[ADSpend]])+(K$20*Cafe_FitTrained[[#This Row],[TapsActive]])+(K$21*Cafe_FitTrained[[#This Row],[IsWeekend]])</f>
        <v>8924.6561706829434</v>
      </c>
    </row>
    <row r="760" spans="2:12" x14ac:dyDescent="0.3">
      <c r="B760" s="1">
        <f t="shared" si="11"/>
        <v>43489</v>
      </c>
      <c r="C760" s="2">
        <v>10031.474593661271</v>
      </c>
      <c r="D760">
        <v>48</v>
      </c>
      <c r="E760" cm="1">
        <f t="array" ref="E760">_xlfn.SWITCH(MONTH(Cafe_FitTrained[[#This Row],[Date]]),1,100,2,100,3,100,4,150,5,150,6,150,7,150,8,200,9,150,10,150,11,150,12,150)</f>
        <v>100</v>
      </c>
      <c r="F760">
        <v>13</v>
      </c>
      <c r="G760">
        <f>IF(OR(WEEKDAY(Cafe_FitTrained[[#This Row],[Date]])=1, WEEKDAY(Cafe_FitTrained[[#This Row],[Date]])=7),1,0)</f>
        <v>0</v>
      </c>
      <c r="H760" s="8">
        <f>K$17+(K$18*Cafe_FitTrained[[#This Row],[Temp]])+(K$19*Cafe_FitTrained[[#This Row],[ADSpend]])+(K$20*Cafe_FitTrained[[#This Row],[TapsActive]])+(K$21*Cafe_FitTrained[[#This Row],[IsWeekend]])</f>
        <v>8913.1115012615555</v>
      </c>
    </row>
    <row r="761" spans="2:12" x14ac:dyDescent="0.3">
      <c r="B761" s="1">
        <f t="shared" si="11"/>
        <v>43490</v>
      </c>
      <c r="C761" s="2">
        <v>8678.7587689818647</v>
      </c>
      <c r="D761">
        <v>38</v>
      </c>
      <c r="E761" cm="1">
        <f t="array" ref="E761">_xlfn.SWITCH(MONTH(Cafe_FitTrained[[#This Row],[Date]]),1,100,2,100,3,100,4,150,5,150,6,150,7,150,8,200,9,150,10,150,11,150,12,150)</f>
        <v>100</v>
      </c>
      <c r="F761">
        <v>13</v>
      </c>
      <c r="G761">
        <f>IF(OR(WEEKDAY(Cafe_FitTrained[[#This Row],[Date]])=1, WEEKDAY(Cafe_FitTrained[[#This Row],[Date]])=7),1,0)</f>
        <v>0</v>
      </c>
      <c r="H761" s="8">
        <f>K$17+(K$18*Cafe_FitTrained[[#This Row],[Temp]])+(K$19*Cafe_FitTrained[[#This Row],[ADSpend]])+(K$20*Cafe_FitTrained[[#This Row],[TapsActive]])+(K$21*Cafe_FitTrained[[#This Row],[IsWeekend]])</f>
        <v>8528.3762317749752</v>
      </c>
    </row>
    <row r="762" spans="2:12" x14ac:dyDescent="0.3">
      <c r="B762" s="1">
        <f t="shared" si="11"/>
        <v>43491</v>
      </c>
      <c r="C762" s="2">
        <v>11789.01379773008</v>
      </c>
      <c r="D762">
        <v>38</v>
      </c>
      <c r="E762" cm="1">
        <f t="array" ref="E762">_xlfn.SWITCH(MONTH(Cafe_FitTrained[[#This Row],[Date]]),1,100,2,100,3,100,4,150,5,150,6,150,7,150,8,200,9,150,10,150,11,150,12,150)</f>
        <v>100</v>
      </c>
      <c r="F762">
        <v>18</v>
      </c>
      <c r="G762">
        <f>IF(OR(WEEKDAY(Cafe_FitTrained[[#This Row],[Date]])=1, WEEKDAY(Cafe_FitTrained[[#This Row],[Date]])=7),1,0)</f>
        <v>1</v>
      </c>
      <c r="H762" s="8">
        <f>K$17+(K$18*Cafe_FitTrained[[#This Row],[Temp]])+(K$19*Cafe_FitTrained[[#This Row],[ADSpend]])+(K$20*Cafe_FitTrained[[#This Row],[TapsActive]])+(K$21*Cafe_FitTrained[[#This Row],[IsWeekend]])</f>
        <v>11268.195914970211</v>
      </c>
    </row>
    <row r="763" spans="2:12" x14ac:dyDescent="0.3">
      <c r="B763" s="1">
        <f t="shared" si="11"/>
        <v>43492</v>
      </c>
      <c r="C763" s="2">
        <v>12897.759041427016</v>
      </c>
      <c r="D763">
        <v>42</v>
      </c>
      <c r="E763" cm="1">
        <f t="array" ref="E763">_xlfn.SWITCH(MONTH(Cafe_FitTrained[[#This Row],[Date]]),1,100,2,100,3,100,4,150,5,150,6,150,7,150,8,200,9,150,10,150,11,150,12,150)</f>
        <v>100</v>
      </c>
      <c r="F763">
        <v>13</v>
      </c>
      <c r="G763">
        <f>IF(OR(WEEKDAY(Cafe_FitTrained[[#This Row],[Date]])=1, WEEKDAY(Cafe_FitTrained[[#This Row],[Date]])=7),1,0)</f>
        <v>1</v>
      </c>
      <c r="H763" s="8">
        <f>K$17+(K$18*Cafe_FitTrained[[#This Row],[Temp]])+(K$19*Cafe_FitTrained[[#This Row],[ADSpend]])+(K$20*Cafe_FitTrained[[#This Row],[TapsActive]])+(K$21*Cafe_FitTrained[[#This Row],[IsWeekend]])</f>
        <v>11531.09399689139</v>
      </c>
    </row>
    <row r="764" spans="2:12" x14ac:dyDescent="0.3">
      <c r="B764" s="1">
        <f t="shared" si="11"/>
        <v>43493</v>
      </c>
      <c r="C764" s="2">
        <v>10435.235936481458</v>
      </c>
      <c r="D764">
        <v>45</v>
      </c>
      <c r="E764" cm="1">
        <f t="array" ref="E764">_xlfn.SWITCH(MONTH(Cafe_FitTrained[[#This Row],[Date]]),1,100,2,100,3,100,4,150,5,150,6,150,7,150,8,200,9,150,10,150,11,150,12,150)</f>
        <v>100</v>
      </c>
      <c r="F764">
        <v>14</v>
      </c>
      <c r="G764">
        <f>IF(OR(WEEKDAY(Cafe_FitTrained[[#This Row],[Date]])=1, WEEKDAY(Cafe_FitTrained[[#This Row],[Date]])=7),1,0)</f>
        <v>0</v>
      </c>
      <c r="H764" s="8">
        <f>K$17+(K$18*Cafe_FitTrained[[#This Row],[Temp]])+(K$19*Cafe_FitTrained[[#This Row],[ADSpend]])+(K$20*Cafe_FitTrained[[#This Row],[TapsActive]])+(K$21*Cafe_FitTrained[[#This Row],[IsWeekend]])</f>
        <v>8775.8901255902729</v>
      </c>
    </row>
    <row r="765" spans="2:12" x14ac:dyDescent="0.3">
      <c r="B765" s="1">
        <f t="shared" si="11"/>
        <v>43494</v>
      </c>
      <c r="C765" s="2">
        <v>8943.6437186029234</v>
      </c>
      <c r="D765">
        <v>45</v>
      </c>
      <c r="E765" cm="1">
        <f t="array" ref="E765">_xlfn.SWITCH(MONTH(Cafe_FitTrained[[#This Row],[Date]]),1,100,2,100,3,100,4,150,5,150,6,150,7,150,8,200,9,150,10,150,11,150,12,150)</f>
        <v>100</v>
      </c>
      <c r="F765">
        <v>12</v>
      </c>
      <c r="G765">
        <f>IF(OR(WEEKDAY(Cafe_FitTrained[[#This Row],[Date]])=1, WEEKDAY(Cafe_FitTrained[[#This Row],[Date]])=7),1,0)</f>
        <v>0</v>
      </c>
      <c r="H765" s="8">
        <f>K$17+(K$18*Cafe_FitTrained[[#This Row],[Temp]])+(K$19*Cafe_FitTrained[[#This Row],[ADSpend]])+(K$20*Cafe_FitTrained[[#This Row],[TapsActive]])+(K$21*Cafe_FitTrained[[#This Row],[IsWeekend]])</f>
        <v>8819.4917152408907</v>
      </c>
    </row>
    <row r="766" spans="2:12" x14ac:dyDescent="0.3">
      <c r="B766" s="1">
        <f t="shared" si="11"/>
        <v>43495</v>
      </c>
      <c r="C766" s="2">
        <v>9979.7883545963869</v>
      </c>
      <c r="D766">
        <v>32</v>
      </c>
      <c r="E766" cm="1">
        <f t="array" ref="E766">_xlfn.SWITCH(MONTH(Cafe_FitTrained[[#This Row],[Date]]),1,100,2,100,3,100,4,150,5,150,6,150,7,150,8,200,9,150,10,150,11,150,12,150)</f>
        <v>100</v>
      </c>
      <c r="F766">
        <v>16</v>
      </c>
      <c r="G766">
        <f>IF(OR(WEEKDAY(Cafe_FitTrained[[#This Row],[Date]])=1, WEEKDAY(Cafe_FitTrained[[#This Row],[Date]])=7),1,0)</f>
        <v>0</v>
      </c>
      <c r="H766" s="8">
        <f>K$17+(K$18*Cafe_FitTrained[[#This Row],[Temp]])+(K$19*Cafe_FitTrained[[#This Row],[ADSpend]])+(K$20*Cafe_FitTrained[[#This Row],[TapsActive]])+(K$21*Cafe_FitTrained[[#This Row],[IsWeekend]])</f>
        <v>8232.1326856070973</v>
      </c>
    </row>
    <row r="767" spans="2:12" x14ac:dyDescent="0.3">
      <c r="B767" s="1">
        <f t="shared" si="11"/>
        <v>43496</v>
      </c>
      <c r="C767" s="2">
        <v>8422.6657531253823</v>
      </c>
      <c r="D767">
        <v>37</v>
      </c>
      <c r="E767" cm="1">
        <f t="array" ref="E767">_xlfn.SWITCH(MONTH(Cafe_FitTrained[[#This Row],[Date]]),1,100,2,100,3,100,4,150,5,150,6,150,7,150,8,200,9,150,10,150,11,150,12,150)</f>
        <v>100</v>
      </c>
      <c r="F767">
        <v>17</v>
      </c>
      <c r="G767">
        <f>IF(OR(WEEKDAY(Cafe_FitTrained[[#This Row],[Date]])=1, WEEKDAY(Cafe_FitTrained[[#This Row],[Date]])=7),1,0)</f>
        <v>0</v>
      </c>
      <c r="H767" s="8">
        <f>K$17+(K$18*Cafe_FitTrained[[#This Row],[Temp]])+(K$19*Cafe_FitTrained[[#This Row],[ADSpend]])+(K$20*Cafe_FitTrained[[#This Row],[TapsActive]])+(K$21*Cafe_FitTrained[[#This Row],[IsWeekend]])</f>
        <v>8402.6995255250786</v>
      </c>
    </row>
    <row r="768" spans="2:12" x14ac:dyDescent="0.3">
      <c r="B768" s="1">
        <f t="shared" si="11"/>
        <v>43497</v>
      </c>
      <c r="C768" s="2">
        <v>10391.47181418712</v>
      </c>
      <c r="D768">
        <v>46</v>
      </c>
      <c r="E768" cm="1">
        <f t="array" ref="E768">_xlfn.SWITCH(MONTH(Cafe_FitTrained[[#This Row],[Date]]),1,100,2,100,3,100,4,150,5,150,6,150,7,150,8,200,9,150,10,150,11,150,12,150)</f>
        <v>100</v>
      </c>
      <c r="F768">
        <v>16</v>
      </c>
      <c r="G768">
        <f>IF(OR(WEEKDAY(Cafe_FitTrained[[#This Row],[Date]])=1, WEEKDAY(Cafe_FitTrained[[#This Row],[Date]])=7),1,0)</f>
        <v>0</v>
      </c>
      <c r="H768" s="8">
        <f>K$17+(K$18*Cafe_FitTrained[[#This Row],[Temp]])+(K$19*Cafe_FitTrained[[#This Row],[ADSpend]])+(K$20*Cafe_FitTrained[[#This Row],[TapsActive]])+(K$21*Cafe_FitTrained[[#This Row],[IsWeekend]])</f>
        <v>8770.7620628883124</v>
      </c>
    </row>
    <row r="769" spans="2:8" x14ac:dyDescent="0.3">
      <c r="B769" s="1">
        <f t="shared" si="11"/>
        <v>43498</v>
      </c>
      <c r="C769" s="2">
        <v>14591.224341429868</v>
      </c>
      <c r="D769">
        <v>52</v>
      </c>
      <c r="E769" cm="1">
        <f t="array" ref="E769">_xlfn.SWITCH(MONTH(Cafe_FitTrained[[#This Row],[Date]]),1,100,2,100,3,100,4,150,5,150,6,150,7,150,8,200,9,150,10,150,11,150,12,150)</f>
        <v>100</v>
      </c>
      <c r="F769">
        <v>16</v>
      </c>
      <c r="G769">
        <f>IF(OR(WEEKDAY(Cafe_FitTrained[[#This Row],[Date]])=1, WEEKDAY(Cafe_FitTrained[[#This Row],[Date]])=7),1,0)</f>
        <v>1</v>
      </c>
      <c r="H769" s="8">
        <f>K$17+(K$18*Cafe_FitTrained[[#This Row],[Temp]])+(K$19*Cafe_FitTrained[[#This Row],[ADSpend]])+(K$20*Cafe_FitTrained[[#This Row],[TapsActive]])+(K$21*Cafe_FitTrained[[#This Row],[IsWeekend]])</f>
        <v>11850.426881902042</v>
      </c>
    </row>
    <row r="770" spans="2:8" x14ac:dyDescent="0.3">
      <c r="B770" s="1">
        <f t="shared" si="11"/>
        <v>43499</v>
      </c>
      <c r="C770" s="2">
        <v>13115.855494175845</v>
      </c>
      <c r="D770">
        <v>58</v>
      </c>
      <c r="E770" cm="1">
        <f t="array" ref="E770">_xlfn.SWITCH(MONTH(Cafe_FitTrained[[#This Row],[Date]]),1,100,2,100,3,100,4,150,5,150,6,150,7,150,8,200,9,150,10,150,11,150,12,150)</f>
        <v>100</v>
      </c>
      <c r="F770">
        <v>19</v>
      </c>
      <c r="G770">
        <f>IF(OR(WEEKDAY(Cafe_FitTrained[[#This Row],[Date]])=1, WEEKDAY(Cafe_FitTrained[[#This Row],[Date]])=7),1,0)</f>
        <v>1</v>
      </c>
      <c r="H770" s="8">
        <f>K$17+(K$18*Cafe_FitTrained[[#This Row],[Temp]])+(K$19*Cafe_FitTrained[[#This Row],[ADSpend]])+(K$20*Cafe_FitTrained[[#This Row],[TapsActive]])+(K$21*Cafe_FitTrained[[#This Row],[IsWeekend]])</f>
        <v>12015.865659118062</v>
      </c>
    </row>
    <row r="771" spans="2:8" x14ac:dyDescent="0.3">
      <c r="B771" s="1">
        <f t="shared" si="11"/>
        <v>43500</v>
      </c>
      <c r="C771" s="2">
        <v>10751.242771307861</v>
      </c>
      <c r="D771">
        <v>55</v>
      </c>
      <c r="E771" cm="1">
        <f t="array" ref="E771">_xlfn.SWITCH(MONTH(Cafe_FitTrained[[#This Row],[Date]]),1,100,2,100,3,100,4,150,5,150,6,150,7,150,8,200,9,150,10,150,11,150,12,150)</f>
        <v>100</v>
      </c>
      <c r="F771">
        <v>15</v>
      </c>
      <c r="G771">
        <f>IF(OR(WEEKDAY(Cafe_FitTrained[[#This Row],[Date]])=1, WEEKDAY(Cafe_FitTrained[[#This Row],[Date]])=7),1,0)</f>
        <v>0</v>
      </c>
      <c r="H771" s="8">
        <f>K$17+(K$18*Cafe_FitTrained[[#This Row],[Temp]])+(K$19*Cafe_FitTrained[[#This Row],[ADSpend]])+(K$20*Cafe_FitTrained[[#This Row],[TapsActive]])+(K$21*Cafe_FitTrained[[#This Row],[IsWeekend]])</f>
        <v>9138.8246002515443</v>
      </c>
    </row>
    <row r="772" spans="2:8" x14ac:dyDescent="0.3">
      <c r="B772" s="1">
        <f t="shared" si="11"/>
        <v>43501</v>
      </c>
      <c r="C772" s="2">
        <v>12113.397022153418</v>
      </c>
      <c r="D772">
        <v>62</v>
      </c>
      <c r="E772" cm="1">
        <f t="array" ref="E772">_xlfn.SWITCH(MONTH(Cafe_FitTrained[[#This Row],[Date]]),1,100,2,100,3,100,4,150,5,150,6,150,7,150,8,200,9,150,10,150,11,150,12,150)</f>
        <v>100</v>
      </c>
      <c r="F772">
        <v>21</v>
      </c>
      <c r="G772">
        <f>IF(OR(WEEKDAY(Cafe_FitTrained[[#This Row],[Date]])=1, WEEKDAY(Cafe_FitTrained[[#This Row],[Date]])=7),1,0)</f>
        <v>0</v>
      </c>
      <c r="H772" s="8">
        <f>K$17+(K$18*Cafe_FitTrained[[#This Row],[Temp]])+(K$19*Cafe_FitTrained[[#This Row],[ADSpend]])+(K$20*Cafe_FitTrained[[#This Row],[TapsActive]])+(K$21*Cafe_FitTrained[[#This Row],[IsWeekend]])</f>
        <v>9277.3345199402938</v>
      </c>
    </row>
    <row r="773" spans="2:8" x14ac:dyDescent="0.3">
      <c r="B773" s="1">
        <f t="shared" si="11"/>
        <v>43502</v>
      </c>
      <c r="C773" s="2">
        <v>12193.864884720544</v>
      </c>
      <c r="D773">
        <v>64</v>
      </c>
      <c r="E773" cm="1">
        <f t="array" ref="E773">_xlfn.SWITCH(MONTH(Cafe_FitTrained[[#This Row],[Date]]),1,100,2,100,3,100,4,150,5,150,6,150,7,150,8,200,9,150,10,150,11,150,12,150)</f>
        <v>100</v>
      </c>
      <c r="F773">
        <v>16</v>
      </c>
      <c r="G773">
        <f>IF(OR(WEEKDAY(Cafe_FitTrained[[#This Row],[Date]])=1, WEEKDAY(Cafe_FitTrained[[#This Row],[Date]])=7),1,0)</f>
        <v>0</v>
      </c>
      <c r="H773" s="8">
        <f>K$17+(K$18*Cafe_FitTrained[[#This Row],[Temp]])+(K$19*Cafe_FitTrained[[#This Row],[ADSpend]])+(K$20*Cafe_FitTrained[[#This Row],[TapsActive]])+(K$21*Cafe_FitTrained[[#This Row],[IsWeekend]])</f>
        <v>9463.2855479641585</v>
      </c>
    </row>
    <row r="774" spans="2:8" x14ac:dyDescent="0.3">
      <c r="B774" s="1">
        <f t="shared" si="11"/>
        <v>43503</v>
      </c>
      <c r="C774" s="2">
        <v>11301.279176784012</v>
      </c>
      <c r="D774">
        <v>69</v>
      </c>
      <c r="E774" cm="1">
        <f t="array" ref="E774">_xlfn.SWITCH(MONTH(Cafe_FitTrained[[#This Row],[Date]]),1,100,2,100,3,100,4,150,5,150,6,150,7,150,8,200,9,150,10,150,11,150,12,150)</f>
        <v>100</v>
      </c>
      <c r="F774">
        <v>14</v>
      </c>
      <c r="G774">
        <f>IF(OR(WEEKDAY(Cafe_FitTrained[[#This Row],[Date]])=1, WEEKDAY(Cafe_FitTrained[[#This Row],[Date]])=7),1,0)</f>
        <v>0</v>
      </c>
      <c r="H774" s="8">
        <f>K$17+(K$18*Cafe_FitTrained[[#This Row],[Temp]])+(K$19*Cafe_FitTrained[[#This Row],[ADSpend]])+(K$20*Cafe_FitTrained[[#This Row],[TapsActive]])+(K$21*Cafe_FitTrained[[#This Row],[IsWeekend]])</f>
        <v>9699.2547723580665</v>
      </c>
    </row>
    <row r="775" spans="2:8" x14ac:dyDescent="0.3">
      <c r="B775" s="1">
        <f t="shared" si="11"/>
        <v>43504</v>
      </c>
      <c r="C775" s="2">
        <v>9164.6879680620168</v>
      </c>
      <c r="D775">
        <v>59</v>
      </c>
      <c r="E775" cm="1">
        <f t="array" ref="E775">_xlfn.SWITCH(MONTH(Cafe_FitTrained[[#This Row],[Date]]),1,100,2,100,3,100,4,150,5,150,6,150,7,150,8,200,9,150,10,150,11,150,12,150)</f>
        <v>100</v>
      </c>
      <c r="F775">
        <v>15</v>
      </c>
      <c r="G775">
        <f>IF(OR(WEEKDAY(Cafe_FitTrained[[#This Row],[Date]])=1, WEEKDAY(Cafe_FitTrained[[#This Row],[Date]])=7),1,0)</f>
        <v>0</v>
      </c>
      <c r="H775" s="8">
        <f>K$17+(K$18*Cafe_FitTrained[[#This Row],[Temp]])+(K$19*Cafe_FitTrained[[#This Row],[ADSpend]])+(K$20*Cafe_FitTrained[[#This Row],[TapsActive]])+(K$21*Cafe_FitTrained[[#This Row],[IsWeekend]])</f>
        <v>9292.7187080461772</v>
      </c>
    </row>
    <row r="776" spans="2:8" x14ac:dyDescent="0.3">
      <c r="B776" s="1">
        <f t="shared" si="11"/>
        <v>43505</v>
      </c>
      <c r="C776" s="2">
        <v>12975.921188625558</v>
      </c>
      <c r="D776">
        <v>44</v>
      </c>
      <c r="E776" cm="1">
        <f t="array" ref="E776">_xlfn.SWITCH(MONTH(Cafe_FitTrained[[#This Row],[Date]]),1,100,2,100,3,100,4,150,5,150,6,150,7,150,8,200,9,150,10,150,11,150,12,150)</f>
        <v>100</v>
      </c>
      <c r="F776">
        <v>19</v>
      </c>
      <c r="G776">
        <f>IF(OR(WEEKDAY(Cafe_FitTrained[[#This Row],[Date]])=1, WEEKDAY(Cafe_FitTrained[[#This Row],[Date]])=7),1,0)</f>
        <v>1</v>
      </c>
      <c r="H776" s="8">
        <f>K$17+(K$18*Cafe_FitTrained[[#This Row],[Temp]])+(K$19*Cafe_FitTrained[[#This Row],[ADSpend]])+(K$20*Cafe_FitTrained[[#This Row],[TapsActive]])+(K$21*Cafe_FitTrained[[#This Row],[IsWeekend]])</f>
        <v>11477.236281836849</v>
      </c>
    </row>
    <row r="777" spans="2:8" x14ac:dyDescent="0.3">
      <c r="B777" s="1">
        <f t="shared" ref="B777:B840" si="12">B776+1</f>
        <v>43506</v>
      </c>
      <c r="C777" s="2">
        <v>11415.036182978685</v>
      </c>
      <c r="D777">
        <v>42</v>
      </c>
      <c r="E777" cm="1">
        <f t="array" ref="E777">_xlfn.SWITCH(MONTH(Cafe_FitTrained[[#This Row],[Date]]),1,100,2,100,3,100,4,150,5,150,6,150,7,150,8,200,9,150,10,150,11,150,12,150)</f>
        <v>100</v>
      </c>
      <c r="F777">
        <v>13</v>
      </c>
      <c r="G777">
        <f>IF(OR(WEEKDAY(Cafe_FitTrained[[#This Row],[Date]])=1, WEEKDAY(Cafe_FitTrained[[#This Row],[Date]])=7),1,0)</f>
        <v>1</v>
      </c>
      <c r="H777" s="8">
        <f>K$17+(K$18*Cafe_FitTrained[[#This Row],[Temp]])+(K$19*Cafe_FitTrained[[#This Row],[ADSpend]])+(K$20*Cafe_FitTrained[[#This Row],[TapsActive]])+(K$21*Cafe_FitTrained[[#This Row],[IsWeekend]])</f>
        <v>11531.09399689139</v>
      </c>
    </row>
    <row r="778" spans="2:8" x14ac:dyDescent="0.3">
      <c r="B778" s="1">
        <f t="shared" si="12"/>
        <v>43507</v>
      </c>
      <c r="C778" s="2">
        <v>8441.2023658886792</v>
      </c>
      <c r="D778">
        <v>42</v>
      </c>
      <c r="E778" cm="1">
        <f t="array" ref="E778">_xlfn.SWITCH(MONTH(Cafe_FitTrained[[#This Row],[Date]]),1,100,2,100,3,100,4,150,5,150,6,150,7,150,8,200,9,150,10,150,11,150,12,150)</f>
        <v>100</v>
      </c>
      <c r="F778">
        <v>13</v>
      </c>
      <c r="G778">
        <f>IF(OR(WEEKDAY(Cafe_FitTrained[[#This Row],[Date]])=1, WEEKDAY(Cafe_FitTrained[[#This Row],[Date]])=7),1,0)</f>
        <v>0</v>
      </c>
      <c r="H778" s="8">
        <f>K$17+(K$18*Cafe_FitTrained[[#This Row],[Temp]])+(K$19*Cafe_FitTrained[[#This Row],[ADSpend]])+(K$20*Cafe_FitTrained[[#This Row],[TapsActive]])+(K$21*Cafe_FitTrained[[#This Row],[IsWeekend]])</f>
        <v>8682.270339569608</v>
      </c>
    </row>
    <row r="779" spans="2:8" x14ac:dyDescent="0.3">
      <c r="B779" s="1">
        <f t="shared" si="12"/>
        <v>43508</v>
      </c>
      <c r="C779" s="2">
        <v>11390.931715363748</v>
      </c>
      <c r="D779">
        <v>58</v>
      </c>
      <c r="E779" cm="1">
        <f t="array" ref="E779">_xlfn.SWITCH(MONTH(Cafe_FitTrained[[#This Row],[Date]]),1,100,2,100,3,100,4,150,5,150,6,150,7,150,8,200,9,150,10,150,11,150,12,150)</f>
        <v>100</v>
      </c>
      <c r="F779">
        <v>16</v>
      </c>
      <c r="G779">
        <f>IF(OR(WEEKDAY(Cafe_FitTrained[[#This Row],[Date]])=1, WEEKDAY(Cafe_FitTrained[[#This Row],[Date]])=7),1,0)</f>
        <v>0</v>
      </c>
      <c r="H779" s="8">
        <f>K$17+(K$18*Cafe_FitTrained[[#This Row],[Temp]])+(K$19*Cafe_FitTrained[[#This Row],[ADSpend]])+(K$20*Cafe_FitTrained[[#This Row],[TapsActive]])+(K$21*Cafe_FitTrained[[#This Row],[IsWeekend]])</f>
        <v>9232.4443862722073</v>
      </c>
    </row>
    <row r="780" spans="2:8" x14ac:dyDescent="0.3">
      <c r="B780" s="1">
        <f t="shared" si="12"/>
        <v>43509</v>
      </c>
      <c r="C780" s="2">
        <v>10248.813741038737</v>
      </c>
      <c r="D780">
        <v>47</v>
      </c>
      <c r="E780" cm="1">
        <f t="array" ref="E780">_xlfn.SWITCH(MONTH(Cafe_FitTrained[[#This Row],[Date]]),1,100,2,100,3,100,4,150,5,150,6,150,7,150,8,200,9,150,10,150,11,150,12,150)</f>
        <v>100</v>
      </c>
      <c r="F780">
        <v>16</v>
      </c>
      <c r="G780">
        <f>IF(OR(WEEKDAY(Cafe_FitTrained[[#This Row],[Date]])=1, WEEKDAY(Cafe_FitTrained[[#This Row],[Date]])=7),1,0)</f>
        <v>0</v>
      </c>
      <c r="H780" s="8">
        <f>K$17+(K$18*Cafe_FitTrained[[#This Row],[Temp]])+(K$19*Cafe_FitTrained[[#This Row],[ADSpend]])+(K$20*Cafe_FitTrained[[#This Row],[TapsActive]])+(K$21*Cafe_FitTrained[[#This Row],[IsWeekend]])</f>
        <v>8809.2355898369678</v>
      </c>
    </row>
    <row r="781" spans="2:8" x14ac:dyDescent="0.3">
      <c r="B781" s="1">
        <f t="shared" si="12"/>
        <v>43510</v>
      </c>
      <c r="C781" s="2">
        <v>10581.99894395129</v>
      </c>
      <c r="D781">
        <v>48</v>
      </c>
      <c r="E781" cm="1">
        <f t="array" ref="E781">_xlfn.SWITCH(MONTH(Cafe_FitTrained[[#This Row],[Date]]),1,100,2,100,3,100,4,150,5,150,6,150,7,150,8,200,9,150,10,150,11,150,12,150)</f>
        <v>100</v>
      </c>
      <c r="F781">
        <v>17</v>
      </c>
      <c r="G781">
        <f>IF(OR(WEEKDAY(Cafe_FitTrained[[#This Row],[Date]])=1, WEEKDAY(Cafe_FitTrained[[#This Row],[Date]])=7),1,0)</f>
        <v>0</v>
      </c>
      <c r="H781" s="8">
        <f>K$17+(K$18*Cafe_FitTrained[[#This Row],[Temp]])+(K$19*Cafe_FitTrained[[#This Row],[ADSpend]])+(K$20*Cafe_FitTrained[[#This Row],[TapsActive]])+(K$21*Cafe_FitTrained[[#This Row],[IsWeekend]])</f>
        <v>8825.9083219603181</v>
      </c>
    </row>
    <row r="782" spans="2:8" x14ac:dyDescent="0.3">
      <c r="B782" s="1">
        <f t="shared" si="12"/>
        <v>43511</v>
      </c>
      <c r="C782" s="2">
        <v>9598.0489825125987</v>
      </c>
      <c r="D782">
        <v>55</v>
      </c>
      <c r="E782" cm="1">
        <f t="array" ref="E782">_xlfn.SWITCH(MONTH(Cafe_FitTrained[[#This Row],[Date]]),1,100,2,100,3,100,4,150,5,150,6,150,7,150,8,200,9,150,10,150,11,150,12,150)</f>
        <v>100</v>
      </c>
      <c r="F782">
        <v>14</v>
      </c>
      <c r="G782">
        <f>IF(OR(WEEKDAY(Cafe_FitTrained[[#This Row],[Date]])=1, WEEKDAY(Cafe_FitTrained[[#This Row],[Date]])=7),1,0)</f>
        <v>0</v>
      </c>
      <c r="H782" s="8">
        <f>K$17+(K$18*Cafe_FitTrained[[#This Row],[Temp]])+(K$19*Cafe_FitTrained[[#This Row],[ADSpend]])+(K$20*Cafe_FitTrained[[#This Row],[TapsActive]])+(K$21*Cafe_FitTrained[[#This Row],[IsWeekend]])</f>
        <v>9160.6253950768532</v>
      </c>
    </row>
    <row r="783" spans="2:8" x14ac:dyDescent="0.3">
      <c r="B783" s="1">
        <f t="shared" si="12"/>
        <v>43512</v>
      </c>
      <c r="C783" s="2">
        <v>14470.250318121742</v>
      </c>
      <c r="D783">
        <v>59</v>
      </c>
      <c r="E783" cm="1">
        <f t="array" ref="E783">_xlfn.SWITCH(MONTH(Cafe_FitTrained[[#This Row],[Date]]),1,100,2,100,3,100,4,150,5,150,6,150,7,150,8,200,9,150,10,150,11,150,12,150)</f>
        <v>100</v>
      </c>
      <c r="F783">
        <v>18</v>
      </c>
      <c r="G783">
        <f>IF(OR(WEEKDAY(Cafe_FitTrained[[#This Row],[Date]])=1, WEEKDAY(Cafe_FitTrained[[#This Row],[Date]])=7),1,0)</f>
        <v>1</v>
      </c>
      <c r="H783" s="8">
        <f>K$17+(K$18*Cafe_FitTrained[[#This Row],[Temp]])+(K$19*Cafe_FitTrained[[#This Row],[ADSpend]])+(K$20*Cafe_FitTrained[[#This Row],[TapsActive]])+(K$21*Cafe_FitTrained[[#This Row],[IsWeekend]])</f>
        <v>12076.139980892031</v>
      </c>
    </row>
    <row r="784" spans="2:8" x14ac:dyDescent="0.3">
      <c r="B784" s="1">
        <f t="shared" si="12"/>
        <v>43513</v>
      </c>
      <c r="C784" s="2">
        <v>12634.174401380396</v>
      </c>
      <c r="D784">
        <v>50</v>
      </c>
      <c r="E784" cm="1">
        <f t="array" ref="E784">_xlfn.SWITCH(MONTH(Cafe_FitTrained[[#This Row],[Date]]),1,100,2,100,3,100,4,150,5,150,6,150,7,150,8,200,9,150,10,150,11,150,12,150)</f>
        <v>100</v>
      </c>
      <c r="F784">
        <v>20</v>
      </c>
      <c r="G784">
        <f>IF(OR(WEEKDAY(Cafe_FitTrained[[#This Row],[Date]])=1, WEEKDAY(Cafe_FitTrained[[#This Row],[Date]])=7),1,0)</f>
        <v>1</v>
      </c>
      <c r="H784" s="8">
        <f>K$17+(K$18*Cafe_FitTrained[[#This Row],[Temp]])+(K$19*Cafe_FitTrained[[#This Row],[ADSpend]])+(K$20*Cafe_FitTrained[[#This Row],[TapsActive]])+(K$21*Cafe_FitTrained[[#This Row],[IsWeekend]])</f>
        <v>11686.276648703488</v>
      </c>
    </row>
    <row r="785" spans="2:8" x14ac:dyDescent="0.3">
      <c r="B785" s="1">
        <f t="shared" si="12"/>
        <v>43514</v>
      </c>
      <c r="C785" s="2">
        <v>8799.7960230933204</v>
      </c>
      <c r="D785">
        <v>51</v>
      </c>
      <c r="E785" cm="1">
        <f t="array" ref="E785">_xlfn.SWITCH(MONTH(Cafe_FitTrained[[#This Row],[Date]]),1,100,2,100,3,100,4,150,5,150,6,150,7,150,8,200,9,150,10,150,11,150,12,150)</f>
        <v>100</v>
      </c>
      <c r="F785">
        <v>16</v>
      </c>
      <c r="G785">
        <f>IF(OR(WEEKDAY(Cafe_FitTrained[[#This Row],[Date]])=1, WEEKDAY(Cafe_FitTrained[[#This Row],[Date]])=7),1,0)</f>
        <v>0</v>
      </c>
      <c r="H785" s="8">
        <f>K$17+(K$18*Cafe_FitTrained[[#This Row],[Temp]])+(K$19*Cafe_FitTrained[[#This Row],[ADSpend]])+(K$20*Cafe_FitTrained[[#This Row],[TapsActive]])+(K$21*Cafe_FitTrained[[#This Row],[IsWeekend]])</f>
        <v>8963.1296976316007</v>
      </c>
    </row>
    <row r="786" spans="2:8" x14ac:dyDescent="0.3">
      <c r="B786" s="1">
        <f t="shared" si="12"/>
        <v>43515</v>
      </c>
      <c r="C786" s="2">
        <v>8541.9693418701063</v>
      </c>
      <c r="D786">
        <v>46</v>
      </c>
      <c r="E786" cm="1">
        <f t="array" ref="E786">_xlfn.SWITCH(MONTH(Cafe_FitTrained[[#This Row],[Date]]),1,100,2,100,3,100,4,150,5,150,6,150,7,150,8,200,9,150,10,150,11,150,12,150)</f>
        <v>100</v>
      </c>
      <c r="F786">
        <v>20</v>
      </c>
      <c r="G786">
        <f>IF(OR(WEEKDAY(Cafe_FitTrained[[#This Row],[Date]])=1, WEEKDAY(Cafe_FitTrained[[#This Row],[Date]])=7),1,0)</f>
        <v>0</v>
      </c>
      <c r="H786" s="8">
        <f>K$17+(K$18*Cafe_FitTrained[[#This Row],[Temp]])+(K$19*Cafe_FitTrained[[#This Row],[ADSpend]])+(K$20*Cafe_FitTrained[[#This Row],[TapsActive]])+(K$21*Cafe_FitTrained[[#This Row],[IsWeekend]])</f>
        <v>8683.5588835870749</v>
      </c>
    </row>
    <row r="787" spans="2:8" x14ac:dyDescent="0.3">
      <c r="B787" s="1">
        <f t="shared" si="12"/>
        <v>43516</v>
      </c>
      <c r="C787" s="2">
        <v>8726.3690690646763</v>
      </c>
      <c r="D787">
        <v>41</v>
      </c>
      <c r="E787" cm="1">
        <f t="array" ref="E787">_xlfn.SWITCH(MONTH(Cafe_FitTrained[[#This Row],[Date]]),1,100,2,100,3,100,4,150,5,150,6,150,7,150,8,200,9,150,10,150,11,150,12,150)</f>
        <v>100</v>
      </c>
      <c r="F787">
        <v>13</v>
      </c>
      <c r="G787">
        <f>IF(OR(WEEKDAY(Cafe_FitTrained[[#This Row],[Date]])=1, WEEKDAY(Cafe_FitTrained[[#This Row],[Date]])=7),1,0)</f>
        <v>0</v>
      </c>
      <c r="H787" s="8">
        <f>K$17+(K$18*Cafe_FitTrained[[#This Row],[Temp]])+(K$19*Cafe_FitTrained[[#This Row],[ADSpend]])+(K$20*Cafe_FitTrained[[#This Row],[TapsActive]])+(K$21*Cafe_FitTrained[[#This Row],[IsWeekend]])</f>
        <v>8643.7968126209489</v>
      </c>
    </row>
    <row r="788" spans="2:8" x14ac:dyDescent="0.3">
      <c r="B788" s="1">
        <f t="shared" si="12"/>
        <v>43517</v>
      </c>
      <c r="C788" s="2">
        <v>10626.660151838099</v>
      </c>
      <c r="D788">
        <v>49</v>
      </c>
      <c r="E788" cm="1">
        <f t="array" ref="E788">_xlfn.SWITCH(MONTH(Cafe_FitTrained[[#This Row],[Date]]),1,100,2,100,3,100,4,150,5,150,6,150,7,150,8,200,9,150,10,150,11,150,12,150)</f>
        <v>100</v>
      </c>
      <c r="F788">
        <v>16</v>
      </c>
      <c r="G788">
        <f>IF(OR(WEEKDAY(Cafe_FitTrained[[#This Row],[Date]])=1, WEEKDAY(Cafe_FitTrained[[#This Row],[Date]])=7),1,0)</f>
        <v>0</v>
      </c>
      <c r="H788" s="8">
        <f>K$17+(K$18*Cafe_FitTrained[[#This Row],[Temp]])+(K$19*Cafe_FitTrained[[#This Row],[ADSpend]])+(K$20*Cafe_FitTrained[[#This Row],[TapsActive]])+(K$21*Cafe_FitTrained[[#This Row],[IsWeekend]])</f>
        <v>8886.1826437342861</v>
      </c>
    </row>
    <row r="789" spans="2:8" x14ac:dyDescent="0.3">
      <c r="B789" s="1">
        <f t="shared" si="12"/>
        <v>43518</v>
      </c>
      <c r="C789" s="2">
        <v>9604.0084956345909</v>
      </c>
      <c r="D789">
        <v>58</v>
      </c>
      <c r="E789" cm="1">
        <f t="array" ref="E789">_xlfn.SWITCH(MONTH(Cafe_FitTrained[[#This Row],[Date]]),1,100,2,100,3,100,4,150,5,150,6,150,7,150,8,200,9,150,10,150,11,150,12,150)</f>
        <v>100</v>
      </c>
      <c r="F789">
        <v>14</v>
      </c>
      <c r="G789">
        <f>IF(OR(WEEKDAY(Cafe_FitTrained[[#This Row],[Date]])=1, WEEKDAY(Cafe_FitTrained[[#This Row],[Date]])=7),1,0)</f>
        <v>0</v>
      </c>
      <c r="H789" s="8">
        <f>K$17+(K$18*Cafe_FitTrained[[#This Row],[Temp]])+(K$19*Cafe_FitTrained[[#This Row],[ADSpend]])+(K$20*Cafe_FitTrained[[#This Row],[TapsActive]])+(K$21*Cafe_FitTrained[[#This Row],[IsWeekend]])</f>
        <v>9276.045975922827</v>
      </c>
    </row>
    <row r="790" spans="2:8" x14ac:dyDescent="0.3">
      <c r="B790" s="1">
        <f t="shared" si="12"/>
        <v>43519</v>
      </c>
      <c r="C790" s="2">
        <v>13953.263657294845</v>
      </c>
      <c r="D790">
        <v>50</v>
      </c>
      <c r="E790" cm="1">
        <f t="array" ref="E790">_xlfn.SWITCH(MONTH(Cafe_FitTrained[[#This Row],[Date]]),1,100,2,100,3,100,4,150,5,150,6,150,7,150,8,200,9,150,10,150,11,150,12,150)</f>
        <v>100</v>
      </c>
      <c r="F790">
        <v>21</v>
      </c>
      <c r="G790">
        <f>IF(OR(WEEKDAY(Cafe_FitTrained[[#This Row],[Date]])=1, WEEKDAY(Cafe_FitTrained[[#This Row],[Date]])=7),1,0)</f>
        <v>1</v>
      </c>
      <c r="H790" s="8">
        <f>K$17+(K$18*Cafe_FitTrained[[#This Row],[Temp]])+(K$19*Cafe_FitTrained[[#This Row],[ADSpend]])+(K$20*Cafe_FitTrained[[#This Row],[TapsActive]])+(K$21*Cafe_FitTrained[[#This Row],[IsWeekend]])</f>
        <v>11664.475853878179</v>
      </c>
    </row>
    <row r="791" spans="2:8" x14ac:dyDescent="0.3">
      <c r="B791" s="1">
        <f t="shared" si="12"/>
        <v>43520</v>
      </c>
      <c r="C791" s="2">
        <v>12796.384809819267</v>
      </c>
      <c r="D791">
        <v>55</v>
      </c>
      <c r="E791" cm="1">
        <f t="array" ref="E791">_xlfn.SWITCH(MONTH(Cafe_FitTrained[[#This Row],[Date]]),1,100,2,100,3,100,4,150,5,150,6,150,7,150,8,200,9,150,10,150,11,150,12,150)</f>
        <v>100</v>
      </c>
      <c r="F791">
        <v>17</v>
      </c>
      <c r="G791">
        <f>IF(OR(WEEKDAY(Cafe_FitTrained[[#This Row],[Date]])=1, WEEKDAY(Cafe_FitTrained[[#This Row],[Date]])=7),1,0)</f>
        <v>1</v>
      </c>
      <c r="H791" s="8">
        <f>K$17+(K$18*Cafe_FitTrained[[#This Row],[Temp]])+(K$19*Cafe_FitTrained[[#This Row],[ADSpend]])+(K$20*Cafe_FitTrained[[#This Row],[TapsActive]])+(K$21*Cafe_FitTrained[[#This Row],[IsWeekend]])</f>
        <v>11944.046667922707</v>
      </c>
    </row>
    <row r="792" spans="2:8" x14ac:dyDescent="0.3">
      <c r="B792" s="1">
        <f t="shared" si="12"/>
        <v>43521</v>
      </c>
      <c r="C792" s="2">
        <v>8720.6950025644364</v>
      </c>
      <c r="D792">
        <v>50</v>
      </c>
      <c r="E792" cm="1">
        <f t="array" ref="E792">_xlfn.SWITCH(MONTH(Cafe_FitTrained[[#This Row],[Date]]),1,100,2,100,3,100,4,150,5,150,6,150,7,150,8,200,9,150,10,150,11,150,12,150)</f>
        <v>100</v>
      </c>
      <c r="F792">
        <v>19</v>
      </c>
      <c r="G792">
        <f>IF(OR(WEEKDAY(Cafe_FitTrained[[#This Row],[Date]])=1, WEEKDAY(Cafe_FitTrained[[#This Row],[Date]])=7),1,0)</f>
        <v>0</v>
      </c>
      <c r="H792" s="8">
        <f>K$17+(K$18*Cafe_FitTrained[[#This Row],[Temp]])+(K$19*Cafe_FitTrained[[#This Row],[ADSpend]])+(K$20*Cafe_FitTrained[[#This Row],[TapsActive]])+(K$21*Cafe_FitTrained[[#This Row],[IsWeekend]])</f>
        <v>8859.2537862070167</v>
      </c>
    </row>
    <row r="793" spans="2:8" x14ac:dyDescent="0.3">
      <c r="B793" s="1">
        <f t="shared" si="12"/>
        <v>43522</v>
      </c>
      <c r="C793" s="2">
        <v>10638.577995725158</v>
      </c>
      <c r="D793">
        <v>55</v>
      </c>
      <c r="E793" cm="1">
        <f t="array" ref="E793">_xlfn.SWITCH(MONTH(Cafe_FitTrained[[#This Row],[Date]]),1,100,2,100,3,100,4,150,5,150,6,150,7,150,8,200,9,150,10,150,11,150,12,150)</f>
        <v>100</v>
      </c>
      <c r="F793">
        <v>18</v>
      </c>
      <c r="G793">
        <f>IF(OR(WEEKDAY(Cafe_FitTrained[[#This Row],[Date]])=1, WEEKDAY(Cafe_FitTrained[[#This Row],[Date]])=7),1,0)</f>
        <v>0</v>
      </c>
      <c r="H793" s="8">
        <f>K$17+(K$18*Cafe_FitTrained[[#This Row],[Temp]])+(K$19*Cafe_FitTrained[[#This Row],[ADSpend]])+(K$20*Cafe_FitTrained[[#This Row],[TapsActive]])+(K$21*Cafe_FitTrained[[#This Row],[IsWeekend]])</f>
        <v>9073.4222157756158</v>
      </c>
    </row>
    <row r="794" spans="2:8" x14ac:dyDescent="0.3">
      <c r="B794" s="1">
        <f t="shared" si="12"/>
        <v>43523</v>
      </c>
      <c r="C794" s="2">
        <v>10205.630213334869</v>
      </c>
      <c r="D794">
        <v>60</v>
      </c>
      <c r="E794" cm="1">
        <f t="array" ref="E794">_xlfn.SWITCH(MONTH(Cafe_FitTrained[[#This Row],[Date]]),1,100,2,100,3,100,4,150,5,150,6,150,7,150,8,200,9,150,10,150,11,150,12,150)</f>
        <v>100</v>
      </c>
      <c r="F794">
        <v>18</v>
      </c>
      <c r="G794">
        <f>IF(OR(WEEKDAY(Cafe_FitTrained[[#This Row],[Date]])=1, WEEKDAY(Cafe_FitTrained[[#This Row],[Date]])=7),1,0)</f>
        <v>0</v>
      </c>
      <c r="H794" s="8">
        <f>K$17+(K$18*Cafe_FitTrained[[#This Row],[Temp]])+(K$19*Cafe_FitTrained[[#This Row],[ADSpend]])+(K$20*Cafe_FitTrained[[#This Row],[TapsActive]])+(K$21*Cafe_FitTrained[[#This Row],[IsWeekend]])</f>
        <v>9265.7898505189078</v>
      </c>
    </row>
    <row r="795" spans="2:8" x14ac:dyDescent="0.3">
      <c r="B795" s="1">
        <f t="shared" si="12"/>
        <v>43524</v>
      </c>
      <c r="C795" s="2">
        <v>11010.733273138523</v>
      </c>
      <c r="D795">
        <v>60</v>
      </c>
      <c r="E795" cm="1">
        <f t="array" ref="E795">_xlfn.SWITCH(MONTH(Cafe_FitTrained[[#This Row],[Date]]),1,100,2,100,3,100,4,150,5,150,6,150,7,150,8,200,9,150,10,150,11,150,12,150)</f>
        <v>100</v>
      </c>
      <c r="F795">
        <v>15</v>
      </c>
      <c r="G795">
        <f>IF(OR(WEEKDAY(Cafe_FitTrained[[#This Row],[Date]])=1, WEEKDAY(Cafe_FitTrained[[#This Row],[Date]])=7),1,0)</f>
        <v>0</v>
      </c>
      <c r="H795" s="8">
        <f>K$17+(K$18*Cafe_FitTrained[[#This Row],[Temp]])+(K$19*Cafe_FitTrained[[#This Row],[ADSpend]])+(K$20*Cafe_FitTrained[[#This Row],[TapsActive]])+(K$21*Cafe_FitTrained[[#This Row],[IsWeekend]])</f>
        <v>9331.1922349948363</v>
      </c>
    </row>
    <row r="796" spans="2:8" x14ac:dyDescent="0.3">
      <c r="B796" s="1">
        <f t="shared" si="12"/>
        <v>43525</v>
      </c>
      <c r="C796" s="2">
        <v>9912.0505251139566</v>
      </c>
      <c r="D796">
        <v>62</v>
      </c>
      <c r="E796" cm="1">
        <f t="array" ref="E796">_xlfn.SWITCH(MONTH(Cafe_FitTrained[[#This Row],[Date]]),1,100,2,100,3,100,4,150,5,150,6,150,7,150,8,200,9,150,10,150,11,150,12,150)</f>
        <v>100</v>
      </c>
      <c r="F796">
        <v>14</v>
      </c>
      <c r="G796">
        <f>IF(OR(WEEKDAY(Cafe_FitTrained[[#This Row],[Date]])=1, WEEKDAY(Cafe_FitTrained[[#This Row],[Date]])=7),1,0)</f>
        <v>0</v>
      </c>
      <c r="H796" s="8">
        <f>K$17+(K$18*Cafe_FitTrained[[#This Row],[Temp]])+(K$19*Cafe_FitTrained[[#This Row],[ADSpend]])+(K$20*Cafe_FitTrained[[#This Row],[TapsActive]])+(K$21*Cafe_FitTrained[[#This Row],[IsWeekend]])</f>
        <v>9429.9400837174599</v>
      </c>
    </row>
    <row r="797" spans="2:8" x14ac:dyDescent="0.3">
      <c r="B797" s="1">
        <f t="shared" si="12"/>
        <v>43526</v>
      </c>
      <c r="C797" s="2">
        <v>14297.104327752366</v>
      </c>
      <c r="D797">
        <v>59</v>
      </c>
      <c r="E797" cm="1">
        <f t="array" ref="E797">_xlfn.SWITCH(MONTH(Cafe_FitTrained[[#This Row],[Date]]),1,100,2,100,3,100,4,150,5,150,6,150,7,150,8,200,9,150,10,150,11,150,12,150)</f>
        <v>100</v>
      </c>
      <c r="F797">
        <v>18</v>
      </c>
      <c r="G797">
        <f>IF(OR(WEEKDAY(Cafe_FitTrained[[#This Row],[Date]])=1, WEEKDAY(Cafe_FitTrained[[#This Row],[Date]])=7),1,0)</f>
        <v>1</v>
      </c>
      <c r="H797" s="8">
        <f>K$17+(K$18*Cafe_FitTrained[[#This Row],[Temp]])+(K$19*Cafe_FitTrained[[#This Row],[ADSpend]])+(K$20*Cafe_FitTrained[[#This Row],[TapsActive]])+(K$21*Cafe_FitTrained[[#This Row],[IsWeekend]])</f>
        <v>12076.139980892031</v>
      </c>
    </row>
    <row r="798" spans="2:8" x14ac:dyDescent="0.3">
      <c r="B798" s="1">
        <f t="shared" si="12"/>
        <v>43527</v>
      </c>
      <c r="C798" s="2">
        <v>12408.749338923664</v>
      </c>
      <c r="D798">
        <v>58</v>
      </c>
      <c r="E798" cm="1">
        <f t="array" ref="E798">_xlfn.SWITCH(MONTH(Cafe_FitTrained[[#This Row],[Date]]),1,100,2,100,3,100,4,150,5,150,6,150,7,150,8,200,9,150,10,150,11,150,12,150)</f>
        <v>100</v>
      </c>
      <c r="F798">
        <v>14</v>
      </c>
      <c r="G798">
        <f>IF(OR(WEEKDAY(Cafe_FitTrained[[#This Row],[Date]])=1, WEEKDAY(Cafe_FitTrained[[#This Row],[Date]])=7),1,0)</f>
        <v>1</v>
      </c>
      <c r="H798" s="8">
        <f>K$17+(K$18*Cafe_FitTrained[[#This Row],[Temp]])+(K$19*Cafe_FitTrained[[#This Row],[ADSpend]])+(K$20*Cafe_FitTrained[[#This Row],[TapsActive]])+(K$21*Cafe_FitTrained[[#This Row],[IsWeekend]])</f>
        <v>12124.869633244609</v>
      </c>
    </row>
    <row r="799" spans="2:8" x14ac:dyDescent="0.3">
      <c r="B799" s="1">
        <f t="shared" si="12"/>
        <v>43528</v>
      </c>
      <c r="C799" s="2">
        <v>11050.511979510075</v>
      </c>
      <c r="D799">
        <v>42</v>
      </c>
      <c r="E799" cm="1">
        <f t="array" ref="E799">_xlfn.SWITCH(MONTH(Cafe_FitTrained[[#This Row],[Date]]),1,100,2,100,3,100,4,150,5,150,6,150,7,150,8,200,9,150,10,150,11,150,12,150)</f>
        <v>100</v>
      </c>
      <c r="F799">
        <v>16</v>
      </c>
      <c r="G799">
        <f>IF(OR(WEEKDAY(Cafe_FitTrained[[#This Row],[Date]])=1, WEEKDAY(Cafe_FitTrained[[#This Row],[Date]])=7),1,0)</f>
        <v>0</v>
      </c>
      <c r="H799" s="8">
        <f>K$17+(K$18*Cafe_FitTrained[[#This Row],[Temp]])+(K$19*Cafe_FitTrained[[#This Row],[ADSpend]])+(K$20*Cafe_FitTrained[[#This Row],[TapsActive]])+(K$21*Cafe_FitTrained[[#This Row],[IsWeekend]])</f>
        <v>8616.8679550936795</v>
      </c>
    </row>
    <row r="800" spans="2:8" x14ac:dyDescent="0.3">
      <c r="B800" s="1">
        <f t="shared" si="12"/>
        <v>43529</v>
      </c>
      <c r="C800" s="2">
        <v>9888.5455316412736</v>
      </c>
      <c r="D800">
        <v>35</v>
      </c>
      <c r="E800" cm="1">
        <f t="array" ref="E800">_xlfn.SWITCH(MONTH(Cafe_FitTrained[[#This Row],[Date]]),1,100,2,100,3,100,4,150,5,150,6,150,7,150,8,200,9,150,10,150,11,150,12,150)</f>
        <v>100</v>
      </c>
      <c r="F800">
        <v>19</v>
      </c>
      <c r="G800">
        <f>IF(OR(WEEKDAY(Cafe_FitTrained[[#This Row],[Date]])=1, WEEKDAY(Cafe_FitTrained[[#This Row],[Date]])=7),1,0)</f>
        <v>0</v>
      </c>
      <c r="H800" s="8">
        <f>K$17+(K$18*Cafe_FitTrained[[#This Row],[Temp]])+(K$19*Cafe_FitTrained[[#This Row],[ADSpend]])+(K$20*Cafe_FitTrained[[#This Row],[TapsActive]])+(K$21*Cafe_FitTrained[[#This Row],[IsWeekend]])</f>
        <v>8282.1508819771461</v>
      </c>
    </row>
    <row r="801" spans="2:8" x14ac:dyDescent="0.3">
      <c r="B801" s="1">
        <f t="shared" si="12"/>
        <v>43530</v>
      </c>
      <c r="C801" s="2">
        <v>10246.648458241831</v>
      </c>
      <c r="D801">
        <v>35</v>
      </c>
      <c r="E801" cm="1">
        <f t="array" ref="E801">_xlfn.SWITCH(MONTH(Cafe_FitTrained[[#This Row],[Date]]),1,100,2,100,3,100,4,150,5,150,6,150,7,150,8,200,9,150,10,150,11,150,12,150)</f>
        <v>100</v>
      </c>
      <c r="F801">
        <v>18</v>
      </c>
      <c r="G801">
        <f>IF(OR(WEEKDAY(Cafe_FitTrained[[#This Row],[Date]])=1, WEEKDAY(Cafe_FitTrained[[#This Row],[Date]])=7),1,0)</f>
        <v>0</v>
      </c>
      <c r="H801" s="8">
        <f>K$17+(K$18*Cafe_FitTrained[[#This Row],[Temp]])+(K$19*Cafe_FitTrained[[#This Row],[ADSpend]])+(K$20*Cafe_FitTrained[[#This Row],[TapsActive]])+(K$21*Cafe_FitTrained[[#This Row],[IsWeekend]])</f>
        <v>8303.951676802455</v>
      </c>
    </row>
    <row r="802" spans="2:8" x14ac:dyDescent="0.3">
      <c r="B802" s="1">
        <f t="shared" si="12"/>
        <v>43531</v>
      </c>
      <c r="C802" s="2">
        <v>9750.7491929298176</v>
      </c>
      <c r="D802">
        <v>42</v>
      </c>
      <c r="E802" cm="1">
        <f t="array" ref="E802">_xlfn.SWITCH(MONTH(Cafe_FitTrained[[#This Row],[Date]]),1,100,2,100,3,100,4,150,5,150,6,150,7,150,8,200,9,150,10,150,11,150,12,150)</f>
        <v>100</v>
      </c>
      <c r="F802">
        <v>17</v>
      </c>
      <c r="G802">
        <f>IF(OR(WEEKDAY(Cafe_FitTrained[[#This Row],[Date]])=1, WEEKDAY(Cafe_FitTrained[[#This Row],[Date]])=7),1,0)</f>
        <v>0</v>
      </c>
      <c r="H802" s="8">
        <f>K$17+(K$18*Cafe_FitTrained[[#This Row],[Temp]])+(K$19*Cafe_FitTrained[[#This Row],[ADSpend]])+(K$20*Cafe_FitTrained[[#This Row],[TapsActive]])+(K$21*Cafe_FitTrained[[#This Row],[IsWeekend]])</f>
        <v>8595.0671602683706</v>
      </c>
    </row>
    <row r="803" spans="2:8" x14ac:dyDescent="0.3">
      <c r="B803" s="1">
        <f t="shared" si="12"/>
        <v>43532</v>
      </c>
      <c r="C803" s="2">
        <v>10997.852509288467</v>
      </c>
      <c r="D803">
        <v>56</v>
      </c>
      <c r="E803" cm="1">
        <f t="array" ref="E803">_xlfn.SWITCH(MONTH(Cafe_FitTrained[[#This Row],[Date]]),1,100,2,100,3,100,4,150,5,150,6,150,7,150,8,200,9,150,10,150,11,150,12,150)</f>
        <v>100</v>
      </c>
      <c r="F803">
        <v>13</v>
      </c>
      <c r="G803">
        <f>IF(OR(WEEKDAY(Cafe_FitTrained[[#This Row],[Date]])=1, WEEKDAY(Cafe_FitTrained[[#This Row],[Date]])=7),1,0)</f>
        <v>0</v>
      </c>
      <c r="H803" s="8">
        <f>K$17+(K$18*Cafe_FitTrained[[#This Row],[Temp]])+(K$19*Cafe_FitTrained[[#This Row],[ADSpend]])+(K$20*Cafe_FitTrained[[#This Row],[TapsActive]])+(K$21*Cafe_FitTrained[[#This Row],[IsWeekend]])</f>
        <v>9220.8997168508213</v>
      </c>
    </row>
    <row r="804" spans="2:8" x14ac:dyDescent="0.3">
      <c r="B804" s="1">
        <f t="shared" si="12"/>
        <v>43533</v>
      </c>
      <c r="C804" s="2">
        <v>12756.835422547392</v>
      </c>
      <c r="D804">
        <v>59</v>
      </c>
      <c r="E804" cm="1">
        <f t="array" ref="E804">_xlfn.SWITCH(MONTH(Cafe_FitTrained[[#This Row],[Date]]),1,100,2,100,3,100,4,150,5,150,6,150,7,150,8,200,9,150,10,150,11,150,12,150)</f>
        <v>100</v>
      </c>
      <c r="F804">
        <v>17</v>
      </c>
      <c r="G804">
        <f>IF(OR(WEEKDAY(Cafe_FitTrained[[#This Row],[Date]])=1, WEEKDAY(Cafe_FitTrained[[#This Row],[Date]])=7),1,0)</f>
        <v>1</v>
      </c>
      <c r="H804" s="8">
        <f>K$17+(K$18*Cafe_FitTrained[[#This Row],[Temp]])+(K$19*Cafe_FitTrained[[#This Row],[ADSpend]])+(K$20*Cafe_FitTrained[[#This Row],[TapsActive]])+(K$21*Cafe_FitTrained[[#This Row],[IsWeekend]])</f>
        <v>12097.940775717339</v>
      </c>
    </row>
    <row r="805" spans="2:8" x14ac:dyDescent="0.3">
      <c r="B805" s="1">
        <f t="shared" si="12"/>
        <v>43534</v>
      </c>
      <c r="C805" s="2">
        <v>15061.185782449846</v>
      </c>
      <c r="D805">
        <v>65</v>
      </c>
      <c r="E805" cm="1">
        <f t="array" ref="E805">_xlfn.SWITCH(MONTH(Cafe_FitTrained[[#This Row],[Date]]),1,100,2,100,3,100,4,150,5,150,6,150,7,150,8,200,9,150,10,150,11,150,12,150)</f>
        <v>100</v>
      </c>
      <c r="F805">
        <v>21</v>
      </c>
      <c r="G805">
        <f>IF(OR(WEEKDAY(Cafe_FitTrained[[#This Row],[Date]])=1, WEEKDAY(Cafe_FitTrained[[#This Row],[Date]])=7),1,0)</f>
        <v>1</v>
      </c>
      <c r="H805" s="8">
        <f>K$17+(K$18*Cafe_FitTrained[[#This Row],[Temp]])+(K$19*Cafe_FitTrained[[#This Row],[ADSpend]])+(K$20*Cafe_FitTrained[[#This Row],[TapsActive]])+(K$21*Cafe_FitTrained[[#This Row],[IsWeekend]])</f>
        <v>12241.578758108049</v>
      </c>
    </row>
    <row r="806" spans="2:8" x14ac:dyDescent="0.3">
      <c r="B806" s="1">
        <f t="shared" si="12"/>
        <v>43535</v>
      </c>
      <c r="C806" s="2">
        <v>10039.747391465591</v>
      </c>
      <c r="D806">
        <v>60</v>
      </c>
      <c r="E806" cm="1">
        <f t="array" ref="E806">_xlfn.SWITCH(MONTH(Cafe_FitTrained[[#This Row],[Date]]),1,100,2,100,3,100,4,150,5,150,6,150,7,150,8,200,9,150,10,150,11,150,12,150)</f>
        <v>100</v>
      </c>
      <c r="F806">
        <v>21</v>
      </c>
      <c r="G806">
        <f>IF(OR(WEEKDAY(Cafe_FitTrained[[#This Row],[Date]])=1, WEEKDAY(Cafe_FitTrained[[#This Row],[Date]])=7),1,0)</f>
        <v>0</v>
      </c>
      <c r="H806" s="8">
        <f>K$17+(K$18*Cafe_FitTrained[[#This Row],[Temp]])+(K$19*Cafe_FitTrained[[#This Row],[ADSpend]])+(K$20*Cafe_FitTrained[[#This Row],[TapsActive]])+(K$21*Cafe_FitTrained[[#This Row],[IsWeekend]])</f>
        <v>9200.3874660429792</v>
      </c>
    </row>
    <row r="807" spans="2:8" x14ac:dyDescent="0.3">
      <c r="B807" s="1">
        <f t="shared" si="12"/>
        <v>43536</v>
      </c>
      <c r="C807" s="2">
        <v>9980.8988431329526</v>
      </c>
      <c r="D807">
        <v>57</v>
      </c>
      <c r="E807" cm="1">
        <f t="array" ref="E807">_xlfn.SWITCH(MONTH(Cafe_FitTrained[[#This Row],[Date]]),1,100,2,100,3,100,4,150,5,150,6,150,7,150,8,200,9,150,10,150,11,150,12,150)</f>
        <v>100</v>
      </c>
      <c r="F807">
        <v>15</v>
      </c>
      <c r="G807">
        <f>IF(OR(WEEKDAY(Cafe_FitTrained[[#This Row],[Date]])=1, WEEKDAY(Cafe_FitTrained[[#This Row],[Date]])=7),1,0)</f>
        <v>0</v>
      </c>
      <c r="H807" s="8">
        <f>K$17+(K$18*Cafe_FitTrained[[#This Row],[Temp]])+(K$19*Cafe_FitTrained[[#This Row],[ADSpend]])+(K$20*Cafe_FitTrained[[#This Row],[TapsActive]])+(K$21*Cafe_FitTrained[[#This Row],[IsWeekend]])</f>
        <v>9215.7716541488626</v>
      </c>
    </row>
    <row r="808" spans="2:8" x14ac:dyDescent="0.3">
      <c r="B808" s="1">
        <f t="shared" si="12"/>
        <v>43537</v>
      </c>
      <c r="C808" s="2">
        <v>11546.558358810518</v>
      </c>
      <c r="D808">
        <v>61</v>
      </c>
      <c r="E808" cm="1">
        <f t="array" ref="E808">_xlfn.SWITCH(MONTH(Cafe_FitTrained[[#This Row],[Date]]),1,100,2,100,3,100,4,150,5,150,6,150,7,150,8,200,9,150,10,150,11,150,12,150)</f>
        <v>100</v>
      </c>
      <c r="F808">
        <v>17</v>
      </c>
      <c r="G808">
        <f>IF(OR(WEEKDAY(Cafe_FitTrained[[#This Row],[Date]])=1, WEEKDAY(Cafe_FitTrained[[#This Row],[Date]])=7),1,0)</f>
        <v>0</v>
      </c>
      <c r="H808" s="8">
        <f>K$17+(K$18*Cafe_FitTrained[[#This Row],[Temp]])+(K$19*Cafe_FitTrained[[#This Row],[ADSpend]])+(K$20*Cafe_FitTrained[[#This Row],[TapsActive]])+(K$21*Cafe_FitTrained[[#This Row],[IsWeekend]])</f>
        <v>9326.064172292874</v>
      </c>
    </row>
    <row r="809" spans="2:8" x14ac:dyDescent="0.3">
      <c r="B809" s="1">
        <f t="shared" si="12"/>
        <v>43538</v>
      </c>
      <c r="C809" s="2">
        <v>11771.546286217907</v>
      </c>
      <c r="D809">
        <v>64</v>
      </c>
      <c r="E809" cm="1">
        <f t="array" ref="E809">_xlfn.SWITCH(MONTH(Cafe_FitTrained[[#This Row],[Date]]),1,100,2,100,3,100,4,150,5,150,6,150,7,150,8,200,9,150,10,150,11,150,12,150)</f>
        <v>100</v>
      </c>
      <c r="F809">
        <v>22</v>
      </c>
      <c r="G809">
        <f>IF(OR(WEEKDAY(Cafe_FitTrained[[#This Row],[Date]])=1, WEEKDAY(Cafe_FitTrained[[#This Row],[Date]])=7),1,0)</f>
        <v>0</v>
      </c>
      <c r="H809" s="8">
        <f>K$17+(K$18*Cafe_FitTrained[[#This Row],[Temp]])+(K$19*Cafe_FitTrained[[#This Row],[ADSpend]])+(K$20*Cafe_FitTrained[[#This Row],[TapsActive]])+(K$21*Cafe_FitTrained[[#This Row],[IsWeekend]])</f>
        <v>9332.4807790123032</v>
      </c>
    </row>
    <row r="810" spans="2:8" x14ac:dyDescent="0.3">
      <c r="B810" s="1">
        <f t="shared" si="12"/>
        <v>43539</v>
      </c>
      <c r="C810" s="2">
        <v>11814.111843258852</v>
      </c>
      <c r="D810">
        <v>65</v>
      </c>
      <c r="E810" cm="1">
        <f t="array" ref="E810">_xlfn.SWITCH(MONTH(Cafe_FitTrained[[#This Row],[Date]]),1,100,2,100,3,100,4,150,5,150,6,150,7,150,8,200,9,150,10,150,11,150,12,150)</f>
        <v>100</v>
      </c>
      <c r="F810">
        <v>19</v>
      </c>
      <c r="G810">
        <f>IF(OR(WEEKDAY(Cafe_FitTrained[[#This Row],[Date]])=1, WEEKDAY(Cafe_FitTrained[[#This Row],[Date]])=7),1,0)</f>
        <v>0</v>
      </c>
      <c r="H810" s="8">
        <f>K$17+(K$18*Cafe_FitTrained[[#This Row],[Temp]])+(K$19*Cafe_FitTrained[[#This Row],[ADSpend]])+(K$20*Cafe_FitTrained[[#This Row],[TapsActive]])+(K$21*Cafe_FitTrained[[#This Row],[IsWeekend]])</f>
        <v>9436.3566904368872</v>
      </c>
    </row>
    <row r="811" spans="2:8" x14ac:dyDescent="0.3">
      <c r="B811" s="1">
        <f t="shared" si="12"/>
        <v>43540</v>
      </c>
      <c r="C811" s="2">
        <v>13027.301243387956</v>
      </c>
      <c r="D811">
        <v>49</v>
      </c>
      <c r="E811" cm="1">
        <f t="array" ref="E811">_xlfn.SWITCH(MONTH(Cafe_FitTrained[[#This Row],[Date]]),1,100,2,100,3,100,4,150,5,150,6,150,7,150,8,200,9,150,10,150,11,150,12,150)</f>
        <v>100</v>
      </c>
      <c r="F811">
        <v>18</v>
      </c>
      <c r="G811">
        <f>IF(OR(WEEKDAY(Cafe_FitTrained[[#This Row],[Date]])=1, WEEKDAY(Cafe_FitTrained[[#This Row],[Date]])=7),1,0)</f>
        <v>1</v>
      </c>
      <c r="H811" s="8">
        <f>K$17+(K$18*Cafe_FitTrained[[#This Row],[Temp]])+(K$19*Cafe_FitTrained[[#This Row],[ADSpend]])+(K$20*Cafe_FitTrained[[#This Row],[TapsActive]])+(K$21*Cafe_FitTrained[[#This Row],[IsWeekend]])</f>
        <v>11691.40471140545</v>
      </c>
    </row>
    <row r="812" spans="2:8" x14ac:dyDescent="0.3">
      <c r="B812" s="1">
        <f t="shared" si="12"/>
        <v>43541</v>
      </c>
      <c r="C812" s="2">
        <v>14497.738684399146</v>
      </c>
      <c r="D812">
        <v>50</v>
      </c>
      <c r="E812" cm="1">
        <f t="array" ref="E812">_xlfn.SWITCH(MONTH(Cafe_FitTrained[[#This Row],[Date]]),1,100,2,100,3,100,4,150,5,150,6,150,7,150,8,200,9,150,10,150,11,150,12,150)</f>
        <v>100</v>
      </c>
      <c r="F812">
        <v>16</v>
      </c>
      <c r="G812">
        <f>IF(OR(WEEKDAY(Cafe_FitTrained[[#This Row],[Date]])=1, WEEKDAY(Cafe_FitTrained[[#This Row],[Date]])=7),1,0)</f>
        <v>1</v>
      </c>
      <c r="H812" s="8">
        <f>K$17+(K$18*Cafe_FitTrained[[#This Row],[Temp]])+(K$19*Cafe_FitTrained[[#This Row],[ADSpend]])+(K$20*Cafe_FitTrained[[#This Row],[TapsActive]])+(K$21*Cafe_FitTrained[[#This Row],[IsWeekend]])</f>
        <v>11773.479828004725</v>
      </c>
    </row>
    <row r="813" spans="2:8" x14ac:dyDescent="0.3">
      <c r="B813" s="1">
        <f t="shared" si="12"/>
        <v>43542</v>
      </c>
      <c r="C813" s="2">
        <v>9918.0719021293971</v>
      </c>
      <c r="D813">
        <v>51</v>
      </c>
      <c r="E813" cm="1">
        <f t="array" ref="E813">_xlfn.SWITCH(MONTH(Cafe_FitTrained[[#This Row],[Date]]),1,100,2,100,3,100,4,150,5,150,6,150,7,150,8,200,9,150,10,150,11,150,12,150)</f>
        <v>100</v>
      </c>
      <c r="F813">
        <v>12</v>
      </c>
      <c r="G813">
        <f>IF(OR(WEEKDAY(Cafe_FitTrained[[#This Row],[Date]])=1, WEEKDAY(Cafe_FitTrained[[#This Row],[Date]])=7),1,0)</f>
        <v>0</v>
      </c>
      <c r="H813" s="8">
        <f>K$17+(K$18*Cafe_FitTrained[[#This Row],[Temp]])+(K$19*Cafe_FitTrained[[#This Row],[ADSpend]])+(K$20*Cafe_FitTrained[[#This Row],[TapsActive]])+(K$21*Cafe_FitTrained[[#This Row],[IsWeekend]])</f>
        <v>9050.3328769328382</v>
      </c>
    </row>
    <row r="814" spans="2:8" x14ac:dyDescent="0.3">
      <c r="B814" s="1">
        <f t="shared" si="12"/>
        <v>43543</v>
      </c>
      <c r="C814" s="2">
        <v>11082.75070959422</v>
      </c>
      <c r="D814">
        <v>49</v>
      </c>
      <c r="E814" cm="1">
        <f t="array" ref="E814">_xlfn.SWITCH(MONTH(Cafe_FitTrained[[#This Row],[Date]]),1,100,2,100,3,100,4,150,5,150,6,150,7,150,8,200,9,150,10,150,11,150,12,150)</f>
        <v>100</v>
      </c>
      <c r="F814">
        <v>22</v>
      </c>
      <c r="G814">
        <f>IF(OR(WEEKDAY(Cafe_FitTrained[[#This Row],[Date]])=1, WEEKDAY(Cafe_FitTrained[[#This Row],[Date]])=7),1,0)</f>
        <v>0</v>
      </c>
      <c r="H814" s="8">
        <f>K$17+(K$18*Cafe_FitTrained[[#This Row],[Temp]])+(K$19*Cafe_FitTrained[[#This Row],[ADSpend]])+(K$20*Cafe_FitTrained[[#This Row],[TapsActive]])+(K$21*Cafe_FitTrained[[#This Row],[IsWeekend]])</f>
        <v>8755.3778747824308</v>
      </c>
    </row>
    <row r="815" spans="2:8" x14ac:dyDescent="0.3">
      <c r="B815" s="1">
        <f t="shared" si="12"/>
        <v>43544</v>
      </c>
      <c r="C815" s="2">
        <v>9137.454213842122</v>
      </c>
      <c r="D815">
        <v>50</v>
      </c>
      <c r="E815" cm="1">
        <f t="array" ref="E815">_xlfn.SWITCH(MONTH(Cafe_FitTrained[[#This Row],[Date]]),1,100,2,100,3,100,4,150,5,150,6,150,7,150,8,200,9,150,10,150,11,150,12,150)</f>
        <v>100</v>
      </c>
      <c r="F815">
        <v>13</v>
      </c>
      <c r="G815">
        <f>IF(OR(WEEKDAY(Cafe_FitTrained[[#This Row],[Date]])=1, WEEKDAY(Cafe_FitTrained[[#This Row],[Date]])=7),1,0)</f>
        <v>0</v>
      </c>
      <c r="H815" s="8">
        <f>K$17+(K$18*Cafe_FitTrained[[#This Row],[Temp]])+(K$19*Cafe_FitTrained[[#This Row],[ADSpend]])+(K$20*Cafe_FitTrained[[#This Row],[TapsActive]])+(K$21*Cafe_FitTrained[[#This Row],[IsWeekend]])</f>
        <v>8990.058555158872</v>
      </c>
    </row>
    <row r="816" spans="2:8" x14ac:dyDescent="0.3">
      <c r="B816" s="1">
        <f t="shared" si="12"/>
        <v>43545</v>
      </c>
      <c r="C816" s="2">
        <v>10796.71169863805</v>
      </c>
      <c r="D816">
        <v>53</v>
      </c>
      <c r="E816" cm="1">
        <f t="array" ref="E816">_xlfn.SWITCH(MONTH(Cafe_FitTrained[[#This Row],[Date]]),1,100,2,100,3,100,4,150,5,150,6,150,7,150,8,200,9,150,10,150,11,150,12,150)</f>
        <v>100</v>
      </c>
      <c r="F816">
        <v>17</v>
      </c>
      <c r="G816">
        <f>IF(OR(WEEKDAY(Cafe_FitTrained[[#This Row],[Date]])=1, WEEKDAY(Cafe_FitTrained[[#This Row],[Date]])=7),1,0)</f>
        <v>0</v>
      </c>
      <c r="H816" s="8">
        <f>K$17+(K$18*Cafe_FitTrained[[#This Row],[Temp]])+(K$19*Cafe_FitTrained[[#This Row],[ADSpend]])+(K$20*Cafe_FitTrained[[#This Row],[TapsActive]])+(K$21*Cafe_FitTrained[[#This Row],[IsWeekend]])</f>
        <v>9018.2759567036101</v>
      </c>
    </row>
    <row r="817" spans="2:8" x14ac:dyDescent="0.3">
      <c r="B817" s="1">
        <f t="shared" si="12"/>
        <v>43546</v>
      </c>
      <c r="C817" s="2">
        <v>9174.2103629507947</v>
      </c>
      <c r="D817">
        <v>52</v>
      </c>
      <c r="E817" cm="1">
        <f t="array" ref="E817">_xlfn.SWITCH(MONTH(Cafe_FitTrained[[#This Row],[Date]]),1,100,2,100,3,100,4,150,5,150,6,150,7,150,8,200,9,150,10,150,11,150,12,150)</f>
        <v>100</v>
      </c>
      <c r="F817">
        <v>18</v>
      </c>
      <c r="G817">
        <f>IF(OR(WEEKDAY(Cafe_FitTrained[[#This Row],[Date]])=1, WEEKDAY(Cafe_FitTrained[[#This Row],[Date]])=7),1,0)</f>
        <v>0</v>
      </c>
      <c r="H817" s="8">
        <f>K$17+(K$18*Cafe_FitTrained[[#This Row],[Temp]])+(K$19*Cafe_FitTrained[[#This Row],[ADSpend]])+(K$20*Cafe_FitTrained[[#This Row],[TapsActive]])+(K$21*Cafe_FitTrained[[#This Row],[IsWeekend]])</f>
        <v>8958.001634929642</v>
      </c>
    </row>
    <row r="818" spans="2:8" x14ac:dyDescent="0.3">
      <c r="B818" s="1">
        <f t="shared" si="12"/>
        <v>43547</v>
      </c>
      <c r="C818" s="2">
        <v>13478.973299876607</v>
      </c>
      <c r="D818">
        <v>57</v>
      </c>
      <c r="E818" cm="1">
        <f t="array" ref="E818">_xlfn.SWITCH(MONTH(Cafe_FitTrained[[#This Row],[Date]]),1,100,2,100,3,100,4,150,5,150,6,150,7,150,8,200,9,150,10,150,11,150,12,150)</f>
        <v>100</v>
      </c>
      <c r="F818">
        <v>13</v>
      </c>
      <c r="G818">
        <f>IF(OR(WEEKDAY(Cafe_FitTrained[[#This Row],[Date]])=1, WEEKDAY(Cafe_FitTrained[[#This Row],[Date]])=7),1,0)</f>
        <v>1</v>
      </c>
      <c r="H818" s="8">
        <f>K$17+(K$18*Cafe_FitTrained[[#This Row],[Temp]])+(K$19*Cafe_FitTrained[[#This Row],[ADSpend]])+(K$20*Cafe_FitTrained[[#This Row],[TapsActive]])+(K$21*Cafe_FitTrained[[#This Row],[IsWeekend]])</f>
        <v>12108.196901121262</v>
      </c>
    </row>
    <row r="819" spans="2:8" x14ac:dyDescent="0.3">
      <c r="B819" s="1">
        <f t="shared" si="12"/>
        <v>43548</v>
      </c>
      <c r="C819" s="2">
        <v>12888.281497183452</v>
      </c>
      <c r="D819">
        <v>61</v>
      </c>
      <c r="E819" cm="1">
        <f t="array" ref="E819">_xlfn.SWITCH(MONTH(Cafe_FitTrained[[#This Row],[Date]]),1,100,2,100,3,100,4,150,5,150,6,150,7,150,8,200,9,150,10,150,11,150,12,150)</f>
        <v>100</v>
      </c>
      <c r="F819">
        <v>19</v>
      </c>
      <c r="G819">
        <f>IF(OR(WEEKDAY(Cafe_FitTrained[[#This Row],[Date]])=1, WEEKDAY(Cafe_FitTrained[[#This Row],[Date]])=7),1,0)</f>
        <v>1</v>
      </c>
      <c r="H819" s="8">
        <f>K$17+(K$18*Cafe_FitTrained[[#This Row],[Temp]])+(K$19*Cafe_FitTrained[[#This Row],[ADSpend]])+(K$20*Cafe_FitTrained[[#This Row],[TapsActive]])+(K$21*Cafe_FitTrained[[#This Row],[IsWeekend]])</f>
        <v>12131.286239964038</v>
      </c>
    </row>
    <row r="820" spans="2:8" x14ac:dyDescent="0.3">
      <c r="B820" s="1">
        <f t="shared" si="12"/>
        <v>43549</v>
      </c>
      <c r="C820" s="2">
        <v>10882.913584902508</v>
      </c>
      <c r="D820">
        <v>62</v>
      </c>
      <c r="E820" cm="1">
        <f t="array" ref="E820">_xlfn.SWITCH(MONTH(Cafe_FitTrained[[#This Row],[Date]]),1,100,2,100,3,100,4,150,5,150,6,150,7,150,8,200,9,150,10,150,11,150,12,150)</f>
        <v>100</v>
      </c>
      <c r="F820">
        <v>16</v>
      </c>
      <c r="G820">
        <f>IF(OR(WEEKDAY(Cafe_FitTrained[[#This Row],[Date]])=1, WEEKDAY(Cafe_FitTrained[[#This Row],[Date]])=7),1,0)</f>
        <v>0</v>
      </c>
      <c r="H820" s="8">
        <f>K$17+(K$18*Cafe_FitTrained[[#This Row],[Temp]])+(K$19*Cafe_FitTrained[[#This Row],[ADSpend]])+(K$20*Cafe_FitTrained[[#This Row],[TapsActive]])+(K$21*Cafe_FitTrained[[#This Row],[IsWeekend]])</f>
        <v>9386.3384940668402</v>
      </c>
    </row>
    <row r="821" spans="2:8" x14ac:dyDescent="0.3">
      <c r="B821" s="1">
        <f t="shared" si="12"/>
        <v>43550</v>
      </c>
      <c r="C821" s="2">
        <v>10748.607697316585</v>
      </c>
      <c r="D821">
        <v>56</v>
      </c>
      <c r="E821" cm="1">
        <f t="array" ref="E821">_xlfn.SWITCH(MONTH(Cafe_FitTrained[[#This Row],[Date]]),1,100,2,100,3,100,4,150,5,150,6,150,7,150,8,200,9,150,10,150,11,150,12,150)</f>
        <v>100</v>
      </c>
      <c r="F821">
        <v>14</v>
      </c>
      <c r="G821">
        <f>IF(OR(WEEKDAY(Cafe_FitTrained[[#This Row],[Date]])=1, WEEKDAY(Cafe_FitTrained[[#This Row],[Date]])=7),1,0)</f>
        <v>0</v>
      </c>
      <c r="H821" s="8">
        <f>K$17+(K$18*Cafe_FitTrained[[#This Row],[Temp]])+(K$19*Cafe_FitTrained[[#This Row],[ADSpend]])+(K$20*Cafe_FitTrained[[#This Row],[TapsActive]])+(K$21*Cafe_FitTrained[[#This Row],[IsWeekend]])</f>
        <v>9199.0989220255124</v>
      </c>
    </row>
    <row r="822" spans="2:8" x14ac:dyDescent="0.3">
      <c r="B822" s="1">
        <f t="shared" si="12"/>
        <v>43551</v>
      </c>
      <c r="C822" s="2">
        <v>10710.311533892356</v>
      </c>
      <c r="D822">
        <v>55</v>
      </c>
      <c r="E822" cm="1">
        <f t="array" ref="E822">_xlfn.SWITCH(MONTH(Cafe_FitTrained[[#This Row],[Date]]),1,100,2,100,3,100,4,150,5,150,6,150,7,150,8,200,9,150,10,150,11,150,12,150)</f>
        <v>100</v>
      </c>
      <c r="F822">
        <v>14</v>
      </c>
      <c r="G822">
        <f>IF(OR(WEEKDAY(Cafe_FitTrained[[#This Row],[Date]])=1, WEEKDAY(Cafe_FitTrained[[#This Row],[Date]])=7),1,0)</f>
        <v>0</v>
      </c>
      <c r="H822" s="8">
        <f>K$17+(K$18*Cafe_FitTrained[[#This Row],[Temp]])+(K$19*Cafe_FitTrained[[#This Row],[ADSpend]])+(K$20*Cafe_FitTrained[[#This Row],[TapsActive]])+(K$21*Cafe_FitTrained[[#This Row],[IsWeekend]])</f>
        <v>9160.6253950768532</v>
      </c>
    </row>
    <row r="823" spans="2:8" x14ac:dyDescent="0.3">
      <c r="B823" s="1">
        <f t="shared" si="12"/>
        <v>43552</v>
      </c>
      <c r="C823" s="2">
        <v>9476.3801211177361</v>
      </c>
      <c r="D823">
        <v>54</v>
      </c>
      <c r="E823" cm="1">
        <f t="array" ref="E823">_xlfn.SWITCH(MONTH(Cafe_FitTrained[[#This Row],[Date]]),1,100,2,100,3,100,4,150,5,150,6,150,7,150,8,200,9,150,10,150,11,150,12,150)</f>
        <v>100</v>
      </c>
      <c r="F823">
        <v>16</v>
      </c>
      <c r="G823">
        <f>IF(OR(WEEKDAY(Cafe_FitTrained[[#This Row],[Date]])=1, WEEKDAY(Cafe_FitTrained[[#This Row],[Date]])=7),1,0)</f>
        <v>0</v>
      </c>
      <c r="H823" s="8">
        <f>K$17+(K$18*Cafe_FitTrained[[#This Row],[Temp]])+(K$19*Cafe_FitTrained[[#This Row],[ADSpend]])+(K$20*Cafe_FitTrained[[#This Row],[TapsActive]])+(K$21*Cafe_FitTrained[[#This Row],[IsWeekend]])</f>
        <v>9078.5502784775745</v>
      </c>
    </row>
    <row r="824" spans="2:8" x14ac:dyDescent="0.3">
      <c r="B824" s="1">
        <f t="shared" si="12"/>
        <v>43553</v>
      </c>
      <c r="C824" s="2">
        <v>10809.674943955715</v>
      </c>
      <c r="D824">
        <v>61</v>
      </c>
      <c r="E824" cm="1">
        <f t="array" ref="E824">_xlfn.SWITCH(MONTH(Cafe_FitTrained[[#This Row],[Date]]),1,100,2,100,3,100,4,150,5,150,6,150,7,150,8,200,9,150,10,150,11,150,12,150)</f>
        <v>100</v>
      </c>
      <c r="F824">
        <v>20</v>
      </c>
      <c r="G824">
        <f>IF(OR(WEEKDAY(Cafe_FitTrained[[#This Row],[Date]])=1, WEEKDAY(Cafe_FitTrained[[#This Row],[Date]])=7),1,0)</f>
        <v>0</v>
      </c>
      <c r="H824" s="8">
        <f>K$17+(K$18*Cafe_FitTrained[[#This Row],[Temp]])+(K$19*Cafe_FitTrained[[#This Row],[ADSpend]])+(K$20*Cafe_FitTrained[[#This Row],[TapsActive]])+(K$21*Cafe_FitTrained[[#This Row],[IsWeekend]])</f>
        <v>9260.6617878169454</v>
      </c>
    </row>
    <row r="825" spans="2:8" x14ac:dyDescent="0.3">
      <c r="B825" s="1">
        <f t="shared" si="12"/>
        <v>43554</v>
      </c>
      <c r="C825" s="2">
        <v>15011.961909719954</v>
      </c>
      <c r="D825">
        <v>65</v>
      </c>
      <c r="E825" cm="1">
        <f t="array" ref="E825">_xlfn.SWITCH(MONTH(Cafe_FitTrained[[#This Row],[Date]]),1,100,2,100,3,100,4,150,5,150,6,150,7,150,8,200,9,150,10,150,11,150,12,150)</f>
        <v>100</v>
      </c>
      <c r="F825">
        <v>13</v>
      </c>
      <c r="G825">
        <f>IF(OR(WEEKDAY(Cafe_FitTrained[[#This Row],[Date]])=1, WEEKDAY(Cafe_FitTrained[[#This Row],[Date]])=7),1,0)</f>
        <v>1</v>
      </c>
      <c r="H825" s="8">
        <f>K$17+(K$18*Cafe_FitTrained[[#This Row],[Temp]])+(K$19*Cafe_FitTrained[[#This Row],[ADSpend]])+(K$20*Cafe_FitTrained[[#This Row],[TapsActive]])+(K$21*Cafe_FitTrained[[#This Row],[IsWeekend]])</f>
        <v>12415.985116710524</v>
      </c>
    </row>
    <row r="826" spans="2:8" x14ac:dyDescent="0.3">
      <c r="B826" s="1">
        <f t="shared" si="12"/>
        <v>43555</v>
      </c>
      <c r="C826" s="2">
        <v>13059.878837781565</v>
      </c>
      <c r="D826">
        <v>56</v>
      </c>
      <c r="E826" cm="1">
        <f t="array" ref="E826">_xlfn.SWITCH(MONTH(Cafe_FitTrained[[#This Row],[Date]]),1,100,2,100,3,100,4,150,5,150,6,150,7,150,8,200,9,150,10,150,11,150,12,150)</f>
        <v>100</v>
      </c>
      <c r="F826">
        <v>17</v>
      </c>
      <c r="G826">
        <f>IF(OR(WEEKDAY(Cafe_FitTrained[[#This Row],[Date]])=1, WEEKDAY(Cafe_FitTrained[[#This Row],[Date]])=7),1,0)</f>
        <v>1</v>
      </c>
      <c r="H826" s="8">
        <f>K$17+(K$18*Cafe_FitTrained[[#This Row],[Temp]])+(K$19*Cafe_FitTrained[[#This Row],[ADSpend]])+(K$20*Cafe_FitTrained[[#This Row],[TapsActive]])+(K$21*Cafe_FitTrained[[#This Row],[IsWeekend]])</f>
        <v>11982.520194871366</v>
      </c>
    </row>
    <row r="827" spans="2:8" x14ac:dyDescent="0.3">
      <c r="B827" s="1">
        <f t="shared" si="12"/>
        <v>43556</v>
      </c>
      <c r="C827" s="2">
        <v>11735.78439273715</v>
      </c>
      <c r="D827">
        <v>48</v>
      </c>
      <c r="E827" cm="1">
        <f t="array" ref="E827">_xlfn.SWITCH(MONTH(Cafe_FitTrained[[#This Row],[Date]]),1,100,2,100,3,100,4,150,5,150,6,150,7,150,8,200,9,150,10,150,11,150,12,150)</f>
        <v>150</v>
      </c>
      <c r="F827">
        <v>20</v>
      </c>
      <c r="G827">
        <f>IF(OR(WEEKDAY(Cafe_FitTrained[[#This Row],[Date]])=1, WEEKDAY(Cafe_FitTrained[[#This Row],[Date]])=7),1,0)</f>
        <v>0</v>
      </c>
      <c r="H827" s="8">
        <f>K$17+(K$18*Cafe_FitTrained[[#This Row],[Temp]])+(K$19*Cafe_FitTrained[[#This Row],[ADSpend]])+(K$20*Cafe_FitTrained[[#This Row],[TapsActive]])+(K$21*Cafe_FitTrained[[#This Row],[IsWeekend]])</f>
        <v>10696.632047513118</v>
      </c>
    </row>
    <row r="828" spans="2:8" x14ac:dyDescent="0.3">
      <c r="B828" s="1">
        <f t="shared" si="12"/>
        <v>43557</v>
      </c>
      <c r="C828" s="2">
        <v>11965.615558630194</v>
      </c>
      <c r="D828">
        <v>53</v>
      </c>
      <c r="E828" cm="1">
        <f t="array" ref="E828">_xlfn.SWITCH(MONTH(Cafe_FitTrained[[#This Row],[Date]]),1,100,2,100,3,100,4,150,5,150,6,150,7,150,8,200,9,150,10,150,11,150,12,150)</f>
        <v>150</v>
      </c>
      <c r="F828">
        <v>18</v>
      </c>
      <c r="G828">
        <f>IF(OR(WEEKDAY(Cafe_FitTrained[[#This Row],[Date]])=1, WEEKDAY(Cafe_FitTrained[[#This Row],[Date]])=7),1,0)</f>
        <v>0</v>
      </c>
      <c r="H828" s="8">
        <f>K$17+(K$18*Cafe_FitTrained[[#This Row],[Temp]])+(K$19*Cafe_FitTrained[[#This Row],[ADSpend]])+(K$20*Cafe_FitTrained[[#This Row],[TapsActive]])+(K$21*Cafe_FitTrained[[#This Row],[IsWeekend]])</f>
        <v>10932.601271907028</v>
      </c>
    </row>
    <row r="829" spans="2:8" x14ac:dyDescent="0.3">
      <c r="B829" s="1">
        <f t="shared" si="12"/>
        <v>43558</v>
      </c>
      <c r="C829" s="2">
        <v>12026.253626357211</v>
      </c>
      <c r="D829">
        <v>57</v>
      </c>
      <c r="E829" cm="1">
        <f t="array" ref="E829">_xlfn.SWITCH(MONTH(Cafe_FitTrained[[#This Row],[Date]]),1,100,2,100,3,100,4,150,5,150,6,150,7,150,8,200,9,150,10,150,11,150,12,150)</f>
        <v>150</v>
      </c>
      <c r="F829">
        <v>18</v>
      </c>
      <c r="G829">
        <f>IF(OR(WEEKDAY(Cafe_FitTrained[[#This Row],[Date]])=1, WEEKDAY(Cafe_FitTrained[[#This Row],[Date]])=7),1,0)</f>
        <v>0</v>
      </c>
      <c r="H829" s="8">
        <f>K$17+(K$18*Cafe_FitTrained[[#This Row],[Temp]])+(K$19*Cafe_FitTrained[[#This Row],[ADSpend]])+(K$20*Cafe_FitTrained[[#This Row],[TapsActive]])+(K$21*Cafe_FitTrained[[#This Row],[IsWeekend]])</f>
        <v>11086.495379701661</v>
      </c>
    </row>
    <row r="830" spans="2:8" x14ac:dyDescent="0.3">
      <c r="B830" s="1">
        <f t="shared" si="12"/>
        <v>43559</v>
      </c>
      <c r="C830" s="2">
        <v>11888.60616883223</v>
      </c>
      <c r="D830">
        <v>62</v>
      </c>
      <c r="E830" cm="1">
        <f t="array" ref="E830">_xlfn.SWITCH(MONTH(Cafe_FitTrained[[#This Row],[Date]]),1,100,2,100,3,100,4,150,5,150,6,150,7,150,8,200,9,150,10,150,11,150,12,150)</f>
        <v>150</v>
      </c>
      <c r="F830">
        <v>17</v>
      </c>
      <c r="G830">
        <f>IF(OR(WEEKDAY(Cafe_FitTrained[[#This Row],[Date]])=1, WEEKDAY(Cafe_FitTrained[[#This Row],[Date]])=7),1,0)</f>
        <v>0</v>
      </c>
      <c r="H830" s="8">
        <f>K$17+(K$18*Cafe_FitTrained[[#This Row],[Temp]])+(K$19*Cafe_FitTrained[[#This Row],[ADSpend]])+(K$20*Cafe_FitTrained[[#This Row],[TapsActive]])+(K$21*Cafe_FitTrained[[#This Row],[IsWeekend]])</f>
        <v>11300.663809270261</v>
      </c>
    </row>
    <row r="831" spans="2:8" x14ac:dyDescent="0.3">
      <c r="B831" s="1">
        <f t="shared" si="12"/>
        <v>43560</v>
      </c>
      <c r="C831" s="2">
        <v>13696.500645106116</v>
      </c>
      <c r="D831">
        <v>64</v>
      </c>
      <c r="E831" cm="1">
        <f t="array" ref="E831">_xlfn.SWITCH(MONTH(Cafe_FitTrained[[#This Row],[Date]]),1,100,2,100,3,100,4,150,5,150,6,150,7,150,8,200,9,150,10,150,11,150,12,150)</f>
        <v>150</v>
      </c>
      <c r="F831">
        <v>15</v>
      </c>
      <c r="G831">
        <f>IF(OR(WEEKDAY(Cafe_FitTrained[[#This Row],[Date]])=1, WEEKDAY(Cafe_FitTrained[[#This Row],[Date]])=7),1,0)</f>
        <v>0</v>
      </c>
      <c r="H831" s="8">
        <f>K$17+(K$18*Cafe_FitTrained[[#This Row],[Temp]])+(K$19*Cafe_FitTrained[[#This Row],[ADSpend]])+(K$20*Cafe_FitTrained[[#This Row],[TapsActive]])+(K$21*Cafe_FitTrained[[#This Row],[IsWeekend]])</f>
        <v>11421.212452818196</v>
      </c>
    </row>
    <row r="832" spans="2:8" x14ac:dyDescent="0.3">
      <c r="B832" s="1">
        <f t="shared" si="12"/>
        <v>43561</v>
      </c>
      <c r="C832" s="2">
        <v>16213.554954626514</v>
      </c>
      <c r="D832">
        <v>65</v>
      </c>
      <c r="E832" cm="1">
        <f t="array" ref="E832">_xlfn.SWITCH(MONTH(Cafe_FitTrained[[#This Row],[Date]]),1,100,2,100,3,100,4,150,5,150,6,150,7,150,8,200,9,150,10,150,11,150,12,150)</f>
        <v>150</v>
      </c>
      <c r="F832">
        <v>15</v>
      </c>
      <c r="G832">
        <f>IF(OR(WEEKDAY(Cafe_FitTrained[[#This Row],[Date]])=1, WEEKDAY(Cafe_FitTrained[[#This Row],[Date]])=7),1,0)</f>
        <v>1</v>
      </c>
      <c r="H832" s="8">
        <f>K$17+(K$18*Cafe_FitTrained[[#This Row],[Temp]])+(K$19*Cafe_FitTrained[[#This Row],[ADSpend]])+(K$20*Cafe_FitTrained[[#This Row],[TapsActive]])+(K$21*Cafe_FitTrained[[#This Row],[IsWeekend]])</f>
        <v>14308.509637088637</v>
      </c>
    </row>
    <row r="833" spans="2:8" x14ac:dyDescent="0.3">
      <c r="B833" s="1">
        <f t="shared" si="12"/>
        <v>43562</v>
      </c>
      <c r="C833" s="2">
        <v>17128.226384738256</v>
      </c>
      <c r="D833">
        <v>69</v>
      </c>
      <c r="E833" cm="1">
        <f t="array" ref="E833">_xlfn.SWITCH(MONTH(Cafe_FitTrained[[#This Row],[Date]]),1,100,2,100,3,100,4,150,5,150,6,150,7,150,8,200,9,150,10,150,11,150,12,150)</f>
        <v>150</v>
      </c>
      <c r="F833">
        <v>14</v>
      </c>
      <c r="G833">
        <f>IF(OR(WEEKDAY(Cafe_FitTrained[[#This Row],[Date]])=1, WEEKDAY(Cafe_FitTrained[[#This Row],[Date]])=7),1,0)</f>
        <v>1</v>
      </c>
      <c r="H833" s="8">
        <f>K$17+(K$18*Cafe_FitTrained[[#This Row],[Temp]])+(K$19*Cafe_FitTrained[[#This Row],[ADSpend]])+(K$20*Cafe_FitTrained[[#This Row],[TapsActive]])+(K$21*Cafe_FitTrained[[#This Row],[IsWeekend]])</f>
        <v>14484.204539708579</v>
      </c>
    </row>
    <row r="834" spans="2:8" x14ac:dyDescent="0.3">
      <c r="B834" s="1">
        <f t="shared" si="12"/>
        <v>43563</v>
      </c>
      <c r="C834" s="2">
        <v>12984.221598791279</v>
      </c>
      <c r="D834">
        <v>70</v>
      </c>
      <c r="E834" cm="1">
        <f t="array" ref="E834">_xlfn.SWITCH(MONTH(Cafe_FitTrained[[#This Row],[Date]]),1,100,2,100,3,100,4,150,5,150,6,150,7,150,8,200,9,150,10,150,11,150,12,150)</f>
        <v>150</v>
      </c>
      <c r="F834">
        <v>20</v>
      </c>
      <c r="G834">
        <f>IF(OR(WEEKDAY(Cafe_FitTrained[[#This Row],[Date]])=1, WEEKDAY(Cafe_FitTrained[[#This Row],[Date]])=7),1,0)</f>
        <v>0</v>
      </c>
      <c r="H834" s="8">
        <f>K$17+(K$18*Cafe_FitTrained[[#This Row],[Temp]])+(K$19*Cafe_FitTrained[[#This Row],[ADSpend]])+(K$20*Cafe_FitTrained[[#This Row],[TapsActive]])+(K$21*Cafe_FitTrained[[#This Row],[IsWeekend]])</f>
        <v>11543.049640383597</v>
      </c>
    </row>
    <row r="835" spans="2:8" x14ac:dyDescent="0.3">
      <c r="B835" s="1">
        <f t="shared" si="12"/>
        <v>43564</v>
      </c>
      <c r="C835" s="2">
        <v>13718.289458228164</v>
      </c>
      <c r="D835">
        <v>68</v>
      </c>
      <c r="E835" cm="1">
        <f t="array" ref="E835">_xlfn.SWITCH(MONTH(Cafe_FitTrained[[#This Row],[Date]]),1,100,2,100,3,100,4,150,5,150,6,150,7,150,8,200,9,150,10,150,11,150,12,150)</f>
        <v>150</v>
      </c>
      <c r="F835">
        <v>14</v>
      </c>
      <c r="G835">
        <f>IF(OR(WEEKDAY(Cafe_FitTrained[[#This Row],[Date]])=1, WEEKDAY(Cafe_FitTrained[[#This Row],[Date]])=7),1,0)</f>
        <v>0</v>
      </c>
      <c r="H835" s="8">
        <f>K$17+(K$18*Cafe_FitTrained[[#This Row],[Temp]])+(K$19*Cafe_FitTrained[[#This Row],[ADSpend]])+(K$20*Cafe_FitTrained[[#This Row],[TapsActive]])+(K$21*Cafe_FitTrained[[#This Row],[IsWeekend]])</f>
        <v>11596.907355438138</v>
      </c>
    </row>
    <row r="836" spans="2:8" x14ac:dyDescent="0.3">
      <c r="B836" s="1">
        <f t="shared" si="12"/>
        <v>43565</v>
      </c>
      <c r="C836" s="2">
        <v>12326.125720088243</v>
      </c>
      <c r="D836">
        <v>69</v>
      </c>
      <c r="E836" cm="1">
        <f t="array" ref="E836">_xlfn.SWITCH(MONTH(Cafe_FitTrained[[#This Row],[Date]]),1,100,2,100,3,100,4,150,5,150,6,150,7,150,8,200,9,150,10,150,11,150,12,150)</f>
        <v>150</v>
      </c>
      <c r="F836">
        <v>13</v>
      </c>
      <c r="G836">
        <f>IF(OR(WEEKDAY(Cafe_FitTrained[[#This Row],[Date]])=1, WEEKDAY(Cafe_FitTrained[[#This Row],[Date]])=7),1,0)</f>
        <v>0</v>
      </c>
      <c r="H836" s="8">
        <f>K$17+(K$18*Cafe_FitTrained[[#This Row],[Temp]])+(K$19*Cafe_FitTrained[[#This Row],[ADSpend]])+(K$20*Cafe_FitTrained[[#This Row],[TapsActive]])+(K$21*Cafe_FitTrained[[#This Row],[IsWeekend]])</f>
        <v>11657.181677212106</v>
      </c>
    </row>
    <row r="837" spans="2:8" x14ac:dyDescent="0.3">
      <c r="B837" s="1">
        <f t="shared" si="12"/>
        <v>43566</v>
      </c>
      <c r="C837" s="2">
        <v>14204.870464808093</v>
      </c>
      <c r="D837">
        <v>72</v>
      </c>
      <c r="E837" cm="1">
        <f t="array" ref="E837">_xlfn.SWITCH(MONTH(Cafe_FitTrained[[#This Row],[Date]]),1,100,2,100,3,100,4,150,5,150,6,150,7,150,8,200,9,150,10,150,11,150,12,150)</f>
        <v>150</v>
      </c>
      <c r="F837">
        <v>22</v>
      </c>
      <c r="G837">
        <f>IF(OR(WEEKDAY(Cafe_FitTrained[[#This Row],[Date]])=1, WEEKDAY(Cafe_FitTrained[[#This Row],[Date]])=7),1,0)</f>
        <v>0</v>
      </c>
      <c r="H837" s="8">
        <f>K$17+(K$18*Cafe_FitTrained[[#This Row],[Temp]])+(K$19*Cafe_FitTrained[[#This Row],[ADSpend]])+(K$20*Cafe_FitTrained[[#This Row],[TapsActive]])+(K$21*Cafe_FitTrained[[#This Row],[IsWeekend]])</f>
        <v>11576.395104630295</v>
      </c>
    </row>
    <row r="838" spans="2:8" x14ac:dyDescent="0.3">
      <c r="B838" s="1">
        <f t="shared" si="12"/>
        <v>43567</v>
      </c>
      <c r="C838" s="2">
        <v>12575.839512731924</v>
      </c>
      <c r="D838">
        <v>72</v>
      </c>
      <c r="E838" cm="1">
        <f t="array" ref="E838">_xlfn.SWITCH(MONTH(Cafe_FitTrained[[#This Row],[Date]]),1,100,2,100,3,100,4,150,5,150,6,150,7,150,8,200,9,150,10,150,11,150,12,150)</f>
        <v>150</v>
      </c>
      <c r="F838">
        <v>19</v>
      </c>
      <c r="G838">
        <f>IF(OR(WEEKDAY(Cafe_FitTrained[[#This Row],[Date]])=1, WEEKDAY(Cafe_FitTrained[[#This Row],[Date]])=7),1,0)</f>
        <v>0</v>
      </c>
      <c r="H838" s="8">
        <f>K$17+(K$18*Cafe_FitTrained[[#This Row],[Temp]])+(K$19*Cafe_FitTrained[[#This Row],[ADSpend]])+(K$20*Cafe_FitTrained[[#This Row],[TapsActive]])+(K$21*Cafe_FitTrained[[#This Row],[IsWeekend]])</f>
        <v>11641.797489106224</v>
      </c>
    </row>
    <row r="839" spans="2:8" x14ac:dyDescent="0.3">
      <c r="B839" s="1">
        <f t="shared" si="12"/>
        <v>43568</v>
      </c>
      <c r="C839" s="2">
        <v>17466.305835732539</v>
      </c>
      <c r="D839">
        <v>71</v>
      </c>
      <c r="E839" cm="1">
        <f t="array" ref="E839">_xlfn.SWITCH(MONTH(Cafe_FitTrained[[#This Row],[Date]]),1,100,2,100,3,100,4,150,5,150,6,150,7,150,8,200,9,150,10,150,11,150,12,150)</f>
        <v>150</v>
      </c>
      <c r="F839">
        <v>13</v>
      </c>
      <c r="G839">
        <f>IF(OR(WEEKDAY(Cafe_FitTrained[[#This Row],[Date]])=1, WEEKDAY(Cafe_FitTrained[[#This Row],[Date]])=7),1,0)</f>
        <v>1</v>
      </c>
      <c r="H839" s="8">
        <f>K$17+(K$18*Cafe_FitTrained[[#This Row],[Temp]])+(K$19*Cafe_FitTrained[[#This Row],[ADSpend]])+(K$20*Cafe_FitTrained[[#This Row],[TapsActive]])+(K$21*Cafe_FitTrained[[#This Row],[IsWeekend]])</f>
        <v>14582.952388431202</v>
      </c>
    </row>
    <row r="840" spans="2:8" x14ac:dyDescent="0.3">
      <c r="B840" s="1">
        <f t="shared" si="12"/>
        <v>43569</v>
      </c>
      <c r="C840" s="2">
        <v>14943.49994504272</v>
      </c>
      <c r="D840">
        <v>73</v>
      </c>
      <c r="E840" cm="1">
        <f t="array" ref="E840">_xlfn.SWITCH(MONTH(Cafe_FitTrained[[#This Row],[Date]]),1,100,2,100,3,100,4,150,5,150,6,150,7,150,8,200,9,150,10,150,11,150,12,150)</f>
        <v>150</v>
      </c>
      <c r="F840">
        <v>17</v>
      </c>
      <c r="G840">
        <f>IF(OR(WEEKDAY(Cafe_FitTrained[[#This Row],[Date]])=1, WEEKDAY(Cafe_FitTrained[[#This Row],[Date]])=7),1,0)</f>
        <v>1</v>
      </c>
      <c r="H840" s="8">
        <f>K$17+(K$18*Cafe_FitTrained[[#This Row],[Temp]])+(K$19*Cafe_FitTrained[[#This Row],[ADSpend]])+(K$20*Cafe_FitTrained[[#This Row],[TapsActive]])+(K$21*Cafe_FitTrained[[#This Row],[IsWeekend]])</f>
        <v>14572.696263027283</v>
      </c>
    </row>
    <row r="841" spans="2:8" x14ac:dyDescent="0.3">
      <c r="B841" s="1">
        <f t="shared" ref="B841:B904" si="13">B840+1</f>
        <v>43570</v>
      </c>
      <c r="C841" s="2">
        <v>12209.805624664741</v>
      </c>
      <c r="D841">
        <v>56</v>
      </c>
      <c r="E841" cm="1">
        <f t="array" ref="E841">_xlfn.SWITCH(MONTH(Cafe_FitTrained[[#This Row],[Date]]),1,100,2,100,3,100,4,150,5,150,6,150,7,150,8,200,9,150,10,150,11,150,12,150)</f>
        <v>150</v>
      </c>
      <c r="F841">
        <v>12</v>
      </c>
      <c r="G841">
        <f>IF(OR(WEEKDAY(Cafe_FitTrained[[#This Row],[Date]])=1, WEEKDAY(Cafe_FitTrained[[#This Row],[Date]])=7),1,0)</f>
        <v>0</v>
      </c>
      <c r="H841" s="8">
        <f>K$17+(K$18*Cafe_FitTrained[[#This Row],[Temp]])+(K$19*Cafe_FitTrained[[#This Row],[ADSpend]])+(K$20*Cafe_FitTrained[[#This Row],[TapsActive]])+(K$21*Cafe_FitTrained[[#This Row],[IsWeekend]])</f>
        <v>11178.826621704857</v>
      </c>
    </row>
    <row r="842" spans="2:8" x14ac:dyDescent="0.3">
      <c r="B842" s="1">
        <f t="shared" si="13"/>
        <v>43571</v>
      </c>
      <c r="C842" s="2">
        <v>12907.499478516926</v>
      </c>
      <c r="D842">
        <v>60</v>
      </c>
      <c r="E842" cm="1">
        <f t="array" ref="E842">_xlfn.SWITCH(MONTH(Cafe_FitTrained[[#This Row],[Date]]),1,100,2,100,3,100,4,150,5,150,6,150,7,150,8,200,9,150,10,150,11,150,12,150)</f>
        <v>150</v>
      </c>
      <c r="F842">
        <v>16</v>
      </c>
      <c r="G842">
        <f>IF(OR(WEEKDAY(Cafe_FitTrained[[#This Row],[Date]])=1, WEEKDAY(Cafe_FitTrained[[#This Row],[Date]])=7),1,0)</f>
        <v>0</v>
      </c>
      <c r="H842" s="8">
        <f>K$17+(K$18*Cafe_FitTrained[[#This Row],[Temp]])+(K$19*Cafe_FitTrained[[#This Row],[ADSpend]])+(K$20*Cafe_FitTrained[[#This Row],[TapsActive]])+(K$21*Cafe_FitTrained[[#This Row],[IsWeekend]])</f>
        <v>11245.517550198252</v>
      </c>
    </row>
    <row r="843" spans="2:8" x14ac:dyDescent="0.3">
      <c r="B843" s="1">
        <f t="shared" si="13"/>
        <v>43572</v>
      </c>
      <c r="C843" s="2">
        <v>12519.602063533883</v>
      </c>
      <c r="D843">
        <v>67</v>
      </c>
      <c r="E843" cm="1">
        <f t="array" ref="E843">_xlfn.SWITCH(MONTH(Cafe_FitTrained[[#This Row],[Date]]),1,100,2,100,3,100,4,150,5,150,6,150,7,150,8,200,9,150,10,150,11,150,12,150)</f>
        <v>150</v>
      </c>
      <c r="F843">
        <v>13</v>
      </c>
      <c r="G843">
        <f>IF(OR(WEEKDAY(Cafe_FitTrained[[#This Row],[Date]])=1, WEEKDAY(Cafe_FitTrained[[#This Row],[Date]])=7),1,0)</f>
        <v>0</v>
      </c>
      <c r="H843" s="8">
        <f>K$17+(K$18*Cafe_FitTrained[[#This Row],[Temp]])+(K$19*Cafe_FitTrained[[#This Row],[ADSpend]])+(K$20*Cafe_FitTrained[[#This Row],[TapsActive]])+(K$21*Cafe_FitTrained[[#This Row],[IsWeekend]])</f>
        <v>11580.234623314787</v>
      </c>
    </row>
    <row r="844" spans="2:8" x14ac:dyDescent="0.3">
      <c r="B844" s="1">
        <f t="shared" si="13"/>
        <v>43573</v>
      </c>
      <c r="C844" s="2">
        <v>14120.482099408226</v>
      </c>
      <c r="D844">
        <v>70</v>
      </c>
      <c r="E844" cm="1">
        <f t="array" ref="E844">_xlfn.SWITCH(MONTH(Cafe_FitTrained[[#This Row],[Date]]),1,100,2,100,3,100,4,150,5,150,6,150,7,150,8,200,9,150,10,150,11,150,12,150)</f>
        <v>150</v>
      </c>
      <c r="F844">
        <v>14</v>
      </c>
      <c r="G844">
        <f>IF(OR(WEEKDAY(Cafe_FitTrained[[#This Row],[Date]])=1, WEEKDAY(Cafe_FitTrained[[#This Row],[Date]])=7),1,0)</f>
        <v>0</v>
      </c>
      <c r="H844" s="8">
        <f>K$17+(K$18*Cafe_FitTrained[[#This Row],[Temp]])+(K$19*Cafe_FitTrained[[#This Row],[ADSpend]])+(K$20*Cafe_FitTrained[[#This Row],[TapsActive]])+(K$21*Cafe_FitTrained[[#This Row],[IsWeekend]])</f>
        <v>11673.854409335454</v>
      </c>
    </row>
    <row r="845" spans="2:8" x14ac:dyDescent="0.3">
      <c r="B845" s="1">
        <f t="shared" si="13"/>
        <v>43574</v>
      </c>
      <c r="C845" s="2">
        <v>13349.630375786834</v>
      </c>
      <c r="D845">
        <v>66</v>
      </c>
      <c r="E845" cm="1">
        <f t="array" ref="E845">_xlfn.SWITCH(MONTH(Cafe_FitTrained[[#This Row],[Date]]),1,100,2,100,3,100,4,150,5,150,6,150,7,150,8,200,9,150,10,150,11,150,12,150)</f>
        <v>150</v>
      </c>
      <c r="F845">
        <v>17</v>
      </c>
      <c r="G845">
        <f>IF(OR(WEEKDAY(Cafe_FitTrained[[#This Row],[Date]])=1, WEEKDAY(Cafe_FitTrained[[#This Row],[Date]])=7),1,0)</f>
        <v>0</v>
      </c>
      <c r="H845" s="8">
        <f>K$17+(K$18*Cafe_FitTrained[[#This Row],[Temp]])+(K$19*Cafe_FitTrained[[#This Row],[ADSpend]])+(K$20*Cafe_FitTrained[[#This Row],[TapsActive]])+(K$21*Cafe_FitTrained[[#This Row],[IsWeekend]])</f>
        <v>11454.557917064894</v>
      </c>
    </row>
    <row r="846" spans="2:8" x14ac:dyDescent="0.3">
      <c r="B846" s="1">
        <f t="shared" si="13"/>
        <v>43575</v>
      </c>
      <c r="C846" s="2">
        <v>13839.21209584397</v>
      </c>
      <c r="D846">
        <v>47</v>
      </c>
      <c r="E846" cm="1">
        <f t="array" ref="E846">_xlfn.SWITCH(MONTH(Cafe_FitTrained[[#This Row],[Date]]),1,100,2,100,3,100,4,150,5,150,6,150,7,150,8,200,9,150,10,150,11,150,12,150)</f>
        <v>150</v>
      </c>
      <c r="F846">
        <v>13</v>
      </c>
      <c r="G846">
        <f>IF(OR(WEEKDAY(Cafe_FitTrained[[#This Row],[Date]])=1, WEEKDAY(Cafe_FitTrained[[#This Row],[Date]])=7),1,0)</f>
        <v>1</v>
      </c>
      <c r="H846" s="8">
        <f>K$17+(K$18*Cafe_FitTrained[[#This Row],[Temp]])+(K$19*Cafe_FitTrained[[#This Row],[ADSpend]])+(K$20*Cafe_FitTrained[[#This Row],[TapsActive]])+(K$21*Cafe_FitTrained[[#This Row],[IsWeekend]])</f>
        <v>13659.587741663408</v>
      </c>
    </row>
    <row r="847" spans="2:8" x14ac:dyDescent="0.3">
      <c r="B847" s="1">
        <f t="shared" si="13"/>
        <v>43576</v>
      </c>
      <c r="C847" s="2">
        <v>14516.508919654745</v>
      </c>
      <c r="D847">
        <v>56</v>
      </c>
      <c r="E847" cm="1">
        <f t="array" ref="E847">_xlfn.SWITCH(MONTH(Cafe_FitTrained[[#This Row],[Date]]),1,100,2,100,3,100,4,150,5,150,6,150,7,150,8,200,9,150,10,150,11,150,12,150)</f>
        <v>150</v>
      </c>
      <c r="F847">
        <v>12</v>
      </c>
      <c r="G847">
        <f>IF(OR(WEEKDAY(Cafe_FitTrained[[#This Row],[Date]])=1, WEEKDAY(Cafe_FitTrained[[#This Row],[Date]])=7),1,0)</f>
        <v>1</v>
      </c>
      <c r="H847" s="8">
        <f>K$17+(K$18*Cafe_FitTrained[[#This Row],[Temp]])+(K$19*Cafe_FitTrained[[#This Row],[ADSpend]])+(K$20*Cafe_FitTrained[[#This Row],[TapsActive]])+(K$21*Cafe_FitTrained[[#This Row],[IsWeekend]])</f>
        <v>14027.650279026639</v>
      </c>
    </row>
    <row r="848" spans="2:8" x14ac:dyDescent="0.3">
      <c r="B848" s="1">
        <f t="shared" si="13"/>
        <v>43577</v>
      </c>
      <c r="C848" s="2">
        <v>13239.935499615569</v>
      </c>
      <c r="D848">
        <v>65</v>
      </c>
      <c r="E848" cm="1">
        <f t="array" ref="E848">_xlfn.SWITCH(MONTH(Cafe_FitTrained[[#This Row],[Date]]),1,100,2,100,3,100,4,150,5,150,6,150,7,150,8,200,9,150,10,150,11,150,12,150)</f>
        <v>150</v>
      </c>
      <c r="F848">
        <v>17</v>
      </c>
      <c r="G848">
        <f>IF(OR(WEEKDAY(Cafe_FitTrained[[#This Row],[Date]])=1, WEEKDAY(Cafe_FitTrained[[#This Row],[Date]])=7),1,0)</f>
        <v>0</v>
      </c>
      <c r="H848" s="8">
        <f>K$17+(K$18*Cafe_FitTrained[[#This Row],[Temp]])+(K$19*Cafe_FitTrained[[#This Row],[ADSpend]])+(K$20*Cafe_FitTrained[[#This Row],[TapsActive]])+(K$21*Cafe_FitTrained[[#This Row],[IsWeekend]])</f>
        <v>11416.084390116235</v>
      </c>
    </row>
    <row r="849" spans="2:8" x14ac:dyDescent="0.3">
      <c r="B849" s="1">
        <f t="shared" si="13"/>
        <v>43578</v>
      </c>
      <c r="C849" s="2">
        <v>13266.017142873581</v>
      </c>
      <c r="D849">
        <v>70</v>
      </c>
      <c r="E849" cm="1">
        <f t="array" ref="E849">_xlfn.SWITCH(MONTH(Cafe_FitTrained[[#This Row],[Date]]),1,100,2,100,3,100,4,150,5,150,6,150,7,150,8,200,9,150,10,150,11,150,12,150)</f>
        <v>150</v>
      </c>
      <c r="F849">
        <v>16</v>
      </c>
      <c r="G849">
        <f>IF(OR(WEEKDAY(Cafe_FitTrained[[#This Row],[Date]])=1, WEEKDAY(Cafe_FitTrained[[#This Row],[Date]])=7),1,0)</f>
        <v>0</v>
      </c>
      <c r="H849" s="8">
        <f>K$17+(K$18*Cafe_FitTrained[[#This Row],[Temp]])+(K$19*Cafe_FitTrained[[#This Row],[ADSpend]])+(K$20*Cafe_FitTrained[[#This Row],[TapsActive]])+(K$21*Cafe_FitTrained[[#This Row],[IsWeekend]])</f>
        <v>11630.252819684834</v>
      </c>
    </row>
    <row r="850" spans="2:8" x14ac:dyDescent="0.3">
      <c r="B850" s="1">
        <f t="shared" si="13"/>
        <v>43579</v>
      </c>
      <c r="C850" s="2">
        <v>12640.925003378961</v>
      </c>
      <c r="D850">
        <v>73</v>
      </c>
      <c r="E850" cm="1">
        <f t="array" ref="E850">_xlfn.SWITCH(MONTH(Cafe_FitTrained[[#This Row],[Date]]),1,100,2,100,3,100,4,150,5,150,6,150,7,150,8,200,9,150,10,150,11,150,12,150)</f>
        <v>150</v>
      </c>
      <c r="F850">
        <v>12</v>
      </c>
      <c r="G850">
        <f>IF(OR(WEEKDAY(Cafe_FitTrained[[#This Row],[Date]])=1, WEEKDAY(Cafe_FitTrained[[#This Row],[Date]])=7),1,0)</f>
        <v>0</v>
      </c>
      <c r="H850" s="8">
        <f>K$17+(K$18*Cafe_FitTrained[[#This Row],[Temp]])+(K$19*Cafe_FitTrained[[#This Row],[ADSpend]])+(K$20*Cafe_FitTrained[[#This Row],[TapsActive]])+(K$21*Cafe_FitTrained[[#This Row],[IsWeekend]])</f>
        <v>11832.876579832047</v>
      </c>
    </row>
    <row r="851" spans="2:8" x14ac:dyDescent="0.3">
      <c r="B851" s="1">
        <f t="shared" si="13"/>
        <v>43580</v>
      </c>
      <c r="C851" s="2">
        <v>13350.514898020272</v>
      </c>
      <c r="D851">
        <v>69</v>
      </c>
      <c r="E851" cm="1">
        <f t="array" ref="E851">_xlfn.SWITCH(MONTH(Cafe_FitTrained[[#This Row],[Date]]),1,100,2,100,3,100,4,150,5,150,6,150,7,150,8,200,9,150,10,150,11,150,12,150)</f>
        <v>150</v>
      </c>
      <c r="F851">
        <v>17</v>
      </c>
      <c r="G851">
        <f>IF(OR(WEEKDAY(Cafe_FitTrained[[#This Row],[Date]])=1, WEEKDAY(Cafe_FitTrained[[#This Row],[Date]])=7),1,0)</f>
        <v>0</v>
      </c>
      <c r="H851" s="8">
        <f>K$17+(K$18*Cafe_FitTrained[[#This Row],[Temp]])+(K$19*Cafe_FitTrained[[#This Row],[ADSpend]])+(K$20*Cafe_FitTrained[[#This Row],[TapsActive]])+(K$21*Cafe_FitTrained[[#This Row],[IsWeekend]])</f>
        <v>11569.978497910868</v>
      </c>
    </row>
    <row r="852" spans="2:8" x14ac:dyDescent="0.3">
      <c r="B852" s="1">
        <f t="shared" si="13"/>
        <v>43581</v>
      </c>
      <c r="C852" s="2">
        <v>13564.552112153546</v>
      </c>
      <c r="D852">
        <v>65</v>
      </c>
      <c r="E852" cm="1">
        <f t="array" ref="E852">_xlfn.SWITCH(MONTH(Cafe_FitTrained[[#This Row],[Date]]),1,100,2,100,3,100,4,150,5,150,6,150,7,150,8,200,9,150,10,150,11,150,12,150)</f>
        <v>150</v>
      </c>
      <c r="F852">
        <v>14</v>
      </c>
      <c r="G852">
        <f>IF(OR(WEEKDAY(Cafe_FitTrained[[#This Row],[Date]])=1, WEEKDAY(Cafe_FitTrained[[#This Row],[Date]])=7),1,0)</f>
        <v>0</v>
      </c>
      <c r="H852" s="8">
        <f>K$17+(K$18*Cafe_FitTrained[[#This Row],[Temp]])+(K$19*Cafe_FitTrained[[#This Row],[ADSpend]])+(K$20*Cafe_FitTrained[[#This Row],[TapsActive]])+(K$21*Cafe_FitTrained[[#This Row],[IsWeekend]])</f>
        <v>11481.486774592164</v>
      </c>
    </row>
    <row r="853" spans="2:8" x14ac:dyDescent="0.3">
      <c r="B853" s="1">
        <f t="shared" si="13"/>
        <v>43582</v>
      </c>
      <c r="C853" s="2">
        <v>15180.344259891735</v>
      </c>
      <c r="D853">
        <v>64</v>
      </c>
      <c r="E853" cm="1">
        <f t="array" ref="E853">_xlfn.SWITCH(MONTH(Cafe_FitTrained[[#This Row],[Date]]),1,100,2,100,3,100,4,150,5,150,6,150,7,150,8,200,9,150,10,150,11,150,12,150)</f>
        <v>150</v>
      </c>
      <c r="F853">
        <v>16</v>
      </c>
      <c r="G853">
        <f>IF(OR(WEEKDAY(Cafe_FitTrained[[#This Row],[Date]])=1, WEEKDAY(Cafe_FitTrained[[#This Row],[Date]])=7),1,0)</f>
        <v>1</v>
      </c>
      <c r="H853" s="8">
        <f>K$17+(K$18*Cafe_FitTrained[[#This Row],[Temp]])+(K$19*Cafe_FitTrained[[#This Row],[ADSpend]])+(K$20*Cafe_FitTrained[[#This Row],[TapsActive]])+(K$21*Cafe_FitTrained[[#This Row],[IsWeekend]])</f>
        <v>14248.235315314667</v>
      </c>
    </row>
    <row r="854" spans="2:8" x14ac:dyDescent="0.3">
      <c r="B854" s="1">
        <f t="shared" si="13"/>
        <v>43583</v>
      </c>
      <c r="C854" s="2">
        <v>15895.721083200355</v>
      </c>
      <c r="D854">
        <v>69</v>
      </c>
      <c r="E854" cm="1">
        <f t="array" ref="E854">_xlfn.SWITCH(MONTH(Cafe_FitTrained[[#This Row],[Date]]),1,100,2,100,3,100,4,150,5,150,6,150,7,150,8,200,9,150,10,150,11,150,12,150)</f>
        <v>150</v>
      </c>
      <c r="F854">
        <v>19</v>
      </c>
      <c r="G854">
        <f>IF(OR(WEEKDAY(Cafe_FitTrained[[#This Row],[Date]])=1, WEEKDAY(Cafe_FitTrained[[#This Row],[Date]])=7),1,0)</f>
        <v>1</v>
      </c>
      <c r="H854" s="8">
        <f>K$17+(K$18*Cafe_FitTrained[[#This Row],[Temp]])+(K$19*Cafe_FitTrained[[#This Row],[ADSpend]])+(K$20*Cafe_FitTrained[[#This Row],[TapsActive]])+(K$21*Cafe_FitTrained[[#This Row],[IsWeekend]])</f>
        <v>14375.200565582032</v>
      </c>
    </row>
    <row r="855" spans="2:8" x14ac:dyDescent="0.3">
      <c r="B855" s="1">
        <f t="shared" si="13"/>
        <v>43584</v>
      </c>
      <c r="C855" s="2">
        <v>13217.4441175752</v>
      </c>
      <c r="D855">
        <v>74</v>
      </c>
      <c r="E855" cm="1">
        <f t="array" ref="E855">_xlfn.SWITCH(MONTH(Cafe_FitTrained[[#This Row],[Date]]),1,100,2,100,3,100,4,150,5,150,6,150,7,150,8,200,9,150,10,150,11,150,12,150)</f>
        <v>150</v>
      </c>
      <c r="F855">
        <v>14</v>
      </c>
      <c r="G855">
        <f>IF(OR(WEEKDAY(Cafe_FitTrained[[#This Row],[Date]])=1, WEEKDAY(Cafe_FitTrained[[#This Row],[Date]])=7),1,0)</f>
        <v>0</v>
      </c>
      <c r="H855" s="8">
        <f>K$17+(K$18*Cafe_FitTrained[[#This Row],[Temp]])+(K$19*Cafe_FitTrained[[#This Row],[ADSpend]])+(K$20*Cafe_FitTrained[[#This Row],[TapsActive]])+(K$21*Cafe_FitTrained[[#This Row],[IsWeekend]])</f>
        <v>11827.748517130085</v>
      </c>
    </row>
    <row r="856" spans="2:8" x14ac:dyDescent="0.3">
      <c r="B856" s="1">
        <f t="shared" si="13"/>
        <v>43585</v>
      </c>
      <c r="C856" s="2">
        <v>13303.459145358829</v>
      </c>
      <c r="D856">
        <v>75</v>
      </c>
      <c r="E856" cm="1">
        <f t="array" ref="E856">_xlfn.SWITCH(MONTH(Cafe_FitTrained[[#This Row],[Date]]),1,100,2,100,3,100,4,150,5,150,6,150,7,150,8,200,9,150,10,150,11,150,12,150)</f>
        <v>150</v>
      </c>
      <c r="F856">
        <v>13</v>
      </c>
      <c r="G856">
        <f>IF(OR(WEEKDAY(Cafe_FitTrained[[#This Row],[Date]])=1, WEEKDAY(Cafe_FitTrained[[#This Row],[Date]])=7),1,0)</f>
        <v>0</v>
      </c>
      <c r="H856" s="8">
        <f>K$17+(K$18*Cafe_FitTrained[[#This Row],[Temp]])+(K$19*Cafe_FitTrained[[#This Row],[ADSpend]])+(K$20*Cafe_FitTrained[[#This Row],[TapsActive]])+(K$21*Cafe_FitTrained[[#This Row],[IsWeekend]])</f>
        <v>11888.022838904053</v>
      </c>
    </row>
    <row r="857" spans="2:8" x14ac:dyDescent="0.3">
      <c r="B857" s="1">
        <f t="shared" si="13"/>
        <v>43586</v>
      </c>
      <c r="C857" s="2">
        <v>14283.281866786603</v>
      </c>
      <c r="D857">
        <v>74</v>
      </c>
      <c r="E857" cm="1">
        <f t="array" ref="E857">_xlfn.SWITCH(MONTH(Cafe_FitTrained[[#This Row],[Date]]),1,100,2,100,3,100,4,150,5,150,6,150,7,150,8,200,9,150,10,150,11,150,12,150)</f>
        <v>150</v>
      </c>
      <c r="F857">
        <v>14</v>
      </c>
      <c r="G857">
        <f>IF(OR(WEEKDAY(Cafe_FitTrained[[#This Row],[Date]])=1, WEEKDAY(Cafe_FitTrained[[#This Row],[Date]])=7),1,0)</f>
        <v>0</v>
      </c>
      <c r="H857" s="8">
        <f>K$17+(K$18*Cafe_FitTrained[[#This Row],[Temp]])+(K$19*Cafe_FitTrained[[#This Row],[ADSpend]])+(K$20*Cafe_FitTrained[[#This Row],[TapsActive]])+(K$21*Cafe_FitTrained[[#This Row],[IsWeekend]])</f>
        <v>11827.748517130085</v>
      </c>
    </row>
    <row r="858" spans="2:8" x14ac:dyDescent="0.3">
      <c r="B858" s="1">
        <f t="shared" si="13"/>
        <v>43587</v>
      </c>
      <c r="C858" s="2">
        <v>14459.056107085675</v>
      </c>
      <c r="D858">
        <v>74</v>
      </c>
      <c r="E858" cm="1">
        <f t="array" ref="E858">_xlfn.SWITCH(MONTH(Cafe_FitTrained[[#This Row],[Date]]),1,100,2,100,3,100,4,150,5,150,6,150,7,150,8,200,9,150,10,150,11,150,12,150)</f>
        <v>150</v>
      </c>
      <c r="F858">
        <v>18</v>
      </c>
      <c r="G858">
        <f>IF(OR(WEEKDAY(Cafe_FitTrained[[#This Row],[Date]])=1, WEEKDAY(Cafe_FitTrained[[#This Row],[Date]])=7),1,0)</f>
        <v>0</v>
      </c>
      <c r="H858" s="8">
        <f>K$17+(K$18*Cafe_FitTrained[[#This Row],[Temp]])+(K$19*Cafe_FitTrained[[#This Row],[ADSpend]])+(K$20*Cafe_FitTrained[[#This Row],[TapsActive]])+(K$21*Cafe_FitTrained[[#This Row],[IsWeekend]])</f>
        <v>11740.545337828848</v>
      </c>
    </row>
    <row r="859" spans="2:8" x14ac:dyDescent="0.3">
      <c r="B859" s="1">
        <f t="shared" si="13"/>
        <v>43588</v>
      </c>
      <c r="C859" s="2">
        <v>13848.894384166168</v>
      </c>
      <c r="D859">
        <v>75</v>
      </c>
      <c r="E859" cm="1">
        <f t="array" ref="E859">_xlfn.SWITCH(MONTH(Cafe_FitTrained[[#This Row],[Date]]),1,100,2,100,3,100,4,150,5,150,6,150,7,150,8,200,9,150,10,150,11,150,12,150)</f>
        <v>150</v>
      </c>
      <c r="F859">
        <v>18</v>
      </c>
      <c r="G859">
        <f>IF(OR(WEEKDAY(Cafe_FitTrained[[#This Row],[Date]])=1, WEEKDAY(Cafe_FitTrained[[#This Row],[Date]])=7),1,0)</f>
        <v>0</v>
      </c>
      <c r="H859" s="8">
        <f>K$17+(K$18*Cafe_FitTrained[[#This Row],[Temp]])+(K$19*Cafe_FitTrained[[#This Row],[ADSpend]])+(K$20*Cafe_FitTrained[[#This Row],[TapsActive]])+(K$21*Cafe_FitTrained[[#This Row],[IsWeekend]])</f>
        <v>11779.018864777507</v>
      </c>
    </row>
    <row r="860" spans="2:8" x14ac:dyDescent="0.3">
      <c r="B860" s="1">
        <f t="shared" si="13"/>
        <v>43589</v>
      </c>
      <c r="C860" s="2">
        <v>16701.502183543111</v>
      </c>
      <c r="D860">
        <v>76</v>
      </c>
      <c r="E860" cm="1">
        <f t="array" ref="E860">_xlfn.SWITCH(MONTH(Cafe_FitTrained[[#This Row],[Date]]),1,100,2,100,3,100,4,150,5,150,6,150,7,150,8,200,9,150,10,150,11,150,12,150)</f>
        <v>150</v>
      </c>
      <c r="F860">
        <v>21</v>
      </c>
      <c r="G860">
        <f>IF(OR(WEEKDAY(Cafe_FitTrained[[#This Row],[Date]])=1, WEEKDAY(Cafe_FitTrained[[#This Row],[Date]])=7),1,0)</f>
        <v>1</v>
      </c>
      <c r="H860" s="8">
        <f>K$17+(K$18*Cafe_FitTrained[[#This Row],[Temp]])+(K$19*Cafe_FitTrained[[#This Row],[ADSpend]])+(K$20*Cafe_FitTrained[[#This Row],[TapsActive]])+(K$21*Cafe_FitTrained[[#This Row],[IsWeekend]])</f>
        <v>14600.913664572019</v>
      </c>
    </row>
    <row r="861" spans="2:8" x14ac:dyDescent="0.3">
      <c r="B861" s="1">
        <f t="shared" si="13"/>
        <v>43590</v>
      </c>
      <c r="C861" s="2">
        <v>15307.10657335074</v>
      </c>
      <c r="D861">
        <v>71</v>
      </c>
      <c r="E861" cm="1">
        <f t="array" ref="E861">_xlfn.SWITCH(MONTH(Cafe_FitTrained[[#This Row],[Date]]),1,100,2,100,3,100,4,150,5,150,6,150,7,150,8,200,9,150,10,150,11,150,12,150)</f>
        <v>150</v>
      </c>
      <c r="F861">
        <v>12</v>
      </c>
      <c r="G861">
        <f>IF(OR(WEEKDAY(Cafe_FitTrained[[#This Row],[Date]])=1, WEEKDAY(Cafe_FitTrained[[#This Row],[Date]])=7),1,0)</f>
        <v>1</v>
      </c>
      <c r="H861" s="8">
        <f>K$17+(K$18*Cafe_FitTrained[[#This Row],[Temp]])+(K$19*Cafe_FitTrained[[#This Row],[ADSpend]])+(K$20*Cafe_FitTrained[[#This Row],[TapsActive]])+(K$21*Cafe_FitTrained[[#This Row],[IsWeekend]])</f>
        <v>14604.753183256511</v>
      </c>
    </row>
    <row r="862" spans="2:8" x14ac:dyDescent="0.3">
      <c r="B862" s="1">
        <f t="shared" si="13"/>
        <v>43591</v>
      </c>
      <c r="C862" s="2">
        <v>12212.76611499401</v>
      </c>
      <c r="D862">
        <v>69</v>
      </c>
      <c r="E862" cm="1">
        <f t="array" ref="E862">_xlfn.SWITCH(MONTH(Cafe_FitTrained[[#This Row],[Date]]),1,100,2,100,3,100,4,150,5,150,6,150,7,150,8,200,9,150,10,150,11,150,12,150)</f>
        <v>150</v>
      </c>
      <c r="F862">
        <v>13</v>
      </c>
      <c r="G862">
        <f>IF(OR(WEEKDAY(Cafe_FitTrained[[#This Row],[Date]])=1, WEEKDAY(Cafe_FitTrained[[#This Row],[Date]])=7),1,0)</f>
        <v>0</v>
      </c>
      <c r="H862" s="8">
        <f>K$17+(K$18*Cafe_FitTrained[[#This Row],[Temp]])+(K$19*Cafe_FitTrained[[#This Row],[ADSpend]])+(K$20*Cafe_FitTrained[[#This Row],[TapsActive]])+(K$21*Cafe_FitTrained[[#This Row],[IsWeekend]])</f>
        <v>11657.181677212106</v>
      </c>
    </row>
    <row r="863" spans="2:8" x14ac:dyDescent="0.3">
      <c r="B863" s="1">
        <f t="shared" si="13"/>
        <v>43592</v>
      </c>
      <c r="C863" s="2">
        <v>14721.711974678337</v>
      </c>
      <c r="D863">
        <v>74</v>
      </c>
      <c r="E863" cm="1">
        <f t="array" ref="E863">_xlfn.SWITCH(MONTH(Cafe_FitTrained[[#This Row],[Date]]),1,100,2,100,3,100,4,150,5,150,6,150,7,150,8,200,9,150,10,150,11,150,12,150)</f>
        <v>150</v>
      </c>
      <c r="F863">
        <v>17</v>
      </c>
      <c r="G863">
        <f>IF(OR(WEEKDAY(Cafe_FitTrained[[#This Row],[Date]])=1, WEEKDAY(Cafe_FitTrained[[#This Row],[Date]])=7),1,0)</f>
        <v>0</v>
      </c>
      <c r="H863" s="8">
        <f>K$17+(K$18*Cafe_FitTrained[[#This Row],[Temp]])+(K$19*Cafe_FitTrained[[#This Row],[ADSpend]])+(K$20*Cafe_FitTrained[[#This Row],[TapsActive]])+(K$21*Cafe_FitTrained[[#This Row],[IsWeekend]])</f>
        <v>11762.346132654156</v>
      </c>
    </row>
    <row r="864" spans="2:8" x14ac:dyDescent="0.3">
      <c r="B864" s="1">
        <f t="shared" si="13"/>
        <v>43593</v>
      </c>
      <c r="C864" s="2">
        <v>13736.800075461104</v>
      </c>
      <c r="D864">
        <v>74</v>
      </c>
      <c r="E864" cm="1">
        <f t="array" ref="E864">_xlfn.SWITCH(MONTH(Cafe_FitTrained[[#This Row],[Date]]),1,100,2,100,3,100,4,150,5,150,6,150,7,150,8,200,9,150,10,150,11,150,12,150)</f>
        <v>150</v>
      </c>
      <c r="F864">
        <v>22</v>
      </c>
      <c r="G864">
        <f>IF(OR(WEEKDAY(Cafe_FitTrained[[#This Row],[Date]])=1, WEEKDAY(Cafe_FitTrained[[#This Row],[Date]])=7),1,0)</f>
        <v>0</v>
      </c>
      <c r="H864" s="8">
        <f>K$17+(K$18*Cafe_FitTrained[[#This Row],[Temp]])+(K$19*Cafe_FitTrained[[#This Row],[ADSpend]])+(K$20*Cafe_FitTrained[[#This Row],[TapsActive]])+(K$21*Cafe_FitTrained[[#This Row],[IsWeekend]])</f>
        <v>11653.34215852761</v>
      </c>
    </row>
    <row r="865" spans="2:8" x14ac:dyDescent="0.3">
      <c r="B865" s="1">
        <f t="shared" si="13"/>
        <v>43594</v>
      </c>
      <c r="C865" s="2">
        <v>13823.091553843185</v>
      </c>
      <c r="D865">
        <v>73</v>
      </c>
      <c r="E865" cm="1">
        <f t="array" ref="E865">_xlfn.SWITCH(MONTH(Cafe_FitTrained[[#This Row],[Date]]),1,100,2,100,3,100,4,150,5,150,6,150,7,150,8,200,9,150,10,150,11,150,12,150)</f>
        <v>150</v>
      </c>
      <c r="F865">
        <v>21</v>
      </c>
      <c r="G865">
        <f>IF(OR(WEEKDAY(Cafe_FitTrained[[#This Row],[Date]])=1, WEEKDAY(Cafe_FitTrained[[#This Row],[Date]])=7),1,0)</f>
        <v>0</v>
      </c>
      <c r="H865" s="8">
        <f>K$17+(K$18*Cafe_FitTrained[[#This Row],[Temp]])+(K$19*Cafe_FitTrained[[#This Row],[ADSpend]])+(K$20*Cafe_FitTrained[[#This Row],[TapsActive]])+(K$21*Cafe_FitTrained[[#This Row],[IsWeekend]])</f>
        <v>11636.669426404264</v>
      </c>
    </row>
    <row r="866" spans="2:8" x14ac:dyDescent="0.3">
      <c r="B866" s="1">
        <f t="shared" si="13"/>
        <v>43595</v>
      </c>
      <c r="C866" s="2">
        <v>11847.397708530967</v>
      </c>
      <c r="D866">
        <v>71</v>
      </c>
      <c r="E866" cm="1">
        <f t="array" ref="E866">_xlfn.SWITCH(MONTH(Cafe_FitTrained[[#This Row],[Date]]),1,100,2,100,3,100,4,150,5,150,6,150,7,150,8,200,9,150,10,150,11,150,12,150)</f>
        <v>150</v>
      </c>
      <c r="F866">
        <v>19</v>
      </c>
      <c r="G866">
        <f>IF(OR(WEEKDAY(Cafe_FitTrained[[#This Row],[Date]])=1, WEEKDAY(Cafe_FitTrained[[#This Row],[Date]])=7),1,0)</f>
        <v>0</v>
      </c>
      <c r="H866" s="8">
        <f>K$17+(K$18*Cafe_FitTrained[[#This Row],[Temp]])+(K$19*Cafe_FitTrained[[#This Row],[ADSpend]])+(K$20*Cafe_FitTrained[[#This Row],[TapsActive]])+(K$21*Cafe_FitTrained[[#This Row],[IsWeekend]])</f>
        <v>11603.323962157565</v>
      </c>
    </row>
    <row r="867" spans="2:8" x14ac:dyDescent="0.3">
      <c r="B867" s="1">
        <f t="shared" si="13"/>
        <v>43596</v>
      </c>
      <c r="C867" s="2">
        <v>16564.528874016247</v>
      </c>
      <c r="D867">
        <v>74</v>
      </c>
      <c r="E867" cm="1">
        <f t="array" ref="E867">_xlfn.SWITCH(MONTH(Cafe_FitTrained[[#This Row],[Date]]),1,100,2,100,3,100,4,150,5,150,6,150,7,150,8,200,9,150,10,150,11,150,12,150)</f>
        <v>150</v>
      </c>
      <c r="F867">
        <v>18</v>
      </c>
      <c r="G867">
        <f>IF(OR(WEEKDAY(Cafe_FitTrained[[#This Row],[Date]])=1, WEEKDAY(Cafe_FitTrained[[#This Row],[Date]])=7),1,0)</f>
        <v>1</v>
      </c>
      <c r="H867" s="8">
        <f>K$17+(K$18*Cafe_FitTrained[[#This Row],[Temp]])+(K$19*Cafe_FitTrained[[#This Row],[ADSpend]])+(K$20*Cafe_FitTrained[[#This Row],[TapsActive]])+(K$21*Cafe_FitTrained[[#This Row],[IsWeekend]])</f>
        <v>14589.368995150629</v>
      </c>
    </row>
    <row r="868" spans="2:8" x14ac:dyDescent="0.3">
      <c r="B868" s="1">
        <f t="shared" si="13"/>
        <v>43597</v>
      </c>
      <c r="C868" s="2">
        <v>16930.17910884352</v>
      </c>
      <c r="D868">
        <v>69</v>
      </c>
      <c r="E868" cm="1">
        <f t="array" ref="E868">_xlfn.SWITCH(MONTH(Cafe_FitTrained[[#This Row],[Date]]),1,100,2,100,3,100,4,150,5,150,6,150,7,150,8,200,9,150,10,150,11,150,12,150)</f>
        <v>150</v>
      </c>
      <c r="F868">
        <v>20</v>
      </c>
      <c r="G868">
        <f>IF(OR(WEEKDAY(Cafe_FitTrained[[#This Row],[Date]])=1, WEEKDAY(Cafe_FitTrained[[#This Row],[Date]])=7),1,0)</f>
        <v>1</v>
      </c>
      <c r="H868" s="8">
        <f>K$17+(K$18*Cafe_FitTrained[[#This Row],[Temp]])+(K$19*Cafe_FitTrained[[#This Row],[ADSpend]])+(K$20*Cafe_FitTrained[[#This Row],[TapsActive]])+(K$21*Cafe_FitTrained[[#This Row],[IsWeekend]])</f>
        <v>14353.399770756721</v>
      </c>
    </row>
    <row r="869" spans="2:8" x14ac:dyDescent="0.3">
      <c r="B869" s="1">
        <f t="shared" si="13"/>
        <v>43598</v>
      </c>
      <c r="C869" s="2">
        <v>14170.39656292769</v>
      </c>
      <c r="D869">
        <v>68</v>
      </c>
      <c r="E869" cm="1">
        <f t="array" ref="E869">_xlfn.SWITCH(MONTH(Cafe_FitTrained[[#This Row],[Date]]),1,100,2,100,3,100,4,150,5,150,6,150,7,150,8,200,9,150,10,150,11,150,12,150)</f>
        <v>150</v>
      </c>
      <c r="F869">
        <v>17</v>
      </c>
      <c r="G869">
        <f>IF(OR(WEEKDAY(Cafe_FitTrained[[#This Row],[Date]])=1, WEEKDAY(Cafe_FitTrained[[#This Row],[Date]])=7),1,0)</f>
        <v>0</v>
      </c>
      <c r="H869" s="8">
        <f>K$17+(K$18*Cafe_FitTrained[[#This Row],[Temp]])+(K$19*Cafe_FitTrained[[#This Row],[ADSpend]])+(K$20*Cafe_FitTrained[[#This Row],[TapsActive]])+(K$21*Cafe_FitTrained[[#This Row],[IsWeekend]])</f>
        <v>11531.504970962209</v>
      </c>
    </row>
    <row r="870" spans="2:8" x14ac:dyDescent="0.3">
      <c r="B870" s="1">
        <f t="shared" si="13"/>
        <v>43599</v>
      </c>
      <c r="C870" s="2">
        <v>12777.599042421891</v>
      </c>
      <c r="D870">
        <v>62</v>
      </c>
      <c r="E870" cm="1">
        <f t="array" ref="E870">_xlfn.SWITCH(MONTH(Cafe_FitTrained[[#This Row],[Date]]),1,100,2,100,3,100,4,150,5,150,6,150,7,150,8,200,9,150,10,150,11,150,12,150)</f>
        <v>150</v>
      </c>
      <c r="F870">
        <v>20</v>
      </c>
      <c r="G870">
        <f>IF(OR(WEEKDAY(Cafe_FitTrained[[#This Row],[Date]])=1, WEEKDAY(Cafe_FitTrained[[#This Row],[Date]])=7),1,0)</f>
        <v>0</v>
      </c>
      <c r="H870" s="8">
        <f>K$17+(K$18*Cafe_FitTrained[[#This Row],[Temp]])+(K$19*Cafe_FitTrained[[#This Row],[ADSpend]])+(K$20*Cafe_FitTrained[[#This Row],[TapsActive]])+(K$21*Cafe_FitTrained[[#This Row],[IsWeekend]])</f>
        <v>11235.261424794333</v>
      </c>
    </row>
    <row r="871" spans="2:8" x14ac:dyDescent="0.3">
      <c r="B871" s="1">
        <f t="shared" si="13"/>
        <v>43600</v>
      </c>
      <c r="C871" s="2">
        <v>12162.506167280095</v>
      </c>
      <c r="D871">
        <v>64</v>
      </c>
      <c r="E871" cm="1">
        <f t="array" ref="E871">_xlfn.SWITCH(MONTH(Cafe_FitTrained[[#This Row],[Date]]),1,100,2,100,3,100,4,150,5,150,6,150,7,150,8,200,9,150,10,150,11,150,12,150)</f>
        <v>150</v>
      </c>
      <c r="F871">
        <v>20</v>
      </c>
      <c r="G871">
        <f>IF(OR(WEEKDAY(Cafe_FitTrained[[#This Row],[Date]])=1, WEEKDAY(Cafe_FitTrained[[#This Row],[Date]])=7),1,0)</f>
        <v>0</v>
      </c>
      <c r="H871" s="8">
        <f>K$17+(K$18*Cafe_FitTrained[[#This Row],[Temp]])+(K$19*Cafe_FitTrained[[#This Row],[ADSpend]])+(K$20*Cafe_FitTrained[[#This Row],[TapsActive]])+(K$21*Cafe_FitTrained[[#This Row],[IsWeekend]])</f>
        <v>11312.208478691648</v>
      </c>
    </row>
    <row r="872" spans="2:8" x14ac:dyDescent="0.3">
      <c r="B872" s="1">
        <f t="shared" si="13"/>
        <v>43601</v>
      </c>
      <c r="C872" s="2">
        <v>12579.136223359419</v>
      </c>
      <c r="D872">
        <v>73</v>
      </c>
      <c r="E872" cm="1">
        <f t="array" ref="E872">_xlfn.SWITCH(MONTH(Cafe_FitTrained[[#This Row],[Date]]),1,100,2,100,3,100,4,150,5,150,6,150,7,150,8,200,9,150,10,150,11,150,12,150)</f>
        <v>150</v>
      </c>
      <c r="F872">
        <v>16</v>
      </c>
      <c r="G872">
        <f>IF(OR(WEEKDAY(Cafe_FitTrained[[#This Row],[Date]])=1, WEEKDAY(Cafe_FitTrained[[#This Row],[Date]])=7),1,0)</f>
        <v>0</v>
      </c>
      <c r="H872" s="8">
        <f>K$17+(K$18*Cafe_FitTrained[[#This Row],[Temp]])+(K$19*Cafe_FitTrained[[#This Row],[ADSpend]])+(K$20*Cafe_FitTrained[[#This Row],[TapsActive]])+(K$21*Cafe_FitTrained[[#This Row],[IsWeekend]])</f>
        <v>11745.67340053081</v>
      </c>
    </row>
    <row r="873" spans="2:8" x14ac:dyDescent="0.3">
      <c r="B873" s="1">
        <f t="shared" si="13"/>
        <v>43602</v>
      </c>
      <c r="C873" s="2">
        <v>13481.07169346969</v>
      </c>
      <c r="D873">
        <v>76</v>
      </c>
      <c r="E873" cm="1">
        <f t="array" ref="E873">_xlfn.SWITCH(MONTH(Cafe_FitTrained[[#This Row],[Date]]),1,100,2,100,3,100,4,150,5,150,6,150,7,150,8,200,9,150,10,150,11,150,12,150)</f>
        <v>150</v>
      </c>
      <c r="F873">
        <v>16</v>
      </c>
      <c r="G873">
        <f>IF(OR(WEEKDAY(Cafe_FitTrained[[#This Row],[Date]])=1, WEEKDAY(Cafe_FitTrained[[#This Row],[Date]])=7),1,0)</f>
        <v>0</v>
      </c>
      <c r="H873" s="8">
        <f>K$17+(K$18*Cafe_FitTrained[[#This Row],[Temp]])+(K$19*Cafe_FitTrained[[#This Row],[ADSpend]])+(K$20*Cafe_FitTrained[[#This Row],[TapsActive]])+(K$21*Cafe_FitTrained[[#This Row],[IsWeekend]])</f>
        <v>11861.093981376784</v>
      </c>
    </row>
    <row r="874" spans="2:8" x14ac:dyDescent="0.3">
      <c r="B874" s="1">
        <f t="shared" si="13"/>
        <v>43603</v>
      </c>
      <c r="C874" s="2">
        <v>16514.924196003365</v>
      </c>
      <c r="D874">
        <v>76</v>
      </c>
      <c r="E874" cm="1">
        <f t="array" ref="E874">_xlfn.SWITCH(MONTH(Cafe_FitTrained[[#This Row],[Date]]),1,100,2,100,3,100,4,150,5,150,6,150,7,150,8,200,9,150,10,150,11,150,12,150)</f>
        <v>150</v>
      </c>
      <c r="F874">
        <v>16</v>
      </c>
      <c r="G874">
        <f>IF(OR(WEEKDAY(Cafe_FitTrained[[#This Row],[Date]])=1, WEEKDAY(Cafe_FitTrained[[#This Row],[Date]])=7),1,0)</f>
        <v>1</v>
      </c>
      <c r="H874" s="8">
        <f>K$17+(K$18*Cafe_FitTrained[[#This Row],[Temp]])+(K$19*Cafe_FitTrained[[#This Row],[ADSpend]])+(K$20*Cafe_FitTrained[[#This Row],[TapsActive]])+(K$21*Cafe_FitTrained[[#This Row],[IsWeekend]])</f>
        <v>14709.917638698565</v>
      </c>
    </row>
    <row r="875" spans="2:8" x14ac:dyDescent="0.3">
      <c r="B875" s="1">
        <f t="shared" si="13"/>
        <v>43604</v>
      </c>
      <c r="C875" s="2">
        <v>15155.857210550403</v>
      </c>
      <c r="D875">
        <v>78</v>
      </c>
      <c r="E875" cm="1">
        <f t="array" ref="E875">_xlfn.SWITCH(MONTH(Cafe_FitTrained[[#This Row],[Date]]),1,100,2,100,3,100,4,150,5,150,6,150,7,150,8,200,9,150,10,150,11,150,12,150)</f>
        <v>150</v>
      </c>
      <c r="F875">
        <v>20</v>
      </c>
      <c r="G875">
        <f>IF(OR(WEEKDAY(Cafe_FitTrained[[#This Row],[Date]])=1, WEEKDAY(Cafe_FitTrained[[#This Row],[Date]])=7),1,0)</f>
        <v>1</v>
      </c>
      <c r="H875" s="8">
        <f>K$17+(K$18*Cafe_FitTrained[[#This Row],[Temp]])+(K$19*Cafe_FitTrained[[#This Row],[ADSpend]])+(K$20*Cafe_FitTrained[[#This Row],[TapsActive]])+(K$21*Cafe_FitTrained[[#This Row],[IsWeekend]])</f>
        <v>14699.661513294643</v>
      </c>
    </row>
    <row r="876" spans="2:8" x14ac:dyDescent="0.3">
      <c r="B876" s="1">
        <f t="shared" si="13"/>
        <v>43605</v>
      </c>
      <c r="C876" s="2">
        <v>13905.820860211068</v>
      </c>
      <c r="D876">
        <v>78</v>
      </c>
      <c r="E876" cm="1">
        <f t="array" ref="E876">_xlfn.SWITCH(MONTH(Cafe_FitTrained[[#This Row],[Date]]),1,100,2,100,3,100,4,150,5,150,6,150,7,150,8,200,9,150,10,150,11,150,12,150)</f>
        <v>150</v>
      </c>
      <c r="F876">
        <v>21</v>
      </c>
      <c r="G876">
        <f>IF(OR(WEEKDAY(Cafe_FitTrained[[#This Row],[Date]])=1, WEEKDAY(Cafe_FitTrained[[#This Row],[Date]])=7),1,0)</f>
        <v>0</v>
      </c>
      <c r="H876" s="8">
        <f>K$17+(K$18*Cafe_FitTrained[[#This Row],[Temp]])+(K$19*Cafe_FitTrained[[#This Row],[ADSpend]])+(K$20*Cafe_FitTrained[[#This Row],[TapsActive]])+(K$21*Cafe_FitTrained[[#This Row],[IsWeekend]])</f>
        <v>11829.037061147552</v>
      </c>
    </row>
    <row r="877" spans="2:8" x14ac:dyDescent="0.3">
      <c r="B877" s="1">
        <f t="shared" si="13"/>
        <v>43606</v>
      </c>
      <c r="C877" s="2">
        <v>12376.697717319323</v>
      </c>
      <c r="D877">
        <v>79</v>
      </c>
      <c r="E877" cm="1">
        <f t="array" ref="E877">_xlfn.SWITCH(MONTH(Cafe_FitTrained[[#This Row],[Date]]),1,100,2,100,3,100,4,150,5,150,6,150,7,150,8,200,9,150,10,150,11,150,12,150)</f>
        <v>150</v>
      </c>
      <c r="F877">
        <v>20</v>
      </c>
      <c r="G877">
        <f>IF(OR(WEEKDAY(Cafe_FitTrained[[#This Row],[Date]])=1, WEEKDAY(Cafe_FitTrained[[#This Row],[Date]])=7),1,0)</f>
        <v>0</v>
      </c>
      <c r="H877" s="8">
        <f>K$17+(K$18*Cafe_FitTrained[[#This Row],[Temp]])+(K$19*Cafe_FitTrained[[#This Row],[ADSpend]])+(K$20*Cafe_FitTrained[[#This Row],[TapsActive]])+(K$21*Cafe_FitTrained[[#This Row],[IsWeekend]])</f>
        <v>11889.31138292152</v>
      </c>
    </row>
    <row r="878" spans="2:8" x14ac:dyDescent="0.3">
      <c r="B878" s="1">
        <f t="shared" si="13"/>
        <v>43607</v>
      </c>
      <c r="C878" s="2">
        <v>13495.489314542425</v>
      </c>
      <c r="D878">
        <v>82</v>
      </c>
      <c r="E878" cm="1">
        <f t="array" ref="E878">_xlfn.SWITCH(MONTH(Cafe_FitTrained[[#This Row],[Date]]),1,100,2,100,3,100,4,150,5,150,6,150,7,150,8,200,9,150,10,150,11,150,12,150)</f>
        <v>150</v>
      </c>
      <c r="F878">
        <v>19</v>
      </c>
      <c r="G878">
        <f>IF(OR(WEEKDAY(Cafe_FitTrained[[#This Row],[Date]])=1, WEEKDAY(Cafe_FitTrained[[#This Row],[Date]])=7),1,0)</f>
        <v>0</v>
      </c>
      <c r="H878" s="8">
        <f>K$17+(K$18*Cafe_FitTrained[[#This Row],[Temp]])+(K$19*Cafe_FitTrained[[#This Row],[ADSpend]])+(K$20*Cafe_FitTrained[[#This Row],[TapsActive]])+(K$21*Cafe_FitTrained[[#This Row],[IsWeekend]])</f>
        <v>12026.532758592804</v>
      </c>
    </row>
    <row r="879" spans="2:8" x14ac:dyDescent="0.3">
      <c r="B879" s="1">
        <f t="shared" si="13"/>
        <v>43608</v>
      </c>
      <c r="C879" s="2">
        <v>12958.285938151541</v>
      </c>
      <c r="D879">
        <v>81</v>
      </c>
      <c r="E879" cm="1">
        <f t="array" ref="E879">_xlfn.SWITCH(MONTH(Cafe_FitTrained[[#This Row],[Date]]),1,100,2,100,3,100,4,150,5,150,6,150,7,150,8,200,9,150,10,150,11,150,12,150)</f>
        <v>150</v>
      </c>
      <c r="F879">
        <v>15</v>
      </c>
      <c r="G879">
        <f>IF(OR(WEEKDAY(Cafe_FitTrained[[#This Row],[Date]])=1, WEEKDAY(Cafe_FitTrained[[#This Row],[Date]])=7),1,0)</f>
        <v>0</v>
      </c>
      <c r="H879" s="8">
        <f>K$17+(K$18*Cafe_FitTrained[[#This Row],[Temp]])+(K$19*Cafe_FitTrained[[#This Row],[ADSpend]])+(K$20*Cafe_FitTrained[[#This Row],[TapsActive]])+(K$21*Cafe_FitTrained[[#This Row],[IsWeekend]])</f>
        <v>12075.262410945383</v>
      </c>
    </row>
    <row r="880" spans="2:8" x14ac:dyDescent="0.3">
      <c r="B880" s="1">
        <f t="shared" si="13"/>
        <v>43609</v>
      </c>
      <c r="C880" s="2">
        <v>13368.11883817576</v>
      </c>
      <c r="D880">
        <v>82</v>
      </c>
      <c r="E880" cm="1">
        <f t="array" ref="E880">_xlfn.SWITCH(MONTH(Cafe_FitTrained[[#This Row],[Date]]),1,100,2,100,3,100,4,150,5,150,6,150,7,150,8,200,9,150,10,150,11,150,12,150)</f>
        <v>150</v>
      </c>
      <c r="F880">
        <v>18</v>
      </c>
      <c r="G880">
        <f>IF(OR(WEEKDAY(Cafe_FitTrained[[#This Row],[Date]])=1, WEEKDAY(Cafe_FitTrained[[#This Row],[Date]])=7),1,0)</f>
        <v>0</v>
      </c>
      <c r="H880" s="8">
        <f>K$17+(K$18*Cafe_FitTrained[[#This Row],[Temp]])+(K$19*Cafe_FitTrained[[#This Row],[ADSpend]])+(K$20*Cafe_FitTrained[[#This Row],[TapsActive]])+(K$21*Cafe_FitTrained[[#This Row],[IsWeekend]])</f>
        <v>12048.333553418113</v>
      </c>
    </row>
    <row r="881" spans="2:8" x14ac:dyDescent="0.3">
      <c r="B881" s="1">
        <f t="shared" si="13"/>
        <v>43610</v>
      </c>
      <c r="C881" s="2">
        <v>16386.584585878856</v>
      </c>
      <c r="D881">
        <v>84</v>
      </c>
      <c r="E881" cm="1">
        <f t="array" ref="E881">_xlfn.SWITCH(MONTH(Cafe_FitTrained[[#This Row],[Date]]),1,100,2,100,3,100,4,150,5,150,6,150,7,150,8,200,9,150,10,150,11,150,12,150)</f>
        <v>150</v>
      </c>
      <c r="F881">
        <v>15</v>
      </c>
      <c r="G881">
        <f>IF(OR(WEEKDAY(Cafe_FitTrained[[#This Row],[Date]])=1, WEEKDAY(Cafe_FitTrained[[#This Row],[Date]])=7),1,0)</f>
        <v>1</v>
      </c>
      <c r="H881" s="8">
        <f>K$17+(K$18*Cafe_FitTrained[[#This Row],[Temp]])+(K$19*Cafe_FitTrained[[#This Row],[ADSpend]])+(K$20*Cafe_FitTrained[[#This Row],[TapsActive]])+(K$21*Cafe_FitTrained[[#This Row],[IsWeekend]])</f>
        <v>15039.506649113142</v>
      </c>
    </row>
    <row r="882" spans="2:8" x14ac:dyDescent="0.3">
      <c r="B882" s="1">
        <f t="shared" si="13"/>
        <v>43611</v>
      </c>
      <c r="C882" s="2">
        <v>16554.593168308213</v>
      </c>
      <c r="D882">
        <v>85</v>
      </c>
      <c r="E882" cm="1">
        <f t="array" ref="E882">_xlfn.SWITCH(MONTH(Cafe_FitTrained[[#This Row],[Date]]),1,100,2,100,3,100,4,150,5,150,6,150,7,150,8,200,9,150,10,150,11,150,12,150)</f>
        <v>150</v>
      </c>
      <c r="F882">
        <v>19</v>
      </c>
      <c r="G882">
        <f>IF(OR(WEEKDAY(Cafe_FitTrained[[#This Row],[Date]])=1, WEEKDAY(Cafe_FitTrained[[#This Row],[Date]])=7),1,0)</f>
        <v>1</v>
      </c>
      <c r="H882" s="8">
        <f>K$17+(K$18*Cafe_FitTrained[[#This Row],[Temp]])+(K$19*Cafe_FitTrained[[#This Row],[ADSpend]])+(K$20*Cafe_FitTrained[[#This Row],[TapsActive]])+(K$21*Cafe_FitTrained[[#This Row],[IsWeekend]])</f>
        <v>14990.77699676056</v>
      </c>
    </row>
    <row r="883" spans="2:8" x14ac:dyDescent="0.3">
      <c r="B883" s="1">
        <f t="shared" si="13"/>
        <v>43612</v>
      </c>
      <c r="C883" s="2">
        <v>14358.091085036129</v>
      </c>
      <c r="D883">
        <v>84</v>
      </c>
      <c r="E883" cm="1">
        <f t="array" ref="E883">_xlfn.SWITCH(MONTH(Cafe_FitTrained[[#This Row],[Date]]),1,100,2,100,3,100,4,150,5,150,6,150,7,150,8,200,9,150,10,150,11,150,12,150)</f>
        <v>150</v>
      </c>
      <c r="F883">
        <v>15</v>
      </c>
      <c r="G883">
        <f>IF(OR(WEEKDAY(Cafe_FitTrained[[#This Row],[Date]])=1, WEEKDAY(Cafe_FitTrained[[#This Row],[Date]])=7),1,0)</f>
        <v>0</v>
      </c>
      <c r="H883" s="8">
        <f>K$17+(K$18*Cafe_FitTrained[[#This Row],[Temp]])+(K$19*Cafe_FitTrained[[#This Row],[ADSpend]])+(K$20*Cafe_FitTrained[[#This Row],[TapsActive]])+(K$21*Cafe_FitTrained[[#This Row],[IsWeekend]])</f>
        <v>12190.68299179136</v>
      </c>
    </row>
    <row r="884" spans="2:8" x14ac:dyDescent="0.3">
      <c r="B884" s="1">
        <f t="shared" si="13"/>
        <v>43613</v>
      </c>
      <c r="C884" s="2">
        <v>12959.562907443069</v>
      </c>
      <c r="D884">
        <v>84</v>
      </c>
      <c r="E884" cm="1">
        <f t="array" ref="E884">_xlfn.SWITCH(MONTH(Cafe_FitTrained[[#This Row],[Date]]),1,100,2,100,3,100,4,150,5,150,6,150,7,150,8,200,9,150,10,150,11,150,12,150)</f>
        <v>150</v>
      </c>
      <c r="F884">
        <v>22</v>
      </c>
      <c r="G884">
        <f>IF(OR(WEEKDAY(Cafe_FitTrained[[#This Row],[Date]])=1, WEEKDAY(Cafe_FitTrained[[#This Row],[Date]])=7),1,0)</f>
        <v>0</v>
      </c>
      <c r="H884" s="8">
        <f>K$17+(K$18*Cafe_FitTrained[[#This Row],[Temp]])+(K$19*Cafe_FitTrained[[#This Row],[ADSpend]])+(K$20*Cafe_FitTrained[[#This Row],[TapsActive]])+(K$21*Cafe_FitTrained[[#This Row],[IsWeekend]])</f>
        <v>12038.077428014194</v>
      </c>
    </row>
    <row r="885" spans="2:8" x14ac:dyDescent="0.3">
      <c r="B885" s="1">
        <f t="shared" si="13"/>
        <v>43614</v>
      </c>
      <c r="C885" s="2">
        <v>12403.361445718761</v>
      </c>
      <c r="D885">
        <v>83</v>
      </c>
      <c r="E885" cm="1">
        <f t="array" ref="E885">_xlfn.SWITCH(MONTH(Cafe_FitTrained[[#This Row],[Date]]),1,100,2,100,3,100,4,150,5,150,6,150,7,150,8,200,9,150,10,150,11,150,12,150)</f>
        <v>150</v>
      </c>
      <c r="F885">
        <v>14</v>
      </c>
      <c r="G885">
        <f>IF(OR(WEEKDAY(Cafe_FitTrained[[#This Row],[Date]])=1, WEEKDAY(Cafe_FitTrained[[#This Row],[Date]])=7),1,0)</f>
        <v>0</v>
      </c>
      <c r="H885" s="8">
        <f>K$17+(K$18*Cafe_FitTrained[[#This Row],[Temp]])+(K$19*Cafe_FitTrained[[#This Row],[ADSpend]])+(K$20*Cafe_FitTrained[[#This Row],[TapsActive]])+(K$21*Cafe_FitTrained[[#This Row],[IsWeekend]])</f>
        <v>12174.01025966801</v>
      </c>
    </row>
    <row r="886" spans="2:8" x14ac:dyDescent="0.3">
      <c r="B886" s="1">
        <f t="shared" si="13"/>
        <v>43615</v>
      </c>
      <c r="C886" s="2">
        <v>14372.642874150533</v>
      </c>
      <c r="D886">
        <v>83</v>
      </c>
      <c r="E886" cm="1">
        <f t="array" ref="E886">_xlfn.SWITCH(MONTH(Cafe_FitTrained[[#This Row],[Date]]),1,100,2,100,3,100,4,150,5,150,6,150,7,150,8,200,9,150,10,150,11,150,12,150)</f>
        <v>150</v>
      </c>
      <c r="F886">
        <v>18</v>
      </c>
      <c r="G886">
        <f>IF(OR(WEEKDAY(Cafe_FitTrained[[#This Row],[Date]])=1, WEEKDAY(Cafe_FitTrained[[#This Row],[Date]])=7),1,0)</f>
        <v>0</v>
      </c>
      <c r="H886" s="8">
        <f>K$17+(K$18*Cafe_FitTrained[[#This Row],[Temp]])+(K$19*Cafe_FitTrained[[#This Row],[ADSpend]])+(K$20*Cafe_FitTrained[[#This Row],[TapsActive]])+(K$21*Cafe_FitTrained[[#This Row],[IsWeekend]])</f>
        <v>12086.807080366772</v>
      </c>
    </row>
    <row r="887" spans="2:8" x14ac:dyDescent="0.3">
      <c r="B887" s="1">
        <f t="shared" si="13"/>
        <v>43616</v>
      </c>
      <c r="C887" s="2">
        <v>14150.744027224522</v>
      </c>
      <c r="D887">
        <v>80</v>
      </c>
      <c r="E887" cm="1">
        <f t="array" ref="E887">_xlfn.SWITCH(MONTH(Cafe_FitTrained[[#This Row],[Date]]),1,100,2,100,3,100,4,150,5,150,6,150,7,150,8,200,9,150,10,150,11,150,12,150)</f>
        <v>150</v>
      </c>
      <c r="F887">
        <v>21</v>
      </c>
      <c r="G887">
        <f>IF(OR(WEEKDAY(Cafe_FitTrained[[#This Row],[Date]])=1, WEEKDAY(Cafe_FitTrained[[#This Row],[Date]])=7),1,0)</f>
        <v>0</v>
      </c>
      <c r="H887" s="8">
        <f>K$17+(K$18*Cafe_FitTrained[[#This Row],[Temp]])+(K$19*Cafe_FitTrained[[#This Row],[ADSpend]])+(K$20*Cafe_FitTrained[[#This Row],[TapsActive]])+(K$21*Cafe_FitTrained[[#This Row],[IsWeekend]])</f>
        <v>11905.98411504487</v>
      </c>
    </row>
    <row r="888" spans="2:8" x14ac:dyDescent="0.3">
      <c r="B888" s="1">
        <f t="shared" si="13"/>
        <v>43617</v>
      </c>
      <c r="C888" s="2">
        <v>15886.875899601891</v>
      </c>
      <c r="D888">
        <v>79</v>
      </c>
      <c r="E888" cm="1">
        <f t="array" ref="E888">_xlfn.SWITCH(MONTH(Cafe_FitTrained[[#This Row],[Date]]),1,100,2,100,3,100,4,150,5,150,6,150,7,150,8,200,9,150,10,150,11,150,12,150)</f>
        <v>150</v>
      </c>
      <c r="F888">
        <v>15</v>
      </c>
      <c r="G888">
        <f>IF(OR(WEEKDAY(Cafe_FitTrained[[#This Row],[Date]])=1, WEEKDAY(Cafe_FitTrained[[#This Row],[Date]])=7),1,0)</f>
        <v>1</v>
      </c>
      <c r="H888" s="8">
        <f>K$17+(K$18*Cafe_FitTrained[[#This Row],[Temp]])+(K$19*Cafe_FitTrained[[#This Row],[ADSpend]])+(K$20*Cafe_FitTrained[[#This Row],[TapsActive]])+(K$21*Cafe_FitTrained[[#This Row],[IsWeekend]])</f>
        <v>14847.13901436985</v>
      </c>
    </row>
    <row r="889" spans="2:8" x14ac:dyDescent="0.3">
      <c r="B889" s="1">
        <f t="shared" si="13"/>
        <v>43618</v>
      </c>
      <c r="C889" s="2">
        <v>15712.567038490874</v>
      </c>
      <c r="D889">
        <v>79</v>
      </c>
      <c r="E889" cm="1">
        <f t="array" ref="E889">_xlfn.SWITCH(MONTH(Cafe_FitTrained[[#This Row],[Date]]),1,100,2,100,3,100,4,150,5,150,6,150,7,150,8,200,9,150,10,150,11,150,12,150)</f>
        <v>150</v>
      </c>
      <c r="F889">
        <v>15</v>
      </c>
      <c r="G889">
        <f>IF(OR(WEEKDAY(Cafe_FitTrained[[#This Row],[Date]])=1, WEEKDAY(Cafe_FitTrained[[#This Row],[Date]])=7),1,0)</f>
        <v>1</v>
      </c>
      <c r="H889" s="8">
        <f>K$17+(K$18*Cafe_FitTrained[[#This Row],[Temp]])+(K$19*Cafe_FitTrained[[#This Row],[ADSpend]])+(K$20*Cafe_FitTrained[[#This Row],[TapsActive]])+(K$21*Cafe_FitTrained[[#This Row],[IsWeekend]])</f>
        <v>14847.13901436985</v>
      </c>
    </row>
    <row r="890" spans="2:8" x14ac:dyDescent="0.3">
      <c r="B890" s="1">
        <f t="shared" si="13"/>
        <v>43619</v>
      </c>
      <c r="C890" s="2">
        <v>13446.011829728512</v>
      </c>
      <c r="D890">
        <v>77</v>
      </c>
      <c r="E890" cm="1">
        <f t="array" ref="E890">_xlfn.SWITCH(MONTH(Cafe_FitTrained[[#This Row],[Date]]),1,100,2,100,3,100,4,150,5,150,6,150,7,150,8,200,9,150,10,150,11,150,12,150)</f>
        <v>150</v>
      </c>
      <c r="F890">
        <v>17</v>
      </c>
      <c r="G890">
        <f>IF(OR(WEEKDAY(Cafe_FitTrained[[#This Row],[Date]])=1, WEEKDAY(Cafe_FitTrained[[#This Row],[Date]])=7),1,0)</f>
        <v>0</v>
      </c>
      <c r="H890" s="8">
        <f>K$17+(K$18*Cafe_FitTrained[[#This Row],[Temp]])+(K$19*Cafe_FitTrained[[#This Row],[ADSpend]])+(K$20*Cafe_FitTrained[[#This Row],[TapsActive]])+(K$21*Cafe_FitTrained[[#This Row],[IsWeekend]])</f>
        <v>11877.766713500132</v>
      </c>
    </row>
    <row r="891" spans="2:8" x14ac:dyDescent="0.3">
      <c r="B891" s="1">
        <f t="shared" si="13"/>
        <v>43620</v>
      </c>
      <c r="C891" s="2">
        <v>13419.124792835017</v>
      </c>
      <c r="D891">
        <v>77</v>
      </c>
      <c r="E891" cm="1">
        <f t="array" ref="E891">_xlfn.SWITCH(MONTH(Cafe_FitTrained[[#This Row],[Date]]),1,100,2,100,3,100,4,150,5,150,6,150,7,150,8,200,9,150,10,150,11,150,12,150)</f>
        <v>150</v>
      </c>
      <c r="F891">
        <v>21</v>
      </c>
      <c r="G891">
        <f>IF(OR(WEEKDAY(Cafe_FitTrained[[#This Row],[Date]])=1, WEEKDAY(Cafe_FitTrained[[#This Row],[Date]])=7),1,0)</f>
        <v>0</v>
      </c>
      <c r="H891" s="8">
        <f>K$17+(K$18*Cafe_FitTrained[[#This Row],[Temp]])+(K$19*Cafe_FitTrained[[#This Row],[ADSpend]])+(K$20*Cafe_FitTrained[[#This Row],[TapsActive]])+(K$21*Cafe_FitTrained[[#This Row],[IsWeekend]])</f>
        <v>11790.563534198895</v>
      </c>
    </row>
    <row r="892" spans="2:8" x14ac:dyDescent="0.3">
      <c r="B892" s="1">
        <f t="shared" si="13"/>
        <v>43621</v>
      </c>
      <c r="C892" s="2">
        <v>13712.73048354329</v>
      </c>
      <c r="D892">
        <v>78</v>
      </c>
      <c r="E892" cm="1">
        <f t="array" ref="E892">_xlfn.SWITCH(MONTH(Cafe_FitTrained[[#This Row],[Date]]),1,100,2,100,3,100,4,150,5,150,6,150,7,150,8,200,9,150,10,150,11,150,12,150)</f>
        <v>150</v>
      </c>
      <c r="F892">
        <v>18</v>
      </c>
      <c r="G892">
        <f>IF(OR(WEEKDAY(Cafe_FitTrained[[#This Row],[Date]])=1, WEEKDAY(Cafe_FitTrained[[#This Row],[Date]])=7),1,0)</f>
        <v>0</v>
      </c>
      <c r="H892" s="8">
        <f>K$17+(K$18*Cafe_FitTrained[[#This Row],[Temp]])+(K$19*Cafe_FitTrained[[#This Row],[ADSpend]])+(K$20*Cafe_FitTrained[[#This Row],[TapsActive]])+(K$21*Cafe_FitTrained[[#This Row],[IsWeekend]])</f>
        <v>11894.43944562348</v>
      </c>
    </row>
    <row r="893" spans="2:8" x14ac:dyDescent="0.3">
      <c r="B893" s="1">
        <f t="shared" si="13"/>
        <v>43622</v>
      </c>
      <c r="C893" s="2">
        <v>12837.521923886696</v>
      </c>
      <c r="D893">
        <v>75</v>
      </c>
      <c r="E893" cm="1">
        <f t="array" ref="E893">_xlfn.SWITCH(MONTH(Cafe_FitTrained[[#This Row],[Date]]),1,100,2,100,3,100,4,150,5,150,6,150,7,150,8,200,9,150,10,150,11,150,12,150)</f>
        <v>150</v>
      </c>
      <c r="F893">
        <v>21</v>
      </c>
      <c r="G893">
        <f>IF(OR(WEEKDAY(Cafe_FitTrained[[#This Row],[Date]])=1, WEEKDAY(Cafe_FitTrained[[#This Row],[Date]])=7),1,0)</f>
        <v>0</v>
      </c>
      <c r="H893" s="8">
        <f>K$17+(K$18*Cafe_FitTrained[[#This Row],[Temp]])+(K$19*Cafe_FitTrained[[#This Row],[ADSpend]])+(K$20*Cafe_FitTrained[[#This Row],[TapsActive]])+(K$21*Cafe_FitTrained[[#This Row],[IsWeekend]])</f>
        <v>11713.616480301578</v>
      </c>
    </row>
    <row r="894" spans="2:8" x14ac:dyDescent="0.3">
      <c r="B894" s="1">
        <f t="shared" si="13"/>
        <v>43623</v>
      </c>
      <c r="C894" s="2">
        <v>12917.111438317572</v>
      </c>
      <c r="D894">
        <v>76</v>
      </c>
      <c r="E894" cm="1">
        <f t="array" ref="E894">_xlfn.SWITCH(MONTH(Cafe_FitTrained[[#This Row],[Date]]),1,100,2,100,3,100,4,150,5,150,6,150,7,150,8,200,9,150,10,150,11,150,12,150)</f>
        <v>150</v>
      </c>
      <c r="F894">
        <v>18</v>
      </c>
      <c r="G894">
        <f>IF(OR(WEEKDAY(Cafe_FitTrained[[#This Row],[Date]])=1, WEEKDAY(Cafe_FitTrained[[#This Row],[Date]])=7),1,0)</f>
        <v>0</v>
      </c>
      <c r="H894" s="8">
        <f>K$17+(K$18*Cafe_FitTrained[[#This Row],[Temp]])+(K$19*Cafe_FitTrained[[#This Row],[ADSpend]])+(K$20*Cafe_FitTrained[[#This Row],[TapsActive]])+(K$21*Cafe_FitTrained[[#This Row],[IsWeekend]])</f>
        <v>11817.492391726166</v>
      </c>
    </row>
    <row r="895" spans="2:8" x14ac:dyDescent="0.3">
      <c r="B895" s="1">
        <f t="shared" si="13"/>
        <v>43624</v>
      </c>
      <c r="C895" s="2">
        <v>17451.199922934789</v>
      </c>
      <c r="D895">
        <v>71</v>
      </c>
      <c r="E895" cm="1">
        <f t="array" ref="E895">_xlfn.SWITCH(MONTH(Cafe_FitTrained[[#This Row],[Date]]),1,100,2,100,3,100,4,150,5,150,6,150,7,150,8,200,9,150,10,150,11,150,12,150)</f>
        <v>150</v>
      </c>
      <c r="F895">
        <v>15</v>
      </c>
      <c r="G895">
        <f>IF(OR(WEEKDAY(Cafe_FitTrained[[#This Row],[Date]])=1, WEEKDAY(Cafe_FitTrained[[#This Row],[Date]])=7),1,0)</f>
        <v>1</v>
      </c>
      <c r="H895" s="8">
        <f>K$17+(K$18*Cafe_FitTrained[[#This Row],[Temp]])+(K$19*Cafe_FitTrained[[#This Row],[ADSpend]])+(K$20*Cafe_FitTrained[[#This Row],[TapsActive]])+(K$21*Cafe_FitTrained[[#This Row],[IsWeekend]])</f>
        <v>14539.350798780584</v>
      </c>
    </row>
    <row r="896" spans="2:8" x14ac:dyDescent="0.3">
      <c r="B896" s="1">
        <f t="shared" si="13"/>
        <v>43625</v>
      </c>
      <c r="C896" s="2">
        <v>17509.749088037701</v>
      </c>
      <c r="D896">
        <v>73</v>
      </c>
      <c r="E896" cm="1">
        <f t="array" ref="E896">_xlfn.SWITCH(MONTH(Cafe_FitTrained[[#This Row],[Date]]),1,100,2,100,3,100,4,150,5,150,6,150,7,150,8,200,9,150,10,150,11,150,12,150)</f>
        <v>150</v>
      </c>
      <c r="F896">
        <v>18</v>
      </c>
      <c r="G896">
        <f>IF(OR(WEEKDAY(Cafe_FitTrained[[#This Row],[Date]])=1, WEEKDAY(Cafe_FitTrained[[#This Row],[Date]])=7),1,0)</f>
        <v>1</v>
      </c>
      <c r="H896" s="8">
        <f>K$17+(K$18*Cafe_FitTrained[[#This Row],[Temp]])+(K$19*Cafe_FitTrained[[#This Row],[ADSpend]])+(K$20*Cafe_FitTrained[[#This Row],[TapsActive]])+(K$21*Cafe_FitTrained[[#This Row],[IsWeekend]])</f>
        <v>14550.895468201974</v>
      </c>
    </row>
    <row r="897" spans="2:8" x14ac:dyDescent="0.3">
      <c r="B897" s="1">
        <f t="shared" si="13"/>
        <v>43626</v>
      </c>
      <c r="C897" s="2">
        <v>13202.039035252714</v>
      </c>
      <c r="D897">
        <v>76</v>
      </c>
      <c r="E897" cm="1">
        <f t="array" ref="E897">_xlfn.SWITCH(MONTH(Cafe_FitTrained[[#This Row],[Date]]),1,100,2,100,3,100,4,150,5,150,6,150,7,150,8,200,9,150,10,150,11,150,12,150)</f>
        <v>150</v>
      </c>
      <c r="F897">
        <v>12</v>
      </c>
      <c r="G897">
        <f>IF(OR(WEEKDAY(Cafe_FitTrained[[#This Row],[Date]])=1, WEEKDAY(Cafe_FitTrained[[#This Row],[Date]])=7),1,0)</f>
        <v>0</v>
      </c>
      <c r="H897" s="8">
        <f>K$17+(K$18*Cafe_FitTrained[[#This Row],[Temp]])+(K$19*Cafe_FitTrained[[#This Row],[ADSpend]])+(K$20*Cafe_FitTrained[[#This Row],[TapsActive]])+(K$21*Cafe_FitTrained[[#This Row],[IsWeekend]])</f>
        <v>11948.297160678021</v>
      </c>
    </row>
    <row r="898" spans="2:8" x14ac:dyDescent="0.3">
      <c r="B898" s="1">
        <f t="shared" si="13"/>
        <v>43627</v>
      </c>
      <c r="C898" s="2">
        <v>14782.355620416423</v>
      </c>
      <c r="D898">
        <v>76</v>
      </c>
      <c r="E898" cm="1">
        <f t="array" ref="E898">_xlfn.SWITCH(MONTH(Cafe_FitTrained[[#This Row],[Date]]),1,100,2,100,3,100,4,150,5,150,6,150,7,150,8,200,9,150,10,150,11,150,12,150)</f>
        <v>150</v>
      </c>
      <c r="F898">
        <v>20</v>
      </c>
      <c r="G898">
        <f>IF(OR(WEEKDAY(Cafe_FitTrained[[#This Row],[Date]])=1, WEEKDAY(Cafe_FitTrained[[#This Row],[Date]])=7),1,0)</f>
        <v>0</v>
      </c>
      <c r="H898" s="8">
        <f>K$17+(K$18*Cafe_FitTrained[[#This Row],[Temp]])+(K$19*Cafe_FitTrained[[#This Row],[ADSpend]])+(K$20*Cafe_FitTrained[[#This Row],[TapsActive]])+(K$21*Cafe_FitTrained[[#This Row],[IsWeekend]])</f>
        <v>11773.890802075546</v>
      </c>
    </row>
    <row r="899" spans="2:8" x14ac:dyDescent="0.3">
      <c r="B899" s="1">
        <f t="shared" si="13"/>
        <v>43628</v>
      </c>
      <c r="C899" s="2">
        <v>12601.567740713906</v>
      </c>
      <c r="D899">
        <v>71</v>
      </c>
      <c r="E899" cm="1">
        <f t="array" ref="E899">_xlfn.SWITCH(MONTH(Cafe_FitTrained[[#This Row],[Date]]),1,100,2,100,3,100,4,150,5,150,6,150,7,150,8,200,9,150,10,150,11,150,12,150)</f>
        <v>150</v>
      </c>
      <c r="F899">
        <v>20</v>
      </c>
      <c r="G899">
        <f>IF(OR(WEEKDAY(Cafe_FitTrained[[#This Row],[Date]])=1, WEEKDAY(Cafe_FitTrained[[#This Row],[Date]])=7),1,0)</f>
        <v>0</v>
      </c>
      <c r="H899" s="8">
        <f>K$17+(K$18*Cafe_FitTrained[[#This Row],[Temp]])+(K$19*Cafe_FitTrained[[#This Row],[ADSpend]])+(K$20*Cafe_FitTrained[[#This Row],[TapsActive]])+(K$21*Cafe_FitTrained[[#This Row],[IsWeekend]])</f>
        <v>11581.523167332254</v>
      </c>
    </row>
    <row r="900" spans="2:8" x14ac:dyDescent="0.3">
      <c r="B900" s="1">
        <f t="shared" si="13"/>
        <v>43629</v>
      </c>
      <c r="C900" s="2">
        <v>12007.832070544444</v>
      </c>
      <c r="D900">
        <v>71</v>
      </c>
      <c r="E900" cm="1">
        <f t="array" ref="E900">_xlfn.SWITCH(MONTH(Cafe_FitTrained[[#This Row],[Date]]),1,100,2,100,3,100,4,150,5,150,6,150,7,150,8,200,9,150,10,150,11,150,12,150)</f>
        <v>150</v>
      </c>
      <c r="F900">
        <v>15</v>
      </c>
      <c r="G900">
        <f>IF(OR(WEEKDAY(Cafe_FitTrained[[#This Row],[Date]])=1, WEEKDAY(Cafe_FitTrained[[#This Row],[Date]])=7),1,0)</f>
        <v>0</v>
      </c>
      <c r="H900" s="8">
        <f>K$17+(K$18*Cafe_FitTrained[[#This Row],[Temp]])+(K$19*Cafe_FitTrained[[#This Row],[ADSpend]])+(K$20*Cafe_FitTrained[[#This Row],[TapsActive]])+(K$21*Cafe_FitTrained[[#This Row],[IsWeekend]])</f>
        <v>11690.527141458802</v>
      </c>
    </row>
    <row r="901" spans="2:8" x14ac:dyDescent="0.3">
      <c r="B901" s="1">
        <f t="shared" si="13"/>
        <v>43630</v>
      </c>
      <c r="C901" s="2">
        <v>12679.106627694919</v>
      </c>
      <c r="D901">
        <v>71</v>
      </c>
      <c r="E901" cm="1">
        <f t="array" ref="E901">_xlfn.SWITCH(MONTH(Cafe_FitTrained[[#This Row],[Date]]),1,100,2,100,3,100,4,150,5,150,6,150,7,150,8,200,9,150,10,150,11,150,12,150)</f>
        <v>150</v>
      </c>
      <c r="F901">
        <v>16</v>
      </c>
      <c r="G901">
        <f>IF(OR(WEEKDAY(Cafe_FitTrained[[#This Row],[Date]])=1, WEEKDAY(Cafe_FitTrained[[#This Row],[Date]])=7),1,0)</f>
        <v>0</v>
      </c>
      <c r="H901" s="8">
        <f>K$17+(K$18*Cafe_FitTrained[[#This Row],[Temp]])+(K$19*Cafe_FitTrained[[#This Row],[ADSpend]])+(K$20*Cafe_FitTrained[[#This Row],[TapsActive]])+(K$21*Cafe_FitTrained[[#This Row],[IsWeekend]])</f>
        <v>11668.726346633492</v>
      </c>
    </row>
    <row r="902" spans="2:8" x14ac:dyDescent="0.3">
      <c r="B902" s="1">
        <f t="shared" si="13"/>
        <v>43631</v>
      </c>
      <c r="C902" s="2">
        <v>14969.691744005047</v>
      </c>
      <c r="D902">
        <v>74</v>
      </c>
      <c r="E902" cm="1">
        <f t="array" ref="E902">_xlfn.SWITCH(MONTH(Cafe_FitTrained[[#This Row],[Date]]),1,100,2,100,3,100,4,150,5,150,6,150,7,150,8,200,9,150,10,150,11,150,12,150)</f>
        <v>150</v>
      </c>
      <c r="F902">
        <v>19</v>
      </c>
      <c r="G902">
        <f>IF(OR(WEEKDAY(Cafe_FitTrained[[#This Row],[Date]])=1, WEEKDAY(Cafe_FitTrained[[#This Row],[Date]])=7),1,0)</f>
        <v>1</v>
      </c>
      <c r="H902" s="8">
        <f>K$17+(K$18*Cafe_FitTrained[[#This Row],[Temp]])+(K$19*Cafe_FitTrained[[#This Row],[ADSpend]])+(K$20*Cafe_FitTrained[[#This Row],[TapsActive]])+(K$21*Cafe_FitTrained[[#This Row],[IsWeekend]])</f>
        <v>14567.568200325321</v>
      </c>
    </row>
    <row r="903" spans="2:8" x14ac:dyDescent="0.3">
      <c r="B903" s="1">
        <f t="shared" si="13"/>
        <v>43632</v>
      </c>
      <c r="C903" s="2">
        <v>15272.533093065174</v>
      </c>
      <c r="D903">
        <v>79</v>
      </c>
      <c r="E903" cm="1">
        <f t="array" ref="E903">_xlfn.SWITCH(MONTH(Cafe_FitTrained[[#This Row],[Date]]),1,100,2,100,3,100,4,150,5,150,6,150,7,150,8,200,9,150,10,150,11,150,12,150)</f>
        <v>150</v>
      </c>
      <c r="F903">
        <v>17</v>
      </c>
      <c r="G903">
        <f>IF(OR(WEEKDAY(Cafe_FitTrained[[#This Row],[Date]])=1, WEEKDAY(Cafe_FitTrained[[#This Row],[Date]])=7),1,0)</f>
        <v>1</v>
      </c>
      <c r="H903" s="8">
        <f>K$17+(K$18*Cafe_FitTrained[[#This Row],[Temp]])+(K$19*Cafe_FitTrained[[#This Row],[ADSpend]])+(K$20*Cafe_FitTrained[[#This Row],[TapsActive]])+(K$21*Cafe_FitTrained[[#This Row],[IsWeekend]])</f>
        <v>14803.53742471923</v>
      </c>
    </row>
    <row r="904" spans="2:8" x14ac:dyDescent="0.3">
      <c r="B904" s="1">
        <f t="shared" si="13"/>
        <v>43633</v>
      </c>
      <c r="C904" s="2">
        <v>13032.903437778328</v>
      </c>
      <c r="D904">
        <v>82</v>
      </c>
      <c r="E904" cm="1">
        <f t="array" ref="E904">_xlfn.SWITCH(MONTH(Cafe_FitTrained[[#This Row],[Date]]),1,100,2,100,3,100,4,150,5,150,6,150,7,150,8,200,9,150,10,150,11,150,12,150)</f>
        <v>150</v>
      </c>
      <c r="F904">
        <v>14</v>
      </c>
      <c r="G904">
        <f>IF(OR(WEEKDAY(Cafe_FitTrained[[#This Row],[Date]])=1, WEEKDAY(Cafe_FitTrained[[#This Row],[Date]])=7),1,0)</f>
        <v>0</v>
      </c>
      <c r="H904" s="8">
        <f>K$17+(K$18*Cafe_FitTrained[[#This Row],[Temp]])+(K$19*Cafe_FitTrained[[#This Row],[ADSpend]])+(K$20*Cafe_FitTrained[[#This Row],[TapsActive]])+(K$21*Cafe_FitTrained[[#This Row],[IsWeekend]])</f>
        <v>12135.536732719351</v>
      </c>
    </row>
    <row r="905" spans="2:8" x14ac:dyDescent="0.3">
      <c r="B905" s="1">
        <f t="shared" ref="B905:B968" si="14">B904+1</f>
        <v>43634</v>
      </c>
      <c r="C905" s="2">
        <v>12672.974967791115</v>
      </c>
      <c r="D905">
        <v>78</v>
      </c>
      <c r="E905" cm="1">
        <f t="array" ref="E905">_xlfn.SWITCH(MONTH(Cafe_FitTrained[[#This Row],[Date]]),1,100,2,100,3,100,4,150,5,150,6,150,7,150,8,200,9,150,10,150,11,150,12,150)</f>
        <v>150</v>
      </c>
      <c r="F905">
        <v>18</v>
      </c>
      <c r="G905">
        <f>IF(OR(WEEKDAY(Cafe_FitTrained[[#This Row],[Date]])=1, WEEKDAY(Cafe_FitTrained[[#This Row],[Date]])=7),1,0)</f>
        <v>0</v>
      </c>
      <c r="H905" s="8">
        <f>K$17+(K$18*Cafe_FitTrained[[#This Row],[Temp]])+(K$19*Cafe_FitTrained[[#This Row],[ADSpend]])+(K$20*Cafe_FitTrained[[#This Row],[TapsActive]])+(K$21*Cafe_FitTrained[[#This Row],[IsWeekend]])</f>
        <v>11894.43944562348</v>
      </c>
    </row>
    <row r="906" spans="2:8" x14ac:dyDescent="0.3">
      <c r="B906" s="1">
        <f t="shared" si="14"/>
        <v>43635</v>
      </c>
      <c r="C906" s="2">
        <v>14371.119627656652</v>
      </c>
      <c r="D906">
        <v>76</v>
      </c>
      <c r="E906" cm="1">
        <f t="array" ref="E906">_xlfn.SWITCH(MONTH(Cafe_FitTrained[[#This Row],[Date]]),1,100,2,100,3,100,4,150,5,150,6,150,7,150,8,200,9,150,10,150,11,150,12,150)</f>
        <v>150</v>
      </c>
      <c r="F906">
        <v>12</v>
      </c>
      <c r="G906">
        <f>IF(OR(WEEKDAY(Cafe_FitTrained[[#This Row],[Date]])=1, WEEKDAY(Cafe_FitTrained[[#This Row],[Date]])=7),1,0)</f>
        <v>0</v>
      </c>
      <c r="H906" s="8">
        <f>K$17+(K$18*Cafe_FitTrained[[#This Row],[Temp]])+(K$19*Cafe_FitTrained[[#This Row],[ADSpend]])+(K$20*Cafe_FitTrained[[#This Row],[TapsActive]])+(K$21*Cafe_FitTrained[[#This Row],[IsWeekend]])</f>
        <v>11948.297160678021</v>
      </c>
    </row>
    <row r="907" spans="2:8" x14ac:dyDescent="0.3">
      <c r="B907" s="1">
        <f t="shared" si="14"/>
        <v>43636</v>
      </c>
      <c r="C907" s="2">
        <v>13636.699392442042</v>
      </c>
      <c r="D907">
        <v>79</v>
      </c>
      <c r="E907" cm="1">
        <f t="array" ref="E907">_xlfn.SWITCH(MONTH(Cafe_FitTrained[[#This Row],[Date]]),1,100,2,100,3,100,4,150,5,150,6,150,7,150,8,200,9,150,10,150,11,150,12,150)</f>
        <v>150</v>
      </c>
      <c r="F907">
        <v>21</v>
      </c>
      <c r="G907">
        <f>IF(OR(WEEKDAY(Cafe_FitTrained[[#This Row],[Date]])=1, WEEKDAY(Cafe_FitTrained[[#This Row],[Date]])=7),1,0)</f>
        <v>0</v>
      </c>
      <c r="H907" s="8">
        <f>K$17+(K$18*Cafe_FitTrained[[#This Row],[Temp]])+(K$19*Cafe_FitTrained[[#This Row],[ADSpend]])+(K$20*Cafe_FitTrained[[#This Row],[TapsActive]])+(K$21*Cafe_FitTrained[[#This Row],[IsWeekend]])</f>
        <v>11867.510588096211</v>
      </c>
    </row>
    <row r="908" spans="2:8" x14ac:dyDescent="0.3">
      <c r="B908" s="1">
        <f t="shared" si="14"/>
        <v>43637</v>
      </c>
      <c r="C908" s="2">
        <v>14213.985360466817</v>
      </c>
      <c r="D908">
        <v>80</v>
      </c>
      <c r="E908" cm="1">
        <f t="array" ref="E908">_xlfn.SWITCH(MONTH(Cafe_FitTrained[[#This Row],[Date]]),1,100,2,100,3,100,4,150,5,150,6,150,7,150,8,200,9,150,10,150,11,150,12,150)</f>
        <v>150</v>
      </c>
      <c r="F908">
        <v>15</v>
      </c>
      <c r="G908">
        <f>IF(OR(WEEKDAY(Cafe_FitTrained[[#This Row],[Date]])=1, WEEKDAY(Cafe_FitTrained[[#This Row],[Date]])=7),1,0)</f>
        <v>0</v>
      </c>
      <c r="H908" s="8">
        <f>K$17+(K$18*Cafe_FitTrained[[#This Row],[Temp]])+(K$19*Cafe_FitTrained[[#This Row],[ADSpend]])+(K$20*Cafe_FitTrained[[#This Row],[TapsActive]])+(K$21*Cafe_FitTrained[[#This Row],[IsWeekend]])</f>
        <v>12036.788883996727</v>
      </c>
    </row>
    <row r="909" spans="2:8" x14ac:dyDescent="0.3">
      <c r="B909" s="1">
        <f t="shared" si="14"/>
        <v>43638</v>
      </c>
      <c r="C909" s="2">
        <v>16761.097163286853</v>
      </c>
      <c r="D909">
        <v>82</v>
      </c>
      <c r="E909" cm="1">
        <f t="array" ref="E909">_xlfn.SWITCH(MONTH(Cafe_FitTrained[[#This Row],[Date]]),1,100,2,100,3,100,4,150,5,150,6,150,7,150,8,200,9,150,10,150,11,150,12,150)</f>
        <v>150</v>
      </c>
      <c r="F909">
        <v>13</v>
      </c>
      <c r="G909">
        <f>IF(OR(WEEKDAY(Cafe_FitTrained[[#This Row],[Date]])=1, WEEKDAY(Cafe_FitTrained[[#This Row],[Date]])=7),1,0)</f>
        <v>1</v>
      </c>
      <c r="H909" s="8">
        <f>K$17+(K$18*Cafe_FitTrained[[#This Row],[Temp]])+(K$19*Cafe_FitTrained[[#This Row],[ADSpend]])+(K$20*Cafe_FitTrained[[#This Row],[TapsActive]])+(K$21*Cafe_FitTrained[[#This Row],[IsWeekend]])</f>
        <v>15006.161184866442</v>
      </c>
    </row>
    <row r="910" spans="2:8" x14ac:dyDescent="0.3">
      <c r="B910" s="1">
        <f t="shared" si="14"/>
        <v>43639</v>
      </c>
      <c r="C910" s="2">
        <v>17005.383126778983</v>
      </c>
      <c r="D910">
        <v>76</v>
      </c>
      <c r="E910" cm="1">
        <f t="array" ref="E910">_xlfn.SWITCH(MONTH(Cafe_FitTrained[[#This Row],[Date]]),1,100,2,100,3,100,4,150,5,150,6,150,7,150,8,200,9,150,10,150,11,150,12,150)</f>
        <v>150</v>
      </c>
      <c r="F910">
        <v>16</v>
      </c>
      <c r="G910">
        <f>IF(OR(WEEKDAY(Cafe_FitTrained[[#This Row],[Date]])=1, WEEKDAY(Cafe_FitTrained[[#This Row],[Date]])=7),1,0)</f>
        <v>1</v>
      </c>
      <c r="H910" s="8">
        <f>K$17+(K$18*Cafe_FitTrained[[#This Row],[Temp]])+(K$19*Cafe_FitTrained[[#This Row],[ADSpend]])+(K$20*Cafe_FitTrained[[#This Row],[TapsActive]])+(K$21*Cafe_FitTrained[[#This Row],[IsWeekend]])</f>
        <v>14709.917638698565</v>
      </c>
    </row>
    <row r="911" spans="2:8" x14ac:dyDescent="0.3">
      <c r="B911" s="1">
        <f t="shared" si="14"/>
        <v>43640</v>
      </c>
      <c r="C911" s="2">
        <v>14497.587920635273</v>
      </c>
      <c r="D911">
        <v>80</v>
      </c>
      <c r="E911" cm="1">
        <f t="array" ref="E911">_xlfn.SWITCH(MONTH(Cafe_FitTrained[[#This Row],[Date]]),1,100,2,100,3,100,4,150,5,150,6,150,7,150,8,200,9,150,10,150,11,150,12,150)</f>
        <v>150</v>
      </c>
      <c r="F911">
        <v>17</v>
      </c>
      <c r="G911">
        <f>IF(OR(WEEKDAY(Cafe_FitTrained[[#This Row],[Date]])=1, WEEKDAY(Cafe_FitTrained[[#This Row],[Date]])=7),1,0)</f>
        <v>0</v>
      </c>
      <c r="H911" s="8">
        <f>K$17+(K$18*Cafe_FitTrained[[#This Row],[Temp]])+(K$19*Cafe_FitTrained[[#This Row],[ADSpend]])+(K$20*Cafe_FitTrained[[#This Row],[TapsActive]])+(K$21*Cafe_FitTrained[[#This Row],[IsWeekend]])</f>
        <v>11993.187294346108</v>
      </c>
    </row>
    <row r="912" spans="2:8" x14ac:dyDescent="0.3">
      <c r="B912" s="1">
        <f t="shared" si="14"/>
        <v>43641</v>
      </c>
      <c r="C912" s="2">
        <v>12271.007085244637</v>
      </c>
      <c r="D912">
        <v>76</v>
      </c>
      <c r="E912" cm="1">
        <f t="array" ref="E912">_xlfn.SWITCH(MONTH(Cafe_FitTrained[[#This Row],[Date]]),1,100,2,100,3,100,4,150,5,150,6,150,7,150,8,200,9,150,10,150,11,150,12,150)</f>
        <v>150</v>
      </c>
      <c r="F912">
        <v>18</v>
      </c>
      <c r="G912">
        <f>IF(OR(WEEKDAY(Cafe_FitTrained[[#This Row],[Date]])=1, WEEKDAY(Cafe_FitTrained[[#This Row],[Date]])=7),1,0)</f>
        <v>0</v>
      </c>
      <c r="H912" s="8">
        <f>K$17+(K$18*Cafe_FitTrained[[#This Row],[Temp]])+(K$19*Cafe_FitTrained[[#This Row],[ADSpend]])+(K$20*Cafe_FitTrained[[#This Row],[TapsActive]])+(K$21*Cafe_FitTrained[[#This Row],[IsWeekend]])</f>
        <v>11817.492391726166</v>
      </c>
    </row>
    <row r="913" spans="2:8" x14ac:dyDescent="0.3">
      <c r="B913" s="1">
        <f t="shared" si="14"/>
        <v>43642</v>
      </c>
      <c r="C913" s="2">
        <v>14320.60486812419</v>
      </c>
      <c r="D913">
        <v>79</v>
      </c>
      <c r="E913" cm="1">
        <f t="array" ref="E913">_xlfn.SWITCH(MONTH(Cafe_FitTrained[[#This Row],[Date]]),1,100,2,100,3,100,4,150,5,150,6,150,7,150,8,200,9,150,10,150,11,150,12,150)</f>
        <v>150</v>
      </c>
      <c r="F913">
        <v>14</v>
      </c>
      <c r="G913">
        <f>IF(OR(WEEKDAY(Cafe_FitTrained[[#This Row],[Date]])=1, WEEKDAY(Cafe_FitTrained[[#This Row],[Date]])=7),1,0)</f>
        <v>0</v>
      </c>
      <c r="H913" s="8">
        <f>K$17+(K$18*Cafe_FitTrained[[#This Row],[Temp]])+(K$19*Cafe_FitTrained[[#This Row],[ADSpend]])+(K$20*Cafe_FitTrained[[#This Row],[TapsActive]])+(K$21*Cafe_FitTrained[[#This Row],[IsWeekend]])</f>
        <v>12020.116151873377</v>
      </c>
    </row>
    <row r="914" spans="2:8" x14ac:dyDescent="0.3">
      <c r="B914" s="1">
        <f t="shared" si="14"/>
        <v>43643</v>
      </c>
      <c r="C914" s="2">
        <v>14140.906073276865</v>
      </c>
      <c r="D914">
        <v>79</v>
      </c>
      <c r="E914" cm="1">
        <f t="array" ref="E914">_xlfn.SWITCH(MONTH(Cafe_FitTrained[[#This Row],[Date]]),1,100,2,100,3,100,4,150,5,150,6,150,7,150,8,200,9,150,10,150,11,150,12,150)</f>
        <v>150</v>
      </c>
      <c r="F914">
        <v>15</v>
      </c>
      <c r="G914">
        <f>IF(OR(WEEKDAY(Cafe_FitTrained[[#This Row],[Date]])=1, WEEKDAY(Cafe_FitTrained[[#This Row],[Date]])=7),1,0)</f>
        <v>0</v>
      </c>
      <c r="H914" s="8">
        <f>K$17+(K$18*Cafe_FitTrained[[#This Row],[Temp]])+(K$19*Cafe_FitTrained[[#This Row],[ADSpend]])+(K$20*Cafe_FitTrained[[#This Row],[TapsActive]])+(K$21*Cafe_FitTrained[[#This Row],[IsWeekend]])</f>
        <v>11998.315357048068</v>
      </c>
    </row>
    <row r="915" spans="2:8" x14ac:dyDescent="0.3">
      <c r="B915" s="1">
        <f t="shared" si="14"/>
        <v>43644</v>
      </c>
      <c r="C915" s="2">
        <v>14856.605285839885</v>
      </c>
      <c r="D915">
        <v>80</v>
      </c>
      <c r="E915" cm="1">
        <f t="array" ref="E915">_xlfn.SWITCH(MONTH(Cafe_FitTrained[[#This Row],[Date]]),1,100,2,100,3,100,4,150,5,150,6,150,7,150,8,200,9,150,10,150,11,150,12,150)</f>
        <v>150</v>
      </c>
      <c r="F915">
        <v>13</v>
      </c>
      <c r="G915">
        <f>IF(OR(WEEKDAY(Cafe_FitTrained[[#This Row],[Date]])=1, WEEKDAY(Cafe_FitTrained[[#This Row],[Date]])=7),1,0)</f>
        <v>0</v>
      </c>
      <c r="H915" s="8">
        <f>K$17+(K$18*Cafe_FitTrained[[#This Row],[Temp]])+(K$19*Cafe_FitTrained[[#This Row],[ADSpend]])+(K$20*Cafe_FitTrained[[#This Row],[TapsActive]])+(K$21*Cafe_FitTrained[[#This Row],[IsWeekend]])</f>
        <v>12080.390473647345</v>
      </c>
    </row>
    <row r="916" spans="2:8" x14ac:dyDescent="0.3">
      <c r="B916" s="1">
        <f t="shared" si="14"/>
        <v>43645</v>
      </c>
      <c r="C916" s="2">
        <v>16341.833478522498</v>
      </c>
      <c r="D916">
        <v>80</v>
      </c>
      <c r="E916" cm="1">
        <f t="array" ref="E916">_xlfn.SWITCH(MONTH(Cafe_FitTrained[[#This Row],[Date]]),1,100,2,100,3,100,4,150,5,150,6,150,7,150,8,200,9,150,10,150,11,150,12,150)</f>
        <v>150</v>
      </c>
      <c r="F916">
        <v>21</v>
      </c>
      <c r="G916">
        <f>IF(OR(WEEKDAY(Cafe_FitTrained[[#This Row],[Date]])=1, WEEKDAY(Cafe_FitTrained[[#This Row],[Date]])=7),1,0)</f>
        <v>1</v>
      </c>
      <c r="H916" s="8">
        <f>K$17+(K$18*Cafe_FitTrained[[#This Row],[Temp]])+(K$19*Cafe_FitTrained[[#This Row],[ADSpend]])+(K$20*Cafe_FitTrained[[#This Row],[TapsActive]])+(K$21*Cafe_FitTrained[[#This Row],[IsWeekend]])</f>
        <v>14754.807772366652</v>
      </c>
    </row>
    <row r="917" spans="2:8" x14ac:dyDescent="0.3">
      <c r="B917" s="1">
        <f t="shared" si="14"/>
        <v>43646</v>
      </c>
      <c r="C917" s="2">
        <v>15842.182180065081</v>
      </c>
      <c r="D917">
        <v>80</v>
      </c>
      <c r="E917" cm="1">
        <f t="array" ref="E917">_xlfn.SWITCH(MONTH(Cafe_FitTrained[[#This Row],[Date]]),1,100,2,100,3,100,4,150,5,150,6,150,7,150,8,200,9,150,10,150,11,150,12,150)</f>
        <v>150</v>
      </c>
      <c r="F917">
        <v>16</v>
      </c>
      <c r="G917">
        <f>IF(OR(WEEKDAY(Cafe_FitTrained[[#This Row],[Date]])=1, WEEKDAY(Cafe_FitTrained[[#This Row],[Date]])=7),1,0)</f>
        <v>1</v>
      </c>
      <c r="H917" s="8">
        <f>K$17+(K$18*Cafe_FitTrained[[#This Row],[Temp]])+(K$19*Cafe_FitTrained[[#This Row],[ADSpend]])+(K$20*Cafe_FitTrained[[#This Row],[TapsActive]])+(K$21*Cafe_FitTrained[[#This Row],[IsWeekend]])</f>
        <v>14863.811746493198</v>
      </c>
    </row>
    <row r="918" spans="2:8" x14ac:dyDescent="0.3">
      <c r="B918" s="1">
        <f t="shared" si="14"/>
        <v>43647</v>
      </c>
      <c r="C918" s="2">
        <v>14471.254977739516</v>
      </c>
      <c r="D918">
        <v>83</v>
      </c>
      <c r="E918" cm="1">
        <f t="array" ref="E918">_xlfn.SWITCH(MONTH(Cafe_FitTrained[[#This Row],[Date]]),1,100,2,100,3,100,4,150,5,150,6,150,7,150,8,200,9,150,10,150,11,150,12,150)</f>
        <v>150</v>
      </c>
      <c r="F918">
        <v>12</v>
      </c>
      <c r="G918">
        <f>IF(OR(WEEKDAY(Cafe_FitTrained[[#This Row],[Date]])=1, WEEKDAY(Cafe_FitTrained[[#This Row],[Date]])=7),1,0)</f>
        <v>0</v>
      </c>
      <c r="H918" s="8">
        <f>K$17+(K$18*Cafe_FitTrained[[#This Row],[Temp]])+(K$19*Cafe_FitTrained[[#This Row],[ADSpend]])+(K$20*Cafe_FitTrained[[#This Row],[TapsActive]])+(K$21*Cafe_FitTrained[[#This Row],[IsWeekend]])</f>
        <v>12217.611849318628</v>
      </c>
    </row>
    <row r="919" spans="2:8" x14ac:dyDescent="0.3">
      <c r="B919" s="1">
        <f t="shared" si="14"/>
        <v>43648</v>
      </c>
      <c r="C919" s="2">
        <v>12914.308659131539</v>
      </c>
      <c r="D919">
        <v>85</v>
      </c>
      <c r="E919" cm="1">
        <f t="array" ref="E919">_xlfn.SWITCH(MONTH(Cafe_FitTrained[[#This Row],[Date]]),1,100,2,100,3,100,4,150,5,150,6,150,7,150,8,200,9,150,10,150,11,150,12,150)</f>
        <v>150</v>
      </c>
      <c r="F919">
        <v>21</v>
      </c>
      <c r="G919">
        <f>IF(OR(WEEKDAY(Cafe_FitTrained[[#This Row],[Date]])=1, WEEKDAY(Cafe_FitTrained[[#This Row],[Date]])=7),1,0)</f>
        <v>0</v>
      </c>
      <c r="H919" s="8">
        <f>K$17+(K$18*Cafe_FitTrained[[#This Row],[Temp]])+(K$19*Cafe_FitTrained[[#This Row],[ADSpend]])+(K$20*Cafe_FitTrained[[#This Row],[TapsActive]])+(K$21*Cafe_FitTrained[[#This Row],[IsWeekend]])</f>
        <v>12098.351749788158</v>
      </c>
    </row>
    <row r="920" spans="2:8" x14ac:dyDescent="0.3">
      <c r="B920" s="1">
        <f t="shared" si="14"/>
        <v>43649</v>
      </c>
      <c r="C920" s="2">
        <v>14501.646699160237</v>
      </c>
      <c r="D920">
        <v>84</v>
      </c>
      <c r="E920" cm="1">
        <f t="array" ref="E920">_xlfn.SWITCH(MONTH(Cafe_FitTrained[[#This Row],[Date]]),1,100,2,100,3,100,4,150,5,150,6,150,7,150,8,200,9,150,10,150,11,150,12,150)</f>
        <v>150</v>
      </c>
      <c r="F920">
        <v>14</v>
      </c>
      <c r="G920">
        <f>IF(OR(WEEKDAY(Cafe_FitTrained[[#This Row],[Date]])=1, WEEKDAY(Cafe_FitTrained[[#This Row],[Date]])=7),1,0)</f>
        <v>0</v>
      </c>
      <c r="H920" s="8">
        <f>K$17+(K$18*Cafe_FitTrained[[#This Row],[Temp]])+(K$19*Cafe_FitTrained[[#This Row],[ADSpend]])+(K$20*Cafe_FitTrained[[#This Row],[TapsActive]])+(K$21*Cafe_FitTrained[[#This Row],[IsWeekend]])</f>
        <v>12212.483786616669</v>
      </c>
    </row>
    <row r="921" spans="2:8" x14ac:dyDescent="0.3">
      <c r="B921" s="1">
        <f t="shared" si="14"/>
        <v>43650</v>
      </c>
      <c r="C921" s="2">
        <v>13488.353658412641</v>
      </c>
      <c r="D921">
        <v>85</v>
      </c>
      <c r="E921" cm="1">
        <f t="array" ref="E921">_xlfn.SWITCH(MONTH(Cafe_FitTrained[[#This Row],[Date]]),1,100,2,100,3,100,4,150,5,150,6,150,7,150,8,200,9,150,10,150,11,150,12,150)</f>
        <v>150</v>
      </c>
      <c r="F921">
        <v>17</v>
      </c>
      <c r="G921">
        <f>IF(OR(WEEKDAY(Cafe_FitTrained[[#This Row],[Date]])=1, WEEKDAY(Cafe_FitTrained[[#This Row],[Date]])=7),1,0)</f>
        <v>0</v>
      </c>
      <c r="H921" s="8">
        <f>K$17+(K$18*Cafe_FitTrained[[#This Row],[Temp]])+(K$19*Cafe_FitTrained[[#This Row],[ADSpend]])+(K$20*Cafe_FitTrained[[#This Row],[TapsActive]])+(K$21*Cafe_FitTrained[[#This Row],[IsWeekend]])</f>
        <v>12185.554929089396</v>
      </c>
    </row>
    <row r="922" spans="2:8" x14ac:dyDescent="0.3">
      <c r="B922" s="1">
        <f t="shared" si="14"/>
        <v>43651</v>
      </c>
      <c r="C922" s="2">
        <v>15266.820389256678</v>
      </c>
      <c r="D922">
        <v>83</v>
      </c>
      <c r="E922" cm="1">
        <f t="array" ref="E922">_xlfn.SWITCH(MONTH(Cafe_FitTrained[[#This Row],[Date]]),1,100,2,100,3,100,4,150,5,150,6,150,7,150,8,200,9,150,10,150,11,150,12,150)</f>
        <v>150</v>
      </c>
      <c r="F922">
        <v>19</v>
      </c>
      <c r="G922">
        <f>IF(OR(WEEKDAY(Cafe_FitTrained[[#This Row],[Date]])=1, WEEKDAY(Cafe_FitTrained[[#This Row],[Date]])=7),1,0)</f>
        <v>0</v>
      </c>
      <c r="H922" s="8">
        <f>K$17+(K$18*Cafe_FitTrained[[#This Row],[Temp]])+(K$19*Cafe_FitTrained[[#This Row],[ADSpend]])+(K$20*Cafe_FitTrained[[#This Row],[TapsActive]])+(K$21*Cafe_FitTrained[[#This Row],[IsWeekend]])</f>
        <v>12065.006285541464</v>
      </c>
    </row>
    <row r="923" spans="2:8" x14ac:dyDescent="0.3">
      <c r="B923" s="1">
        <f t="shared" si="14"/>
        <v>43652</v>
      </c>
      <c r="C923" s="2">
        <v>15536.165274165496</v>
      </c>
      <c r="D923">
        <v>80</v>
      </c>
      <c r="E923" cm="1">
        <f t="array" ref="E923">_xlfn.SWITCH(MONTH(Cafe_FitTrained[[#This Row],[Date]]),1,100,2,100,3,100,4,150,5,150,6,150,7,150,8,200,9,150,10,150,11,150,12,150)</f>
        <v>150</v>
      </c>
      <c r="F923">
        <v>22</v>
      </c>
      <c r="G923">
        <f>IF(OR(WEEKDAY(Cafe_FitTrained[[#This Row],[Date]])=1, WEEKDAY(Cafe_FitTrained[[#This Row],[Date]])=7),1,0)</f>
        <v>1</v>
      </c>
      <c r="H923" s="8">
        <f>K$17+(K$18*Cafe_FitTrained[[#This Row],[Temp]])+(K$19*Cafe_FitTrained[[#This Row],[ADSpend]])+(K$20*Cafe_FitTrained[[#This Row],[TapsActive]])+(K$21*Cafe_FitTrained[[#This Row],[IsWeekend]])</f>
        <v>14733.006977541343</v>
      </c>
    </row>
    <row r="924" spans="2:8" x14ac:dyDescent="0.3">
      <c r="B924" s="1">
        <f t="shared" si="14"/>
        <v>43653</v>
      </c>
      <c r="C924" s="2">
        <v>16952.348372934644</v>
      </c>
      <c r="D924">
        <v>82</v>
      </c>
      <c r="E924" cm="1">
        <f t="array" ref="E924">_xlfn.SWITCH(MONTH(Cafe_FitTrained[[#This Row],[Date]]),1,100,2,100,3,100,4,150,5,150,6,150,7,150,8,200,9,150,10,150,11,150,12,150)</f>
        <v>150</v>
      </c>
      <c r="F924">
        <v>13</v>
      </c>
      <c r="G924">
        <f>IF(OR(WEEKDAY(Cafe_FitTrained[[#This Row],[Date]])=1, WEEKDAY(Cafe_FitTrained[[#This Row],[Date]])=7),1,0)</f>
        <v>1</v>
      </c>
      <c r="H924" s="8">
        <f>K$17+(K$18*Cafe_FitTrained[[#This Row],[Temp]])+(K$19*Cafe_FitTrained[[#This Row],[ADSpend]])+(K$20*Cafe_FitTrained[[#This Row],[TapsActive]])+(K$21*Cafe_FitTrained[[#This Row],[IsWeekend]])</f>
        <v>15006.161184866442</v>
      </c>
    </row>
    <row r="925" spans="2:8" x14ac:dyDescent="0.3">
      <c r="B925" s="1">
        <f t="shared" si="14"/>
        <v>43654</v>
      </c>
      <c r="C925" s="2">
        <v>14631.309062228949</v>
      </c>
      <c r="D925">
        <v>81</v>
      </c>
      <c r="E925" cm="1">
        <f t="array" ref="E925">_xlfn.SWITCH(MONTH(Cafe_FitTrained[[#This Row],[Date]]),1,100,2,100,3,100,4,150,5,150,6,150,7,150,8,200,9,150,10,150,11,150,12,150)</f>
        <v>150</v>
      </c>
      <c r="F925">
        <v>12</v>
      </c>
      <c r="G925">
        <f>IF(OR(WEEKDAY(Cafe_FitTrained[[#This Row],[Date]])=1, WEEKDAY(Cafe_FitTrained[[#This Row],[Date]])=7),1,0)</f>
        <v>0</v>
      </c>
      <c r="H925" s="8">
        <f>K$17+(K$18*Cafe_FitTrained[[#This Row],[Temp]])+(K$19*Cafe_FitTrained[[#This Row],[ADSpend]])+(K$20*Cafe_FitTrained[[#This Row],[TapsActive]])+(K$21*Cafe_FitTrained[[#This Row],[IsWeekend]])</f>
        <v>12140.664795421309</v>
      </c>
    </row>
    <row r="926" spans="2:8" x14ac:dyDescent="0.3">
      <c r="B926" s="1">
        <f t="shared" si="14"/>
        <v>43655</v>
      </c>
      <c r="C926" s="2">
        <v>13621.380671709387</v>
      </c>
      <c r="D926">
        <v>84</v>
      </c>
      <c r="E926" cm="1">
        <f t="array" ref="E926">_xlfn.SWITCH(MONTH(Cafe_FitTrained[[#This Row],[Date]]),1,100,2,100,3,100,4,150,5,150,6,150,7,150,8,200,9,150,10,150,11,150,12,150)</f>
        <v>150</v>
      </c>
      <c r="F926">
        <v>22</v>
      </c>
      <c r="G926">
        <f>IF(OR(WEEKDAY(Cafe_FitTrained[[#This Row],[Date]])=1, WEEKDAY(Cafe_FitTrained[[#This Row],[Date]])=7),1,0)</f>
        <v>0</v>
      </c>
      <c r="H926" s="8">
        <f>K$17+(K$18*Cafe_FitTrained[[#This Row],[Temp]])+(K$19*Cafe_FitTrained[[#This Row],[ADSpend]])+(K$20*Cafe_FitTrained[[#This Row],[TapsActive]])+(K$21*Cafe_FitTrained[[#This Row],[IsWeekend]])</f>
        <v>12038.077428014194</v>
      </c>
    </row>
    <row r="927" spans="2:8" x14ac:dyDescent="0.3">
      <c r="B927" s="1">
        <f t="shared" si="14"/>
        <v>43656</v>
      </c>
      <c r="C927" s="2">
        <v>15303.939403929773</v>
      </c>
      <c r="D927">
        <v>83</v>
      </c>
      <c r="E927" cm="1">
        <f t="array" ref="E927">_xlfn.SWITCH(MONTH(Cafe_FitTrained[[#This Row],[Date]]),1,100,2,100,3,100,4,150,5,150,6,150,7,150,8,200,9,150,10,150,11,150,12,150)</f>
        <v>150</v>
      </c>
      <c r="F927">
        <v>19</v>
      </c>
      <c r="G927">
        <f>IF(OR(WEEKDAY(Cafe_FitTrained[[#This Row],[Date]])=1, WEEKDAY(Cafe_FitTrained[[#This Row],[Date]])=7),1,0)</f>
        <v>0</v>
      </c>
      <c r="H927" s="8">
        <f>K$17+(K$18*Cafe_FitTrained[[#This Row],[Temp]])+(K$19*Cafe_FitTrained[[#This Row],[ADSpend]])+(K$20*Cafe_FitTrained[[#This Row],[TapsActive]])+(K$21*Cafe_FitTrained[[#This Row],[IsWeekend]])</f>
        <v>12065.006285541464</v>
      </c>
    </row>
    <row r="928" spans="2:8" x14ac:dyDescent="0.3">
      <c r="B928" s="1">
        <f t="shared" si="14"/>
        <v>43657</v>
      </c>
      <c r="C928" s="2">
        <v>12948.835123682096</v>
      </c>
      <c r="D928">
        <v>83</v>
      </c>
      <c r="E928" cm="1">
        <f t="array" ref="E928">_xlfn.SWITCH(MONTH(Cafe_FitTrained[[#This Row],[Date]]),1,100,2,100,3,100,4,150,5,150,6,150,7,150,8,200,9,150,10,150,11,150,12,150)</f>
        <v>150</v>
      </c>
      <c r="F928">
        <v>17</v>
      </c>
      <c r="G928">
        <f>IF(OR(WEEKDAY(Cafe_FitTrained[[#This Row],[Date]])=1, WEEKDAY(Cafe_FitTrained[[#This Row],[Date]])=7),1,0)</f>
        <v>0</v>
      </c>
      <c r="H928" s="8">
        <f>K$17+(K$18*Cafe_FitTrained[[#This Row],[Temp]])+(K$19*Cafe_FitTrained[[#This Row],[ADSpend]])+(K$20*Cafe_FitTrained[[#This Row],[TapsActive]])+(K$21*Cafe_FitTrained[[#This Row],[IsWeekend]])</f>
        <v>12108.607875192081</v>
      </c>
    </row>
    <row r="929" spans="2:8" x14ac:dyDescent="0.3">
      <c r="B929" s="1">
        <f t="shared" si="14"/>
        <v>43658</v>
      </c>
      <c r="C929" s="2">
        <v>15014.371687008716</v>
      </c>
      <c r="D929">
        <v>83</v>
      </c>
      <c r="E929" cm="1">
        <f t="array" ref="E929">_xlfn.SWITCH(MONTH(Cafe_FitTrained[[#This Row],[Date]]),1,100,2,100,3,100,4,150,5,150,6,150,7,150,8,200,9,150,10,150,11,150,12,150)</f>
        <v>150</v>
      </c>
      <c r="F929">
        <v>19</v>
      </c>
      <c r="G929">
        <f>IF(OR(WEEKDAY(Cafe_FitTrained[[#This Row],[Date]])=1, WEEKDAY(Cafe_FitTrained[[#This Row],[Date]])=7),1,0)</f>
        <v>0</v>
      </c>
      <c r="H929" s="8">
        <f>K$17+(K$18*Cafe_FitTrained[[#This Row],[Temp]])+(K$19*Cafe_FitTrained[[#This Row],[ADSpend]])+(K$20*Cafe_FitTrained[[#This Row],[TapsActive]])+(K$21*Cafe_FitTrained[[#This Row],[IsWeekend]])</f>
        <v>12065.006285541464</v>
      </c>
    </row>
    <row r="930" spans="2:8" x14ac:dyDescent="0.3">
      <c r="B930" s="1">
        <f t="shared" si="14"/>
        <v>43659</v>
      </c>
      <c r="C930" s="2">
        <v>15977.190025308722</v>
      </c>
      <c r="D930">
        <v>80</v>
      </c>
      <c r="E930" cm="1">
        <f t="array" ref="E930">_xlfn.SWITCH(MONTH(Cafe_FitTrained[[#This Row],[Date]]),1,100,2,100,3,100,4,150,5,150,6,150,7,150,8,200,9,150,10,150,11,150,12,150)</f>
        <v>150</v>
      </c>
      <c r="F930">
        <v>20</v>
      </c>
      <c r="G930">
        <f>IF(OR(WEEKDAY(Cafe_FitTrained[[#This Row],[Date]])=1, WEEKDAY(Cafe_FitTrained[[#This Row],[Date]])=7),1,0)</f>
        <v>1</v>
      </c>
      <c r="H930" s="8">
        <f>K$17+(K$18*Cafe_FitTrained[[#This Row],[Temp]])+(K$19*Cafe_FitTrained[[#This Row],[ADSpend]])+(K$20*Cafe_FitTrained[[#This Row],[TapsActive]])+(K$21*Cafe_FitTrained[[#This Row],[IsWeekend]])</f>
        <v>14776.608567191961</v>
      </c>
    </row>
    <row r="931" spans="2:8" x14ac:dyDescent="0.3">
      <c r="B931" s="1">
        <f t="shared" si="14"/>
        <v>43660</v>
      </c>
      <c r="C931" s="2">
        <v>18097.458952092809</v>
      </c>
      <c r="D931">
        <v>81</v>
      </c>
      <c r="E931" cm="1">
        <f t="array" ref="E931">_xlfn.SWITCH(MONTH(Cafe_FitTrained[[#This Row],[Date]]),1,100,2,100,3,100,4,150,5,150,6,150,7,150,8,200,9,150,10,150,11,150,12,150)</f>
        <v>150</v>
      </c>
      <c r="F931">
        <v>21</v>
      </c>
      <c r="G931">
        <f>IF(OR(WEEKDAY(Cafe_FitTrained[[#This Row],[Date]])=1, WEEKDAY(Cafe_FitTrained[[#This Row],[Date]])=7),1,0)</f>
        <v>1</v>
      </c>
      <c r="H931" s="8">
        <f>K$17+(K$18*Cafe_FitTrained[[#This Row],[Temp]])+(K$19*Cafe_FitTrained[[#This Row],[ADSpend]])+(K$20*Cafe_FitTrained[[#This Row],[TapsActive]])+(K$21*Cafe_FitTrained[[#This Row],[IsWeekend]])</f>
        <v>14793.281299315307</v>
      </c>
    </row>
    <row r="932" spans="2:8" x14ac:dyDescent="0.3">
      <c r="B932" s="1">
        <f t="shared" si="14"/>
        <v>43661</v>
      </c>
      <c r="C932" s="2">
        <v>12858.820215170668</v>
      </c>
      <c r="D932">
        <v>84</v>
      </c>
      <c r="E932" cm="1">
        <f t="array" ref="E932">_xlfn.SWITCH(MONTH(Cafe_FitTrained[[#This Row],[Date]]),1,100,2,100,3,100,4,150,5,150,6,150,7,150,8,200,9,150,10,150,11,150,12,150)</f>
        <v>150</v>
      </c>
      <c r="F932">
        <v>15</v>
      </c>
      <c r="G932">
        <f>IF(OR(WEEKDAY(Cafe_FitTrained[[#This Row],[Date]])=1, WEEKDAY(Cafe_FitTrained[[#This Row],[Date]])=7),1,0)</f>
        <v>0</v>
      </c>
      <c r="H932" s="8">
        <f>K$17+(K$18*Cafe_FitTrained[[#This Row],[Temp]])+(K$19*Cafe_FitTrained[[#This Row],[ADSpend]])+(K$20*Cafe_FitTrained[[#This Row],[TapsActive]])+(K$21*Cafe_FitTrained[[#This Row],[IsWeekend]])</f>
        <v>12190.68299179136</v>
      </c>
    </row>
    <row r="933" spans="2:8" x14ac:dyDescent="0.3">
      <c r="B933" s="1">
        <f t="shared" si="14"/>
        <v>43662</v>
      </c>
      <c r="C933" s="2">
        <v>13102.876292805482</v>
      </c>
      <c r="D933">
        <v>85</v>
      </c>
      <c r="E933" cm="1">
        <f t="array" ref="E933">_xlfn.SWITCH(MONTH(Cafe_FitTrained[[#This Row],[Date]]),1,100,2,100,3,100,4,150,5,150,6,150,7,150,8,200,9,150,10,150,11,150,12,150)</f>
        <v>150</v>
      </c>
      <c r="F933">
        <v>19</v>
      </c>
      <c r="G933">
        <f>IF(OR(WEEKDAY(Cafe_FitTrained[[#This Row],[Date]])=1, WEEKDAY(Cafe_FitTrained[[#This Row],[Date]])=7),1,0)</f>
        <v>0</v>
      </c>
      <c r="H933" s="8">
        <f>K$17+(K$18*Cafe_FitTrained[[#This Row],[Temp]])+(K$19*Cafe_FitTrained[[#This Row],[ADSpend]])+(K$20*Cafe_FitTrained[[#This Row],[TapsActive]])+(K$21*Cafe_FitTrained[[#This Row],[IsWeekend]])</f>
        <v>12141.953339438778</v>
      </c>
    </row>
    <row r="934" spans="2:8" x14ac:dyDescent="0.3">
      <c r="B934" s="1">
        <f t="shared" si="14"/>
        <v>43663</v>
      </c>
      <c r="C934" s="2">
        <v>13471.323081222137</v>
      </c>
      <c r="D934">
        <v>83</v>
      </c>
      <c r="E934" cm="1">
        <f t="array" ref="E934">_xlfn.SWITCH(MONTH(Cafe_FitTrained[[#This Row],[Date]]),1,100,2,100,3,100,4,150,5,150,6,150,7,150,8,200,9,150,10,150,11,150,12,150)</f>
        <v>150</v>
      </c>
      <c r="F934">
        <v>19</v>
      </c>
      <c r="G934">
        <f>IF(OR(WEEKDAY(Cafe_FitTrained[[#This Row],[Date]])=1, WEEKDAY(Cafe_FitTrained[[#This Row],[Date]])=7),1,0)</f>
        <v>0</v>
      </c>
      <c r="H934" s="8">
        <f>K$17+(K$18*Cafe_FitTrained[[#This Row],[Temp]])+(K$19*Cafe_FitTrained[[#This Row],[ADSpend]])+(K$20*Cafe_FitTrained[[#This Row],[TapsActive]])+(K$21*Cafe_FitTrained[[#This Row],[IsWeekend]])</f>
        <v>12065.006285541464</v>
      </c>
    </row>
    <row r="935" spans="2:8" x14ac:dyDescent="0.3">
      <c r="B935" s="1">
        <f t="shared" si="14"/>
        <v>43664</v>
      </c>
      <c r="C935" s="2">
        <v>14957.976058437103</v>
      </c>
      <c r="D935">
        <v>79</v>
      </c>
      <c r="E935" cm="1">
        <f t="array" ref="E935">_xlfn.SWITCH(MONTH(Cafe_FitTrained[[#This Row],[Date]]),1,100,2,100,3,100,4,150,5,150,6,150,7,150,8,200,9,150,10,150,11,150,12,150)</f>
        <v>150</v>
      </c>
      <c r="F935">
        <v>14</v>
      </c>
      <c r="G935">
        <f>IF(OR(WEEKDAY(Cafe_FitTrained[[#This Row],[Date]])=1, WEEKDAY(Cafe_FitTrained[[#This Row],[Date]])=7),1,0)</f>
        <v>0</v>
      </c>
      <c r="H935" s="8">
        <f>K$17+(K$18*Cafe_FitTrained[[#This Row],[Temp]])+(K$19*Cafe_FitTrained[[#This Row],[ADSpend]])+(K$20*Cafe_FitTrained[[#This Row],[TapsActive]])+(K$21*Cafe_FitTrained[[#This Row],[IsWeekend]])</f>
        <v>12020.116151873377</v>
      </c>
    </row>
    <row r="936" spans="2:8" x14ac:dyDescent="0.3">
      <c r="B936" s="1">
        <f t="shared" si="14"/>
        <v>43665</v>
      </c>
      <c r="C936" s="2">
        <v>13557.715251466467</v>
      </c>
      <c r="D936">
        <v>79</v>
      </c>
      <c r="E936" cm="1">
        <f t="array" ref="E936">_xlfn.SWITCH(MONTH(Cafe_FitTrained[[#This Row],[Date]]),1,100,2,100,3,100,4,150,5,150,6,150,7,150,8,200,9,150,10,150,11,150,12,150)</f>
        <v>150</v>
      </c>
      <c r="F936">
        <v>21</v>
      </c>
      <c r="G936">
        <f>IF(OR(WEEKDAY(Cafe_FitTrained[[#This Row],[Date]])=1, WEEKDAY(Cafe_FitTrained[[#This Row],[Date]])=7),1,0)</f>
        <v>0</v>
      </c>
      <c r="H936" s="8">
        <f>K$17+(K$18*Cafe_FitTrained[[#This Row],[Temp]])+(K$19*Cafe_FitTrained[[#This Row],[ADSpend]])+(K$20*Cafe_FitTrained[[#This Row],[TapsActive]])+(K$21*Cafe_FitTrained[[#This Row],[IsWeekend]])</f>
        <v>11867.510588096211</v>
      </c>
    </row>
    <row r="937" spans="2:8" x14ac:dyDescent="0.3">
      <c r="B937" s="1">
        <f t="shared" si="14"/>
        <v>43666</v>
      </c>
      <c r="C937" s="2">
        <v>18170.197455430163</v>
      </c>
      <c r="D937">
        <v>78</v>
      </c>
      <c r="E937" cm="1">
        <f t="array" ref="E937">_xlfn.SWITCH(MONTH(Cafe_FitTrained[[#This Row],[Date]]),1,100,2,100,3,100,4,150,5,150,6,150,7,150,8,200,9,150,10,150,11,150,12,150)</f>
        <v>150</v>
      </c>
      <c r="F937">
        <v>20</v>
      </c>
      <c r="G937">
        <f>IF(OR(WEEKDAY(Cafe_FitTrained[[#This Row],[Date]])=1, WEEKDAY(Cafe_FitTrained[[#This Row],[Date]])=7),1,0)</f>
        <v>1</v>
      </c>
      <c r="H937" s="8">
        <f>K$17+(K$18*Cafe_FitTrained[[#This Row],[Temp]])+(K$19*Cafe_FitTrained[[#This Row],[ADSpend]])+(K$20*Cafe_FitTrained[[#This Row],[TapsActive]])+(K$21*Cafe_FitTrained[[#This Row],[IsWeekend]])</f>
        <v>14699.661513294643</v>
      </c>
    </row>
    <row r="938" spans="2:8" x14ac:dyDescent="0.3">
      <c r="B938" s="1">
        <f t="shared" si="14"/>
        <v>43667</v>
      </c>
      <c r="C938" s="2">
        <v>16413.122729095368</v>
      </c>
      <c r="D938">
        <v>78</v>
      </c>
      <c r="E938" cm="1">
        <f t="array" ref="E938">_xlfn.SWITCH(MONTH(Cafe_FitTrained[[#This Row],[Date]]),1,100,2,100,3,100,4,150,5,150,6,150,7,150,8,200,9,150,10,150,11,150,12,150)</f>
        <v>150</v>
      </c>
      <c r="F938">
        <v>20</v>
      </c>
      <c r="G938">
        <f>IF(OR(WEEKDAY(Cafe_FitTrained[[#This Row],[Date]])=1, WEEKDAY(Cafe_FitTrained[[#This Row],[Date]])=7),1,0)</f>
        <v>1</v>
      </c>
      <c r="H938" s="8">
        <f>K$17+(K$18*Cafe_FitTrained[[#This Row],[Temp]])+(K$19*Cafe_FitTrained[[#This Row],[ADSpend]])+(K$20*Cafe_FitTrained[[#This Row],[TapsActive]])+(K$21*Cafe_FitTrained[[#This Row],[IsWeekend]])</f>
        <v>14699.661513294643</v>
      </c>
    </row>
    <row r="939" spans="2:8" x14ac:dyDescent="0.3">
      <c r="B939" s="1">
        <f t="shared" si="14"/>
        <v>43668</v>
      </c>
      <c r="C939" s="2">
        <v>12852.824514814727</v>
      </c>
      <c r="D939">
        <v>82</v>
      </c>
      <c r="E939" cm="1">
        <f t="array" ref="E939">_xlfn.SWITCH(MONTH(Cafe_FitTrained[[#This Row],[Date]]),1,100,2,100,3,100,4,150,5,150,6,150,7,150,8,200,9,150,10,150,11,150,12,150)</f>
        <v>150</v>
      </c>
      <c r="F939">
        <v>20</v>
      </c>
      <c r="G939">
        <f>IF(OR(WEEKDAY(Cafe_FitTrained[[#This Row],[Date]])=1, WEEKDAY(Cafe_FitTrained[[#This Row],[Date]])=7),1,0)</f>
        <v>0</v>
      </c>
      <c r="H939" s="8">
        <f>K$17+(K$18*Cafe_FitTrained[[#This Row],[Temp]])+(K$19*Cafe_FitTrained[[#This Row],[ADSpend]])+(K$20*Cafe_FitTrained[[#This Row],[TapsActive]])+(K$21*Cafe_FitTrained[[#This Row],[IsWeekend]])</f>
        <v>12004.731963767494</v>
      </c>
    </row>
    <row r="940" spans="2:8" x14ac:dyDescent="0.3">
      <c r="B940" s="1">
        <f t="shared" si="14"/>
        <v>43669</v>
      </c>
      <c r="C940" s="2">
        <v>14793.684308285885</v>
      </c>
      <c r="D940">
        <v>79</v>
      </c>
      <c r="E940" cm="1">
        <f t="array" ref="E940">_xlfn.SWITCH(MONTH(Cafe_FitTrained[[#This Row],[Date]]),1,100,2,100,3,100,4,150,5,150,6,150,7,150,8,200,9,150,10,150,11,150,12,150)</f>
        <v>150</v>
      </c>
      <c r="F940">
        <v>15</v>
      </c>
      <c r="G940">
        <f>IF(OR(WEEKDAY(Cafe_FitTrained[[#This Row],[Date]])=1, WEEKDAY(Cafe_FitTrained[[#This Row],[Date]])=7),1,0)</f>
        <v>0</v>
      </c>
      <c r="H940" s="8">
        <f>K$17+(K$18*Cafe_FitTrained[[#This Row],[Temp]])+(K$19*Cafe_FitTrained[[#This Row],[ADSpend]])+(K$20*Cafe_FitTrained[[#This Row],[TapsActive]])+(K$21*Cafe_FitTrained[[#This Row],[IsWeekend]])</f>
        <v>11998.315357048068</v>
      </c>
    </row>
    <row r="941" spans="2:8" x14ac:dyDescent="0.3">
      <c r="B941" s="1">
        <f t="shared" si="14"/>
        <v>43670</v>
      </c>
      <c r="C941" s="2">
        <v>13572.230504346193</v>
      </c>
      <c r="D941">
        <v>77</v>
      </c>
      <c r="E941" cm="1">
        <f t="array" ref="E941">_xlfn.SWITCH(MONTH(Cafe_FitTrained[[#This Row],[Date]]),1,100,2,100,3,100,4,150,5,150,6,150,7,150,8,200,9,150,10,150,11,150,12,150)</f>
        <v>150</v>
      </c>
      <c r="F941">
        <v>16</v>
      </c>
      <c r="G941">
        <f>IF(OR(WEEKDAY(Cafe_FitTrained[[#This Row],[Date]])=1, WEEKDAY(Cafe_FitTrained[[#This Row],[Date]])=7),1,0)</f>
        <v>0</v>
      </c>
      <c r="H941" s="8">
        <f>K$17+(K$18*Cafe_FitTrained[[#This Row],[Temp]])+(K$19*Cafe_FitTrained[[#This Row],[ADSpend]])+(K$20*Cafe_FitTrained[[#This Row],[TapsActive]])+(K$21*Cafe_FitTrained[[#This Row],[IsWeekend]])</f>
        <v>11899.567508325441</v>
      </c>
    </row>
    <row r="942" spans="2:8" x14ac:dyDescent="0.3">
      <c r="B942" s="1">
        <f t="shared" si="14"/>
        <v>43671</v>
      </c>
      <c r="C942" s="2">
        <v>14901.266089746458</v>
      </c>
      <c r="D942">
        <v>78</v>
      </c>
      <c r="E942" cm="1">
        <f t="array" ref="E942">_xlfn.SWITCH(MONTH(Cafe_FitTrained[[#This Row],[Date]]),1,100,2,100,3,100,4,150,5,150,6,150,7,150,8,200,9,150,10,150,11,150,12,150)</f>
        <v>150</v>
      </c>
      <c r="F942">
        <v>21</v>
      </c>
      <c r="G942">
        <f>IF(OR(WEEKDAY(Cafe_FitTrained[[#This Row],[Date]])=1, WEEKDAY(Cafe_FitTrained[[#This Row],[Date]])=7),1,0)</f>
        <v>0</v>
      </c>
      <c r="H942" s="8">
        <f>K$17+(K$18*Cafe_FitTrained[[#This Row],[Temp]])+(K$19*Cafe_FitTrained[[#This Row],[ADSpend]])+(K$20*Cafe_FitTrained[[#This Row],[TapsActive]])+(K$21*Cafe_FitTrained[[#This Row],[IsWeekend]])</f>
        <v>11829.037061147552</v>
      </c>
    </row>
    <row r="943" spans="2:8" x14ac:dyDescent="0.3">
      <c r="B943" s="1">
        <f t="shared" si="14"/>
        <v>43672</v>
      </c>
      <c r="C943" s="2">
        <v>14613.499542845715</v>
      </c>
      <c r="D943">
        <v>79</v>
      </c>
      <c r="E943" cm="1">
        <f t="array" ref="E943">_xlfn.SWITCH(MONTH(Cafe_FitTrained[[#This Row],[Date]]),1,100,2,100,3,100,4,150,5,150,6,150,7,150,8,200,9,150,10,150,11,150,12,150)</f>
        <v>150</v>
      </c>
      <c r="F943">
        <v>21</v>
      </c>
      <c r="G943">
        <f>IF(OR(WEEKDAY(Cafe_FitTrained[[#This Row],[Date]])=1, WEEKDAY(Cafe_FitTrained[[#This Row],[Date]])=7),1,0)</f>
        <v>0</v>
      </c>
      <c r="H943" s="8">
        <f>K$17+(K$18*Cafe_FitTrained[[#This Row],[Temp]])+(K$19*Cafe_FitTrained[[#This Row],[ADSpend]])+(K$20*Cafe_FitTrained[[#This Row],[TapsActive]])+(K$21*Cafe_FitTrained[[#This Row],[IsWeekend]])</f>
        <v>11867.510588096211</v>
      </c>
    </row>
    <row r="944" spans="2:8" x14ac:dyDescent="0.3">
      <c r="B944" s="1">
        <f t="shared" si="14"/>
        <v>43673</v>
      </c>
      <c r="C944" s="2">
        <v>17809.538933252159</v>
      </c>
      <c r="D944">
        <v>80</v>
      </c>
      <c r="E944" cm="1">
        <f t="array" ref="E944">_xlfn.SWITCH(MONTH(Cafe_FitTrained[[#This Row],[Date]]),1,100,2,100,3,100,4,150,5,150,6,150,7,150,8,200,9,150,10,150,11,150,12,150)</f>
        <v>150</v>
      </c>
      <c r="F944">
        <v>22</v>
      </c>
      <c r="G944">
        <f>IF(OR(WEEKDAY(Cafe_FitTrained[[#This Row],[Date]])=1, WEEKDAY(Cafe_FitTrained[[#This Row],[Date]])=7),1,0)</f>
        <v>1</v>
      </c>
      <c r="H944" s="8">
        <f>K$17+(K$18*Cafe_FitTrained[[#This Row],[Temp]])+(K$19*Cafe_FitTrained[[#This Row],[ADSpend]])+(K$20*Cafe_FitTrained[[#This Row],[TapsActive]])+(K$21*Cafe_FitTrained[[#This Row],[IsWeekend]])</f>
        <v>14733.006977541343</v>
      </c>
    </row>
    <row r="945" spans="2:8" x14ac:dyDescent="0.3">
      <c r="B945" s="1">
        <f t="shared" si="14"/>
        <v>43674</v>
      </c>
      <c r="C945" s="2">
        <v>17073.867814823145</v>
      </c>
      <c r="D945">
        <v>80</v>
      </c>
      <c r="E945" cm="1">
        <f t="array" ref="E945">_xlfn.SWITCH(MONTH(Cafe_FitTrained[[#This Row],[Date]]),1,100,2,100,3,100,4,150,5,150,6,150,7,150,8,200,9,150,10,150,11,150,12,150)</f>
        <v>150</v>
      </c>
      <c r="F945">
        <v>13</v>
      </c>
      <c r="G945">
        <f>IF(OR(WEEKDAY(Cafe_FitTrained[[#This Row],[Date]])=1, WEEKDAY(Cafe_FitTrained[[#This Row],[Date]])=7),1,0)</f>
        <v>1</v>
      </c>
      <c r="H945" s="8">
        <f>K$17+(K$18*Cafe_FitTrained[[#This Row],[Temp]])+(K$19*Cafe_FitTrained[[#This Row],[ADSpend]])+(K$20*Cafe_FitTrained[[#This Row],[TapsActive]])+(K$21*Cafe_FitTrained[[#This Row],[IsWeekend]])</f>
        <v>14929.214130969127</v>
      </c>
    </row>
    <row r="946" spans="2:8" x14ac:dyDescent="0.3">
      <c r="B946" s="1">
        <f t="shared" si="14"/>
        <v>43675</v>
      </c>
      <c r="C946" s="2">
        <v>13781.629704714367</v>
      </c>
      <c r="D946">
        <v>82</v>
      </c>
      <c r="E946" cm="1">
        <f t="array" ref="E946">_xlfn.SWITCH(MONTH(Cafe_FitTrained[[#This Row],[Date]]),1,100,2,100,3,100,4,150,5,150,6,150,7,150,8,200,9,150,10,150,11,150,12,150)</f>
        <v>150</v>
      </c>
      <c r="F946">
        <v>22</v>
      </c>
      <c r="G946">
        <f>IF(OR(WEEKDAY(Cafe_FitTrained[[#This Row],[Date]])=1, WEEKDAY(Cafe_FitTrained[[#This Row],[Date]])=7),1,0)</f>
        <v>0</v>
      </c>
      <c r="H946" s="8">
        <f>K$17+(K$18*Cafe_FitTrained[[#This Row],[Temp]])+(K$19*Cafe_FitTrained[[#This Row],[ADSpend]])+(K$20*Cafe_FitTrained[[#This Row],[TapsActive]])+(K$21*Cafe_FitTrained[[#This Row],[IsWeekend]])</f>
        <v>11961.130374116876</v>
      </c>
    </row>
    <row r="947" spans="2:8" x14ac:dyDescent="0.3">
      <c r="B947" s="1">
        <f t="shared" si="14"/>
        <v>43676</v>
      </c>
      <c r="C947" s="2">
        <v>13449.364665906753</v>
      </c>
      <c r="D947">
        <v>81</v>
      </c>
      <c r="E947" cm="1">
        <f t="array" ref="E947">_xlfn.SWITCH(MONTH(Cafe_FitTrained[[#This Row],[Date]]),1,100,2,100,3,100,4,150,5,150,6,150,7,150,8,200,9,150,10,150,11,150,12,150)</f>
        <v>150</v>
      </c>
      <c r="F947">
        <v>22</v>
      </c>
      <c r="G947">
        <f>IF(OR(WEEKDAY(Cafe_FitTrained[[#This Row],[Date]])=1, WEEKDAY(Cafe_FitTrained[[#This Row],[Date]])=7),1,0)</f>
        <v>0</v>
      </c>
      <c r="H947" s="8">
        <f>K$17+(K$18*Cafe_FitTrained[[#This Row],[Temp]])+(K$19*Cafe_FitTrained[[#This Row],[ADSpend]])+(K$20*Cafe_FitTrained[[#This Row],[TapsActive]])+(K$21*Cafe_FitTrained[[#This Row],[IsWeekend]])</f>
        <v>11922.656847168217</v>
      </c>
    </row>
    <row r="948" spans="2:8" x14ac:dyDescent="0.3">
      <c r="B948" s="1">
        <f t="shared" si="14"/>
        <v>43677</v>
      </c>
      <c r="C948" s="2">
        <v>13937.725588849391</v>
      </c>
      <c r="D948">
        <v>79</v>
      </c>
      <c r="E948" cm="1">
        <f t="array" ref="E948">_xlfn.SWITCH(MONTH(Cafe_FitTrained[[#This Row],[Date]]),1,100,2,100,3,100,4,150,5,150,6,150,7,150,8,200,9,150,10,150,11,150,12,150)</f>
        <v>150</v>
      </c>
      <c r="F948">
        <v>17</v>
      </c>
      <c r="G948">
        <f>IF(OR(WEEKDAY(Cafe_FitTrained[[#This Row],[Date]])=1, WEEKDAY(Cafe_FitTrained[[#This Row],[Date]])=7),1,0)</f>
        <v>0</v>
      </c>
      <c r="H948" s="8">
        <f>K$17+(K$18*Cafe_FitTrained[[#This Row],[Temp]])+(K$19*Cafe_FitTrained[[#This Row],[ADSpend]])+(K$20*Cafe_FitTrained[[#This Row],[TapsActive]])+(K$21*Cafe_FitTrained[[#This Row],[IsWeekend]])</f>
        <v>11954.713767397448</v>
      </c>
    </row>
    <row r="949" spans="2:8" x14ac:dyDescent="0.3">
      <c r="B949" s="1">
        <f t="shared" si="14"/>
        <v>43678</v>
      </c>
      <c r="C949" s="2">
        <v>14305.36530442786</v>
      </c>
      <c r="D949">
        <v>81</v>
      </c>
      <c r="E949" cm="1">
        <f t="array" ref="E949">_xlfn.SWITCH(MONTH(Cafe_FitTrained[[#This Row],[Date]]),1,100,2,100,3,100,4,150,5,150,6,150,7,150,8,200,9,150,10,150,11,150,12,150)</f>
        <v>200</v>
      </c>
      <c r="F949">
        <v>20</v>
      </c>
      <c r="G949">
        <f>IF(OR(WEEKDAY(Cafe_FitTrained[[#This Row],[Date]])=1, WEEKDAY(Cafe_FitTrained[[#This Row],[Date]])=7),1,0)</f>
        <v>0</v>
      </c>
      <c r="H949" s="8">
        <f>K$17+(K$18*Cafe_FitTrained[[#This Row],[Temp]])+(K$19*Cafe_FitTrained[[#This Row],[ADSpend]])+(K$20*Cafe_FitTrained[[#This Row],[TapsActive]])+(K$21*Cafe_FitTrained[[#This Row],[IsWeekend]])</f>
        <v>13902.384546847563</v>
      </c>
    </row>
    <row r="950" spans="2:8" x14ac:dyDescent="0.3">
      <c r="B950" s="1">
        <f t="shared" si="14"/>
        <v>43679</v>
      </c>
      <c r="C950" s="2">
        <v>14200.070590243284</v>
      </c>
      <c r="D950">
        <v>77</v>
      </c>
      <c r="E950" cm="1">
        <f t="array" ref="E950">_xlfn.SWITCH(MONTH(Cafe_FitTrained[[#This Row],[Date]]),1,100,2,100,3,100,4,150,5,150,6,150,7,150,8,200,9,150,10,150,11,150,12,150)</f>
        <v>200</v>
      </c>
      <c r="F950">
        <v>15</v>
      </c>
      <c r="G950">
        <f>IF(OR(WEEKDAY(Cafe_FitTrained[[#This Row],[Date]])=1, WEEKDAY(Cafe_FitTrained[[#This Row],[Date]])=7),1,0)</f>
        <v>0</v>
      </c>
      <c r="H950" s="8">
        <f>K$17+(K$18*Cafe_FitTrained[[#This Row],[Temp]])+(K$19*Cafe_FitTrained[[#This Row],[ADSpend]])+(K$20*Cafe_FitTrained[[#This Row],[TapsActive]])+(K$21*Cafe_FitTrained[[#This Row],[IsWeekend]])</f>
        <v>13857.49441317948</v>
      </c>
    </row>
    <row r="951" spans="2:8" x14ac:dyDescent="0.3">
      <c r="B951" s="1">
        <f t="shared" si="14"/>
        <v>43680</v>
      </c>
      <c r="C951" s="2">
        <v>19445.699979833011</v>
      </c>
      <c r="D951">
        <v>79</v>
      </c>
      <c r="E951" cm="1">
        <f t="array" ref="E951">_xlfn.SWITCH(MONTH(Cafe_FitTrained[[#This Row],[Date]]),1,100,2,100,3,100,4,150,5,150,6,150,7,150,8,200,9,150,10,150,11,150,12,150)</f>
        <v>200</v>
      </c>
      <c r="F951">
        <v>15</v>
      </c>
      <c r="G951">
        <f>IF(OR(WEEKDAY(Cafe_FitTrained[[#This Row],[Date]])=1, WEEKDAY(Cafe_FitTrained[[#This Row],[Date]])=7),1,0)</f>
        <v>1</v>
      </c>
      <c r="H951" s="8">
        <f>K$17+(K$18*Cafe_FitTrained[[#This Row],[Temp]])+(K$19*Cafe_FitTrained[[#This Row],[ADSpend]])+(K$20*Cafe_FitTrained[[#This Row],[TapsActive]])+(K$21*Cafe_FitTrained[[#This Row],[IsWeekend]])</f>
        <v>16783.265124398578</v>
      </c>
    </row>
    <row r="952" spans="2:8" x14ac:dyDescent="0.3">
      <c r="B952" s="1">
        <f t="shared" si="14"/>
        <v>43681</v>
      </c>
      <c r="C952" s="2">
        <v>19954.896183881454</v>
      </c>
      <c r="D952">
        <v>78</v>
      </c>
      <c r="E952" cm="1">
        <f t="array" ref="E952">_xlfn.SWITCH(MONTH(Cafe_FitTrained[[#This Row],[Date]]),1,100,2,100,3,100,4,150,5,150,6,150,7,150,8,200,9,150,10,150,11,150,12,150)</f>
        <v>200</v>
      </c>
      <c r="F952">
        <v>13</v>
      </c>
      <c r="G952">
        <f>IF(OR(WEEKDAY(Cafe_FitTrained[[#This Row],[Date]])=1, WEEKDAY(Cafe_FitTrained[[#This Row],[Date]])=7),1,0)</f>
        <v>1</v>
      </c>
      <c r="H952" s="8">
        <f>K$17+(K$18*Cafe_FitTrained[[#This Row],[Temp]])+(K$19*Cafe_FitTrained[[#This Row],[ADSpend]])+(K$20*Cafe_FitTrained[[#This Row],[TapsActive]])+(K$21*Cafe_FitTrained[[#This Row],[IsWeekend]])</f>
        <v>16788.393187100537</v>
      </c>
    </row>
    <row r="953" spans="2:8" x14ac:dyDescent="0.3">
      <c r="B953" s="1">
        <f t="shared" si="14"/>
        <v>43682</v>
      </c>
      <c r="C953" s="2">
        <v>14914.766219609201</v>
      </c>
      <c r="D953">
        <v>81</v>
      </c>
      <c r="E953" cm="1">
        <f t="array" ref="E953">_xlfn.SWITCH(MONTH(Cafe_FitTrained[[#This Row],[Date]]),1,100,2,100,3,100,4,150,5,150,6,150,7,150,8,200,9,150,10,150,11,150,12,150)</f>
        <v>200</v>
      </c>
      <c r="F953">
        <v>18</v>
      </c>
      <c r="G953">
        <f>IF(OR(WEEKDAY(Cafe_FitTrained[[#This Row],[Date]])=1, WEEKDAY(Cafe_FitTrained[[#This Row],[Date]])=7),1,0)</f>
        <v>0</v>
      </c>
      <c r="H953" s="8">
        <f>K$17+(K$18*Cafe_FitTrained[[#This Row],[Temp]])+(K$19*Cafe_FitTrained[[#This Row],[ADSpend]])+(K$20*Cafe_FitTrained[[#This Row],[TapsActive]])+(K$21*Cafe_FitTrained[[#This Row],[IsWeekend]])</f>
        <v>13945.986136498183</v>
      </c>
    </row>
    <row r="954" spans="2:8" x14ac:dyDescent="0.3">
      <c r="B954" s="1">
        <f t="shared" si="14"/>
        <v>43683</v>
      </c>
      <c r="C954" s="2">
        <v>15970.931614123572</v>
      </c>
      <c r="D954">
        <v>80</v>
      </c>
      <c r="E954" cm="1">
        <f t="array" ref="E954">_xlfn.SWITCH(MONTH(Cafe_FitTrained[[#This Row],[Date]]),1,100,2,100,3,100,4,150,5,150,6,150,7,150,8,200,9,150,10,150,11,150,12,150)</f>
        <v>200</v>
      </c>
      <c r="F954">
        <v>13</v>
      </c>
      <c r="G954">
        <f>IF(OR(WEEKDAY(Cafe_FitTrained[[#This Row],[Date]])=1, WEEKDAY(Cafe_FitTrained[[#This Row],[Date]])=7),1,0)</f>
        <v>0</v>
      </c>
      <c r="H954" s="8">
        <f>K$17+(K$18*Cafe_FitTrained[[#This Row],[Temp]])+(K$19*Cafe_FitTrained[[#This Row],[ADSpend]])+(K$20*Cafe_FitTrained[[#This Row],[TapsActive]])+(K$21*Cafe_FitTrained[[#This Row],[IsWeekend]])</f>
        <v>14016.516583676072</v>
      </c>
    </row>
    <row r="955" spans="2:8" x14ac:dyDescent="0.3">
      <c r="B955" s="1">
        <f t="shared" si="14"/>
        <v>43684</v>
      </c>
      <c r="C955" s="2">
        <v>16419.179388988548</v>
      </c>
      <c r="D955">
        <v>84</v>
      </c>
      <c r="E955" cm="1">
        <f t="array" ref="E955">_xlfn.SWITCH(MONTH(Cafe_FitTrained[[#This Row],[Date]]),1,100,2,100,3,100,4,150,5,150,6,150,7,150,8,200,9,150,10,150,11,150,12,150)</f>
        <v>200</v>
      </c>
      <c r="F955">
        <v>16</v>
      </c>
      <c r="G955">
        <f>IF(OR(WEEKDAY(Cafe_FitTrained[[#This Row],[Date]])=1, WEEKDAY(Cafe_FitTrained[[#This Row],[Date]])=7),1,0)</f>
        <v>0</v>
      </c>
      <c r="H955" s="8">
        <f>K$17+(K$18*Cafe_FitTrained[[#This Row],[Temp]])+(K$19*Cafe_FitTrained[[#This Row],[ADSpend]])+(K$20*Cafe_FitTrained[[#This Row],[TapsActive]])+(K$21*Cafe_FitTrained[[#This Row],[IsWeekend]])</f>
        <v>14105.008306994776</v>
      </c>
    </row>
    <row r="956" spans="2:8" x14ac:dyDescent="0.3">
      <c r="B956" s="1">
        <f t="shared" si="14"/>
        <v>43685</v>
      </c>
      <c r="C956" s="2">
        <v>16525.984042849239</v>
      </c>
      <c r="D956">
        <v>83</v>
      </c>
      <c r="E956" cm="1">
        <f t="array" ref="E956">_xlfn.SWITCH(MONTH(Cafe_FitTrained[[#This Row],[Date]]),1,100,2,100,3,100,4,150,5,150,6,150,7,150,8,200,9,150,10,150,11,150,12,150)</f>
        <v>200</v>
      </c>
      <c r="F956">
        <v>21</v>
      </c>
      <c r="G956">
        <f>IF(OR(WEEKDAY(Cafe_FitTrained[[#This Row],[Date]])=1, WEEKDAY(Cafe_FitTrained[[#This Row],[Date]])=7),1,0)</f>
        <v>0</v>
      </c>
      <c r="H956" s="8">
        <f>K$17+(K$18*Cafe_FitTrained[[#This Row],[Temp]])+(K$19*Cafe_FitTrained[[#This Row],[ADSpend]])+(K$20*Cafe_FitTrained[[#This Row],[TapsActive]])+(K$21*Cafe_FitTrained[[#This Row],[IsWeekend]])</f>
        <v>13957.53080591957</v>
      </c>
    </row>
    <row r="957" spans="2:8" x14ac:dyDescent="0.3">
      <c r="B957" s="1">
        <f t="shared" si="14"/>
        <v>43686</v>
      </c>
      <c r="C957" s="2">
        <v>15842.470478746258</v>
      </c>
      <c r="D957">
        <v>84</v>
      </c>
      <c r="E957" cm="1">
        <f t="array" ref="E957">_xlfn.SWITCH(MONTH(Cafe_FitTrained[[#This Row],[Date]]),1,100,2,100,3,100,4,150,5,150,6,150,7,150,8,200,9,150,10,150,11,150,12,150)</f>
        <v>200</v>
      </c>
      <c r="F957">
        <v>12</v>
      </c>
      <c r="G957">
        <f>IF(OR(WEEKDAY(Cafe_FitTrained[[#This Row],[Date]])=1, WEEKDAY(Cafe_FitTrained[[#This Row],[Date]])=7),1,0)</f>
        <v>0</v>
      </c>
      <c r="H957" s="8">
        <f>K$17+(K$18*Cafe_FitTrained[[#This Row],[Temp]])+(K$19*Cafe_FitTrained[[#This Row],[ADSpend]])+(K$20*Cafe_FitTrained[[#This Row],[TapsActive]])+(K$21*Cafe_FitTrained[[#This Row],[IsWeekend]])</f>
        <v>14192.211486296013</v>
      </c>
    </row>
    <row r="958" spans="2:8" x14ac:dyDescent="0.3">
      <c r="B958" s="1">
        <f t="shared" si="14"/>
        <v>43687</v>
      </c>
      <c r="C958" s="2">
        <v>18878.740584962958</v>
      </c>
      <c r="D958">
        <v>86</v>
      </c>
      <c r="E958" cm="1">
        <f t="array" ref="E958">_xlfn.SWITCH(MONTH(Cafe_FitTrained[[#This Row],[Date]]),1,100,2,100,3,100,4,150,5,150,6,150,7,150,8,200,9,150,10,150,11,150,12,150)</f>
        <v>200</v>
      </c>
      <c r="F958">
        <v>15</v>
      </c>
      <c r="G958">
        <f>IF(OR(WEEKDAY(Cafe_FitTrained[[#This Row],[Date]])=1, WEEKDAY(Cafe_FitTrained[[#This Row],[Date]])=7),1,0)</f>
        <v>1</v>
      </c>
      <c r="H958" s="8">
        <f>K$17+(K$18*Cafe_FitTrained[[#This Row],[Temp]])+(K$19*Cafe_FitTrained[[#This Row],[ADSpend]])+(K$20*Cafe_FitTrained[[#This Row],[TapsActive]])+(K$21*Cafe_FitTrained[[#This Row],[IsWeekend]])</f>
        <v>17052.579813039185</v>
      </c>
    </row>
    <row r="959" spans="2:8" x14ac:dyDescent="0.3">
      <c r="B959" s="1">
        <f t="shared" si="14"/>
        <v>43688</v>
      </c>
      <c r="C959" s="2">
        <v>18525.601521078654</v>
      </c>
      <c r="D959">
        <v>85</v>
      </c>
      <c r="E959" cm="1">
        <f t="array" ref="E959">_xlfn.SWITCH(MONTH(Cafe_FitTrained[[#This Row],[Date]]),1,100,2,100,3,100,4,150,5,150,6,150,7,150,8,200,9,150,10,150,11,150,12,150)</f>
        <v>200</v>
      </c>
      <c r="F959">
        <v>13</v>
      </c>
      <c r="G959">
        <f>IF(OR(WEEKDAY(Cafe_FitTrained[[#This Row],[Date]])=1, WEEKDAY(Cafe_FitTrained[[#This Row],[Date]])=7),1,0)</f>
        <v>1</v>
      </c>
      <c r="H959" s="8">
        <f>K$17+(K$18*Cafe_FitTrained[[#This Row],[Temp]])+(K$19*Cafe_FitTrained[[#This Row],[ADSpend]])+(K$20*Cafe_FitTrained[[#This Row],[TapsActive]])+(K$21*Cafe_FitTrained[[#This Row],[IsWeekend]])</f>
        <v>17057.707875741144</v>
      </c>
    </row>
    <row r="960" spans="2:8" x14ac:dyDescent="0.3">
      <c r="B960" s="1">
        <f t="shared" si="14"/>
        <v>43689</v>
      </c>
      <c r="C960" s="2">
        <v>16705.004916731585</v>
      </c>
      <c r="D960">
        <v>86</v>
      </c>
      <c r="E960" cm="1">
        <f t="array" ref="E960">_xlfn.SWITCH(MONTH(Cafe_FitTrained[[#This Row],[Date]]),1,100,2,100,3,100,4,150,5,150,6,150,7,150,8,200,9,150,10,150,11,150,12,150)</f>
        <v>200</v>
      </c>
      <c r="F960">
        <v>19</v>
      </c>
      <c r="G960">
        <f>IF(OR(WEEKDAY(Cafe_FitTrained[[#This Row],[Date]])=1, WEEKDAY(Cafe_FitTrained[[#This Row],[Date]])=7),1,0)</f>
        <v>0</v>
      </c>
      <c r="H960" s="8">
        <f>K$17+(K$18*Cafe_FitTrained[[#This Row],[Temp]])+(K$19*Cafe_FitTrained[[#This Row],[ADSpend]])+(K$20*Cafe_FitTrained[[#This Row],[TapsActive]])+(K$21*Cafe_FitTrained[[#This Row],[IsWeekend]])</f>
        <v>14116.552976416164</v>
      </c>
    </row>
    <row r="961" spans="2:8" x14ac:dyDescent="0.3">
      <c r="B961" s="1">
        <f t="shared" si="14"/>
        <v>43690</v>
      </c>
      <c r="C961" s="2">
        <v>16469.406190480153</v>
      </c>
      <c r="D961">
        <v>87</v>
      </c>
      <c r="E961" cm="1">
        <f t="array" ref="E961">_xlfn.SWITCH(MONTH(Cafe_FitTrained[[#This Row],[Date]]),1,100,2,100,3,100,4,150,5,150,6,150,7,150,8,200,9,150,10,150,11,150,12,150)</f>
        <v>200</v>
      </c>
      <c r="F961">
        <v>13</v>
      </c>
      <c r="G961">
        <f>IF(OR(WEEKDAY(Cafe_FitTrained[[#This Row],[Date]])=1, WEEKDAY(Cafe_FitTrained[[#This Row],[Date]])=7),1,0)</f>
        <v>0</v>
      </c>
      <c r="H961" s="8">
        <f>K$17+(K$18*Cafe_FitTrained[[#This Row],[Temp]])+(K$19*Cafe_FitTrained[[#This Row],[ADSpend]])+(K$20*Cafe_FitTrained[[#This Row],[TapsActive]])+(K$21*Cafe_FitTrained[[#This Row],[IsWeekend]])</f>
        <v>14285.831272316678</v>
      </c>
    </row>
    <row r="962" spans="2:8" x14ac:dyDescent="0.3">
      <c r="B962" s="1">
        <f t="shared" si="14"/>
        <v>43691</v>
      </c>
      <c r="C962" s="2">
        <v>15175.229049024083</v>
      </c>
      <c r="D962">
        <v>85</v>
      </c>
      <c r="E962" cm="1">
        <f t="array" ref="E962">_xlfn.SWITCH(MONTH(Cafe_FitTrained[[#This Row],[Date]]),1,100,2,100,3,100,4,150,5,150,6,150,7,150,8,200,9,150,10,150,11,150,12,150)</f>
        <v>200</v>
      </c>
      <c r="F962">
        <v>20</v>
      </c>
      <c r="G962">
        <f>IF(OR(WEEKDAY(Cafe_FitTrained[[#This Row],[Date]])=1, WEEKDAY(Cafe_FitTrained[[#This Row],[Date]])=7),1,0)</f>
        <v>0</v>
      </c>
      <c r="H962" s="8">
        <f>K$17+(K$18*Cafe_FitTrained[[#This Row],[Temp]])+(K$19*Cafe_FitTrained[[#This Row],[ADSpend]])+(K$20*Cafe_FitTrained[[#This Row],[TapsActive]])+(K$21*Cafe_FitTrained[[#This Row],[IsWeekend]])</f>
        <v>14056.278654642196</v>
      </c>
    </row>
    <row r="963" spans="2:8" x14ac:dyDescent="0.3">
      <c r="B963" s="1">
        <f t="shared" si="14"/>
        <v>43692</v>
      </c>
      <c r="C963" s="2">
        <v>16666.866229776737</v>
      </c>
      <c r="D963">
        <v>83</v>
      </c>
      <c r="E963" cm="1">
        <f t="array" ref="E963">_xlfn.SWITCH(MONTH(Cafe_FitTrained[[#This Row],[Date]]),1,100,2,100,3,100,4,150,5,150,6,150,7,150,8,200,9,150,10,150,11,150,12,150)</f>
        <v>200</v>
      </c>
      <c r="F963">
        <v>13</v>
      </c>
      <c r="G963">
        <f>IF(OR(WEEKDAY(Cafe_FitTrained[[#This Row],[Date]])=1, WEEKDAY(Cafe_FitTrained[[#This Row],[Date]])=7),1,0)</f>
        <v>0</v>
      </c>
      <c r="H963" s="8">
        <f>K$17+(K$18*Cafe_FitTrained[[#This Row],[Temp]])+(K$19*Cafe_FitTrained[[#This Row],[ADSpend]])+(K$20*Cafe_FitTrained[[#This Row],[TapsActive]])+(K$21*Cafe_FitTrained[[#This Row],[IsWeekend]])</f>
        <v>14131.937164522045</v>
      </c>
    </row>
    <row r="964" spans="2:8" x14ac:dyDescent="0.3">
      <c r="B964" s="1">
        <f t="shared" si="14"/>
        <v>43693</v>
      </c>
      <c r="C964" s="2">
        <v>16909.201377356912</v>
      </c>
      <c r="D964">
        <v>84</v>
      </c>
      <c r="E964" cm="1">
        <f t="array" ref="E964">_xlfn.SWITCH(MONTH(Cafe_FitTrained[[#This Row],[Date]]),1,100,2,100,3,100,4,150,5,150,6,150,7,150,8,200,9,150,10,150,11,150,12,150)</f>
        <v>200</v>
      </c>
      <c r="F964">
        <v>18</v>
      </c>
      <c r="G964">
        <f>IF(OR(WEEKDAY(Cafe_FitTrained[[#This Row],[Date]])=1, WEEKDAY(Cafe_FitTrained[[#This Row],[Date]])=7),1,0)</f>
        <v>0</v>
      </c>
      <c r="H964" s="8">
        <f>K$17+(K$18*Cafe_FitTrained[[#This Row],[Temp]])+(K$19*Cafe_FitTrained[[#This Row],[ADSpend]])+(K$20*Cafe_FitTrained[[#This Row],[TapsActive]])+(K$21*Cafe_FitTrained[[#This Row],[IsWeekend]])</f>
        <v>14061.406717344158</v>
      </c>
    </row>
    <row r="965" spans="2:8" x14ac:dyDescent="0.3">
      <c r="B965" s="1">
        <f t="shared" si="14"/>
        <v>43694</v>
      </c>
      <c r="C965" s="2">
        <v>17859.088476988894</v>
      </c>
      <c r="D965">
        <v>86</v>
      </c>
      <c r="E965" cm="1">
        <f t="array" ref="E965">_xlfn.SWITCH(MONTH(Cafe_FitTrained[[#This Row],[Date]]),1,100,2,100,3,100,4,150,5,150,6,150,7,150,8,200,9,150,10,150,11,150,12,150)</f>
        <v>200</v>
      </c>
      <c r="F965">
        <v>20</v>
      </c>
      <c r="G965">
        <f>IF(OR(WEEKDAY(Cafe_FitTrained[[#This Row],[Date]])=1, WEEKDAY(Cafe_FitTrained[[#This Row],[Date]])=7),1,0)</f>
        <v>1</v>
      </c>
      <c r="H965" s="8">
        <f>K$17+(K$18*Cafe_FitTrained[[#This Row],[Temp]])+(K$19*Cafe_FitTrained[[#This Row],[ADSpend]])+(K$20*Cafe_FitTrained[[#This Row],[TapsActive]])+(K$21*Cafe_FitTrained[[#This Row],[IsWeekend]])</f>
        <v>16943.575838912635</v>
      </c>
    </row>
    <row r="966" spans="2:8" x14ac:dyDescent="0.3">
      <c r="B966" s="1">
        <f t="shared" si="14"/>
        <v>43695</v>
      </c>
      <c r="C966" s="2">
        <v>20087.182441414621</v>
      </c>
      <c r="D966">
        <v>85</v>
      </c>
      <c r="E966" cm="1">
        <f t="array" ref="E966">_xlfn.SWITCH(MONTH(Cafe_FitTrained[[#This Row],[Date]]),1,100,2,100,3,100,4,150,5,150,6,150,7,150,8,200,9,150,10,150,11,150,12,150)</f>
        <v>200</v>
      </c>
      <c r="F966">
        <v>19</v>
      </c>
      <c r="G966">
        <f>IF(OR(WEEKDAY(Cafe_FitTrained[[#This Row],[Date]])=1, WEEKDAY(Cafe_FitTrained[[#This Row],[Date]])=7),1,0)</f>
        <v>1</v>
      </c>
      <c r="H966" s="8">
        <f>K$17+(K$18*Cafe_FitTrained[[#This Row],[Temp]])+(K$19*Cafe_FitTrained[[#This Row],[ADSpend]])+(K$20*Cafe_FitTrained[[#This Row],[TapsActive]])+(K$21*Cafe_FitTrained[[#This Row],[IsWeekend]])</f>
        <v>16926.90310678929</v>
      </c>
    </row>
    <row r="967" spans="2:8" x14ac:dyDescent="0.3">
      <c r="B967" s="1">
        <f t="shared" si="14"/>
        <v>43696</v>
      </c>
      <c r="C967" s="2">
        <v>16448.856817970838</v>
      </c>
      <c r="D967">
        <v>83</v>
      </c>
      <c r="E967" cm="1">
        <f t="array" ref="E967">_xlfn.SWITCH(MONTH(Cafe_FitTrained[[#This Row],[Date]]),1,100,2,100,3,100,4,150,5,150,6,150,7,150,8,200,9,150,10,150,11,150,12,150)</f>
        <v>200</v>
      </c>
      <c r="F967">
        <v>19</v>
      </c>
      <c r="G967">
        <f>IF(OR(WEEKDAY(Cafe_FitTrained[[#This Row],[Date]])=1, WEEKDAY(Cafe_FitTrained[[#This Row],[Date]])=7),1,0)</f>
        <v>0</v>
      </c>
      <c r="H967" s="8">
        <f>K$17+(K$18*Cafe_FitTrained[[#This Row],[Temp]])+(K$19*Cafe_FitTrained[[#This Row],[ADSpend]])+(K$20*Cafe_FitTrained[[#This Row],[TapsActive]])+(K$21*Cafe_FitTrained[[#This Row],[IsWeekend]])</f>
        <v>14001.13239557019</v>
      </c>
    </row>
    <row r="968" spans="2:8" x14ac:dyDescent="0.3">
      <c r="B968" s="1">
        <f t="shared" si="14"/>
        <v>43697</v>
      </c>
      <c r="C968" s="2">
        <v>16785.518791332281</v>
      </c>
      <c r="D968">
        <v>81</v>
      </c>
      <c r="E968" cm="1">
        <f t="array" ref="E968">_xlfn.SWITCH(MONTH(Cafe_FitTrained[[#This Row],[Date]]),1,100,2,100,3,100,4,150,5,150,6,150,7,150,8,200,9,150,10,150,11,150,12,150)</f>
        <v>200</v>
      </c>
      <c r="F968">
        <v>15</v>
      </c>
      <c r="G968">
        <f>IF(OR(WEEKDAY(Cafe_FitTrained[[#This Row],[Date]])=1, WEEKDAY(Cafe_FitTrained[[#This Row],[Date]])=7),1,0)</f>
        <v>0</v>
      </c>
      <c r="H968" s="8">
        <f>K$17+(K$18*Cafe_FitTrained[[#This Row],[Temp]])+(K$19*Cafe_FitTrained[[#This Row],[ADSpend]])+(K$20*Cafe_FitTrained[[#This Row],[TapsActive]])+(K$21*Cafe_FitTrained[[#This Row],[IsWeekend]])</f>
        <v>14011.388520974109</v>
      </c>
    </row>
    <row r="969" spans="2:8" x14ac:dyDescent="0.3">
      <c r="B969" s="1">
        <f t="shared" ref="B969:B1032" si="15">B968+1</f>
        <v>43698</v>
      </c>
      <c r="C969" s="2">
        <v>14761.407133631696</v>
      </c>
      <c r="D969">
        <v>81</v>
      </c>
      <c r="E969" cm="1">
        <f t="array" ref="E969">_xlfn.SWITCH(MONTH(Cafe_FitTrained[[#This Row],[Date]]),1,100,2,100,3,100,4,150,5,150,6,150,7,150,8,200,9,150,10,150,11,150,12,150)</f>
        <v>200</v>
      </c>
      <c r="F969">
        <v>15</v>
      </c>
      <c r="G969">
        <f>IF(OR(WEEKDAY(Cafe_FitTrained[[#This Row],[Date]])=1, WEEKDAY(Cafe_FitTrained[[#This Row],[Date]])=7),1,0)</f>
        <v>0</v>
      </c>
      <c r="H969" s="8">
        <f>K$17+(K$18*Cafe_FitTrained[[#This Row],[Temp]])+(K$19*Cafe_FitTrained[[#This Row],[ADSpend]])+(K$20*Cafe_FitTrained[[#This Row],[TapsActive]])+(K$21*Cafe_FitTrained[[#This Row],[IsWeekend]])</f>
        <v>14011.388520974109</v>
      </c>
    </row>
    <row r="970" spans="2:8" x14ac:dyDescent="0.3">
      <c r="B970" s="1">
        <f t="shared" si="15"/>
        <v>43699</v>
      </c>
      <c r="C970" s="2">
        <v>15140.589733263398</v>
      </c>
      <c r="D970">
        <v>84</v>
      </c>
      <c r="E970" cm="1">
        <f t="array" ref="E970">_xlfn.SWITCH(MONTH(Cafe_FitTrained[[#This Row],[Date]]),1,100,2,100,3,100,4,150,5,150,6,150,7,150,8,200,9,150,10,150,11,150,12,150)</f>
        <v>200</v>
      </c>
      <c r="F970">
        <v>20</v>
      </c>
      <c r="G970">
        <f>IF(OR(WEEKDAY(Cafe_FitTrained[[#This Row],[Date]])=1, WEEKDAY(Cafe_FitTrained[[#This Row],[Date]])=7),1,0)</f>
        <v>0</v>
      </c>
      <c r="H970" s="8">
        <f>K$17+(K$18*Cafe_FitTrained[[#This Row],[Temp]])+(K$19*Cafe_FitTrained[[#This Row],[ADSpend]])+(K$20*Cafe_FitTrained[[#This Row],[TapsActive]])+(K$21*Cafe_FitTrained[[#This Row],[IsWeekend]])</f>
        <v>14017.805127693538</v>
      </c>
    </row>
    <row r="971" spans="2:8" x14ac:dyDescent="0.3">
      <c r="B971" s="1">
        <f t="shared" si="15"/>
        <v>43700</v>
      </c>
      <c r="C971" s="2">
        <v>14481.490709801121</v>
      </c>
      <c r="D971">
        <v>83</v>
      </c>
      <c r="E971" cm="1">
        <f t="array" ref="E971">_xlfn.SWITCH(MONTH(Cafe_FitTrained[[#This Row],[Date]]),1,100,2,100,3,100,4,150,5,150,6,150,7,150,8,200,9,150,10,150,11,150,12,150)</f>
        <v>200</v>
      </c>
      <c r="F971">
        <v>19</v>
      </c>
      <c r="G971">
        <f>IF(OR(WEEKDAY(Cafe_FitTrained[[#This Row],[Date]])=1, WEEKDAY(Cafe_FitTrained[[#This Row],[Date]])=7),1,0)</f>
        <v>0</v>
      </c>
      <c r="H971" s="8">
        <f>K$17+(K$18*Cafe_FitTrained[[#This Row],[Temp]])+(K$19*Cafe_FitTrained[[#This Row],[ADSpend]])+(K$20*Cafe_FitTrained[[#This Row],[TapsActive]])+(K$21*Cafe_FitTrained[[#This Row],[IsWeekend]])</f>
        <v>14001.13239557019</v>
      </c>
    </row>
    <row r="972" spans="2:8" x14ac:dyDescent="0.3">
      <c r="B972" s="1">
        <f t="shared" si="15"/>
        <v>43701</v>
      </c>
      <c r="C972" s="2">
        <v>18635.814821994361</v>
      </c>
      <c r="D972">
        <v>81</v>
      </c>
      <c r="E972" cm="1">
        <f t="array" ref="E972">_xlfn.SWITCH(MONTH(Cafe_FitTrained[[#This Row],[Date]]),1,100,2,100,3,100,4,150,5,150,6,150,7,150,8,200,9,150,10,150,11,150,12,150)</f>
        <v>200</v>
      </c>
      <c r="F972">
        <v>14</v>
      </c>
      <c r="G972">
        <f>IF(OR(WEEKDAY(Cafe_FitTrained[[#This Row],[Date]])=1, WEEKDAY(Cafe_FitTrained[[#This Row],[Date]])=7),1,0)</f>
        <v>1</v>
      </c>
      <c r="H972" s="8">
        <f>K$17+(K$18*Cafe_FitTrained[[#This Row],[Temp]])+(K$19*Cafe_FitTrained[[#This Row],[ADSpend]])+(K$20*Cafe_FitTrained[[#This Row],[TapsActive]])+(K$21*Cafe_FitTrained[[#This Row],[IsWeekend]])</f>
        <v>16882.012973121204</v>
      </c>
    </row>
    <row r="973" spans="2:8" x14ac:dyDescent="0.3">
      <c r="B973" s="1">
        <f t="shared" si="15"/>
        <v>43702</v>
      </c>
      <c r="C973" s="2">
        <v>19402.277347089126</v>
      </c>
      <c r="D973">
        <v>72</v>
      </c>
      <c r="E973" cm="1">
        <f t="array" ref="E973">_xlfn.SWITCH(MONTH(Cafe_FitTrained[[#This Row],[Date]]),1,100,2,100,3,100,4,150,5,150,6,150,7,150,8,200,9,150,10,150,11,150,12,150)</f>
        <v>200</v>
      </c>
      <c r="F973">
        <v>18</v>
      </c>
      <c r="G973">
        <f>IF(OR(WEEKDAY(Cafe_FitTrained[[#This Row],[Date]])=1, WEEKDAY(Cafe_FitTrained[[#This Row],[Date]])=7),1,0)</f>
        <v>1</v>
      </c>
      <c r="H973" s="8">
        <f>K$17+(K$18*Cafe_FitTrained[[#This Row],[Temp]])+(K$19*Cafe_FitTrained[[#This Row],[ADSpend]])+(K$20*Cafe_FitTrained[[#This Row],[TapsActive]])+(K$21*Cafe_FitTrained[[#This Row],[IsWeekend]])</f>
        <v>16448.548051282043</v>
      </c>
    </row>
    <row r="974" spans="2:8" x14ac:dyDescent="0.3">
      <c r="B974" s="1">
        <f t="shared" si="15"/>
        <v>43703</v>
      </c>
      <c r="C974" s="2">
        <v>13633.699604377711</v>
      </c>
      <c r="D974">
        <v>73</v>
      </c>
      <c r="E974" cm="1">
        <f t="array" ref="E974">_xlfn.SWITCH(MONTH(Cafe_FitTrained[[#This Row],[Date]]),1,100,2,100,3,100,4,150,5,150,6,150,7,150,8,200,9,150,10,150,11,150,12,150)</f>
        <v>200</v>
      </c>
      <c r="F974">
        <v>20</v>
      </c>
      <c r="G974">
        <f>IF(OR(WEEKDAY(Cafe_FitTrained[[#This Row],[Date]])=1, WEEKDAY(Cafe_FitTrained[[#This Row],[Date]])=7),1,0)</f>
        <v>0</v>
      </c>
      <c r="H974" s="8">
        <f>K$17+(K$18*Cafe_FitTrained[[#This Row],[Temp]])+(K$19*Cafe_FitTrained[[#This Row],[ADSpend]])+(K$20*Cafe_FitTrained[[#This Row],[TapsActive]])+(K$21*Cafe_FitTrained[[#This Row],[IsWeekend]])</f>
        <v>13594.596331258299</v>
      </c>
    </row>
    <row r="975" spans="2:8" x14ac:dyDescent="0.3">
      <c r="B975" s="1">
        <f t="shared" si="15"/>
        <v>43704</v>
      </c>
      <c r="C975" s="2">
        <v>15176.352399874897</v>
      </c>
      <c r="D975">
        <v>76</v>
      </c>
      <c r="E975" cm="1">
        <f t="array" ref="E975">_xlfn.SWITCH(MONTH(Cafe_FitTrained[[#This Row],[Date]]),1,100,2,100,3,100,4,150,5,150,6,150,7,150,8,200,9,150,10,150,11,150,12,150)</f>
        <v>200</v>
      </c>
      <c r="F975">
        <v>16</v>
      </c>
      <c r="G975">
        <f>IF(OR(WEEKDAY(Cafe_FitTrained[[#This Row],[Date]])=1, WEEKDAY(Cafe_FitTrained[[#This Row],[Date]])=7),1,0)</f>
        <v>0</v>
      </c>
      <c r="H975" s="8">
        <f>K$17+(K$18*Cafe_FitTrained[[#This Row],[Temp]])+(K$19*Cafe_FitTrained[[#This Row],[ADSpend]])+(K$20*Cafe_FitTrained[[#This Row],[TapsActive]])+(K$21*Cafe_FitTrained[[#This Row],[IsWeekend]])</f>
        <v>13797.22009140551</v>
      </c>
    </row>
    <row r="976" spans="2:8" x14ac:dyDescent="0.3">
      <c r="B976" s="1">
        <f t="shared" si="15"/>
        <v>43705</v>
      </c>
      <c r="C976" s="2">
        <v>16352.922939512857</v>
      </c>
      <c r="D976">
        <v>79</v>
      </c>
      <c r="E976" cm="1">
        <f t="array" ref="E976">_xlfn.SWITCH(MONTH(Cafe_FitTrained[[#This Row],[Date]]),1,100,2,100,3,100,4,150,5,150,6,150,7,150,8,200,9,150,10,150,11,150,12,150)</f>
        <v>200</v>
      </c>
      <c r="F976">
        <v>12</v>
      </c>
      <c r="G976">
        <f>IF(OR(WEEKDAY(Cafe_FitTrained[[#This Row],[Date]])=1, WEEKDAY(Cafe_FitTrained[[#This Row],[Date]])=7),1,0)</f>
        <v>0</v>
      </c>
      <c r="H976" s="8">
        <f>K$17+(K$18*Cafe_FitTrained[[#This Row],[Temp]])+(K$19*Cafe_FitTrained[[#This Row],[ADSpend]])+(K$20*Cafe_FitTrained[[#This Row],[TapsActive]])+(K$21*Cafe_FitTrained[[#This Row],[IsWeekend]])</f>
        <v>13999.843851552721</v>
      </c>
    </row>
    <row r="977" spans="2:8" x14ac:dyDescent="0.3">
      <c r="B977" s="1">
        <f t="shared" si="15"/>
        <v>43706</v>
      </c>
      <c r="C977" s="2">
        <v>14212.403055182111</v>
      </c>
      <c r="D977">
        <v>78</v>
      </c>
      <c r="E977" cm="1">
        <f t="array" ref="E977">_xlfn.SWITCH(MONTH(Cafe_FitTrained[[#This Row],[Date]]),1,100,2,100,3,100,4,150,5,150,6,150,7,150,8,200,9,150,10,150,11,150,12,150)</f>
        <v>200</v>
      </c>
      <c r="F977">
        <v>16</v>
      </c>
      <c r="G977">
        <f>IF(OR(WEEKDAY(Cafe_FitTrained[[#This Row],[Date]])=1, WEEKDAY(Cafe_FitTrained[[#This Row],[Date]])=7),1,0)</f>
        <v>0</v>
      </c>
      <c r="H977" s="8">
        <f>K$17+(K$18*Cafe_FitTrained[[#This Row],[Temp]])+(K$19*Cafe_FitTrained[[#This Row],[ADSpend]])+(K$20*Cafe_FitTrained[[#This Row],[TapsActive]])+(K$21*Cafe_FitTrained[[#This Row],[IsWeekend]])</f>
        <v>13874.167145302827</v>
      </c>
    </row>
    <row r="978" spans="2:8" x14ac:dyDescent="0.3">
      <c r="B978" s="1">
        <f t="shared" si="15"/>
        <v>43707</v>
      </c>
      <c r="C978" s="2">
        <v>13934.16551613276</v>
      </c>
      <c r="D978">
        <v>79</v>
      </c>
      <c r="E978" cm="1">
        <f t="array" ref="E978">_xlfn.SWITCH(MONTH(Cafe_FitTrained[[#This Row],[Date]]),1,100,2,100,3,100,4,150,5,150,6,150,7,150,8,200,9,150,10,150,11,150,12,150)</f>
        <v>200</v>
      </c>
      <c r="F978">
        <v>14</v>
      </c>
      <c r="G978">
        <f>IF(OR(WEEKDAY(Cafe_FitTrained[[#This Row],[Date]])=1, WEEKDAY(Cafe_FitTrained[[#This Row],[Date]])=7),1,0)</f>
        <v>0</v>
      </c>
      <c r="H978" s="8">
        <f>K$17+(K$18*Cafe_FitTrained[[#This Row],[Temp]])+(K$19*Cafe_FitTrained[[#This Row],[ADSpend]])+(K$20*Cafe_FitTrained[[#This Row],[TapsActive]])+(K$21*Cafe_FitTrained[[#This Row],[IsWeekend]])</f>
        <v>13956.242261902104</v>
      </c>
    </row>
    <row r="979" spans="2:8" x14ac:dyDescent="0.3">
      <c r="B979" s="1">
        <f t="shared" si="15"/>
        <v>43708</v>
      </c>
      <c r="C979" s="2">
        <v>18947.967003272166</v>
      </c>
      <c r="D979">
        <v>79</v>
      </c>
      <c r="E979" cm="1">
        <f t="array" ref="E979">_xlfn.SWITCH(MONTH(Cafe_FitTrained[[#This Row],[Date]]),1,100,2,100,3,100,4,150,5,150,6,150,7,150,8,200,9,150,10,150,11,150,12,150)</f>
        <v>200</v>
      </c>
      <c r="F979">
        <v>16</v>
      </c>
      <c r="G979">
        <f>IF(OR(WEEKDAY(Cafe_FitTrained[[#This Row],[Date]])=1, WEEKDAY(Cafe_FitTrained[[#This Row],[Date]])=7),1,0)</f>
        <v>1</v>
      </c>
      <c r="H979" s="8">
        <f>K$17+(K$18*Cafe_FitTrained[[#This Row],[Temp]])+(K$19*Cafe_FitTrained[[#This Row],[ADSpend]])+(K$20*Cafe_FitTrained[[#This Row],[TapsActive]])+(K$21*Cafe_FitTrained[[#This Row],[IsWeekend]])</f>
        <v>16761.464329573268</v>
      </c>
    </row>
    <row r="980" spans="2:8" x14ac:dyDescent="0.3">
      <c r="B980" s="1">
        <f t="shared" si="15"/>
        <v>43709</v>
      </c>
      <c r="C980" s="2">
        <v>16800.750187191708</v>
      </c>
      <c r="D980">
        <v>79</v>
      </c>
      <c r="E980" cm="1">
        <f t="array" ref="E980">_xlfn.SWITCH(MONTH(Cafe_FitTrained[[#This Row],[Date]]),1,100,2,100,3,100,4,150,5,150,6,150,7,150,8,200,9,150,10,150,11,150,12,150)</f>
        <v>150</v>
      </c>
      <c r="F980">
        <v>16</v>
      </c>
      <c r="G980">
        <f>IF(OR(WEEKDAY(Cafe_FitTrained[[#This Row],[Date]])=1, WEEKDAY(Cafe_FitTrained[[#This Row],[Date]])=7),1,0)</f>
        <v>1</v>
      </c>
      <c r="H980" s="8">
        <f>K$17+(K$18*Cafe_FitTrained[[#This Row],[Temp]])+(K$19*Cafe_FitTrained[[#This Row],[ADSpend]])+(K$20*Cafe_FitTrained[[#This Row],[TapsActive]])+(K$21*Cafe_FitTrained[[#This Row],[IsWeekend]])</f>
        <v>14825.338219544539</v>
      </c>
    </row>
    <row r="981" spans="2:8" x14ac:dyDescent="0.3">
      <c r="B981" s="1">
        <f t="shared" si="15"/>
        <v>43710</v>
      </c>
      <c r="C981" s="2">
        <v>13604.507030276973</v>
      </c>
      <c r="D981">
        <v>81</v>
      </c>
      <c r="E981" cm="1">
        <f t="array" ref="E981">_xlfn.SWITCH(MONTH(Cafe_FitTrained[[#This Row],[Date]]),1,100,2,100,3,100,4,150,5,150,6,150,7,150,8,200,9,150,10,150,11,150,12,150)</f>
        <v>150</v>
      </c>
      <c r="F981">
        <v>13</v>
      </c>
      <c r="G981">
        <f>IF(OR(WEEKDAY(Cafe_FitTrained[[#This Row],[Date]])=1, WEEKDAY(Cafe_FitTrained[[#This Row],[Date]])=7),1,0)</f>
        <v>0</v>
      </c>
      <c r="H981" s="8">
        <f>K$17+(K$18*Cafe_FitTrained[[#This Row],[Temp]])+(K$19*Cafe_FitTrained[[#This Row],[ADSpend]])+(K$20*Cafe_FitTrained[[#This Row],[TapsActive]])+(K$21*Cafe_FitTrained[[#This Row],[IsWeekend]])</f>
        <v>12118.864000596001</v>
      </c>
    </row>
    <row r="982" spans="2:8" x14ac:dyDescent="0.3">
      <c r="B982" s="1">
        <f t="shared" si="15"/>
        <v>43711</v>
      </c>
      <c r="C982" s="2">
        <v>13671.170925729302</v>
      </c>
      <c r="D982">
        <v>84</v>
      </c>
      <c r="E982" cm="1">
        <f t="array" ref="E982">_xlfn.SWITCH(MONTH(Cafe_FitTrained[[#This Row],[Date]]),1,100,2,100,3,100,4,150,5,150,6,150,7,150,8,200,9,150,10,150,11,150,12,150)</f>
        <v>150</v>
      </c>
      <c r="F982">
        <v>18</v>
      </c>
      <c r="G982">
        <f>IF(OR(WEEKDAY(Cafe_FitTrained[[#This Row],[Date]])=1, WEEKDAY(Cafe_FitTrained[[#This Row],[Date]])=7),1,0)</f>
        <v>0</v>
      </c>
      <c r="H982" s="8">
        <f>K$17+(K$18*Cafe_FitTrained[[#This Row],[Temp]])+(K$19*Cafe_FitTrained[[#This Row],[ADSpend]])+(K$20*Cafe_FitTrained[[#This Row],[TapsActive]])+(K$21*Cafe_FitTrained[[#This Row],[IsWeekend]])</f>
        <v>12125.280607315432</v>
      </c>
    </row>
    <row r="983" spans="2:8" x14ac:dyDescent="0.3">
      <c r="B983" s="1">
        <f t="shared" si="15"/>
        <v>43712</v>
      </c>
      <c r="C983" s="2">
        <v>14627.023286311169</v>
      </c>
      <c r="D983">
        <v>85</v>
      </c>
      <c r="E983" cm="1">
        <f t="array" ref="E983">_xlfn.SWITCH(MONTH(Cafe_FitTrained[[#This Row],[Date]]),1,100,2,100,3,100,4,150,5,150,6,150,7,150,8,200,9,150,10,150,11,150,12,150)</f>
        <v>150</v>
      </c>
      <c r="F983">
        <v>16</v>
      </c>
      <c r="G983">
        <f>IF(OR(WEEKDAY(Cafe_FitTrained[[#This Row],[Date]])=1, WEEKDAY(Cafe_FitTrained[[#This Row],[Date]])=7),1,0)</f>
        <v>0</v>
      </c>
      <c r="H983" s="8">
        <f>K$17+(K$18*Cafe_FitTrained[[#This Row],[Temp]])+(K$19*Cafe_FitTrained[[#This Row],[ADSpend]])+(K$20*Cafe_FitTrained[[#This Row],[TapsActive]])+(K$21*Cafe_FitTrained[[#This Row],[IsWeekend]])</f>
        <v>12207.355723914705</v>
      </c>
    </row>
    <row r="984" spans="2:8" x14ac:dyDescent="0.3">
      <c r="B984" s="1">
        <f t="shared" si="15"/>
        <v>43713</v>
      </c>
      <c r="C984" s="2">
        <v>13718.958640083492</v>
      </c>
      <c r="D984">
        <v>85</v>
      </c>
      <c r="E984" cm="1">
        <f t="array" ref="E984">_xlfn.SWITCH(MONTH(Cafe_FitTrained[[#This Row],[Date]]),1,100,2,100,3,100,4,150,5,150,6,150,7,150,8,200,9,150,10,150,11,150,12,150)</f>
        <v>150</v>
      </c>
      <c r="F984">
        <v>17</v>
      </c>
      <c r="G984">
        <f>IF(OR(WEEKDAY(Cafe_FitTrained[[#This Row],[Date]])=1, WEEKDAY(Cafe_FitTrained[[#This Row],[Date]])=7),1,0)</f>
        <v>0</v>
      </c>
      <c r="H984" s="8">
        <f>K$17+(K$18*Cafe_FitTrained[[#This Row],[Temp]])+(K$19*Cafe_FitTrained[[#This Row],[ADSpend]])+(K$20*Cafe_FitTrained[[#This Row],[TapsActive]])+(K$21*Cafe_FitTrained[[#This Row],[IsWeekend]])</f>
        <v>12185.554929089396</v>
      </c>
    </row>
    <row r="985" spans="2:8" x14ac:dyDescent="0.3">
      <c r="B985" s="1">
        <f t="shared" si="15"/>
        <v>43714</v>
      </c>
      <c r="C985" s="2">
        <v>13891.930006565006</v>
      </c>
      <c r="D985">
        <v>81</v>
      </c>
      <c r="E985" cm="1">
        <f t="array" ref="E985">_xlfn.SWITCH(MONTH(Cafe_FitTrained[[#This Row],[Date]]),1,100,2,100,3,100,4,150,5,150,6,150,7,150,8,200,9,150,10,150,11,150,12,150)</f>
        <v>150</v>
      </c>
      <c r="F985">
        <v>20</v>
      </c>
      <c r="G985">
        <f>IF(OR(WEEKDAY(Cafe_FitTrained[[#This Row],[Date]])=1, WEEKDAY(Cafe_FitTrained[[#This Row],[Date]])=7),1,0)</f>
        <v>0</v>
      </c>
      <c r="H985" s="8">
        <f>K$17+(K$18*Cafe_FitTrained[[#This Row],[Temp]])+(K$19*Cafe_FitTrained[[#This Row],[ADSpend]])+(K$20*Cafe_FitTrained[[#This Row],[TapsActive]])+(K$21*Cafe_FitTrained[[#This Row],[IsWeekend]])</f>
        <v>11966.258436818835</v>
      </c>
    </row>
    <row r="986" spans="2:8" x14ac:dyDescent="0.3">
      <c r="B986" s="1">
        <f t="shared" si="15"/>
        <v>43715</v>
      </c>
      <c r="C986" s="2">
        <v>17708.48822468194</v>
      </c>
      <c r="D986">
        <v>83</v>
      </c>
      <c r="E986" cm="1">
        <f t="array" ref="E986">_xlfn.SWITCH(MONTH(Cafe_FitTrained[[#This Row],[Date]]),1,100,2,100,3,100,4,150,5,150,6,150,7,150,8,200,9,150,10,150,11,150,12,150)</f>
        <v>150</v>
      </c>
      <c r="F986">
        <v>15</v>
      </c>
      <c r="G986">
        <f>IF(OR(WEEKDAY(Cafe_FitTrained[[#This Row],[Date]])=1, WEEKDAY(Cafe_FitTrained[[#This Row],[Date]])=7),1,0)</f>
        <v>1</v>
      </c>
      <c r="H986" s="8">
        <f>K$17+(K$18*Cafe_FitTrained[[#This Row],[Temp]])+(K$19*Cafe_FitTrained[[#This Row],[ADSpend]])+(K$20*Cafe_FitTrained[[#This Row],[TapsActive]])+(K$21*Cafe_FitTrained[[#This Row],[IsWeekend]])</f>
        <v>15001.033122164483</v>
      </c>
    </row>
    <row r="987" spans="2:8" x14ac:dyDescent="0.3">
      <c r="B987" s="1">
        <f t="shared" si="15"/>
        <v>43716</v>
      </c>
      <c r="C987" s="2">
        <v>17349.300782380771</v>
      </c>
      <c r="D987">
        <v>84</v>
      </c>
      <c r="E987" cm="1">
        <f t="array" ref="E987">_xlfn.SWITCH(MONTH(Cafe_FitTrained[[#This Row],[Date]]),1,100,2,100,3,100,4,150,5,150,6,150,7,150,8,200,9,150,10,150,11,150,12,150)</f>
        <v>150</v>
      </c>
      <c r="F987">
        <v>14</v>
      </c>
      <c r="G987">
        <f>IF(OR(WEEKDAY(Cafe_FitTrained[[#This Row],[Date]])=1, WEEKDAY(Cafe_FitTrained[[#This Row],[Date]])=7),1,0)</f>
        <v>1</v>
      </c>
      <c r="H987" s="8">
        <f>K$17+(K$18*Cafe_FitTrained[[#This Row],[Temp]])+(K$19*Cafe_FitTrained[[#This Row],[ADSpend]])+(K$20*Cafe_FitTrained[[#This Row],[TapsActive]])+(K$21*Cafe_FitTrained[[#This Row],[IsWeekend]])</f>
        <v>15061.307443938451</v>
      </c>
    </row>
    <row r="988" spans="2:8" x14ac:dyDescent="0.3">
      <c r="B988" s="1">
        <f t="shared" si="15"/>
        <v>43717</v>
      </c>
      <c r="C988" s="2">
        <v>15441.873457027343</v>
      </c>
      <c r="D988">
        <v>87</v>
      </c>
      <c r="E988" cm="1">
        <f t="array" ref="E988">_xlfn.SWITCH(MONTH(Cafe_FitTrained[[#This Row],[Date]]),1,100,2,100,3,100,4,150,5,150,6,150,7,150,8,200,9,150,10,150,11,150,12,150)</f>
        <v>150</v>
      </c>
      <c r="F988">
        <v>18</v>
      </c>
      <c r="G988">
        <f>IF(OR(WEEKDAY(Cafe_FitTrained[[#This Row],[Date]])=1, WEEKDAY(Cafe_FitTrained[[#This Row],[Date]])=7),1,0)</f>
        <v>0</v>
      </c>
      <c r="H988" s="8">
        <f>K$17+(K$18*Cafe_FitTrained[[#This Row],[Temp]])+(K$19*Cafe_FitTrained[[#This Row],[ADSpend]])+(K$20*Cafe_FitTrained[[#This Row],[TapsActive]])+(K$21*Cafe_FitTrained[[#This Row],[IsWeekend]])</f>
        <v>12240.701188161405</v>
      </c>
    </row>
    <row r="989" spans="2:8" x14ac:dyDescent="0.3">
      <c r="B989" s="1">
        <f t="shared" si="15"/>
        <v>43718</v>
      </c>
      <c r="C989" s="2">
        <v>12918.928111884081</v>
      </c>
      <c r="D989">
        <v>85</v>
      </c>
      <c r="E989" cm="1">
        <f t="array" ref="E989">_xlfn.SWITCH(MONTH(Cafe_FitTrained[[#This Row],[Date]]),1,100,2,100,3,100,4,150,5,150,6,150,7,150,8,200,9,150,10,150,11,150,12,150)</f>
        <v>150</v>
      </c>
      <c r="F989">
        <v>17</v>
      </c>
      <c r="G989">
        <f>IF(OR(WEEKDAY(Cafe_FitTrained[[#This Row],[Date]])=1, WEEKDAY(Cafe_FitTrained[[#This Row],[Date]])=7),1,0)</f>
        <v>0</v>
      </c>
      <c r="H989" s="8">
        <f>K$17+(K$18*Cafe_FitTrained[[#This Row],[Temp]])+(K$19*Cafe_FitTrained[[#This Row],[ADSpend]])+(K$20*Cafe_FitTrained[[#This Row],[TapsActive]])+(K$21*Cafe_FitTrained[[#This Row],[IsWeekend]])</f>
        <v>12185.554929089396</v>
      </c>
    </row>
    <row r="990" spans="2:8" x14ac:dyDescent="0.3">
      <c r="B990" s="1">
        <f t="shared" si="15"/>
        <v>43719</v>
      </c>
      <c r="C990" s="2">
        <v>15344.687042615566</v>
      </c>
      <c r="D990">
        <v>83</v>
      </c>
      <c r="E990" cm="1">
        <f t="array" ref="E990">_xlfn.SWITCH(MONTH(Cafe_FitTrained[[#This Row],[Date]]),1,100,2,100,3,100,4,150,5,150,6,150,7,150,8,200,9,150,10,150,11,150,12,150)</f>
        <v>150</v>
      </c>
      <c r="F990">
        <v>14</v>
      </c>
      <c r="G990">
        <f>IF(OR(WEEKDAY(Cafe_FitTrained[[#This Row],[Date]])=1, WEEKDAY(Cafe_FitTrained[[#This Row],[Date]])=7),1,0)</f>
        <v>0</v>
      </c>
      <c r="H990" s="8">
        <f>K$17+(K$18*Cafe_FitTrained[[#This Row],[Temp]])+(K$19*Cafe_FitTrained[[#This Row],[ADSpend]])+(K$20*Cafe_FitTrained[[#This Row],[TapsActive]])+(K$21*Cafe_FitTrained[[#This Row],[IsWeekend]])</f>
        <v>12174.01025966801</v>
      </c>
    </row>
    <row r="991" spans="2:8" x14ac:dyDescent="0.3">
      <c r="B991" s="1">
        <f t="shared" si="15"/>
        <v>43720</v>
      </c>
      <c r="C991" s="2">
        <v>15556.588650327074</v>
      </c>
      <c r="D991">
        <v>86</v>
      </c>
      <c r="E991" cm="1">
        <f t="array" ref="E991">_xlfn.SWITCH(MONTH(Cafe_FitTrained[[#This Row],[Date]]),1,100,2,100,3,100,4,150,5,150,6,150,7,150,8,200,9,150,10,150,11,150,12,150)</f>
        <v>150</v>
      </c>
      <c r="F991">
        <v>16</v>
      </c>
      <c r="G991">
        <f>IF(OR(WEEKDAY(Cafe_FitTrained[[#This Row],[Date]])=1, WEEKDAY(Cafe_FitTrained[[#This Row],[Date]])=7),1,0)</f>
        <v>0</v>
      </c>
      <c r="H991" s="8">
        <f>K$17+(K$18*Cafe_FitTrained[[#This Row],[Temp]])+(K$19*Cafe_FitTrained[[#This Row],[ADSpend]])+(K$20*Cafe_FitTrained[[#This Row],[TapsActive]])+(K$21*Cafe_FitTrained[[#This Row],[IsWeekend]])</f>
        <v>12245.829250863364</v>
      </c>
    </row>
    <row r="992" spans="2:8" x14ac:dyDescent="0.3">
      <c r="B992" s="1">
        <f t="shared" si="15"/>
        <v>43721</v>
      </c>
      <c r="C992" s="2">
        <v>14653.641228502369</v>
      </c>
      <c r="D992">
        <v>86</v>
      </c>
      <c r="E992" cm="1">
        <f t="array" ref="E992">_xlfn.SWITCH(MONTH(Cafe_FitTrained[[#This Row],[Date]]),1,100,2,100,3,100,4,150,5,150,6,150,7,150,8,200,9,150,10,150,11,150,12,150)</f>
        <v>150</v>
      </c>
      <c r="F992">
        <v>14</v>
      </c>
      <c r="G992">
        <f>IF(OR(WEEKDAY(Cafe_FitTrained[[#This Row],[Date]])=1, WEEKDAY(Cafe_FitTrained[[#This Row],[Date]])=7),1,0)</f>
        <v>0</v>
      </c>
      <c r="H992" s="8">
        <f>K$17+(K$18*Cafe_FitTrained[[#This Row],[Temp]])+(K$19*Cafe_FitTrained[[#This Row],[ADSpend]])+(K$20*Cafe_FitTrained[[#This Row],[TapsActive]])+(K$21*Cafe_FitTrained[[#This Row],[IsWeekend]])</f>
        <v>12289.430840513984</v>
      </c>
    </row>
    <row r="993" spans="2:8" x14ac:dyDescent="0.3">
      <c r="B993" s="1">
        <f t="shared" si="15"/>
        <v>43722</v>
      </c>
      <c r="C993" s="2">
        <v>16400.99971366418</v>
      </c>
      <c r="D993">
        <v>80</v>
      </c>
      <c r="E993" cm="1">
        <f t="array" ref="E993">_xlfn.SWITCH(MONTH(Cafe_FitTrained[[#This Row],[Date]]),1,100,2,100,3,100,4,150,5,150,6,150,7,150,8,200,9,150,10,150,11,150,12,150)</f>
        <v>150</v>
      </c>
      <c r="F993">
        <v>20</v>
      </c>
      <c r="G993">
        <f>IF(OR(WEEKDAY(Cafe_FitTrained[[#This Row],[Date]])=1, WEEKDAY(Cafe_FitTrained[[#This Row],[Date]])=7),1,0)</f>
        <v>1</v>
      </c>
      <c r="H993" s="8">
        <f>K$17+(K$18*Cafe_FitTrained[[#This Row],[Temp]])+(K$19*Cafe_FitTrained[[#This Row],[ADSpend]])+(K$20*Cafe_FitTrained[[#This Row],[TapsActive]])+(K$21*Cafe_FitTrained[[#This Row],[IsWeekend]])</f>
        <v>14776.608567191961</v>
      </c>
    </row>
    <row r="994" spans="2:8" x14ac:dyDescent="0.3">
      <c r="B994" s="1">
        <f t="shared" si="15"/>
        <v>43723</v>
      </c>
      <c r="C994" s="2">
        <v>18588.768882634693</v>
      </c>
      <c r="D994">
        <v>81</v>
      </c>
      <c r="E994" cm="1">
        <f t="array" ref="E994">_xlfn.SWITCH(MONTH(Cafe_FitTrained[[#This Row],[Date]]),1,100,2,100,3,100,4,150,5,150,6,150,7,150,8,200,9,150,10,150,11,150,12,150)</f>
        <v>150</v>
      </c>
      <c r="F994">
        <v>18</v>
      </c>
      <c r="G994">
        <f>IF(OR(WEEKDAY(Cafe_FitTrained[[#This Row],[Date]])=1, WEEKDAY(Cafe_FitTrained[[#This Row],[Date]])=7),1,0)</f>
        <v>1</v>
      </c>
      <c r="H994" s="8">
        <f>K$17+(K$18*Cafe_FitTrained[[#This Row],[Temp]])+(K$19*Cafe_FitTrained[[#This Row],[ADSpend]])+(K$20*Cafe_FitTrained[[#This Row],[TapsActive]])+(K$21*Cafe_FitTrained[[#This Row],[IsWeekend]])</f>
        <v>14858.683683791236</v>
      </c>
    </row>
    <row r="995" spans="2:8" x14ac:dyDescent="0.3">
      <c r="B995" s="1">
        <f t="shared" si="15"/>
        <v>43724</v>
      </c>
      <c r="C995" s="2">
        <v>15226.571553798765</v>
      </c>
      <c r="D995">
        <v>84</v>
      </c>
      <c r="E995" cm="1">
        <f t="array" ref="E995">_xlfn.SWITCH(MONTH(Cafe_FitTrained[[#This Row],[Date]]),1,100,2,100,3,100,4,150,5,150,6,150,7,150,8,200,9,150,10,150,11,150,12,150)</f>
        <v>150</v>
      </c>
      <c r="F995">
        <v>14</v>
      </c>
      <c r="G995">
        <f>IF(OR(WEEKDAY(Cafe_FitTrained[[#This Row],[Date]])=1, WEEKDAY(Cafe_FitTrained[[#This Row],[Date]])=7),1,0)</f>
        <v>0</v>
      </c>
      <c r="H995" s="8">
        <f>K$17+(K$18*Cafe_FitTrained[[#This Row],[Temp]])+(K$19*Cafe_FitTrained[[#This Row],[ADSpend]])+(K$20*Cafe_FitTrained[[#This Row],[TapsActive]])+(K$21*Cafe_FitTrained[[#This Row],[IsWeekend]])</f>
        <v>12212.483786616669</v>
      </c>
    </row>
    <row r="996" spans="2:8" x14ac:dyDescent="0.3">
      <c r="B996" s="1">
        <f t="shared" si="15"/>
        <v>43725</v>
      </c>
      <c r="C996" s="2">
        <v>13314.640128624478</v>
      </c>
      <c r="D996">
        <v>86</v>
      </c>
      <c r="E996" cm="1">
        <f t="array" ref="E996">_xlfn.SWITCH(MONTH(Cafe_FitTrained[[#This Row],[Date]]),1,100,2,100,3,100,4,150,5,150,6,150,7,150,8,200,9,150,10,150,11,150,12,150)</f>
        <v>150</v>
      </c>
      <c r="F996">
        <v>16</v>
      </c>
      <c r="G996">
        <f>IF(OR(WEEKDAY(Cafe_FitTrained[[#This Row],[Date]])=1, WEEKDAY(Cafe_FitTrained[[#This Row],[Date]])=7),1,0)</f>
        <v>0</v>
      </c>
      <c r="H996" s="8">
        <f>K$17+(K$18*Cafe_FitTrained[[#This Row],[Temp]])+(K$19*Cafe_FitTrained[[#This Row],[ADSpend]])+(K$20*Cafe_FitTrained[[#This Row],[TapsActive]])+(K$21*Cafe_FitTrained[[#This Row],[IsWeekend]])</f>
        <v>12245.829250863364</v>
      </c>
    </row>
    <row r="997" spans="2:8" x14ac:dyDescent="0.3">
      <c r="B997" s="1">
        <f t="shared" si="15"/>
        <v>43726</v>
      </c>
      <c r="C997" s="2">
        <v>12544.282415888945</v>
      </c>
      <c r="D997">
        <v>82</v>
      </c>
      <c r="E997" cm="1">
        <f t="array" ref="E997">_xlfn.SWITCH(MONTH(Cafe_FitTrained[[#This Row],[Date]]),1,100,2,100,3,100,4,150,5,150,6,150,7,150,8,200,9,150,10,150,11,150,12,150)</f>
        <v>150</v>
      </c>
      <c r="F997">
        <v>21</v>
      </c>
      <c r="G997">
        <f>IF(OR(WEEKDAY(Cafe_FitTrained[[#This Row],[Date]])=1, WEEKDAY(Cafe_FitTrained[[#This Row],[Date]])=7),1,0)</f>
        <v>0</v>
      </c>
      <c r="H997" s="8">
        <f>K$17+(K$18*Cafe_FitTrained[[#This Row],[Temp]])+(K$19*Cafe_FitTrained[[#This Row],[ADSpend]])+(K$20*Cafe_FitTrained[[#This Row],[TapsActive]])+(K$21*Cafe_FitTrained[[#This Row],[IsWeekend]])</f>
        <v>11982.931168942185</v>
      </c>
    </row>
    <row r="998" spans="2:8" x14ac:dyDescent="0.3">
      <c r="B998" s="1">
        <f t="shared" si="15"/>
        <v>43727</v>
      </c>
      <c r="C998" s="2">
        <v>14608.458863097076</v>
      </c>
      <c r="D998">
        <v>75</v>
      </c>
      <c r="E998" cm="1">
        <f t="array" ref="E998">_xlfn.SWITCH(MONTH(Cafe_FitTrained[[#This Row],[Date]]),1,100,2,100,3,100,4,150,5,150,6,150,7,150,8,200,9,150,10,150,11,150,12,150)</f>
        <v>150</v>
      </c>
      <c r="F998">
        <v>22</v>
      </c>
      <c r="G998">
        <f>IF(OR(WEEKDAY(Cafe_FitTrained[[#This Row],[Date]])=1, WEEKDAY(Cafe_FitTrained[[#This Row],[Date]])=7),1,0)</f>
        <v>0</v>
      </c>
      <c r="H998" s="8">
        <f>K$17+(K$18*Cafe_FitTrained[[#This Row],[Temp]])+(K$19*Cafe_FitTrained[[#This Row],[ADSpend]])+(K$20*Cafe_FitTrained[[#This Row],[TapsActive]])+(K$21*Cafe_FitTrained[[#This Row],[IsWeekend]])</f>
        <v>11691.815685476269</v>
      </c>
    </row>
    <row r="999" spans="2:8" x14ac:dyDescent="0.3">
      <c r="B999" s="1">
        <f t="shared" si="15"/>
        <v>43728</v>
      </c>
      <c r="C999" s="2">
        <v>15064.306410080482</v>
      </c>
      <c r="D999">
        <v>72</v>
      </c>
      <c r="E999" cm="1">
        <f t="array" ref="E999">_xlfn.SWITCH(MONTH(Cafe_FitTrained[[#This Row],[Date]]),1,100,2,100,3,100,4,150,5,150,6,150,7,150,8,200,9,150,10,150,11,150,12,150)</f>
        <v>150</v>
      </c>
      <c r="F999">
        <v>14</v>
      </c>
      <c r="G999">
        <f>IF(OR(WEEKDAY(Cafe_FitTrained[[#This Row],[Date]])=1, WEEKDAY(Cafe_FitTrained[[#This Row],[Date]])=7),1,0)</f>
        <v>0</v>
      </c>
      <c r="H999" s="8">
        <f>K$17+(K$18*Cafe_FitTrained[[#This Row],[Temp]])+(K$19*Cafe_FitTrained[[#This Row],[ADSpend]])+(K$20*Cafe_FitTrained[[#This Row],[TapsActive]])+(K$21*Cafe_FitTrained[[#This Row],[IsWeekend]])</f>
        <v>11750.80146323277</v>
      </c>
    </row>
    <row r="1000" spans="2:8" x14ac:dyDescent="0.3">
      <c r="B1000" s="1">
        <f t="shared" si="15"/>
        <v>43729</v>
      </c>
      <c r="C1000" s="2">
        <v>17120.783377261439</v>
      </c>
      <c r="D1000">
        <v>75</v>
      </c>
      <c r="E1000" cm="1">
        <f t="array" ref="E1000">_xlfn.SWITCH(MONTH(Cafe_FitTrained[[#This Row],[Date]]),1,100,2,100,3,100,4,150,5,150,6,150,7,150,8,200,9,150,10,150,11,150,12,150)</f>
        <v>150</v>
      </c>
      <c r="F1000">
        <v>19</v>
      </c>
      <c r="G1000">
        <f>IF(OR(WEEKDAY(Cafe_FitTrained[[#This Row],[Date]])=1, WEEKDAY(Cafe_FitTrained[[#This Row],[Date]])=7),1,0)</f>
        <v>1</v>
      </c>
      <c r="H1000" s="8">
        <f>K$17+(K$18*Cafe_FitTrained[[#This Row],[Temp]])+(K$19*Cafe_FitTrained[[#This Row],[ADSpend]])+(K$20*Cafe_FitTrained[[#This Row],[TapsActive]])+(K$21*Cafe_FitTrained[[#This Row],[IsWeekend]])</f>
        <v>14606.04172727398</v>
      </c>
    </row>
    <row r="1001" spans="2:8" x14ac:dyDescent="0.3">
      <c r="B1001" s="1">
        <f t="shared" si="15"/>
        <v>43730</v>
      </c>
      <c r="C1001" s="2">
        <v>16289.593015243063</v>
      </c>
      <c r="D1001">
        <v>76</v>
      </c>
      <c r="E1001" cm="1">
        <f t="array" ref="E1001">_xlfn.SWITCH(MONTH(Cafe_FitTrained[[#This Row],[Date]]),1,100,2,100,3,100,4,150,5,150,6,150,7,150,8,200,9,150,10,150,11,150,12,150)</f>
        <v>150</v>
      </c>
      <c r="F1001">
        <v>18</v>
      </c>
      <c r="G1001">
        <f>IF(OR(WEEKDAY(Cafe_FitTrained[[#This Row],[Date]])=1, WEEKDAY(Cafe_FitTrained[[#This Row],[Date]])=7),1,0)</f>
        <v>1</v>
      </c>
      <c r="H1001" s="8">
        <f>K$17+(K$18*Cafe_FitTrained[[#This Row],[Temp]])+(K$19*Cafe_FitTrained[[#This Row],[ADSpend]])+(K$20*Cafe_FitTrained[[#This Row],[TapsActive]])+(K$21*Cafe_FitTrained[[#This Row],[IsWeekend]])</f>
        <v>14666.316049047948</v>
      </c>
    </row>
    <row r="1002" spans="2:8" x14ac:dyDescent="0.3">
      <c r="B1002" s="1">
        <f t="shared" si="15"/>
        <v>43731</v>
      </c>
      <c r="C1002" s="2">
        <v>12784.530185211686</v>
      </c>
      <c r="D1002">
        <v>78</v>
      </c>
      <c r="E1002" cm="1">
        <f t="array" ref="E1002">_xlfn.SWITCH(MONTH(Cafe_FitTrained[[#This Row],[Date]]),1,100,2,100,3,100,4,150,5,150,6,150,7,150,8,200,9,150,10,150,11,150,12,150)</f>
        <v>150</v>
      </c>
      <c r="F1002">
        <v>20</v>
      </c>
      <c r="G1002">
        <f>IF(OR(WEEKDAY(Cafe_FitTrained[[#This Row],[Date]])=1, WEEKDAY(Cafe_FitTrained[[#This Row],[Date]])=7),1,0)</f>
        <v>0</v>
      </c>
      <c r="H1002" s="8">
        <f>K$17+(K$18*Cafe_FitTrained[[#This Row],[Temp]])+(K$19*Cafe_FitTrained[[#This Row],[ADSpend]])+(K$20*Cafe_FitTrained[[#This Row],[TapsActive]])+(K$21*Cafe_FitTrained[[#This Row],[IsWeekend]])</f>
        <v>11850.837855972861</v>
      </c>
    </row>
    <row r="1003" spans="2:8" x14ac:dyDescent="0.3">
      <c r="B1003" s="1">
        <f t="shared" si="15"/>
        <v>43732</v>
      </c>
      <c r="C1003" s="2">
        <v>13052.75310908659</v>
      </c>
      <c r="D1003">
        <v>82</v>
      </c>
      <c r="E1003" cm="1">
        <f t="array" ref="E1003">_xlfn.SWITCH(MONTH(Cafe_FitTrained[[#This Row],[Date]]),1,100,2,100,3,100,4,150,5,150,6,150,7,150,8,200,9,150,10,150,11,150,12,150)</f>
        <v>150</v>
      </c>
      <c r="F1003">
        <v>20</v>
      </c>
      <c r="G1003">
        <f>IF(OR(WEEKDAY(Cafe_FitTrained[[#This Row],[Date]])=1, WEEKDAY(Cafe_FitTrained[[#This Row],[Date]])=7),1,0)</f>
        <v>0</v>
      </c>
      <c r="H1003" s="8">
        <f>K$17+(K$18*Cafe_FitTrained[[#This Row],[Temp]])+(K$19*Cafe_FitTrained[[#This Row],[ADSpend]])+(K$20*Cafe_FitTrained[[#This Row],[TapsActive]])+(K$21*Cafe_FitTrained[[#This Row],[IsWeekend]])</f>
        <v>12004.731963767494</v>
      </c>
    </row>
    <row r="1004" spans="2:8" x14ac:dyDescent="0.3">
      <c r="B1004" s="1">
        <f t="shared" si="15"/>
        <v>43733</v>
      </c>
      <c r="C1004" s="2">
        <v>14060.120366361354</v>
      </c>
      <c r="D1004">
        <v>79</v>
      </c>
      <c r="E1004" cm="1">
        <f t="array" ref="E1004">_xlfn.SWITCH(MONTH(Cafe_FitTrained[[#This Row],[Date]]),1,100,2,100,3,100,4,150,5,150,6,150,7,150,8,200,9,150,10,150,11,150,12,150)</f>
        <v>150</v>
      </c>
      <c r="F1004">
        <v>16</v>
      </c>
      <c r="G1004">
        <f>IF(OR(WEEKDAY(Cafe_FitTrained[[#This Row],[Date]])=1, WEEKDAY(Cafe_FitTrained[[#This Row],[Date]])=7),1,0)</f>
        <v>0</v>
      </c>
      <c r="H1004" s="8">
        <f>K$17+(K$18*Cafe_FitTrained[[#This Row],[Temp]])+(K$19*Cafe_FitTrained[[#This Row],[ADSpend]])+(K$20*Cafe_FitTrained[[#This Row],[TapsActive]])+(K$21*Cafe_FitTrained[[#This Row],[IsWeekend]])</f>
        <v>11976.514562222757</v>
      </c>
    </row>
    <row r="1005" spans="2:8" x14ac:dyDescent="0.3">
      <c r="B1005" s="1">
        <f t="shared" si="15"/>
        <v>43734</v>
      </c>
      <c r="C1005" s="2">
        <v>13273.187837150197</v>
      </c>
      <c r="D1005">
        <v>84</v>
      </c>
      <c r="E1005" cm="1">
        <f t="array" ref="E1005">_xlfn.SWITCH(MONTH(Cafe_FitTrained[[#This Row],[Date]]),1,100,2,100,3,100,4,150,5,150,6,150,7,150,8,200,9,150,10,150,11,150,12,150)</f>
        <v>150</v>
      </c>
      <c r="F1005">
        <v>15</v>
      </c>
      <c r="G1005">
        <f>IF(OR(WEEKDAY(Cafe_FitTrained[[#This Row],[Date]])=1, WEEKDAY(Cafe_FitTrained[[#This Row],[Date]])=7),1,0)</f>
        <v>0</v>
      </c>
      <c r="H1005" s="8">
        <f>K$17+(K$18*Cafe_FitTrained[[#This Row],[Temp]])+(K$19*Cafe_FitTrained[[#This Row],[ADSpend]])+(K$20*Cafe_FitTrained[[#This Row],[TapsActive]])+(K$21*Cafe_FitTrained[[#This Row],[IsWeekend]])</f>
        <v>12190.68299179136</v>
      </c>
    </row>
    <row r="1006" spans="2:8" x14ac:dyDescent="0.3">
      <c r="B1006" s="1">
        <f t="shared" si="15"/>
        <v>43735</v>
      </c>
      <c r="C1006" s="2">
        <v>13198.409525494091</v>
      </c>
      <c r="D1006">
        <v>85</v>
      </c>
      <c r="E1006" cm="1">
        <f t="array" ref="E1006">_xlfn.SWITCH(MONTH(Cafe_FitTrained[[#This Row],[Date]]),1,100,2,100,3,100,4,150,5,150,6,150,7,150,8,200,9,150,10,150,11,150,12,150)</f>
        <v>150</v>
      </c>
      <c r="F1006">
        <v>16</v>
      </c>
      <c r="G1006">
        <f>IF(OR(WEEKDAY(Cafe_FitTrained[[#This Row],[Date]])=1, WEEKDAY(Cafe_FitTrained[[#This Row],[Date]])=7),1,0)</f>
        <v>0</v>
      </c>
      <c r="H1006" s="8">
        <f>K$17+(K$18*Cafe_FitTrained[[#This Row],[Temp]])+(K$19*Cafe_FitTrained[[#This Row],[ADSpend]])+(K$20*Cafe_FitTrained[[#This Row],[TapsActive]])+(K$21*Cafe_FitTrained[[#This Row],[IsWeekend]])</f>
        <v>12207.355723914705</v>
      </c>
    </row>
    <row r="1007" spans="2:8" x14ac:dyDescent="0.3">
      <c r="B1007" s="1">
        <f t="shared" si="15"/>
        <v>43736</v>
      </c>
      <c r="C1007" s="2">
        <v>18635.459823281086</v>
      </c>
      <c r="D1007">
        <v>83</v>
      </c>
      <c r="E1007" cm="1">
        <f t="array" ref="E1007">_xlfn.SWITCH(MONTH(Cafe_FitTrained[[#This Row],[Date]]),1,100,2,100,3,100,4,150,5,150,6,150,7,150,8,200,9,150,10,150,11,150,12,150)</f>
        <v>150</v>
      </c>
      <c r="F1007">
        <v>17</v>
      </c>
      <c r="G1007">
        <f>IF(OR(WEEKDAY(Cafe_FitTrained[[#This Row],[Date]])=1, WEEKDAY(Cafe_FitTrained[[#This Row],[Date]])=7),1,0)</f>
        <v>1</v>
      </c>
      <c r="H1007" s="8">
        <f>K$17+(K$18*Cafe_FitTrained[[#This Row],[Temp]])+(K$19*Cafe_FitTrained[[#This Row],[ADSpend]])+(K$20*Cafe_FitTrained[[#This Row],[TapsActive]])+(K$21*Cafe_FitTrained[[#This Row],[IsWeekend]])</f>
        <v>14957.431532513863</v>
      </c>
    </row>
    <row r="1008" spans="2:8" x14ac:dyDescent="0.3">
      <c r="B1008" s="1">
        <f t="shared" si="15"/>
        <v>43737</v>
      </c>
      <c r="C1008" s="2">
        <v>16418.298551171851</v>
      </c>
      <c r="D1008">
        <v>80</v>
      </c>
      <c r="E1008" cm="1">
        <f t="array" ref="E1008">_xlfn.SWITCH(MONTH(Cafe_FitTrained[[#This Row],[Date]]),1,100,2,100,3,100,4,150,5,150,6,150,7,150,8,200,9,150,10,150,11,150,12,150)</f>
        <v>150</v>
      </c>
      <c r="F1008">
        <v>14</v>
      </c>
      <c r="G1008">
        <f>IF(OR(WEEKDAY(Cafe_FitTrained[[#This Row],[Date]])=1, WEEKDAY(Cafe_FitTrained[[#This Row],[Date]])=7),1,0)</f>
        <v>1</v>
      </c>
      <c r="H1008" s="8">
        <f>K$17+(K$18*Cafe_FitTrained[[#This Row],[Temp]])+(K$19*Cafe_FitTrained[[#This Row],[ADSpend]])+(K$20*Cafe_FitTrained[[#This Row],[TapsActive]])+(K$21*Cafe_FitTrained[[#This Row],[IsWeekend]])</f>
        <v>14907.413336143818</v>
      </c>
    </row>
    <row r="1009" spans="2:8" x14ac:dyDescent="0.3">
      <c r="B1009" s="1">
        <f t="shared" si="15"/>
        <v>43738</v>
      </c>
      <c r="C1009" s="2">
        <v>14491.835315444645</v>
      </c>
      <c r="D1009">
        <v>84</v>
      </c>
      <c r="E1009" cm="1">
        <f t="array" ref="E1009">_xlfn.SWITCH(MONTH(Cafe_FitTrained[[#This Row],[Date]]),1,100,2,100,3,100,4,150,5,150,6,150,7,150,8,200,9,150,10,150,11,150,12,150)</f>
        <v>150</v>
      </c>
      <c r="F1009">
        <v>14</v>
      </c>
      <c r="G1009">
        <f>IF(OR(WEEKDAY(Cafe_FitTrained[[#This Row],[Date]])=1, WEEKDAY(Cafe_FitTrained[[#This Row],[Date]])=7),1,0)</f>
        <v>0</v>
      </c>
      <c r="H1009" s="8">
        <f>K$17+(K$18*Cafe_FitTrained[[#This Row],[Temp]])+(K$19*Cafe_FitTrained[[#This Row],[ADSpend]])+(K$20*Cafe_FitTrained[[#This Row],[TapsActive]])+(K$21*Cafe_FitTrained[[#This Row],[IsWeekend]])</f>
        <v>12212.483786616669</v>
      </c>
    </row>
    <row r="1010" spans="2:8" x14ac:dyDescent="0.3">
      <c r="B1010" s="1">
        <f t="shared" si="15"/>
        <v>43739</v>
      </c>
      <c r="C1010" s="2">
        <v>15670.922623528875</v>
      </c>
      <c r="D1010">
        <v>84</v>
      </c>
      <c r="E1010" cm="1">
        <f t="array" ref="E1010">_xlfn.SWITCH(MONTH(Cafe_FitTrained[[#This Row],[Date]]),1,100,2,100,3,100,4,150,5,150,6,150,7,150,8,200,9,150,10,150,11,150,12,150)</f>
        <v>150</v>
      </c>
      <c r="F1010">
        <v>15</v>
      </c>
      <c r="G1010">
        <f>IF(OR(WEEKDAY(Cafe_FitTrained[[#This Row],[Date]])=1, WEEKDAY(Cafe_FitTrained[[#This Row],[Date]])=7),1,0)</f>
        <v>0</v>
      </c>
      <c r="H1010" s="8">
        <f>K$17+(K$18*Cafe_FitTrained[[#This Row],[Temp]])+(K$19*Cafe_FitTrained[[#This Row],[ADSpend]])+(K$20*Cafe_FitTrained[[#This Row],[TapsActive]])+(K$21*Cafe_FitTrained[[#This Row],[IsWeekend]])</f>
        <v>12190.68299179136</v>
      </c>
    </row>
    <row r="1011" spans="2:8" x14ac:dyDescent="0.3">
      <c r="B1011" s="1">
        <f t="shared" si="15"/>
        <v>43740</v>
      </c>
      <c r="C1011" s="2">
        <v>15451.903390901936</v>
      </c>
      <c r="D1011">
        <v>84</v>
      </c>
      <c r="E1011" cm="1">
        <f t="array" ref="E1011">_xlfn.SWITCH(MONTH(Cafe_FitTrained[[#This Row],[Date]]),1,100,2,100,3,100,4,150,5,150,6,150,7,150,8,200,9,150,10,150,11,150,12,150)</f>
        <v>150</v>
      </c>
      <c r="F1011">
        <v>13</v>
      </c>
      <c r="G1011">
        <f>IF(OR(WEEKDAY(Cafe_FitTrained[[#This Row],[Date]])=1, WEEKDAY(Cafe_FitTrained[[#This Row],[Date]])=7),1,0)</f>
        <v>0</v>
      </c>
      <c r="H1011" s="8">
        <f>K$17+(K$18*Cafe_FitTrained[[#This Row],[Temp]])+(K$19*Cafe_FitTrained[[#This Row],[ADSpend]])+(K$20*Cafe_FitTrained[[#This Row],[TapsActive]])+(K$21*Cafe_FitTrained[[#This Row],[IsWeekend]])</f>
        <v>12234.284581441978</v>
      </c>
    </row>
    <row r="1012" spans="2:8" x14ac:dyDescent="0.3">
      <c r="B1012" s="1">
        <f t="shared" si="15"/>
        <v>43741</v>
      </c>
      <c r="C1012" s="2">
        <v>12967.090640111153</v>
      </c>
      <c r="D1012">
        <v>86</v>
      </c>
      <c r="E1012" cm="1">
        <f t="array" ref="E1012">_xlfn.SWITCH(MONTH(Cafe_FitTrained[[#This Row],[Date]]),1,100,2,100,3,100,4,150,5,150,6,150,7,150,8,200,9,150,10,150,11,150,12,150)</f>
        <v>150</v>
      </c>
      <c r="F1012">
        <v>19</v>
      </c>
      <c r="G1012">
        <f>IF(OR(WEEKDAY(Cafe_FitTrained[[#This Row],[Date]])=1, WEEKDAY(Cafe_FitTrained[[#This Row],[Date]])=7),1,0)</f>
        <v>0</v>
      </c>
      <c r="H1012" s="8">
        <f>K$17+(K$18*Cafe_FitTrained[[#This Row],[Temp]])+(K$19*Cafe_FitTrained[[#This Row],[ADSpend]])+(K$20*Cafe_FitTrained[[#This Row],[TapsActive]])+(K$21*Cafe_FitTrained[[#This Row],[IsWeekend]])</f>
        <v>12180.426866387437</v>
      </c>
    </row>
    <row r="1013" spans="2:8" x14ac:dyDescent="0.3">
      <c r="B1013" s="1">
        <f t="shared" si="15"/>
        <v>43742</v>
      </c>
      <c r="C1013" s="2">
        <v>15569.069851616885</v>
      </c>
      <c r="D1013">
        <v>87</v>
      </c>
      <c r="E1013" cm="1">
        <f t="array" ref="E1013">_xlfn.SWITCH(MONTH(Cafe_FitTrained[[#This Row],[Date]]),1,100,2,100,3,100,4,150,5,150,6,150,7,150,8,200,9,150,10,150,11,150,12,150)</f>
        <v>150</v>
      </c>
      <c r="F1013">
        <v>18</v>
      </c>
      <c r="G1013">
        <f>IF(OR(WEEKDAY(Cafe_FitTrained[[#This Row],[Date]])=1, WEEKDAY(Cafe_FitTrained[[#This Row],[Date]])=7),1,0)</f>
        <v>0</v>
      </c>
      <c r="H1013" s="8">
        <f>K$17+(K$18*Cafe_FitTrained[[#This Row],[Temp]])+(K$19*Cafe_FitTrained[[#This Row],[ADSpend]])+(K$20*Cafe_FitTrained[[#This Row],[TapsActive]])+(K$21*Cafe_FitTrained[[#This Row],[IsWeekend]])</f>
        <v>12240.701188161405</v>
      </c>
    </row>
    <row r="1014" spans="2:8" x14ac:dyDescent="0.3">
      <c r="B1014" s="1">
        <f t="shared" si="15"/>
        <v>43743</v>
      </c>
      <c r="C1014" s="2">
        <v>18545.626555990595</v>
      </c>
      <c r="D1014">
        <v>80</v>
      </c>
      <c r="E1014" cm="1">
        <f t="array" ref="E1014">_xlfn.SWITCH(MONTH(Cafe_FitTrained[[#This Row],[Date]]),1,100,2,100,3,100,4,150,5,150,6,150,7,150,8,200,9,150,10,150,11,150,12,150)</f>
        <v>150</v>
      </c>
      <c r="F1014">
        <v>17</v>
      </c>
      <c r="G1014">
        <f>IF(OR(WEEKDAY(Cafe_FitTrained[[#This Row],[Date]])=1, WEEKDAY(Cafe_FitTrained[[#This Row],[Date]])=7),1,0)</f>
        <v>1</v>
      </c>
      <c r="H1014" s="8">
        <f>K$17+(K$18*Cafe_FitTrained[[#This Row],[Temp]])+(K$19*Cafe_FitTrained[[#This Row],[ADSpend]])+(K$20*Cafe_FitTrained[[#This Row],[TapsActive]])+(K$21*Cafe_FitTrained[[#This Row],[IsWeekend]])</f>
        <v>14842.010951667889</v>
      </c>
    </row>
    <row r="1015" spans="2:8" x14ac:dyDescent="0.3">
      <c r="B1015" s="1">
        <f t="shared" si="15"/>
        <v>43744</v>
      </c>
      <c r="C1015" s="2">
        <v>15407.029928735148</v>
      </c>
      <c r="D1015">
        <v>69</v>
      </c>
      <c r="E1015" cm="1">
        <f t="array" ref="E1015">_xlfn.SWITCH(MONTH(Cafe_FitTrained[[#This Row],[Date]]),1,100,2,100,3,100,4,150,5,150,6,150,7,150,8,200,9,150,10,150,11,150,12,150)</f>
        <v>150</v>
      </c>
      <c r="F1015">
        <v>15</v>
      </c>
      <c r="G1015">
        <f>IF(OR(WEEKDAY(Cafe_FitTrained[[#This Row],[Date]])=1, WEEKDAY(Cafe_FitTrained[[#This Row],[Date]])=7),1,0)</f>
        <v>1</v>
      </c>
      <c r="H1015" s="8">
        <f>K$17+(K$18*Cafe_FitTrained[[#This Row],[Temp]])+(K$19*Cafe_FitTrained[[#This Row],[ADSpend]])+(K$20*Cafe_FitTrained[[#This Row],[TapsActive]])+(K$21*Cafe_FitTrained[[#This Row],[IsWeekend]])</f>
        <v>14462.40374488327</v>
      </c>
    </row>
    <row r="1016" spans="2:8" x14ac:dyDescent="0.3">
      <c r="B1016" s="1">
        <f t="shared" si="15"/>
        <v>43745</v>
      </c>
      <c r="C1016" s="2">
        <v>12396.816775715688</v>
      </c>
      <c r="D1016">
        <v>73</v>
      </c>
      <c r="E1016" cm="1">
        <f t="array" ref="E1016">_xlfn.SWITCH(MONTH(Cafe_FitTrained[[#This Row],[Date]]),1,100,2,100,3,100,4,150,5,150,6,150,7,150,8,200,9,150,10,150,11,150,12,150)</f>
        <v>150</v>
      </c>
      <c r="F1016">
        <v>16</v>
      </c>
      <c r="G1016">
        <f>IF(OR(WEEKDAY(Cafe_FitTrained[[#This Row],[Date]])=1, WEEKDAY(Cafe_FitTrained[[#This Row],[Date]])=7),1,0)</f>
        <v>0</v>
      </c>
      <c r="H1016" s="8">
        <f>K$17+(K$18*Cafe_FitTrained[[#This Row],[Temp]])+(K$19*Cafe_FitTrained[[#This Row],[ADSpend]])+(K$20*Cafe_FitTrained[[#This Row],[TapsActive]])+(K$21*Cafe_FitTrained[[#This Row],[IsWeekend]])</f>
        <v>11745.67340053081</v>
      </c>
    </row>
    <row r="1017" spans="2:8" x14ac:dyDescent="0.3">
      <c r="B1017" s="1">
        <f t="shared" si="15"/>
        <v>43746</v>
      </c>
      <c r="C1017" s="2">
        <v>13158.786177509115</v>
      </c>
      <c r="D1017">
        <v>73</v>
      </c>
      <c r="E1017" cm="1">
        <f t="array" ref="E1017">_xlfn.SWITCH(MONTH(Cafe_FitTrained[[#This Row],[Date]]),1,100,2,100,3,100,4,150,5,150,6,150,7,150,8,200,9,150,10,150,11,150,12,150)</f>
        <v>150</v>
      </c>
      <c r="F1017">
        <v>13</v>
      </c>
      <c r="G1017">
        <f>IF(OR(WEEKDAY(Cafe_FitTrained[[#This Row],[Date]])=1, WEEKDAY(Cafe_FitTrained[[#This Row],[Date]])=7),1,0)</f>
        <v>0</v>
      </c>
      <c r="H1017" s="8">
        <f>K$17+(K$18*Cafe_FitTrained[[#This Row],[Temp]])+(K$19*Cafe_FitTrained[[#This Row],[ADSpend]])+(K$20*Cafe_FitTrained[[#This Row],[TapsActive]])+(K$21*Cafe_FitTrained[[#This Row],[IsWeekend]])</f>
        <v>11811.075785006738</v>
      </c>
    </row>
    <row r="1018" spans="2:8" x14ac:dyDescent="0.3">
      <c r="B1018" s="1">
        <f t="shared" si="15"/>
        <v>43747</v>
      </c>
      <c r="C1018" s="2">
        <v>14972.483407398355</v>
      </c>
      <c r="D1018">
        <v>70</v>
      </c>
      <c r="E1018" cm="1">
        <f t="array" ref="E1018">_xlfn.SWITCH(MONTH(Cafe_FitTrained[[#This Row],[Date]]),1,100,2,100,3,100,4,150,5,150,6,150,7,150,8,200,9,150,10,150,11,150,12,150)</f>
        <v>150</v>
      </c>
      <c r="F1018">
        <v>19</v>
      </c>
      <c r="G1018">
        <f>IF(OR(WEEKDAY(Cafe_FitTrained[[#This Row],[Date]])=1, WEEKDAY(Cafe_FitTrained[[#This Row],[Date]])=7),1,0)</f>
        <v>0</v>
      </c>
      <c r="H1018" s="8">
        <f>K$17+(K$18*Cafe_FitTrained[[#This Row],[Temp]])+(K$19*Cafe_FitTrained[[#This Row],[ADSpend]])+(K$20*Cafe_FitTrained[[#This Row],[TapsActive]])+(K$21*Cafe_FitTrained[[#This Row],[IsWeekend]])</f>
        <v>11564.850435208908</v>
      </c>
    </row>
    <row r="1019" spans="2:8" x14ac:dyDescent="0.3">
      <c r="B1019" s="1">
        <f t="shared" si="15"/>
        <v>43748</v>
      </c>
      <c r="C1019" s="2">
        <v>14930.126495469878</v>
      </c>
      <c r="D1019">
        <v>69</v>
      </c>
      <c r="E1019" cm="1">
        <f t="array" ref="E1019">_xlfn.SWITCH(MONTH(Cafe_FitTrained[[#This Row],[Date]]),1,100,2,100,3,100,4,150,5,150,6,150,7,150,8,200,9,150,10,150,11,150,12,150)</f>
        <v>150</v>
      </c>
      <c r="F1019">
        <v>21</v>
      </c>
      <c r="G1019">
        <f>IF(OR(WEEKDAY(Cafe_FitTrained[[#This Row],[Date]])=1, WEEKDAY(Cafe_FitTrained[[#This Row],[Date]])=7),1,0)</f>
        <v>0</v>
      </c>
      <c r="H1019" s="8">
        <f>K$17+(K$18*Cafe_FitTrained[[#This Row],[Temp]])+(K$19*Cafe_FitTrained[[#This Row],[ADSpend]])+(K$20*Cafe_FitTrained[[#This Row],[TapsActive]])+(K$21*Cafe_FitTrained[[#This Row],[IsWeekend]])</f>
        <v>11482.775318609631</v>
      </c>
    </row>
    <row r="1020" spans="2:8" x14ac:dyDescent="0.3">
      <c r="B1020" s="1">
        <f t="shared" si="15"/>
        <v>43749</v>
      </c>
      <c r="C1020" s="2">
        <v>12454.019887090852</v>
      </c>
      <c r="D1020">
        <v>70</v>
      </c>
      <c r="E1020" cm="1">
        <f t="array" ref="E1020">_xlfn.SWITCH(MONTH(Cafe_FitTrained[[#This Row],[Date]]),1,100,2,100,3,100,4,150,5,150,6,150,7,150,8,200,9,150,10,150,11,150,12,150)</f>
        <v>150</v>
      </c>
      <c r="F1020">
        <v>15</v>
      </c>
      <c r="G1020">
        <f>IF(OR(WEEKDAY(Cafe_FitTrained[[#This Row],[Date]])=1, WEEKDAY(Cafe_FitTrained[[#This Row],[Date]])=7),1,0)</f>
        <v>0</v>
      </c>
      <c r="H1020" s="8">
        <f>K$17+(K$18*Cafe_FitTrained[[#This Row],[Temp]])+(K$19*Cafe_FitTrained[[#This Row],[ADSpend]])+(K$20*Cafe_FitTrained[[#This Row],[TapsActive]])+(K$21*Cafe_FitTrained[[#This Row],[IsWeekend]])</f>
        <v>11652.053614510143</v>
      </c>
    </row>
    <row r="1021" spans="2:8" x14ac:dyDescent="0.3">
      <c r="B1021" s="1">
        <f t="shared" si="15"/>
        <v>43750</v>
      </c>
      <c r="C1021" s="2">
        <v>15802.344105270869</v>
      </c>
      <c r="D1021">
        <v>72</v>
      </c>
      <c r="E1021" cm="1">
        <f t="array" ref="E1021">_xlfn.SWITCH(MONTH(Cafe_FitTrained[[#This Row],[Date]]),1,100,2,100,3,100,4,150,5,150,6,150,7,150,8,200,9,150,10,150,11,150,12,150)</f>
        <v>150</v>
      </c>
      <c r="F1021">
        <v>16</v>
      </c>
      <c r="G1021">
        <f>IF(OR(WEEKDAY(Cafe_FitTrained[[#This Row],[Date]])=1, WEEKDAY(Cafe_FitTrained[[#This Row],[Date]])=7),1,0)</f>
        <v>1</v>
      </c>
      <c r="H1021" s="8">
        <f>K$17+(K$18*Cafe_FitTrained[[#This Row],[Temp]])+(K$19*Cafe_FitTrained[[#This Row],[ADSpend]])+(K$20*Cafe_FitTrained[[#This Row],[TapsActive]])+(K$21*Cafe_FitTrained[[#This Row],[IsWeekend]])</f>
        <v>14556.023530903933</v>
      </c>
    </row>
    <row r="1022" spans="2:8" x14ac:dyDescent="0.3">
      <c r="B1022" s="1">
        <f t="shared" si="15"/>
        <v>43751</v>
      </c>
      <c r="C1022" s="2">
        <v>16629.553011867189</v>
      </c>
      <c r="D1022">
        <v>65</v>
      </c>
      <c r="E1022" cm="1">
        <f t="array" ref="E1022">_xlfn.SWITCH(MONTH(Cafe_FitTrained[[#This Row],[Date]]),1,100,2,100,3,100,4,150,5,150,6,150,7,150,8,200,9,150,10,150,11,150,12,150)</f>
        <v>150</v>
      </c>
      <c r="F1022">
        <v>18</v>
      </c>
      <c r="G1022">
        <f>IF(OR(WEEKDAY(Cafe_FitTrained[[#This Row],[Date]])=1, WEEKDAY(Cafe_FitTrained[[#This Row],[Date]])=7),1,0)</f>
        <v>1</v>
      </c>
      <c r="H1022" s="8">
        <f>K$17+(K$18*Cafe_FitTrained[[#This Row],[Temp]])+(K$19*Cafe_FitTrained[[#This Row],[ADSpend]])+(K$20*Cafe_FitTrained[[#This Row],[TapsActive]])+(K$21*Cafe_FitTrained[[#This Row],[IsWeekend]])</f>
        <v>14243.107252612708</v>
      </c>
    </row>
    <row r="1023" spans="2:8" x14ac:dyDescent="0.3">
      <c r="B1023" s="1">
        <f t="shared" si="15"/>
        <v>43752</v>
      </c>
      <c r="C1023" s="2">
        <v>14667.563585228883</v>
      </c>
      <c r="D1023">
        <v>65</v>
      </c>
      <c r="E1023" cm="1">
        <f t="array" ref="E1023">_xlfn.SWITCH(MONTH(Cafe_FitTrained[[#This Row],[Date]]),1,100,2,100,3,100,4,150,5,150,6,150,7,150,8,200,9,150,10,150,11,150,12,150)</f>
        <v>150</v>
      </c>
      <c r="F1023">
        <v>12</v>
      </c>
      <c r="G1023">
        <f>IF(OR(WEEKDAY(Cafe_FitTrained[[#This Row],[Date]])=1, WEEKDAY(Cafe_FitTrained[[#This Row],[Date]])=7),1,0)</f>
        <v>0</v>
      </c>
      <c r="H1023" s="8">
        <f>K$17+(K$18*Cafe_FitTrained[[#This Row],[Temp]])+(K$19*Cafe_FitTrained[[#This Row],[ADSpend]])+(K$20*Cafe_FitTrained[[#This Row],[TapsActive]])+(K$21*Cafe_FitTrained[[#This Row],[IsWeekend]])</f>
        <v>11525.088364242782</v>
      </c>
    </row>
    <row r="1024" spans="2:8" x14ac:dyDescent="0.3">
      <c r="B1024" s="1">
        <f t="shared" si="15"/>
        <v>43753</v>
      </c>
      <c r="C1024" s="2">
        <v>14160.579665272671</v>
      </c>
      <c r="D1024">
        <v>69</v>
      </c>
      <c r="E1024" cm="1">
        <f t="array" ref="E1024">_xlfn.SWITCH(MONTH(Cafe_FitTrained[[#This Row],[Date]]),1,100,2,100,3,100,4,150,5,150,6,150,7,150,8,200,9,150,10,150,11,150,12,150)</f>
        <v>150</v>
      </c>
      <c r="F1024">
        <v>20</v>
      </c>
      <c r="G1024">
        <f>IF(OR(WEEKDAY(Cafe_FitTrained[[#This Row],[Date]])=1, WEEKDAY(Cafe_FitTrained[[#This Row],[Date]])=7),1,0)</f>
        <v>0</v>
      </c>
      <c r="H1024" s="8">
        <f>K$17+(K$18*Cafe_FitTrained[[#This Row],[Temp]])+(K$19*Cafe_FitTrained[[#This Row],[ADSpend]])+(K$20*Cafe_FitTrained[[#This Row],[TapsActive]])+(K$21*Cafe_FitTrained[[#This Row],[IsWeekend]])</f>
        <v>11504.57611343494</v>
      </c>
    </row>
    <row r="1025" spans="2:8" x14ac:dyDescent="0.3">
      <c r="B1025" s="1">
        <f t="shared" si="15"/>
        <v>43754</v>
      </c>
      <c r="C1025" s="2">
        <v>14105.708963279301</v>
      </c>
      <c r="D1025">
        <v>66</v>
      </c>
      <c r="E1025" cm="1">
        <f t="array" ref="E1025">_xlfn.SWITCH(MONTH(Cafe_FitTrained[[#This Row],[Date]]),1,100,2,100,3,100,4,150,5,150,6,150,7,150,8,200,9,150,10,150,11,150,12,150)</f>
        <v>150</v>
      </c>
      <c r="F1025">
        <v>12</v>
      </c>
      <c r="G1025">
        <f>IF(OR(WEEKDAY(Cafe_FitTrained[[#This Row],[Date]])=1, WEEKDAY(Cafe_FitTrained[[#This Row],[Date]])=7),1,0)</f>
        <v>0</v>
      </c>
      <c r="H1025" s="8">
        <f>K$17+(K$18*Cafe_FitTrained[[#This Row],[Temp]])+(K$19*Cafe_FitTrained[[#This Row],[ADSpend]])+(K$20*Cafe_FitTrained[[#This Row],[TapsActive]])+(K$21*Cafe_FitTrained[[#This Row],[IsWeekend]])</f>
        <v>11563.561891191441</v>
      </c>
    </row>
    <row r="1026" spans="2:8" x14ac:dyDescent="0.3">
      <c r="B1026" s="1">
        <f t="shared" si="15"/>
        <v>43755</v>
      </c>
      <c r="C1026" s="2">
        <v>12407.406689727952</v>
      </c>
      <c r="D1026">
        <v>56</v>
      </c>
      <c r="E1026" cm="1">
        <f t="array" ref="E1026">_xlfn.SWITCH(MONTH(Cafe_FitTrained[[#This Row],[Date]]),1,100,2,100,3,100,4,150,5,150,6,150,7,150,8,200,9,150,10,150,11,150,12,150)</f>
        <v>150</v>
      </c>
      <c r="F1026">
        <v>12</v>
      </c>
      <c r="G1026">
        <f>IF(OR(WEEKDAY(Cafe_FitTrained[[#This Row],[Date]])=1, WEEKDAY(Cafe_FitTrained[[#This Row],[Date]])=7),1,0)</f>
        <v>0</v>
      </c>
      <c r="H1026" s="8">
        <f>K$17+(K$18*Cafe_FitTrained[[#This Row],[Temp]])+(K$19*Cafe_FitTrained[[#This Row],[ADSpend]])+(K$20*Cafe_FitTrained[[#This Row],[TapsActive]])+(K$21*Cafe_FitTrained[[#This Row],[IsWeekend]])</f>
        <v>11178.826621704857</v>
      </c>
    </row>
    <row r="1027" spans="2:8" x14ac:dyDescent="0.3">
      <c r="B1027" s="1">
        <f t="shared" si="15"/>
        <v>43756</v>
      </c>
      <c r="C1027" s="2">
        <v>11477.390464365999</v>
      </c>
      <c r="D1027">
        <v>57</v>
      </c>
      <c r="E1027" cm="1">
        <f t="array" ref="E1027">_xlfn.SWITCH(MONTH(Cafe_FitTrained[[#This Row],[Date]]),1,100,2,100,3,100,4,150,5,150,6,150,7,150,8,200,9,150,10,150,11,150,12,150)</f>
        <v>150</v>
      </c>
      <c r="F1027">
        <v>19</v>
      </c>
      <c r="G1027">
        <f>IF(OR(WEEKDAY(Cafe_FitTrained[[#This Row],[Date]])=1, WEEKDAY(Cafe_FitTrained[[#This Row],[Date]])=7),1,0)</f>
        <v>0</v>
      </c>
      <c r="H1027" s="8">
        <f>K$17+(K$18*Cafe_FitTrained[[#This Row],[Temp]])+(K$19*Cafe_FitTrained[[#This Row],[ADSpend]])+(K$20*Cafe_FitTrained[[#This Row],[TapsActive]])+(K$21*Cafe_FitTrained[[#This Row],[IsWeekend]])</f>
        <v>11064.694584876352</v>
      </c>
    </row>
    <row r="1028" spans="2:8" x14ac:dyDescent="0.3">
      <c r="B1028" s="1">
        <f t="shared" si="15"/>
        <v>43757</v>
      </c>
      <c r="C1028" s="2">
        <v>15381.055600601088</v>
      </c>
      <c r="D1028">
        <v>57</v>
      </c>
      <c r="E1028" cm="1">
        <f t="array" ref="E1028">_xlfn.SWITCH(MONTH(Cafe_FitTrained[[#This Row],[Date]]),1,100,2,100,3,100,4,150,5,150,6,150,7,150,8,200,9,150,10,150,11,150,12,150)</f>
        <v>150</v>
      </c>
      <c r="F1028">
        <v>19</v>
      </c>
      <c r="G1028">
        <f>IF(OR(WEEKDAY(Cafe_FitTrained[[#This Row],[Date]])=1, WEEKDAY(Cafe_FitTrained[[#This Row],[Date]])=7),1,0)</f>
        <v>1</v>
      </c>
      <c r="H1028" s="8">
        <f>K$17+(K$18*Cafe_FitTrained[[#This Row],[Temp]])+(K$19*Cafe_FitTrained[[#This Row],[ADSpend]])+(K$20*Cafe_FitTrained[[#This Row],[TapsActive]])+(K$21*Cafe_FitTrained[[#This Row],[IsWeekend]])</f>
        <v>13913.518242198134</v>
      </c>
    </row>
    <row r="1029" spans="2:8" x14ac:dyDescent="0.3">
      <c r="B1029" s="1">
        <f t="shared" si="15"/>
        <v>43758</v>
      </c>
      <c r="C1029" s="2">
        <v>16604.667007428816</v>
      </c>
      <c r="D1029">
        <v>61</v>
      </c>
      <c r="E1029" cm="1">
        <f t="array" ref="E1029">_xlfn.SWITCH(MONTH(Cafe_FitTrained[[#This Row],[Date]]),1,100,2,100,3,100,4,150,5,150,6,150,7,150,8,200,9,150,10,150,11,150,12,150)</f>
        <v>150</v>
      </c>
      <c r="F1029">
        <v>14</v>
      </c>
      <c r="G1029">
        <f>IF(OR(WEEKDAY(Cafe_FitTrained[[#This Row],[Date]])=1, WEEKDAY(Cafe_FitTrained[[#This Row],[Date]])=7),1,0)</f>
        <v>1</v>
      </c>
      <c r="H1029" s="8">
        <f>K$17+(K$18*Cafe_FitTrained[[#This Row],[Temp]])+(K$19*Cafe_FitTrained[[#This Row],[ADSpend]])+(K$20*Cafe_FitTrained[[#This Row],[TapsActive]])+(K$21*Cafe_FitTrained[[#This Row],[IsWeekend]])</f>
        <v>14176.416324119313</v>
      </c>
    </row>
    <row r="1030" spans="2:8" x14ac:dyDescent="0.3">
      <c r="B1030" s="1">
        <f t="shared" si="15"/>
        <v>43759</v>
      </c>
      <c r="C1030" s="2">
        <v>12348.741569004862</v>
      </c>
      <c r="D1030">
        <v>67</v>
      </c>
      <c r="E1030" cm="1">
        <f t="array" ref="E1030">_xlfn.SWITCH(MONTH(Cafe_FitTrained[[#This Row],[Date]]),1,100,2,100,3,100,4,150,5,150,6,150,7,150,8,200,9,150,10,150,11,150,12,150)</f>
        <v>150</v>
      </c>
      <c r="F1030">
        <v>16</v>
      </c>
      <c r="G1030">
        <f>IF(OR(WEEKDAY(Cafe_FitTrained[[#This Row],[Date]])=1, WEEKDAY(Cafe_FitTrained[[#This Row],[Date]])=7),1,0)</f>
        <v>0</v>
      </c>
      <c r="H1030" s="8">
        <f>K$17+(K$18*Cafe_FitTrained[[#This Row],[Temp]])+(K$19*Cafe_FitTrained[[#This Row],[ADSpend]])+(K$20*Cafe_FitTrained[[#This Row],[TapsActive]])+(K$21*Cafe_FitTrained[[#This Row],[IsWeekend]])</f>
        <v>11514.832238838859</v>
      </c>
    </row>
    <row r="1031" spans="2:8" x14ac:dyDescent="0.3">
      <c r="B1031" s="1">
        <f t="shared" si="15"/>
        <v>43760</v>
      </c>
      <c r="C1031" s="2">
        <v>13237.035942916138</v>
      </c>
      <c r="D1031">
        <v>67</v>
      </c>
      <c r="E1031" cm="1">
        <f t="array" ref="E1031">_xlfn.SWITCH(MONTH(Cafe_FitTrained[[#This Row],[Date]]),1,100,2,100,3,100,4,150,5,150,6,150,7,150,8,200,9,150,10,150,11,150,12,150)</f>
        <v>150</v>
      </c>
      <c r="F1031">
        <v>15</v>
      </c>
      <c r="G1031">
        <f>IF(OR(WEEKDAY(Cafe_FitTrained[[#This Row],[Date]])=1, WEEKDAY(Cafe_FitTrained[[#This Row],[Date]])=7),1,0)</f>
        <v>0</v>
      </c>
      <c r="H1031" s="8">
        <f>K$17+(K$18*Cafe_FitTrained[[#This Row],[Temp]])+(K$19*Cafe_FitTrained[[#This Row],[ADSpend]])+(K$20*Cafe_FitTrained[[#This Row],[TapsActive]])+(K$21*Cafe_FitTrained[[#This Row],[IsWeekend]])</f>
        <v>11536.633033664169</v>
      </c>
    </row>
    <row r="1032" spans="2:8" x14ac:dyDescent="0.3">
      <c r="B1032" s="1">
        <f t="shared" si="15"/>
        <v>43761</v>
      </c>
      <c r="C1032" s="2">
        <v>11299.8169625833</v>
      </c>
      <c r="D1032">
        <v>58</v>
      </c>
      <c r="E1032" cm="1">
        <f t="array" ref="E1032">_xlfn.SWITCH(MONTH(Cafe_FitTrained[[#This Row],[Date]]),1,100,2,100,3,100,4,150,5,150,6,150,7,150,8,200,9,150,10,150,11,150,12,150)</f>
        <v>150</v>
      </c>
      <c r="F1032">
        <v>17</v>
      </c>
      <c r="G1032">
        <f>IF(OR(WEEKDAY(Cafe_FitTrained[[#This Row],[Date]])=1, WEEKDAY(Cafe_FitTrained[[#This Row],[Date]])=7),1,0)</f>
        <v>0</v>
      </c>
      <c r="H1032" s="8">
        <f>K$17+(K$18*Cafe_FitTrained[[#This Row],[Temp]])+(K$19*Cafe_FitTrained[[#This Row],[ADSpend]])+(K$20*Cafe_FitTrained[[#This Row],[TapsActive]])+(K$21*Cafe_FitTrained[[#This Row],[IsWeekend]])</f>
        <v>11146.769701475629</v>
      </c>
    </row>
    <row r="1033" spans="2:8" x14ac:dyDescent="0.3">
      <c r="B1033" s="1">
        <f t="shared" ref="B1033:B1096" si="16">B1032+1</f>
        <v>43762</v>
      </c>
      <c r="C1033" s="2">
        <v>12869.357963270706</v>
      </c>
      <c r="D1033">
        <v>59</v>
      </c>
      <c r="E1033" cm="1">
        <f t="array" ref="E1033">_xlfn.SWITCH(MONTH(Cafe_FitTrained[[#This Row],[Date]]),1,100,2,100,3,100,4,150,5,150,6,150,7,150,8,200,9,150,10,150,11,150,12,150)</f>
        <v>150</v>
      </c>
      <c r="F1033">
        <v>20</v>
      </c>
      <c r="G1033">
        <f>IF(OR(WEEKDAY(Cafe_FitTrained[[#This Row],[Date]])=1, WEEKDAY(Cafe_FitTrained[[#This Row],[Date]])=7),1,0)</f>
        <v>0</v>
      </c>
      <c r="H1033" s="8">
        <f>K$17+(K$18*Cafe_FitTrained[[#This Row],[Temp]])+(K$19*Cafe_FitTrained[[#This Row],[ADSpend]])+(K$20*Cafe_FitTrained[[#This Row],[TapsActive]])+(K$21*Cafe_FitTrained[[#This Row],[IsWeekend]])</f>
        <v>11119.840843948357</v>
      </c>
    </row>
    <row r="1034" spans="2:8" x14ac:dyDescent="0.3">
      <c r="B1034" s="1">
        <f t="shared" si="16"/>
        <v>43763</v>
      </c>
      <c r="C1034" s="2">
        <v>11949.946751008974</v>
      </c>
      <c r="D1034">
        <v>65</v>
      </c>
      <c r="E1034" cm="1">
        <f t="array" ref="E1034">_xlfn.SWITCH(MONTH(Cafe_FitTrained[[#This Row],[Date]]),1,100,2,100,3,100,4,150,5,150,6,150,7,150,8,200,9,150,10,150,11,150,12,150)</f>
        <v>150</v>
      </c>
      <c r="F1034">
        <v>18</v>
      </c>
      <c r="G1034">
        <f>IF(OR(WEEKDAY(Cafe_FitTrained[[#This Row],[Date]])=1, WEEKDAY(Cafe_FitTrained[[#This Row],[Date]])=7),1,0)</f>
        <v>0</v>
      </c>
      <c r="H1034" s="8">
        <f>K$17+(K$18*Cafe_FitTrained[[#This Row],[Temp]])+(K$19*Cafe_FitTrained[[#This Row],[ADSpend]])+(K$20*Cafe_FitTrained[[#This Row],[TapsActive]])+(K$21*Cafe_FitTrained[[#This Row],[IsWeekend]])</f>
        <v>11394.283595290926</v>
      </c>
    </row>
    <row r="1035" spans="2:8" x14ac:dyDescent="0.3">
      <c r="B1035" s="1">
        <f t="shared" si="16"/>
        <v>43764</v>
      </c>
      <c r="C1035" s="2">
        <v>18072.42455719717</v>
      </c>
      <c r="D1035">
        <v>69</v>
      </c>
      <c r="E1035" cm="1">
        <f t="array" ref="E1035">_xlfn.SWITCH(MONTH(Cafe_FitTrained[[#This Row],[Date]]),1,100,2,100,3,100,4,150,5,150,6,150,7,150,8,200,9,150,10,150,11,150,12,150)</f>
        <v>150</v>
      </c>
      <c r="F1035">
        <v>20</v>
      </c>
      <c r="G1035">
        <f>IF(OR(WEEKDAY(Cafe_FitTrained[[#This Row],[Date]])=1, WEEKDAY(Cafe_FitTrained[[#This Row],[Date]])=7),1,0)</f>
        <v>1</v>
      </c>
      <c r="H1035" s="8">
        <f>K$17+(K$18*Cafe_FitTrained[[#This Row],[Temp]])+(K$19*Cafe_FitTrained[[#This Row],[ADSpend]])+(K$20*Cafe_FitTrained[[#This Row],[TapsActive]])+(K$21*Cafe_FitTrained[[#This Row],[IsWeekend]])</f>
        <v>14353.399770756721</v>
      </c>
    </row>
    <row r="1036" spans="2:8" x14ac:dyDescent="0.3">
      <c r="B1036" s="1">
        <f t="shared" si="16"/>
        <v>43765</v>
      </c>
      <c r="C1036" s="2">
        <v>16737.833478527748</v>
      </c>
      <c r="D1036">
        <v>67</v>
      </c>
      <c r="E1036" cm="1">
        <f t="array" ref="E1036">_xlfn.SWITCH(MONTH(Cafe_FitTrained[[#This Row],[Date]]),1,100,2,100,3,100,4,150,5,150,6,150,7,150,8,200,9,150,10,150,11,150,12,150)</f>
        <v>150</v>
      </c>
      <c r="F1036">
        <v>15</v>
      </c>
      <c r="G1036">
        <f>IF(OR(WEEKDAY(Cafe_FitTrained[[#This Row],[Date]])=1, WEEKDAY(Cafe_FitTrained[[#This Row],[Date]])=7),1,0)</f>
        <v>1</v>
      </c>
      <c r="H1036" s="8">
        <f>K$17+(K$18*Cafe_FitTrained[[#This Row],[Temp]])+(K$19*Cafe_FitTrained[[#This Row],[ADSpend]])+(K$20*Cafe_FitTrained[[#This Row],[TapsActive]])+(K$21*Cafe_FitTrained[[#This Row],[IsWeekend]])</f>
        <v>14385.456690985951</v>
      </c>
    </row>
    <row r="1037" spans="2:8" x14ac:dyDescent="0.3">
      <c r="B1037" s="1">
        <f t="shared" si="16"/>
        <v>43766</v>
      </c>
      <c r="C1037" s="2">
        <v>11834.167605829791</v>
      </c>
      <c r="D1037">
        <v>61</v>
      </c>
      <c r="E1037" cm="1">
        <f t="array" ref="E1037">_xlfn.SWITCH(MONTH(Cafe_FitTrained[[#This Row],[Date]]),1,100,2,100,3,100,4,150,5,150,6,150,7,150,8,200,9,150,10,150,11,150,12,150)</f>
        <v>150</v>
      </c>
      <c r="F1037">
        <v>17</v>
      </c>
      <c r="G1037">
        <f>IF(OR(WEEKDAY(Cafe_FitTrained[[#This Row],[Date]])=1, WEEKDAY(Cafe_FitTrained[[#This Row],[Date]])=7),1,0)</f>
        <v>0</v>
      </c>
      <c r="H1037" s="8">
        <f>K$17+(K$18*Cafe_FitTrained[[#This Row],[Temp]])+(K$19*Cafe_FitTrained[[#This Row],[ADSpend]])+(K$20*Cafe_FitTrained[[#This Row],[TapsActive]])+(K$21*Cafe_FitTrained[[#This Row],[IsWeekend]])</f>
        <v>11262.190282321602</v>
      </c>
    </row>
    <row r="1038" spans="2:8" x14ac:dyDescent="0.3">
      <c r="B1038" s="1">
        <f t="shared" si="16"/>
        <v>43767</v>
      </c>
      <c r="C1038" s="2">
        <v>13269.908028190883</v>
      </c>
      <c r="D1038">
        <v>65</v>
      </c>
      <c r="E1038" cm="1">
        <f t="array" ref="E1038">_xlfn.SWITCH(MONTH(Cafe_FitTrained[[#This Row],[Date]]),1,100,2,100,3,100,4,150,5,150,6,150,7,150,8,200,9,150,10,150,11,150,12,150)</f>
        <v>150</v>
      </c>
      <c r="F1038">
        <v>16</v>
      </c>
      <c r="G1038">
        <f>IF(OR(WEEKDAY(Cafe_FitTrained[[#This Row],[Date]])=1, WEEKDAY(Cafe_FitTrained[[#This Row],[Date]])=7),1,0)</f>
        <v>0</v>
      </c>
      <c r="H1038" s="8">
        <f>K$17+(K$18*Cafe_FitTrained[[#This Row],[Temp]])+(K$19*Cafe_FitTrained[[#This Row],[ADSpend]])+(K$20*Cafe_FitTrained[[#This Row],[TapsActive]])+(K$21*Cafe_FitTrained[[#This Row],[IsWeekend]])</f>
        <v>11437.885184941544</v>
      </c>
    </row>
    <row r="1039" spans="2:8" x14ac:dyDescent="0.3">
      <c r="B1039" s="1">
        <f t="shared" si="16"/>
        <v>43768</v>
      </c>
      <c r="C1039" s="2">
        <v>13452.224759475623</v>
      </c>
      <c r="D1039">
        <v>68</v>
      </c>
      <c r="E1039" cm="1">
        <f t="array" ref="E1039">_xlfn.SWITCH(MONTH(Cafe_FitTrained[[#This Row],[Date]]),1,100,2,100,3,100,4,150,5,150,6,150,7,150,8,200,9,150,10,150,11,150,12,150)</f>
        <v>150</v>
      </c>
      <c r="F1039">
        <v>12</v>
      </c>
      <c r="G1039">
        <f>IF(OR(WEEKDAY(Cafe_FitTrained[[#This Row],[Date]])=1, WEEKDAY(Cafe_FitTrained[[#This Row],[Date]])=7),1,0)</f>
        <v>0</v>
      </c>
      <c r="H1039" s="8">
        <f>K$17+(K$18*Cafe_FitTrained[[#This Row],[Temp]])+(K$19*Cafe_FitTrained[[#This Row],[ADSpend]])+(K$20*Cafe_FitTrained[[#This Row],[TapsActive]])+(K$21*Cafe_FitTrained[[#This Row],[IsWeekend]])</f>
        <v>11640.508945088755</v>
      </c>
    </row>
    <row r="1040" spans="2:8" x14ac:dyDescent="0.3">
      <c r="B1040" s="1">
        <f t="shared" si="16"/>
        <v>43769</v>
      </c>
      <c r="C1040" s="2">
        <v>14502.528906117785</v>
      </c>
      <c r="D1040">
        <v>68</v>
      </c>
      <c r="E1040" cm="1">
        <f t="array" ref="E1040">_xlfn.SWITCH(MONTH(Cafe_FitTrained[[#This Row],[Date]]),1,100,2,100,3,100,4,150,5,150,6,150,7,150,8,200,9,150,10,150,11,150,12,150)</f>
        <v>150</v>
      </c>
      <c r="F1040">
        <v>16</v>
      </c>
      <c r="G1040">
        <f>IF(OR(WEEKDAY(Cafe_FitTrained[[#This Row],[Date]])=1, WEEKDAY(Cafe_FitTrained[[#This Row],[Date]])=7),1,0)</f>
        <v>0</v>
      </c>
      <c r="H1040" s="8">
        <f>K$17+(K$18*Cafe_FitTrained[[#This Row],[Temp]])+(K$19*Cafe_FitTrained[[#This Row],[ADSpend]])+(K$20*Cafe_FitTrained[[#This Row],[TapsActive]])+(K$21*Cafe_FitTrained[[#This Row],[IsWeekend]])</f>
        <v>11553.305765787518</v>
      </c>
    </row>
    <row r="1041" spans="2:8" x14ac:dyDescent="0.3">
      <c r="B1041" s="1">
        <f t="shared" si="16"/>
        <v>43770</v>
      </c>
      <c r="C1041" s="2">
        <v>11459.45581594053</v>
      </c>
      <c r="D1041">
        <v>43</v>
      </c>
      <c r="E1041" cm="1">
        <f t="array" ref="E1041">_xlfn.SWITCH(MONTH(Cafe_FitTrained[[#This Row],[Date]]),1,100,2,100,3,100,4,150,5,150,6,150,7,150,8,200,9,150,10,150,11,150,12,150)</f>
        <v>150</v>
      </c>
      <c r="F1041">
        <v>19</v>
      </c>
      <c r="G1041">
        <f>IF(OR(WEEKDAY(Cafe_FitTrained[[#This Row],[Date]])=1, WEEKDAY(Cafe_FitTrained[[#This Row],[Date]])=7),1,0)</f>
        <v>0</v>
      </c>
      <c r="H1041" s="8">
        <f>K$17+(K$18*Cafe_FitTrained[[#This Row],[Temp]])+(K$19*Cafe_FitTrained[[#This Row],[ADSpend]])+(K$20*Cafe_FitTrained[[#This Row],[TapsActive]])+(K$21*Cafe_FitTrained[[#This Row],[IsWeekend]])</f>
        <v>10526.065207595138</v>
      </c>
    </row>
    <row r="1042" spans="2:8" x14ac:dyDescent="0.3">
      <c r="B1042" s="1">
        <f t="shared" si="16"/>
        <v>43771</v>
      </c>
      <c r="C1042" s="2">
        <v>15675.162526850572</v>
      </c>
      <c r="D1042">
        <v>47</v>
      </c>
      <c r="E1042" cm="1">
        <f t="array" ref="E1042">_xlfn.SWITCH(MONTH(Cafe_FitTrained[[#This Row],[Date]]),1,100,2,100,3,100,4,150,5,150,6,150,7,150,8,200,9,150,10,150,11,150,12,150)</f>
        <v>150</v>
      </c>
      <c r="F1042">
        <v>12</v>
      </c>
      <c r="G1042">
        <f>IF(OR(WEEKDAY(Cafe_FitTrained[[#This Row],[Date]])=1, WEEKDAY(Cafe_FitTrained[[#This Row],[Date]])=7),1,0)</f>
        <v>1</v>
      </c>
      <c r="H1042" s="8">
        <f>K$17+(K$18*Cafe_FitTrained[[#This Row],[Temp]])+(K$19*Cafe_FitTrained[[#This Row],[ADSpend]])+(K$20*Cafe_FitTrained[[#This Row],[TapsActive]])+(K$21*Cafe_FitTrained[[#This Row],[IsWeekend]])</f>
        <v>13681.388536488717</v>
      </c>
    </row>
    <row r="1043" spans="2:8" x14ac:dyDescent="0.3">
      <c r="B1043" s="1">
        <f t="shared" si="16"/>
        <v>43772</v>
      </c>
      <c r="C1043" s="2">
        <v>14746.771802257088</v>
      </c>
      <c r="D1043">
        <v>48</v>
      </c>
      <c r="E1043" cm="1">
        <f t="array" ref="E1043">_xlfn.SWITCH(MONTH(Cafe_FitTrained[[#This Row],[Date]]),1,100,2,100,3,100,4,150,5,150,6,150,7,150,8,200,9,150,10,150,11,150,12,150)</f>
        <v>150</v>
      </c>
      <c r="F1043">
        <v>14</v>
      </c>
      <c r="G1043">
        <f>IF(OR(WEEKDAY(Cafe_FitTrained[[#This Row],[Date]])=1, WEEKDAY(Cafe_FitTrained[[#This Row],[Date]])=7),1,0)</f>
        <v>1</v>
      </c>
      <c r="H1043" s="8">
        <f>K$17+(K$18*Cafe_FitTrained[[#This Row],[Temp]])+(K$19*Cafe_FitTrained[[#This Row],[ADSpend]])+(K$20*Cafe_FitTrained[[#This Row],[TapsActive]])+(K$21*Cafe_FitTrained[[#This Row],[IsWeekend]])</f>
        <v>13676.260473786757</v>
      </c>
    </row>
    <row r="1044" spans="2:8" x14ac:dyDescent="0.3">
      <c r="B1044" s="1">
        <f t="shared" si="16"/>
        <v>43773</v>
      </c>
      <c r="C1044" s="2">
        <v>13510.837689686879</v>
      </c>
      <c r="D1044">
        <v>51</v>
      </c>
      <c r="E1044" cm="1">
        <f t="array" ref="E1044">_xlfn.SWITCH(MONTH(Cafe_FitTrained[[#This Row],[Date]]),1,100,2,100,3,100,4,150,5,150,6,150,7,150,8,200,9,150,10,150,11,150,12,150)</f>
        <v>150</v>
      </c>
      <c r="F1044">
        <v>19</v>
      </c>
      <c r="G1044">
        <f>IF(OR(WEEKDAY(Cafe_FitTrained[[#This Row],[Date]])=1, WEEKDAY(Cafe_FitTrained[[#This Row],[Date]])=7),1,0)</f>
        <v>0</v>
      </c>
      <c r="H1044" s="8">
        <f>K$17+(K$18*Cafe_FitTrained[[#This Row],[Temp]])+(K$19*Cafe_FitTrained[[#This Row],[ADSpend]])+(K$20*Cafe_FitTrained[[#This Row],[TapsActive]])+(K$21*Cafe_FitTrained[[#This Row],[IsWeekend]])</f>
        <v>10833.853423184404</v>
      </c>
    </row>
    <row r="1045" spans="2:8" x14ac:dyDescent="0.3">
      <c r="B1045" s="1">
        <f t="shared" si="16"/>
        <v>43774</v>
      </c>
      <c r="C1045" s="2">
        <v>12139.638566081081</v>
      </c>
      <c r="D1045">
        <v>58</v>
      </c>
      <c r="E1045" cm="1">
        <f t="array" ref="E1045">_xlfn.SWITCH(MONTH(Cafe_FitTrained[[#This Row],[Date]]),1,100,2,100,3,100,4,150,5,150,6,150,7,150,8,200,9,150,10,150,11,150,12,150)</f>
        <v>150</v>
      </c>
      <c r="F1045">
        <v>22</v>
      </c>
      <c r="G1045">
        <f>IF(OR(WEEKDAY(Cafe_FitTrained[[#This Row],[Date]])=1, WEEKDAY(Cafe_FitTrained[[#This Row],[Date]])=7),1,0)</f>
        <v>0</v>
      </c>
      <c r="H1045" s="8">
        <f>K$17+(K$18*Cafe_FitTrained[[#This Row],[Temp]])+(K$19*Cafe_FitTrained[[#This Row],[ADSpend]])+(K$20*Cafe_FitTrained[[#This Row],[TapsActive]])+(K$21*Cafe_FitTrained[[#This Row],[IsWeekend]])</f>
        <v>11037.765727349082</v>
      </c>
    </row>
    <row r="1046" spans="2:8" x14ac:dyDescent="0.3">
      <c r="B1046" s="1">
        <f t="shared" si="16"/>
        <v>43775</v>
      </c>
      <c r="C1046" s="2">
        <v>11761.102923682583</v>
      </c>
      <c r="D1046">
        <v>59</v>
      </c>
      <c r="E1046" cm="1">
        <f t="array" ref="E1046">_xlfn.SWITCH(MONTH(Cafe_FitTrained[[#This Row],[Date]]),1,100,2,100,3,100,4,150,5,150,6,150,7,150,8,200,9,150,10,150,11,150,12,150)</f>
        <v>150</v>
      </c>
      <c r="F1046">
        <v>17</v>
      </c>
      <c r="G1046">
        <f>IF(OR(WEEKDAY(Cafe_FitTrained[[#This Row],[Date]])=1, WEEKDAY(Cafe_FitTrained[[#This Row],[Date]])=7),1,0)</f>
        <v>0</v>
      </c>
      <c r="H1046" s="8">
        <f>K$17+(K$18*Cafe_FitTrained[[#This Row],[Temp]])+(K$19*Cafe_FitTrained[[#This Row],[ADSpend]])+(K$20*Cafe_FitTrained[[#This Row],[TapsActive]])+(K$21*Cafe_FitTrained[[#This Row],[IsWeekend]])</f>
        <v>11185.243228424286</v>
      </c>
    </row>
    <row r="1047" spans="2:8" x14ac:dyDescent="0.3">
      <c r="B1047" s="1">
        <f t="shared" si="16"/>
        <v>43776</v>
      </c>
      <c r="C1047" s="2">
        <v>11997.909336740289</v>
      </c>
      <c r="D1047">
        <v>61</v>
      </c>
      <c r="E1047" cm="1">
        <f t="array" ref="E1047">_xlfn.SWITCH(MONTH(Cafe_FitTrained[[#This Row],[Date]]),1,100,2,100,3,100,4,150,5,150,6,150,7,150,8,200,9,150,10,150,11,150,12,150)</f>
        <v>150</v>
      </c>
      <c r="F1047">
        <v>18</v>
      </c>
      <c r="G1047">
        <f>IF(OR(WEEKDAY(Cafe_FitTrained[[#This Row],[Date]])=1, WEEKDAY(Cafe_FitTrained[[#This Row],[Date]])=7),1,0)</f>
        <v>0</v>
      </c>
      <c r="H1047" s="8">
        <f>K$17+(K$18*Cafe_FitTrained[[#This Row],[Temp]])+(K$19*Cafe_FitTrained[[#This Row],[ADSpend]])+(K$20*Cafe_FitTrained[[#This Row],[TapsActive]])+(K$21*Cafe_FitTrained[[#This Row],[IsWeekend]])</f>
        <v>11240.389487496293</v>
      </c>
    </row>
    <row r="1048" spans="2:8" x14ac:dyDescent="0.3">
      <c r="B1048" s="1">
        <f t="shared" si="16"/>
        <v>43777</v>
      </c>
      <c r="C1048" s="2">
        <v>11319.565590540498</v>
      </c>
      <c r="D1048">
        <v>53</v>
      </c>
      <c r="E1048" cm="1">
        <f t="array" ref="E1048">_xlfn.SWITCH(MONTH(Cafe_FitTrained[[#This Row],[Date]]),1,100,2,100,3,100,4,150,5,150,6,150,7,150,8,200,9,150,10,150,11,150,12,150)</f>
        <v>150</v>
      </c>
      <c r="F1048">
        <v>20</v>
      </c>
      <c r="G1048">
        <f>IF(OR(WEEKDAY(Cafe_FitTrained[[#This Row],[Date]])=1, WEEKDAY(Cafe_FitTrained[[#This Row],[Date]])=7),1,0)</f>
        <v>0</v>
      </c>
      <c r="H1048" s="8">
        <f>K$17+(K$18*Cafe_FitTrained[[#This Row],[Temp]])+(K$19*Cafe_FitTrained[[#This Row],[ADSpend]])+(K$20*Cafe_FitTrained[[#This Row],[TapsActive]])+(K$21*Cafe_FitTrained[[#This Row],[IsWeekend]])</f>
        <v>10888.999682256408</v>
      </c>
    </row>
    <row r="1049" spans="2:8" x14ac:dyDescent="0.3">
      <c r="B1049" s="1">
        <f t="shared" si="16"/>
        <v>43778</v>
      </c>
      <c r="C1049" s="2">
        <v>15901.365184162407</v>
      </c>
      <c r="D1049">
        <v>44</v>
      </c>
      <c r="E1049" cm="1">
        <f t="array" ref="E1049">_xlfn.SWITCH(MONTH(Cafe_FitTrained[[#This Row],[Date]]),1,100,2,100,3,100,4,150,5,150,6,150,7,150,8,200,9,150,10,150,11,150,12,150)</f>
        <v>150</v>
      </c>
      <c r="F1049">
        <v>20</v>
      </c>
      <c r="G1049">
        <f>IF(OR(WEEKDAY(Cafe_FitTrained[[#This Row],[Date]])=1, WEEKDAY(Cafe_FitTrained[[#This Row],[Date]])=7),1,0)</f>
        <v>1</v>
      </c>
      <c r="H1049" s="8">
        <f>K$17+(K$18*Cafe_FitTrained[[#This Row],[Temp]])+(K$19*Cafe_FitTrained[[#This Row],[ADSpend]])+(K$20*Cafe_FitTrained[[#This Row],[TapsActive]])+(K$21*Cafe_FitTrained[[#This Row],[IsWeekend]])</f>
        <v>13391.561597040269</v>
      </c>
    </row>
    <row r="1050" spans="2:8" x14ac:dyDescent="0.3">
      <c r="B1050" s="1">
        <f t="shared" si="16"/>
        <v>43779</v>
      </c>
      <c r="C1050" s="2">
        <v>14462.899775660182</v>
      </c>
      <c r="D1050">
        <v>50</v>
      </c>
      <c r="E1050" cm="1">
        <f t="array" ref="E1050">_xlfn.SWITCH(MONTH(Cafe_FitTrained[[#This Row],[Date]]),1,100,2,100,3,100,4,150,5,150,6,150,7,150,8,200,9,150,10,150,11,150,12,150)</f>
        <v>150</v>
      </c>
      <c r="F1050">
        <v>21</v>
      </c>
      <c r="G1050">
        <f>IF(OR(WEEKDAY(Cafe_FitTrained[[#This Row],[Date]])=1, WEEKDAY(Cafe_FitTrained[[#This Row],[Date]])=7),1,0)</f>
        <v>1</v>
      </c>
      <c r="H1050" s="8">
        <f>K$17+(K$18*Cafe_FitTrained[[#This Row],[Temp]])+(K$19*Cafe_FitTrained[[#This Row],[ADSpend]])+(K$20*Cafe_FitTrained[[#This Row],[TapsActive]])+(K$21*Cafe_FitTrained[[#This Row],[IsWeekend]])</f>
        <v>13600.601963906907</v>
      </c>
    </row>
    <row r="1051" spans="2:8" x14ac:dyDescent="0.3">
      <c r="B1051" s="1">
        <f t="shared" si="16"/>
        <v>43780</v>
      </c>
      <c r="C1051" s="2">
        <v>13723.511551403682</v>
      </c>
      <c r="D1051">
        <v>55</v>
      </c>
      <c r="E1051" cm="1">
        <f t="array" ref="E1051">_xlfn.SWITCH(MONTH(Cafe_FitTrained[[#This Row],[Date]]),1,100,2,100,3,100,4,150,5,150,6,150,7,150,8,200,9,150,10,150,11,150,12,150)</f>
        <v>150</v>
      </c>
      <c r="F1051">
        <v>16</v>
      </c>
      <c r="G1051">
        <f>IF(OR(WEEKDAY(Cafe_FitTrained[[#This Row],[Date]])=1, WEEKDAY(Cafe_FitTrained[[#This Row],[Date]])=7),1,0)</f>
        <v>0</v>
      </c>
      <c r="H1051" s="8">
        <f>K$17+(K$18*Cafe_FitTrained[[#This Row],[Temp]])+(K$19*Cafe_FitTrained[[#This Row],[ADSpend]])+(K$20*Cafe_FitTrained[[#This Row],[TapsActive]])+(K$21*Cafe_FitTrained[[#This Row],[IsWeekend]])</f>
        <v>11053.149915454964</v>
      </c>
    </row>
    <row r="1052" spans="2:8" x14ac:dyDescent="0.3">
      <c r="B1052" s="1">
        <f t="shared" si="16"/>
        <v>43781</v>
      </c>
      <c r="C1052" s="2">
        <v>13670.353146665289</v>
      </c>
      <c r="D1052">
        <v>47</v>
      </c>
      <c r="E1052" cm="1">
        <f t="array" ref="E1052">_xlfn.SWITCH(MONTH(Cafe_FitTrained[[#This Row],[Date]]),1,100,2,100,3,100,4,150,5,150,6,150,7,150,8,200,9,150,10,150,11,150,12,150)</f>
        <v>150</v>
      </c>
      <c r="F1052">
        <v>15</v>
      </c>
      <c r="G1052">
        <f>IF(OR(WEEKDAY(Cafe_FitTrained[[#This Row],[Date]])=1, WEEKDAY(Cafe_FitTrained[[#This Row],[Date]])=7),1,0)</f>
        <v>0</v>
      </c>
      <c r="H1052" s="8">
        <f>K$17+(K$18*Cafe_FitTrained[[#This Row],[Temp]])+(K$19*Cafe_FitTrained[[#This Row],[ADSpend]])+(K$20*Cafe_FitTrained[[#This Row],[TapsActive]])+(K$21*Cafe_FitTrained[[#This Row],[IsWeekend]])</f>
        <v>10767.162494691009</v>
      </c>
    </row>
    <row r="1053" spans="2:8" x14ac:dyDescent="0.3">
      <c r="B1053" s="1">
        <f t="shared" si="16"/>
        <v>43782</v>
      </c>
      <c r="C1053" s="2">
        <v>9967.3751393055245</v>
      </c>
      <c r="D1053">
        <v>33</v>
      </c>
      <c r="E1053" cm="1">
        <f t="array" ref="E1053">_xlfn.SWITCH(MONTH(Cafe_FitTrained[[#This Row],[Date]]),1,100,2,100,3,100,4,150,5,150,6,150,7,150,8,200,9,150,10,150,11,150,12,150)</f>
        <v>150</v>
      </c>
      <c r="F1053">
        <v>18</v>
      </c>
      <c r="G1053">
        <f>IF(OR(WEEKDAY(Cafe_FitTrained[[#This Row],[Date]])=1, WEEKDAY(Cafe_FitTrained[[#This Row],[Date]])=7),1,0)</f>
        <v>0</v>
      </c>
      <c r="H1053" s="8">
        <f>K$17+(K$18*Cafe_FitTrained[[#This Row],[Temp]])+(K$19*Cafe_FitTrained[[#This Row],[ADSpend]])+(K$20*Cafe_FitTrained[[#This Row],[TapsActive]])+(K$21*Cafe_FitTrained[[#This Row],[IsWeekend]])</f>
        <v>10163.130732933867</v>
      </c>
    </row>
    <row r="1054" spans="2:8" x14ac:dyDescent="0.3">
      <c r="B1054" s="1">
        <f t="shared" si="16"/>
        <v>43783</v>
      </c>
      <c r="C1054" s="2">
        <v>11867.928794930736</v>
      </c>
      <c r="D1054">
        <v>39</v>
      </c>
      <c r="E1054" cm="1">
        <f t="array" ref="E1054">_xlfn.SWITCH(MONTH(Cafe_FitTrained[[#This Row],[Date]]),1,100,2,100,3,100,4,150,5,150,6,150,7,150,8,200,9,150,10,150,11,150,12,150)</f>
        <v>150</v>
      </c>
      <c r="F1054">
        <v>18</v>
      </c>
      <c r="G1054">
        <f>IF(OR(WEEKDAY(Cafe_FitTrained[[#This Row],[Date]])=1, WEEKDAY(Cafe_FitTrained[[#This Row],[Date]])=7),1,0)</f>
        <v>0</v>
      </c>
      <c r="H1054" s="8">
        <f>K$17+(K$18*Cafe_FitTrained[[#This Row],[Temp]])+(K$19*Cafe_FitTrained[[#This Row],[ADSpend]])+(K$20*Cafe_FitTrained[[#This Row],[TapsActive]])+(K$21*Cafe_FitTrained[[#This Row],[IsWeekend]])</f>
        <v>10393.971894625814</v>
      </c>
    </row>
    <row r="1055" spans="2:8" x14ac:dyDescent="0.3">
      <c r="B1055" s="1">
        <f t="shared" si="16"/>
        <v>43784</v>
      </c>
      <c r="C1055" s="2">
        <v>10815.557241194139</v>
      </c>
      <c r="D1055">
        <v>45</v>
      </c>
      <c r="E1055" cm="1">
        <f t="array" ref="E1055">_xlfn.SWITCH(MONTH(Cafe_FitTrained[[#This Row],[Date]]),1,100,2,100,3,100,4,150,5,150,6,150,7,150,8,200,9,150,10,150,11,150,12,150)</f>
        <v>150</v>
      </c>
      <c r="F1055">
        <v>14</v>
      </c>
      <c r="G1055">
        <f>IF(OR(WEEKDAY(Cafe_FitTrained[[#This Row],[Date]])=1, WEEKDAY(Cafe_FitTrained[[#This Row],[Date]])=7),1,0)</f>
        <v>0</v>
      </c>
      <c r="H1055" s="8">
        <f>K$17+(K$18*Cafe_FitTrained[[#This Row],[Temp]])+(K$19*Cafe_FitTrained[[#This Row],[ADSpend]])+(K$20*Cafe_FitTrained[[#This Row],[TapsActive]])+(K$21*Cafe_FitTrained[[#This Row],[IsWeekend]])</f>
        <v>10712.016235618999</v>
      </c>
    </row>
    <row r="1056" spans="2:8" x14ac:dyDescent="0.3">
      <c r="B1056" s="1">
        <f t="shared" si="16"/>
        <v>43785</v>
      </c>
      <c r="C1056" s="2">
        <v>15039.523605223922</v>
      </c>
      <c r="D1056">
        <v>49</v>
      </c>
      <c r="E1056" cm="1">
        <f t="array" ref="E1056">_xlfn.SWITCH(MONTH(Cafe_FitTrained[[#This Row],[Date]]),1,100,2,100,3,100,4,150,5,150,6,150,7,150,8,200,9,150,10,150,11,150,12,150)</f>
        <v>150</v>
      </c>
      <c r="F1056">
        <v>15</v>
      </c>
      <c r="G1056">
        <f>IF(OR(WEEKDAY(Cafe_FitTrained[[#This Row],[Date]])=1, WEEKDAY(Cafe_FitTrained[[#This Row],[Date]])=7),1,0)</f>
        <v>1</v>
      </c>
      <c r="H1056" s="8">
        <f>K$17+(K$18*Cafe_FitTrained[[#This Row],[Temp]])+(K$19*Cafe_FitTrained[[#This Row],[ADSpend]])+(K$20*Cafe_FitTrained[[#This Row],[TapsActive]])+(K$21*Cafe_FitTrained[[#This Row],[IsWeekend]])</f>
        <v>13692.933205910105</v>
      </c>
    </row>
    <row r="1057" spans="2:8" x14ac:dyDescent="0.3">
      <c r="B1057" s="1">
        <f t="shared" si="16"/>
        <v>43786</v>
      </c>
      <c r="C1057" s="2">
        <v>16939.766232636313</v>
      </c>
      <c r="D1057">
        <v>55</v>
      </c>
      <c r="E1057" cm="1">
        <f t="array" ref="E1057">_xlfn.SWITCH(MONTH(Cafe_FitTrained[[#This Row],[Date]]),1,100,2,100,3,100,4,150,5,150,6,150,7,150,8,200,9,150,10,150,11,150,12,150)</f>
        <v>150</v>
      </c>
      <c r="F1057">
        <v>13</v>
      </c>
      <c r="G1057">
        <f>IF(OR(WEEKDAY(Cafe_FitTrained[[#This Row],[Date]])=1, WEEKDAY(Cafe_FitTrained[[#This Row],[Date]])=7),1,0)</f>
        <v>1</v>
      </c>
      <c r="H1057" s="8">
        <f>K$17+(K$18*Cafe_FitTrained[[#This Row],[Temp]])+(K$19*Cafe_FitTrained[[#This Row],[ADSpend]])+(K$20*Cafe_FitTrained[[#This Row],[TapsActive]])+(K$21*Cafe_FitTrained[[#This Row],[IsWeekend]])</f>
        <v>13967.375957252674</v>
      </c>
    </row>
    <row r="1058" spans="2:8" x14ac:dyDescent="0.3">
      <c r="B1058" s="1">
        <f t="shared" si="16"/>
        <v>43787</v>
      </c>
      <c r="C1058" s="2">
        <v>13518.807025060345</v>
      </c>
      <c r="D1058">
        <v>57</v>
      </c>
      <c r="E1058" cm="1">
        <f t="array" ref="E1058">_xlfn.SWITCH(MONTH(Cafe_FitTrained[[#This Row],[Date]]),1,100,2,100,3,100,4,150,5,150,6,150,7,150,8,200,9,150,10,150,11,150,12,150)</f>
        <v>150</v>
      </c>
      <c r="F1058">
        <v>21</v>
      </c>
      <c r="G1058">
        <f>IF(OR(WEEKDAY(Cafe_FitTrained[[#This Row],[Date]])=1, WEEKDAY(Cafe_FitTrained[[#This Row],[Date]])=7),1,0)</f>
        <v>0</v>
      </c>
      <c r="H1058" s="8">
        <f>K$17+(K$18*Cafe_FitTrained[[#This Row],[Temp]])+(K$19*Cafe_FitTrained[[#This Row],[ADSpend]])+(K$20*Cafe_FitTrained[[#This Row],[TapsActive]])+(K$21*Cafe_FitTrained[[#This Row],[IsWeekend]])</f>
        <v>11021.092995225732</v>
      </c>
    </row>
    <row r="1059" spans="2:8" x14ac:dyDescent="0.3">
      <c r="B1059" s="1">
        <f t="shared" si="16"/>
        <v>43788</v>
      </c>
      <c r="C1059" s="2">
        <v>12171.294707737117</v>
      </c>
      <c r="D1059">
        <v>51</v>
      </c>
      <c r="E1059" cm="1">
        <f t="array" ref="E1059">_xlfn.SWITCH(MONTH(Cafe_FitTrained[[#This Row],[Date]]),1,100,2,100,3,100,4,150,5,150,6,150,7,150,8,200,9,150,10,150,11,150,12,150)</f>
        <v>150</v>
      </c>
      <c r="F1059">
        <v>20</v>
      </c>
      <c r="G1059">
        <f>IF(OR(WEEKDAY(Cafe_FitTrained[[#This Row],[Date]])=1, WEEKDAY(Cafe_FitTrained[[#This Row],[Date]])=7),1,0)</f>
        <v>0</v>
      </c>
      <c r="H1059" s="8">
        <f>K$17+(K$18*Cafe_FitTrained[[#This Row],[Temp]])+(K$19*Cafe_FitTrained[[#This Row],[ADSpend]])+(K$20*Cafe_FitTrained[[#This Row],[TapsActive]])+(K$21*Cafe_FitTrained[[#This Row],[IsWeekend]])</f>
        <v>10812.052628359093</v>
      </c>
    </row>
    <row r="1060" spans="2:8" x14ac:dyDescent="0.3">
      <c r="B1060" s="1">
        <f t="shared" si="16"/>
        <v>43789</v>
      </c>
      <c r="C1060" s="2">
        <v>11576.422394846832</v>
      </c>
      <c r="D1060">
        <v>53</v>
      </c>
      <c r="E1060" cm="1">
        <f t="array" ref="E1060">_xlfn.SWITCH(MONTH(Cafe_FitTrained[[#This Row],[Date]]),1,100,2,100,3,100,4,150,5,150,6,150,7,150,8,200,9,150,10,150,11,150,12,150)</f>
        <v>150</v>
      </c>
      <c r="F1060">
        <v>12</v>
      </c>
      <c r="G1060">
        <f>IF(OR(WEEKDAY(Cafe_FitTrained[[#This Row],[Date]])=1, WEEKDAY(Cafe_FitTrained[[#This Row],[Date]])=7),1,0)</f>
        <v>0</v>
      </c>
      <c r="H1060" s="8">
        <f>K$17+(K$18*Cafe_FitTrained[[#This Row],[Temp]])+(K$19*Cafe_FitTrained[[#This Row],[ADSpend]])+(K$20*Cafe_FitTrained[[#This Row],[TapsActive]])+(K$21*Cafe_FitTrained[[#This Row],[IsWeekend]])</f>
        <v>11063.406040858883</v>
      </c>
    </row>
    <row r="1061" spans="2:8" x14ac:dyDescent="0.3">
      <c r="B1061" s="1">
        <f t="shared" si="16"/>
        <v>43790</v>
      </c>
      <c r="C1061" s="2">
        <v>12574.261733437634</v>
      </c>
      <c r="D1061">
        <v>54</v>
      </c>
      <c r="E1061" cm="1">
        <f t="array" ref="E1061">_xlfn.SWITCH(MONTH(Cafe_FitTrained[[#This Row],[Date]]),1,100,2,100,3,100,4,150,5,150,6,150,7,150,8,200,9,150,10,150,11,150,12,150)</f>
        <v>150</v>
      </c>
      <c r="F1061">
        <v>18</v>
      </c>
      <c r="G1061">
        <f>IF(OR(WEEKDAY(Cafe_FitTrained[[#This Row],[Date]])=1, WEEKDAY(Cafe_FitTrained[[#This Row],[Date]])=7),1,0)</f>
        <v>0</v>
      </c>
      <c r="H1061" s="8">
        <f>K$17+(K$18*Cafe_FitTrained[[#This Row],[Temp]])+(K$19*Cafe_FitTrained[[#This Row],[ADSpend]])+(K$20*Cafe_FitTrained[[#This Row],[TapsActive]])+(K$21*Cafe_FitTrained[[#This Row],[IsWeekend]])</f>
        <v>10971.074798855687</v>
      </c>
    </row>
    <row r="1062" spans="2:8" x14ac:dyDescent="0.3">
      <c r="B1062" s="1">
        <f t="shared" si="16"/>
        <v>43791</v>
      </c>
      <c r="C1062" s="2">
        <v>14436.721381311505</v>
      </c>
      <c r="D1062">
        <v>57</v>
      </c>
      <c r="E1062" cm="1">
        <f t="array" ref="E1062">_xlfn.SWITCH(MONTH(Cafe_FitTrained[[#This Row],[Date]]),1,100,2,100,3,100,4,150,5,150,6,150,7,150,8,200,9,150,10,150,11,150,12,150)</f>
        <v>150</v>
      </c>
      <c r="F1062">
        <v>12</v>
      </c>
      <c r="G1062">
        <f>IF(OR(WEEKDAY(Cafe_FitTrained[[#This Row],[Date]])=1, WEEKDAY(Cafe_FitTrained[[#This Row],[Date]])=7),1,0)</f>
        <v>0</v>
      </c>
      <c r="H1062" s="8">
        <f>K$17+(K$18*Cafe_FitTrained[[#This Row],[Temp]])+(K$19*Cafe_FitTrained[[#This Row],[ADSpend]])+(K$20*Cafe_FitTrained[[#This Row],[TapsActive]])+(K$21*Cafe_FitTrained[[#This Row],[IsWeekend]])</f>
        <v>11217.300148653516</v>
      </c>
    </row>
    <row r="1063" spans="2:8" x14ac:dyDescent="0.3">
      <c r="B1063" s="1">
        <f t="shared" si="16"/>
        <v>43792</v>
      </c>
      <c r="C1063" s="2">
        <v>15583.758506850198</v>
      </c>
      <c r="D1063">
        <v>62</v>
      </c>
      <c r="E1063" cm="1">
        <f t="array" ref="E1063">_xlfn.SWITCH(MONTH(Cafe_FitTrained[[#This Row],[Date]]),1,100,2,100,3,100,4,150,5,150,6,150,7,150,8,200,9,150,10,150,11,150,12,150)</f>
        <v>150</v>
      </c>
      <c r="F1063">
        <v>20</v>
      </c>
      <c r="G1063">
        <f>IF(OR(WEEKDAY(Cafe_FitTrained[[#This Row],[Date]])=1, WEEKDAY(Cafe_FitTrained[[#This Row],[Date]])=7),1,0)</f>
        <v>1</v>
      </c>
      <c r="H1063" s="8">
        <f>K$17+(K$18*Cafe_FitTrained[[#This Row],[Temp]])+(K$19*Cafe_FitTrained[[#This Row],[ADSpend]])+(K$20*Cafe_FitTrained[[#This Row],[TapsActive]])+(K$21*Cafe_FitTrained[[#This Row],[IsWeekend]])</f>
        <v>14084.085082116115</v>
      </c>
    </row>
    <row r="1064" spans="2:8" x14ac:dyDescent="0.3">
      <c r="B1064" s="1">
        <f t="shared" si="16"/>
        <v>43793</v>
      </c>
      <c r="C1064" s="2">
        <v>15655.863329265923</v>
      </c>
      <c r="D1064">
        <v>49</v>
      </c>
      <c r="E1064" cm="1">
        <f t="array" ref="E1064">_xlfn.SWITCH(MONTH(Cafe_FitTrained[[#This Row],[Date]]),1,100,2,100,3,100,4,150,5,150,6,150,7,150,8,200,9,150,10,150,11,150,12,150)</f>
        <v>150</v>
      </c>
      <c r="F1064">
        <v>19</v>
      </c>
      <c r="G1064">
        <f>IF(OR(WEEKDAY(Cafe_FitTrained[[#This Row],[Date]])=1, WEEKDAY(Cafe_FitTrained[[#This Row],[Date]])=7),1,0)</f>
        <v>1</v>
      </c>
      <c r="H1064" s="8">
        <f>K$17+(K$18*Cafe_FitTrained[[#This Row],[Temp]])+(K$19*Cafe_FitTrained[[#This Row],[ADSpend]])+(K$20*Cafe_FitTrained[[#This Row],[TapsActive]])+(K$21*Cafe_FitTrained[[#This Row],[IsWeekend]])</f>
        <v>13605.730026608868</v>
      </c>
    </row>
    <row r="1065" spans="2:8" x14ac:dyDescent="0.3">
      <c r="B1065" s="1">
        <f t="shared" si="16"/>
        <v>43794</v>
      </c>
      <c r="C1065" s="2">
        <v>11550.892323048018</v>
      </c>
      <c r="D1065">
        <v>47</v>
      </c>
      <c r="E1065" cm="1">
        <f t="array" ref="E1065">_xlfn.SWITCH(MONTH(Cafe_FitTrained[[#This Row],[Date]]),1,100,2,100,3,100,4,150,5,150,6,150,7,150,8,200,9,150,10,150,11,150,12,150)</f>
        <v>150</v>
      </c>
      <c r="F1065">
        <v>15</v>
      </c>
      <c r="G1065">
        <f>IF(OR(WEEKDAY(Cafe_FitTrained[[#This Row],[Date]])=1, WEEKDAY(Cafe_FitTrained[[#This Row],[Date]])=7),1,0)</f>
        <v>0</v>
      </c>
      <c r="H1065" s="8">
        <f>K$17+(K$18*Cafe_FitTrained[[#This Row],[Temp]])+(K$19*Cafe_FitTrained[[#This Row],[ADSpend]])+(K$20*Cafe_FitTrained[[#This Row],[TapsActive]])+(K$21*Cafe_FitTrained[[#This Row],[IsWeekend]])</f>
        <v>10767.162494691009</v>
      </c>
    </row>
    <row r="1066" spans="2:8" x14ac:dyDescent="0.3">
      <c r="B1066" s="1">
        <f t="shared" si="16"/>
        <v>43795</v>
      </c>
      <c r="C1066" s="2">
        <v>11027.99728568518</v>
      </c>
      <c r="D1066">
        <v>51</v>
      </c>
      <c r="E1066" cm="1">
        <f t="array" ref="E1066">_xlfn.SWITCH(MONTH(Cafe_FitTrained[[#This Row],[Date]]),1,100,2,100,3,100,4,150,5,150,6,150,7,150,8,200,9,150,10,150,11,150,12,150)</f>
        <v>150</v>
      </c>
      <c r="F1066">
        <v>14</v>
      </c>
      <c r="G1066">
        <f>IF(OR(WEEKDAY(Cafe_FitTrained[[#This Row],[Date]])=1, WEEKDAY(Cafe_FitTrained[[#This Row],[Date]])=7),1,0)</f>
        <v>0</v>
      </c>
      <c r="H1066" s="8">
        <f>K$17+(K$18*Cafe_FitTrained[[#This Row],[Temp]])+(K$19*Cafe_FitTrained[[#This Row],[ADSpend]])+(K$20*Cafe_FitTrained[[#This Row],[TapsActive]])+(K$21*Cafe_FitTrained[[#This Row],[IsWeekend]])</f>
        <v>10942.857397310951</v>
      </c>
    </row>
    <row r="1067" spans="2:8" x14ac:dyDescent="0.3">
      <c r="B1067" s="1">
        <f t="shared" si="16"/>
        <v>43796</v>
      </c>
      <c r="C1067" s="2">
        <v>11896.215377813878</v>
      </c>
      <c r="D1067">
        <v>64</v>
      </c>
      <c r="E1067" cm="1">
        <f t="array" ref="E1067">_xlfn.SWITCH(MONTH(Cafe_FitTrained[[#This Row],[Date]]),1,100,2,100,3,100,4,150,5,150,6,150,7,150,8,200,9,150,10,150,11,150,12,150)</f>
        <v>150</v>
      </c>
      <c r="F1067">
        <v>15</v>
      </c>
      <c r="G1067">
        <f>IF(OR(WEEKDAY(Cafe_FitTrained[[#This Row],[Date]])=1, WEEKDAY(Cafe_FitTrained[[#This Row],[Date]])=7),1,0)</f>
        <v>0</v>
      </c>
      <c r="H1067" s="8">
        <f>K$17+(K$18*Cafe_FitTrained[[#This Row],[Temp]])+(K$19*Cafe_FitTrained[[#This Row],[ADSpend]])+(K$20*Cafe_FitTrained[[#This Row],[TapsActive]])+(K$21*Cafe_FitTrained[[#This Row],[IsWeekend]])</f>
        <v>11421.212452818196</v>
      </c>
    </row>
    <row r="1068" spans="2:8" x14ac:dyDescent="0.3">
      <c r="B1068" s="1">
        <f t="shared" si="16"/>
        <v>43797</v>
      </c>
      <c r="C1068" s="2">
        <v>14205.149421271046</v>
      </c>
      <c r="D1068">
        <v>53</v>
      </c>
      <c r="E1068" cm="1">
        <f t="array" ref="E1068">_xlfn.SWITCH(MONTH(Cafe_FitTrained[[#This Row],[Date]]),1,100,2,100,3,100,4,150,5,150,6,150,7,150,8,200,9,150,10,150,11,150,12,150)</f>
        <v>150</v>
      </c>
      <c r="F1068">
        <v>16</v>
      </c>
      <c r="G1068">
        <f>IF(OR(WEEKDAY(Cafe_FitTrained[[#This Row],[Date]])=1, WEEKDAY(Cafe_FitTrained[[#This Row],[Date]])=7),1,0)</f>
        <v>0</v>
      </c>
      <c r="H1068" s="8">
        <f>K$17+(K$18*Cafe_FitTrained[[#This Row],[Temp]])+(K$19*Cafe_FitTrained[[#This Row],[ADSpend]])+(K$20*Cafe_FitTrained[[#This Row],[TapsActive]])+(K$21*Cafe_FitTrained[[#This Row],[IsWeekend]])</f>
        <v>10976.202861557646</v>
      </c>
    </row>
    <row r="1069" spans="2:8" x14ac:dyDescent="0.3">
      <c r="B1069" s="1">
        <f t="shared" si="16"/>
        <v>43798</v>
      </c>
      <c r="C1069" s="2">
        <v>11263.757650805077</v>
      </c>
      <c r="D1069">
        <v>56</v>
      </c>
      <c r="E1069" cm="1">
        <f t="array" ref="E1069">_xlfn.SWITCH(MONTH(Cafe_FitTrained[[#This Row],[Date]]),1,100,2,100,3,100,4,150,5,150,6,150,7,150,8,200,9,150,10,150,11,150,12,150)</f>
        <v>150</v>
      </c>
      <c r="F1069">
        <v>16</v>
      </c>
      <c r="G1069">
        <f>IF(OR(WEEKDAY(Cafe_FitTrained[[#This Row],[Date]])=1, WEEKDAY(Cafe_FitTrained[[#This Row],[Date]])=7),1,0)</f>
        <v>0</v>
      </c>
      <c r="H1069" s="8">
        <f>K$17+(K$18*Cafe_FitTrained[[#This Row],[Temp]])+(K$19*Cafe_FitTrained[[#This Row],[ADSpend]])+(K$20*Cafe_FitTrained[[#This Row],[TapsActive]])+(K$21*Cafe_FitTrained[[#This Row],[IsWeekend]])</f>
        <v>11091.623442403619</v>
      </c>
    </row>
    <row r="1070" spans="2:8" x14ac:dyDescent="0.3">
      <c r="B1070" s="1">
        <f t="shared" si="16"/>
        <v>43799</v>
      </c>
      <c r="C1070" s="2">
        <v>15306.99799519312</v>
      </c>
      <c r="D1070">
        <v>62</v>
      </c>
      <c r="E1070" cm="1">
        <f t="array" ref="E1070">_xlfn.SWITCH(MONTH(Cafe_FitTrained[[#This Row],[Date]]),1,100,2,100,3,100,4,150,5,150,6,150,7,150,8,200,9,150,10,150,11,150,12,150)</f>
        <v>150</v>
      </c>
      <c r="F1070">
        <v>15</v>
      </c>
      <c r="G1070">
        <f>IF(OR(WEEKDAY(Cafe_FitTrained[[#This Row],[Date]])=1, WEEKDAY(Cafe_FitTrained[[#This Row],[Date]])=7),1,0)</f>
        <v>1</v>
      </c>
      <c r="H1070" s="8">
        <f>K$17+(K$18*Cafe_FitTrained[[#This Row],[Temp]])+(K$19*Cafe_FitTrained[[#This Row],[ADSpend]])+(K$20*Cafe_FitTrained[[#This Row],[TapsActive]])+(K$21*Cafe_FitTrained[[#This Row],[IsWeekend]])</f>
        <v>14193.089056242663</v>
      </c>
    </row>
    <row r="1071" spans="2:8" x14ac:dyDescent="0.3">
      <c r="B1071" s="1">
        <f t="shared" si="16"/>
        <v>43800</v>
      </c>
      <c r="C1071" s="2">
        <v>15600.562950759724</v>
      </c>
      <c r="D1071">
        <v>64</v>
      </c>
      <c r="E1071" cm="1">
        <f t="array" ref="E1071">_xlfn.SWITCH(MONTH(Cafe_FitTrained[[#This Row],[Date]]),1,100,2,100,3,100,4,150,5,150,6,150,7,150,8,200,9,150,10,150,11,150,12,150)</f>
        <v>150</v>
      </c>
      <c r="F1071">
        <v>20</v>
      </c>
      <c r="G1071">
        <f>IF(OR(WEEKDAY(Cafe_FitTrained[[#This Row],[Date]])=1, WEEKDAY(Cafe_FitTrained[[#This Row],[Date]])=7),1,0)</f>
        <v>1</v>
      </c>
      <c r="H1071" s="8">
        <f>K$17+(K$18*Cafe_FitTrained[[#This Row],[Temp]])+(K$19*Cafe_FitTrained[[#This Row],[ADSpend]])+(K$20*Cafe_FitTrained[[#This Row],[TapsActive]])+(K$21*Cafe_FitTrained[[#This Row],[IsWeekend]])</f>
        <v>14161.032136013429</v>
      </c>
    </row>
    <row r="1072" spans="2:8" x14ac:dyDescent="0.3">
      <c r="B1072" s="1">
        <f t="shared" si="16"/>
        <v>43801</v>
      </c>
      <c r="C1072" s="2">
        <v>13407.332251411579</v>
      </c>
      <c r="D1072">
        <v>45</v>
      </c>
      <c r="E1072" cm="1">
        <f t="array" ref="E1072">_xlfn.SWITCH(MONTH(Cafe_FitTrained[[#This Row],[Date]]),1,100,2,100,3,100,4,150,5,150,6,150,7,150,8,200,9,150,10,150,11,150,12,150)</f>
        <v>150</v>
      </c>
      <c r="F1072">
        <v>15</v>
      </c>
      <c r="G1072">
        <f>IF(OR(WEEKDAY(Cafe_FitTrained[[#This Row],[Date]])=1, WEEKDAY(Cafe_FitTrained[[#This Row],[Date]])=7),1,0)</f>
        <v>0</v>
      </c>
      <c r="H1072" s="8">
        <f>K$17+(K$18*Cafe_FitTrained[[#This Row],[Temp]])+(K$19*Cafe_FitTrained[[#This Row],[ADSpend]])+(K$20*Cafe_FitTrained[[#This Row],[TapsActive]])+(K$21*Cafe_FitTrained[[#This Row],[IsWeekend]])</f>
        <v>10690.215440793691</v>
      </c>
    </row>
    <row r="1073" spans="2:8" x14ac:dyDescent="0.3">
      <c r="B1073" s="1">
        <f t="shared" si="16"/>
        <v>43802</v>
      </c>
      <c r="C1073" s="2">
        <v>12812.363306708794</v>
      </c>
      <c r="D1073">
        <v>40</v>
      </c>
      <c r="E1073" cm="1">
        <f t="array" ref="E1073">_xlfn.SWITCH(MONTH(Cafe_FitTrained[[#This Row],[Date]]),1,100,2,100,3,100,4,150,5,150,6,150,7,150,8,200,9,150,10,150,11,150,12,150)</f>
        <v>150</v>
      </c>
      <c r="F1073">
        <v>14</v>
      </c>
      <c r="G1073">
        <f>IF(OR(WEEKDAY(Cafe_FitTrained[[#This Row],[Date]])=1, WEEKDAY(Cafe_FitTrained[[#This Row],[Date]])=7),1,0)</f>
        <v>0</v>
      </c>
      <c r="H1073" s="8">
        <f>K$17+(K$18*Cafe_FitTrained[[#This Row],[Temp]])+(K$19*Cafe_FitTrained[[#This Row],[ADSpend]])+(K$20*Cafe_FitTrained[[#This Row],[TapsActive]])+(K$21*Cafe_FitTrained[[#This Row],[IsWeekend]])</f>
        <v>10519.648600875711</v>
      </c>
    </row>
    <row r="1074" spans="2:8" x14ac:dyDescent="0.3">
      <c r="B1074" s="1">
        <f t="shared" si="16"/>
        <v>43803</v>
      </c>
      <c r="C1074" s="2">
        <v>10892.57034159212</v>
      </c>
      <c r="D1074">
        <v>44</v>
      </c>
      <c r="E1074" cm="1">
        <f t="array" ref="E1074">_xlfn.SWITCH(MONTH(Cafe_FitTrained[[#This Row],[Date]]),1,100,2,100,3,100,4,150,5,150,6,150,7,150,8,200,9,150,10,150,11,150,12,150)</f>
        <v>150</v>
      </c>
      <c r="F1074">
        <v>16</v>
      </c>
      <c r="G1074">
        <f>IF(OR(WEEKDAY(Cafe_FitTrained[[#This Row],[Date]])=1, WEEKDAY(Cafe_FitTrained[[#This Row],[Date]])=7),1,0)</f>
        <v>0</v>
      </c>
      <c r="H1074" s="8">
        <f>K$17+(K$18*Cafe_FitTrained[[#This Row],[Temp]])+(K$19*Cafe_FitTrained[[#This Row],[ADSpend]])+(K$20*Cafe_FitTrained[[#This Row],[TapsActive]])+(K$21*Cafe_FitTrained[[#This Row],[IsWeekend]])</f>
        <v>10629.941119019724</v>
      </c>
    </row>
    <row r="1075" spans="2:8" x14ac:dyDescent="0.3">
      <c r="B1075" s="1">
        <f t="shared" si="16"/>
        <v>43804</v>
      </c>
      <c r="C1075" s="2">
        <v>13919.434108831903</v>
      </c>
      <c r="D1075">
        <v>51</v>
      </c>
      <c r="E1075" cm="1">
        <f t="array" ref="E1075">_xlfn.SWITCH(MONTH(Cafe_FitTrained[[#This Row],[Date]]),1,100,2,100,3,100,4,150,5,150,6,150,7,150,8,200,9,150,10,150,11,150,12,150)</f>
        <v>150</v>
      </c>
      <c r="F1075">
        <v>21</v>
      </c>
      <c r="G1075">
        <f>IF(OR(WEEKDAY(Cafe_FitTrained[[#This Row],[Date]])=1, WEEKDAY(Cafe_FitTrained[[#This Row],[Date]])=7),1,0)</f>
        <v>0</v>
      </c>
      <c r="H1075" s="8">
        <f>K$17+(K$18*Cafe_FitTrained[[#This Row],[Temp]])+(K$19*Cafe_FitTrained[[#This Row],[ADSpend]])+(K$20*Cafe_FitTrained[[#This Row],[TapsActive]])+(K$21*Cafe_FitTrained[[#This Row],[IsWeekend]])</f>
        <v>10790.251833533785</v>
      </c>
    </row>
    <row r="1076" spans="2:8" x14ac:dyDescent="0.3">
      <c r="B1076" s="1">
        <f t="shared" si="16"/>
        <v>43805</v>
      </c>
      <c r="C1076" s="2">
        <v>12229.391188179226</v>
      </c>
      <c r="D1076">
        <v>53</v>
      </c>
      <c r="E1076" cm="1">
        <f t="array" ref="E1076">_xlfn.SWITCH(MONTH(Cafe_FitTrained[[#This Row],[Date]]),1,100,2,100,3,100,4,150,5,150,6,150,7,150,8,200,9,150,10,150,11,150,12,150)</f>
        <v>150</v>
      </c>
      <c r="F1076">
        <v>13</v>
      </c>
      <c r="G1076">
        <f>IF(OR(WEEKDAY(Cafe_FitTrained[[#This Row],[Date]])=1, WEEKDAY(Cafe_FitTrained[[#This Row],[Date]])=7),1,0)</f>
        <v>0</v>
      </c>
      <c r="H1076" s="8">
        <f>K$17+(K$18*Cafe_FitTrained[[#This Row],[Temp]])+(K$19*Cafe_FitTrained[[#This Row],[ADSpend]])+(K$20*Cafe_FitTrained[[#This Row],[TapsActive]])+(K$21*Cafe_FitTrained[[#This Row],[IsWeekend]])</f>
        <v>11041.605246033574</v>
      </c>
    </row>
    <row r="1077" spans="2:8" x14ac:dyDescent="0.3">
      <c r="B1077" s="1">
        <f t="shared" si="16"/>
        <v>43806</v>
      </c>
      <c r="C1077" s="2">
        <v>16311.801202380093</v>
      </c>
      <c r="D1077">
        <v>56</v>
      </c>
      <c r="E1077" cm="1">
        <f t="array" ref="E1077">_xlfn.SWITCH(MONTH(Cafe_FitTrained[[#This Row],[Date]]),1,100,2,100,3,100,4,150,5,150,6,150,7,150,8,200,9,150,10,150,11,150,12,150)</f>
        <v>150</v>
      </c>
      <c r="F1077">
        <v>19</v>
      </c>
      <c r="G1077">
        <f>IF(OR(WEEKDAY(Cafe_FitTrained[[#This Row],[Date]])=1, WEEKDAY(Cafe_FitTrained[[#This Row],[Date]])=7),1,0)</f>
        <v>1</v>
      </c>
      <c r="H1077" s="8">
        <f>K$17+(K$18*Cafe_FitTrained[[#This Row],[Temp]])+(K$19*Cafe_FitTrained[[#This Row],[ADSpend]])+(K$20*Cafe_FitTrained[[#This Row],[TapsActive]])+(K$21*Cafe_FitTrained[[#This Row],[IsWeekend]])</f>
        <v>13875.044715249474</v>
      </c>
    </row>
    <row r="1078" spans="2:8" x14ac:dyDescent="0.3">
      <c r="B1078" s="1">
        <f t="shared" si="16"/>
        <v>43807</v>
      </c>
      <c r="C1078" s="2">
        <v>15468.261991291478</v>
      </c>
      <c r="D1078">
        <v>53</v>
      </c>
      <c r="E1078" cm="1">
        <f t="array" ref="E1078">_xlfn.SWITCH(MONTH(Cafe_FitTrained[[#This Row],[Date]]),1,100,2,100,3,100,4,150,5,150,6,150,7,150,8,200,9,150,10,150,11,150,12,150)</f>
        <v>150</v>
      </c>
      <c r="F1078">
        <v>15</v>
      </c>
      <c r="G1078">
        <f>IF(OR(WEEKDAY(Cafe_FitTrained[[#This Row],[Date]])=1, WEEKDAY(Cafe_FitTrained[[#This Row],[Date]])=7),1,0)</f>
        <v>1</v>
      </c>
      <c r="H1078" s="8">
        <f>K$17+(K$18*Cafe_FitTrained[[#This Row],[Temp]])+(K$19*Cafe_FitTrained[[#This Row],[ADSpend]])+(K$20*Cafe_FitTrained[[#This Row],[TapsActive]])+(K$21*Cafe_FitTrained[[#This Row],[IsWeekend]])</f>
        <v>13846.827313704738</v>
      </c>
    </row>
    <row r="1079" spans="2:8" x14ac:dyDescent="0.3">
      <c r="B1079" s="1">
        <f t="shared" si="16"/>
        <v>43808</v>
      </c>
      <c r="C1079" s="2">
        <v>14058.92208041573</v>
      </c>
      <c r="D1079">
        <v>52</v>
      </c>
      <c r="E1079" cm="1">
        <f t="array" ref="E1079">_xlfn.SWITCH(MONTH(Cafe_FitTrained[[#This Row],[Date]]),1,100,2,100,3,100,4,150,5,150,6,150,7,150,8,200,9,150,10,150,11,150,12,150)</f>
        <v>150</v>
      </c>
      <c r="F1079">
        <v>22</v>
      </c>
      <c r="G1079">
        <f>IF(OR(WEEKDAY(Cafe_FitTrained[[#This Row],[Date]])=1, WEEKDAY(Cafe_FitTrained[[#This Row],[Date]])=7),1,0)</f>
        <v>0</v>
      </c>
      <c r="H1079" s="8">
        <f>K$17+(K$18*Cafe_FitTrained[[#This Row],[Temp]])+(K$19*Cafe_FitTrained[[#This Row],[ADSpend]])+(K$20*Cafe_FitTrained[[#This Row],[TapsActive]])+(K$21*Cafe_FitTrained[[#This Row],[IsWeekend]])</f>
        <v>10806.924565657133</v>
      </c>
    </row>
    <row r="1080" spans="2:8" x14ac:dyDescent="0.3">
      <c r="B1080" s="1">
        <f t="shared" si="16"/>
        <v>43809</v>
      </c>
      <c r="C1080" s="2">
        <v>11542.765037458432</v>
      </c>
      <c r="D1080">
        <v>59</v>
      </c>
      <c r="E1080" cm="1">
        <f t="array" ref="E1080">_xlfn.SWITCH(MONTH(Cafe_FitTrained[[#This Row],[Date]]),1,100,2,100,3,100,4,150,5,150,6,150,7,150,8,200,9,150,10,150,11,150,12,150)</f>
        <v>150</v>
      </c>
      <c r="F1080">
        <v>20</v>
      </c>
      <c r="G1080">
        <f>IF(OR(WEEKDAY(Cafe_FitTrained[[#This Row],[Date]])=1, WEEKDAY(Cafe_FitTrained[[#This Row],[Date]])=7),1,0)</f>
        <v>0</v>
      </c>
      <c r="H1080" s="8">
        <f>K$17+(K$18*Cafe_FitTrained[[#This Row],[Temp]])+(K$19*Cafe_FitTrained[[#This Row],[ADSpend]])+(K$20*Cafe_FitTrained[[#This Row],[TapsActive]])+(K$21*Cafe_FitTrained[[#This Row],[IsWeekend]])</f>
        <v>11119.840843948357</v>
      </c>
    </row>
    <row r="1081" spans="2:8" x14ac:dyDescent="0.3">
      <c r="B1081" s="1">
        <f t="shared" si="16"/>
        <v>43810</v>
      </c>
      <c r="C1081" s="2">
        <v>12463.720041316501</v>
      </c>
      <c r="D1081">
        <v>41</v>
      </c>
      <c r="E1081" cm="1">
        <f t="array" ref="E1081">_xlfn.SWITCH(MONTH(Cafe_FitTrained[[#This Row],[Date]]),1,100,2,100,3,100,4,150,5,150,6,150,7,150,8,200,9,150,10,150,11,150,12,150)</f>
        <v>150</v>
      </c>
      <c r="F1081">
        <v>19</v>
      </c>
      <c r="G1081">
        <f>IF(OR(WEEKDAY(Cafe_FitTrained[[#This Row],[Date]])=1, WEEKDAY(Cafe_FitTrained[[#This Row],[Date]])=7),1,0)</f>
        <v>0</v>
      </c>
      <c r="H1081" s="8">
        <f>K$17+(K$18*Cafe_FitTrained[[#This Row],[Temp]])+(K$19*Cafe_FitTrained[[#This Row],[ADSpend]])+(K$20*Cafe_FitTrained[[#This Row],[TapsActive]])+(K$21*Cafe_FitTrained[[#This Row],[IsWeekend]])</f>
        <v>10449.118153697822</v>
      </c>
    </row>
    <row r="1082" spans="2:8" x14ac:dyDescent="0.3">
      <c r="B1082" s="1">
        <f t="shared" si="16"/>
        <v>43811</v>
      </c>
      <c r="C1082" s="2">
        <v>11296.467708269345</v>
      </c>
      <c r="D1082">
        <v>42</v>
      </c>
      <c r="E1082" cm="1">
        <f t="array" ref="E1082">_xlfn.SWITCH(MONTH(Cafe_FitTrained[[#This Row],[Date]]),1,100,2,100,3,100,4,150,5,150,6,150,7,150,8,200,9,150,10,150,11,150,12,150)</f>
        <v>150</v>
      </c>
      <c r="F1082">
        <v>19</v>
      </c>
      <c r="G1082">
        <f>IF(OR(WEEKDAY(Cafe_FitTrained[[#This Row],[Date]])=1, WEEKDAY(Cafe_FitTrained[[#This Row],[Date]])=7),1,0)</f>
        <v>0</v>
      </c>
      <c r="H1082" s="8">
        <f>K$17+(K$18*Cafe_FitTrained[[#This Row],[Temp]])+(K$19*Cafe_FitTrained[[#This Row],[ADSpend]])+(K$20*Cafe_FitTrained[[#This Row],[TapsActive]])+(K$21*Cafe_FitTrained[[#This Row],[IsWeekend]])</f>
        <v>10487.591680646479</v>
      </c>
    </row>
    <row r="1083" spans="2:8" x14ac:dyDescent="0.3">
      <c r="B1083" s="1">
        <f t="shared" si="16"/>
        <v>43812</v>
      </c>
      <c r="C1083" s="2">
        <v>11790.321435136058</v>
      </c>
      <c r="D1083">
        <v>40</v>
      </c>
      <c r="E1083" cm="1">
        <f t="array" ref="E1083">_xlfn.SWITCH(MONTH(Cafe_FitTrained[[#This Row],[Date]]),1,100,2,100,3,100,4,150,5,150,6,150,7,150,8,200,9,150,10,150,11,150,12,150)</f>
        <v>150</v>
      </c>
      <c r="F1083">
        <v>16</v>
      </c>
      <c r="G1083">
        <f>IF(OR(WEEKDAY(Cafe_FitTrained[[#This Row],[Date]])=1, WEEKDAY(Cafe_FitTrained[[#This Row],[Date]])=7),1,0)</f>
        <v>0</v>
      </c>
      <c r="H1083" s="8">
        <f>K$17+(K$18*Cafe_FitTrained[[#This Row],[Temp]])+(K$19*Cafe_FitTrained[[#This Row],[ADSpend]])+(K$20*Cafe_FitTrained[[#This Row],[TapsActive]])+(K$21*Cafe_FitTrained[[#This Row],[IsWeekend]])</f>
        <v>10476.047011225091</v>
      </c>
    </row>
    <row r="1084" spans="2:8" x14ac:dyDescent="0.3">
      <c r="B1084" s="1">
        <f t="shared" si="16"/>
        <v>43813</v>
      </c>
      <c r="C1084" s="2">
        <v>14508.479147547368</v>
      </c>
      <c r="D1084">
        <v>47</v>
      </c>
      <c r="E1084" cm="1">
        <f t="array" ref="E1084">_xlfn.SWITCH(MONTH(Cafe_FitTrained[[#This Row],[Date]]),1,100,2,100,3,100,4,150,5,150,6,150,7,150,8,200,9,150,10,150,11,150,12,150)</f>
        <v>150</v>
      </c>
      <c r="F1084">
        <v>12</v>
      </c>
      <c r="G1084">
        <f>IF(OR(WEEKDAY(Cafe_FitTrained[[#This Row],[Date]])=1, WEEKDAY(Cafe_FitTrained[[#This Row],[Date]])=7),1,0)</f>
        <v>1</v>
      </c>
      <c r="H1084" s="8">
        <f>K$17+(K$18*Cafe_FitTrained[[#This Row],[Temp]])+(K$19*Cafe_FitTrained[[#This Row],[ADSpend]])+(K$20*Cafe_FitTrained[[#This Row],[TapsActive]])+(K$21*Cafe_FitTrained[[#This Row],[IsWeekend]])</f>
        <v>13681.388536488717</v>
      </c>
    </row>
    <row r="1085" spans="2:8" x14ac:dyDescent="0.3">
      <c r="B1085" s="1">
        <f t="shared" si="16"/>
        <v>43814</v>
      </c>
      <c r="C1085" s="2">
        <v>16238.271511466875</v>
      </c>
      <c r="D1085">
        <v>48</v>
      </c>
      <c r="E1085" cm="1">
        <f t="array" ref="E1085">_xlfn.SWITCH(MONTH(Cafe_FitTrained[[#This Row],[Date]]),1,100,2,100,3,100,4,150,5,150,6,150,7,150,8,200,9,150,10,150,11,150,12,150)</f>
        <v>150</v>
      </c>
      <c r="F1085">
        <v>13</v>
      </c>
      <c r="G1085">
        <f>IF(OR(WEEKDAY(Cafe_FitTrained[[#This Row],[Date]])=1, WEEKDAY(Cafe_FitTrained[[#This Row],[Date]])=7),1,0)</f>
        <v>1</v>
      </c>
      <c r="H1085" s="8">
        <f>K$17+(K$18*Cafe_FitTrained[[#This Row],[Temp]])+(K$19*Cafe_FitTrained[[#This Row],[ADSpend]])+(K$20*Cafe_FitTrained[[#This Row],[TapsActive]])+(K$21*Cafe_FitTrained[[#This Row],[IsWeekend]])</f>
        <v>13698.061268612066</v>
      </c>
    </row>
    <row r="1086" spans="2:8" x14ac:dyDescent="0.3">
      <c r="B1086" s="1">
        <f t="shared" si="16"/>
        <v>43815</v>
      </c>
      <c r="C1086" s="2">
        <v>11837.52096056918</v>
      </c>
      <c r="D1086">
        <v>59</v>
      </c>
      <c r="E1086" cm="1">
        <f t="array" ref="E1086">_xlfn.SWITCH(MONTH(Cafe_FitTrained[[#This Row],[Date]]),1,100,2,100,3,100,4,150,5,150,6,150,7,150,8,200,9,150,10,150,11,150,12,150)</f>
        <v>150</v>
      </c>
      <c r="F1086">
        <v>16</v>
      </c>
      <c r="G1086">
        <f>IF(OR(WEEKDAY(Cafe_FitTrained[[#This Row],[Date]])=1, WEEKDAY(Cafe_FitTrained[[#This Row],[Date]])=7),1,0)</f>
        <v>0</v>
      </c>
      <c r="H1086" s="8">
        <f>K$17+(K$18*Cafe_FitTrained[[#This Row],[Temp]])+(K$19*Cafe_FitTrained[[#This Row],[ADSpend]])+(K$20*Cafe_FitTrained[[#This Row],[TapsActive]])+(K$21*Cafe_FitTrained[[#This Row],[IsWeekend]])</f>
        <v>11207.044023249595</v>
      </c>
    </row>
    <row r="1087" spans="2:8" x14ac:dyDescent="0.3">
      <c r="B1087" s="1">
        <f t="shared" si="16"/>
        <v>43816</v>
      </c>
      <c r="C1087" s="2">
        <v>11828.77402704309</v>
      </c>
      <c r="D1087">
        <v>58</v>
      </c>
      <c r="E1087" cm="1">
        <f t="array" ref="E1087">_xlfn.SWITCH(MONTH(Cafe_FitTrained[[#This Row],[Date]]),1,100,2,100,3,100,4,150,5,150,6,150,7,150,8,200,9,150,10,150,11,150,12,150)</f>
        <v>150</v>
      </c>
      <c r="F1087">
        <v>14</v>
      </c>
      <c r="G1087">
        <f>IF(OR(WEEKDAY(Cafe_FitTrained[[#This Row],[Date]])=1, WEEKDAY(Cafe_FitTrained[[#This Row],[Date]])=7),1,0)</f>
        <v>0</v>
      </c>
      <c r="H1087" s="8">
        <f>K$17+(K$18*Cafe_FitTrained[[#This Row],[Temp]])+(K$19*Cafe_FitTrained[[#This Row],[ADSpend]])+(K$20*Cafe_FitTrained[[#This Row],[TapsActive]])+(K$21*Cafe_FitTrained[[#This Row],[IsWeekend]])</f>
        <v>11212.172085951557</v>
      </c>
    </row>
    <row r="1088" spans="2:8" x14ac:dyDescent="0.3">
      <c r="B1088" s="1">
        <f t="shared" si="16"/>
        <v>43817</v>
      </c>
      <c r="C1088" s="2">
        <v>11959.369612825722</v>
      </c>
      <c r="D1088">
        <v>39</v>
      </c>
      <c r="E1088" cm="1">
        <f t="array" ref="E1088">_xlfn.SWITCH(MONTH(Cafe_FitTrained[[#This Row],[Date]]),1,100,2,100,3,100,4,150,5,150,6,150,7,150,8,200,9,150,10,150,11,150,12,150)</f>
        <v>150</v>
      </c>
      <c r="F1088">
        <v>21</v>
      </c>
      <c r="G1088">
        <f>IF(OR(WEEKDAY(Cafe_FitTrained[[#This Row],[Date]])=1, WEEKDAY(Cafe_FitTrained[[#This Row],[Date]])=7),1,0)</f>
        <v>0</v>
      </c>
      <c r="H1088" s="8">
        <f>K$17+(K$18*Cafe_FitTrained[[#This Row],[Temp]])+(K$19*Cafe_FitTrained[[#This Row],[ADSpend]])+(K$20*Cafe_FitTrained[[#This Row],[TapsActive]])+(K$21*Cafe_FitTrained[[#This Row],[IsWeekend]])</f>
        <v>10328.569510149886</v>
      </c>
    </row>
    <row r="1089" spans="2:8" x14ac:dyDescent="0.3">
      <c r="B1089" s="1">
        <f t="shared" si="16"/>
        <v>43818</v>
      </c>
      <c r="C1089" s="2">
        <v>11524.866171552942</v>
      </c>
      <c r="D1089">
        <v>39</v>
      </c>
      <c r="E1089" cm="1">
        <f t="array" ref="E1089">_xlfn.SWITCH(MONTH(Cafe_FitTrained[[#This Row],[Date]]),1,100,2,100,3,100,4,150,5,150,6,150,7,150,8,200,9,150,10,150,11,150,12,150)</f>
        <v>150</v>
      </c>
      <c r="F1089">
        <v>18</v>
      </c>
      <c r="G1089">
        <f>IF(OR(WEEKDAY(Cafe_FitTrained[[#This Row],[Date]])=1, WEEKDAY(Cafe_FitTrained[[#This Row],[Date]])=7),1,0)</f>
        <v>0</v>
      </c>
      <c r="H1089" s="8">
        <f>K$17+(K$18*Cafe_FitTrained[[#This Row],[Temp]])+(K$19*Cafe_FitTrained[[#This Row],[ADSpend]])+(K$20*Cafe_FitTrained[[#This Row],[TapsActive]])+(K$21*Cafe_FitTrained[[#This Row],[IsWeekend]])</f>
        <v>10393.971894625814</v>
      </c>
    </row>
    <row r="1090" spans="2:8" x14ac:dyDescent="0.3">
      <c r="B1090" s="1">
        <f t="shared" si="16"/>
        <v>43819</v>
      </c>
      <c r="C1090" s="2">
        <v>11196.739506149348</v>
      </c>
      <c r="D1090">
        <v>43</v>
      </c>
      <c r="E1090" cm="1">
        <f t="array" ref="E1090">_xlfn.SWITCH(MONTH(Cafe_FitTrained[[#This Row],[Date]]),1,100,2,100,3,100,4,150,5,150,6,150,7,150,8,200,9,150,10,150,11,150,12,150)</f>
        <v>150</v>
      </c>
      <c r="F1090">
        <v>18</v>
      </c>
      <c r="G1090">
        <f>IF(OR(WEEKDAY(Cafe_FitTrained[[#This Row],[Date]])=1, WEEKDAY(Cafe_FitTrained[[#This Row],[Date]])=7),1,0)</f>
        <v>0</v>
      </c>
      <c r="H1090" s="8">
        <f>K$17+(K$18*Cafe_FitTrained[[#This Row],[Temp]])+(K$19*Cafe_FitTrained[[#This Row],[ADSpend]])+(K$20*Cafe_FitTrained[[#This Row],[TapsActive]])+(K$21*Cafe_FitTrained[[#This Row],[IsWeekend]])</f>
        <v>10547.866002420447</v>
      </c>
    </row>
    <row r="1091" spans="2:8" x14ac:dyDescent="0.3">
      <c r="B1091" s="1">
        <f t="shared" si="16"/>
        <v>43820</v>
      </c>
      <c r="C1091" s="2">
        <v>17163.340056316607</v>
      </c>
      <c r="D1091">
        <v>47</v>
      </c>
      <c r="E1091" cm="1">
        <f t="array" ref="E1091">_xlfn.SWITCH(MONTH(Cafe_FitTrained[[#This Row],[Date]]),1,100,2,100,3,100,4,150,5,150,6,150,7,150,8,200,9,150,10,150,11,150,12,150)</f>
        <v>150</v>
      </c>
      <c r="F1091">
        <v>18</v>
      </c>
      <c r="G1091">
        <f>IF(OR(WEEKDAY(Cafe_FitTrained[[#This Row],[Date]])=1, WEEKDAY(Cafe_FitTrained[[#This Row],[Date]])=7),1,0)</f>
        <v>1</v>
      </c>
      <c r="H1091" s="8">
        <f>K$17+(K$18*Cafe_FitTrained[[#This Row],[Temp]])+(K$19*Cafe_FitTrained[[#This Row],[ADSpend]])+(K$20*Cafe_FitTrained[[#This Row],[TapsActive]])+(K$21*Cafe_FitTrained[[#This Row],[IsWeekend]])</f>
        <v>13550.583767536862</v>
      </c>
    </row>
    <row r="1092" spans="2:8" x14ac:dyDescent="0.3">
      <c r="B1092" s="1">
        <f t="shared" si="16"/>
        <v>43821</v>
      </c>
      <c r="C1092" s="2">
        <v>16127.753981785445</v>
      </c>
      <c r="D1092">
        <v>44</v>
      </c>
      <c r="E1092" cm="1">
        <f t="array" ref="E1092">_xlfn.SWITCH(MONTH(Cafe_FitTrained[[#This Row],[Date]]),1,100,2,100,3,100,4,150,5,150,6,150,7,150,8,200,9,150,10,150,11,150,12,150)</f>
        <v>150</v>
      </c>
      <c r="F1092">
        <v>22</v>
      </c>
      <c r="G1092">
        <f>IF(OR(WEEKDAY(Cafe_FitTrained[[#This Row],[Date]])=1, WEEKDAY(Cafe_FitTrained[[#This Row],[Date]])=7),1,0)</f>
        <v>1</v>
      </c>
      <c r="H1092" s="8">
        <f>K$17+(K$18*Cafe_FitTrained[[#This Row],[Temp]])+(K$19*Cafe_FitTrained[[#This Row],[ADSpend]])+(K$20*Cafe_FitTrained[[#This Row],[TapsActive]])+(K$21*Cafe_FitTrained[[#This Row],[IsWeekend]])</f>
        <v>13347.960007389651</v>
      </c>
    </row>
    <row r="1093" spans="2:8" x14ac:dyDescent="0.3">
      <c r="B1093" s="1">
        <f t="shared" si="16"/>
        <v>43822</v>
      </c>
      <c r="C1093" s="2">
        <v>12993.214549287733</v>
      </c>
      <c r="D1093">
        <v>49</v>
      </c>
      <c r="E1093" cm="1">
        <f t="array" ref="E1093">_xlfn.SWITCH(MONTH(Cafe_FitTrained[[#This Row],[Date]]),1,100,2,100,3,100,4,150,5,150,6,150,7,150,8,200,9,150,10,150,11,150,12,150)</f>
        <v>150</v>
      </c>
      <c r="F1093">
        <v>16</v>
      </c>
      <c r="G1093">
        <f>IF(OR(WEEKDAY(Cafe_FitTrained[[#This Row],[Date]])=1, WEEKDAY(Cafe_FitTrained[[#This Row],[Date]])=7),1,0)</f>
        <v>0</v>
      </c>
      <c r="H1093" s="8">
        <f>K$17+(K$18*Cafe_FitTrained[[#This Row],[Temp]])+(K$19*Cafe_FitTrained[[#This Row],[ADSpend]])+(K$20*Cafe_FitTrained[[#This Row],[TapsActive]])+(K$21*Cafe_FitTrained[[#This Row],[IsWeekend]])</f>
        <v>10822.308753763013</v>
      </c>
    </row>
    <row r="1094" spans="2:8" x14ac:dyDescent="0.3">
      <c r="B1094" s="1">
        <f t="shared" si="16"/>
        <v>43823</v>
      </c>
      <c r="C1094" s="2">
        <v>14371.43727428037</v>
      </c>
      <c r="D1094">
        <v>61</v>
      </c>
      <c r="E1094" cm="1">
        <f t="array" ref="E1094">_xlfn.SWITCH(MONTH(Cafe_FitTrained[[#This Row],[Date]]),1,100,2,100,3,100,4,150,5,150,6,150,7,150,8,200,9,150,10,150,11,150,12,150)</f>
        <v>150</v>
      </c>
      <c r="F1094">
        <v>14</v>
      </c>
      <c r="G1094">
        <f>IF(OR(WEEKDAY(Cafe_FitTrained[[#This Row],[Date]])=1, WEEKDAY(Cafe_FitTrained[[#This Row],[Date]])=7),1,0)</f>
        <v>0</v>
      </c>
      <c r="H1094" s="8">
        <f>K$17+(K$18*Cafe_FitTrained[[#This Row],[Temp]])+(K$19*Cafe_FitTrained[[#This Row],[ADSpend]])+(K$20*Cafe_FitTrained[[#This Row],[TapsActive]])+(K$21*Cafe_FitTrained[[#This Row],[IsWeekend]])</f>
        <v>11327.592666797531</v>
      </c>
    </row>
    <row r="1095" spans="2:8" x14ac:dyDescent="0.3">
      <c r="B1095" s="1">
        <f t="shared" si="16"/>
        <v>43824</v>
      </c>
      <c r="C1095" s="2">
        <v>14325.335488487099</v>
      </c>
      <c r="D1095">
        <v>56</v>
      </c>
      <c r="E1095" cm="1">
        <f t="array" ref="E1095">_xlfn.SWITCH(MONTH(Cafe_FitTrained[[#This Row],[Date]]),1,100,2,100,3,100,4,150,5,150,6,150,7,150,8,200,9,150,10,150,11,150,12,150)</f>
        <v>150</v>
      </c>
      <c r="F1095">
        <v>16</v>
      </c>
      <c r="G1095">
        <f>IF(OR(WEEKDAY(Cafe_FitTrained[[#This Row],[Date]])=1, WEEKDAY(Cafe_FitTrained[[#This Row],[Date]])=7),1,0)</f>
        <v>0</v>
      </c>
      <c r="H1095" s="8">
        <f>K$17+(K$18*Cafe_FitTrained[[#This Row],[Temp]])+(K$19*Cafe_FitTrained[[#This Row],[ADSpend]])+(K$20*Cafe_FitTrained[[#This Row],[TapsActive]])+(K$21*Cafe_FitTrained[[#This Row],[IsWeekend]])</f>
        <v>11091.623442403619</v>
      </c>
    </row>
    <row r="1096" spans="2:8" x14ac:dyDescent="0.3">
      <c r="B1096" s="1">
        <f t="shared" si="16"/>
        <v>43825</v>
      </c>
      <c r="C1096" s="2">
        <v>13266.196741812102</v>
      </c>
      <c r="D1096">
        <v>53</v>
      </c>
      <c r="E1096" cm="1">
        <f t="array" ref="E1096">_xlfn.SWITCH(MONTH(Cafe_FitTrained[[#This Row],[Date]]),1,100,2,100,3,100,4,150,5,150,6,150,7,150,8,200,9,150,10,150,11,150,12,150)</f>
        <v>150</v>
      </c>
      <c r="F1096">
        <v>13</v>
      </c>
      <c r="G1096">
        <f>IF(OR(WEEKDAY(Cafe_FitTrained[[#This Row],[Date]])=1, WEEKDAY(Cafe_FitTrained[[#This Row],[Date]])=7),1,0)</f>
        <v>0</v>
      </c>
      <c r="H1096" s="8">
        <f>K$17+(K$18*Cafe_FitTrained[[#This Row],[Temp]])+(K$19*Cafe_FitTrained[[#This Row],[ADSpend]])+(K$20*Cafe_FitTrained[[#This Row],[TapsActive]])+(K$21*Cafe_FitTrained[[#This Row],[IsWeekend]])</f>
        <v>11041.605246033574</v>
      </c>
    </row>
    <row r="1097" spans="2:8" x14ac:dyDescent="0.3">
      <c r="B1097" s="1">
        <f t="shared" ref="B1097:B1101" si="17">B1096+1</f>
        <v>43826</v>
      </c>
      <c r="C1097" s="2">
        <v>13038.704060029331</v>
      </c>
      <c r="D1097">
        <v>57</v>
      </c>
      <c r="E1097" cm="1">
        <f t="array" ref="E1097">_xlfn.SWITCH(MONTH(Cafe_FitTrained[[#This Row],[Date]]),1,100,2,100,3,100,4,150,5,150,6,150,7,150,8,200,9,150,10,150,11,150,12,150)</f>
        <v>150</v>
      </c>
      <c r="F1097">
        <v>19</v>
      </c>
      <c r="G1097">
        <f>IF(OR(WEEKDAY(Cafe_FitTrained[[#This Row],[Date]])=1, WEEKDAY(Cafe_FitTrained[[#This Row],[Date]])=7),1,0)</f>
        <v>0</v>
      </c>
      <c r="H1097" s="8">
        <f>K$17+(K$18*Cafe_FitTrained[[#This Row],[Temp]])+(K$19*Cafe_FitTrained[[#This Row],[ADSpend]])+(K$20*Cafe_FitTrained[[#This Row],[TapsActive]])+(K$21*Cafe_FitTrained[[#This Row],[IsWeekend]])</f>
        <v>11064.694584876352</v>
      </c>
    </row>
    <row r="1098" spans="2:8" x14ac:dyDescent="0.3">
      <c r="B1098" s="1">
        <f t="shared" si="17"/>
        <v>43827</v>
      </c>
      <c r="C1098" s="2">
        <v>15098.91067922267</v>
      </c>
      <c r="D1098">
        <v>61</v>
      </c>
      <c r="E1098" cm="1">
        <f t="array" ref="E1098">_xlfn.SWITCH(MONTH(Cafe_FitTrained[[#This Row],[Date]]),1,100,2,100,3,100,4,150,5,150,6,150,7,150,8,200,9,150,10,150,11,150,12,150)</f>
        <v>150</v>
      </c>
      <c r="F1098">
        <v>17</v>
      </c>
      <c r="G1098">
        <f>IF(OR(WEEKDAY(Cafe_FitTrained[[#This Row],[Date]])=1, WEEKDAY(Cafe_FitTrained[[#This Row],[Date]])=7),1,0)</f>
        <v>1</v>
      </c>
      <c r="H1098" s="8">
        <f>K$17+(K$18*Cafe_FitTrained[[#This Row],[Temp]])+(K$19*Cafe_FitTrained[[#This Row],[ADSpend]])+(K$20*Cafe_FitTrained[[#This Row],[TapsActive]])+(K$21*Cafe_FitTrained[[#This Row],[IsWeekend]])</f>
        <v>14111.013939643384</v>
      </c>
    </row>
    <row r="1099" spans="2:8" x14ac:dyDescent="0.3">
      <c r="B1099" s="1">
        <f t="shared" si="17"/>
        <v>43828</v>
      </c>
      <c r="C1099" s="2">
        <v>17410.857536971802</v>
      </c>
      <c r="D1099">
        <v>65</v>
      </c>
      <c r="E1099" cm="1">
        <f t="array" ref="E1099">_xlfn.SWITCH(MONTH(Cafe_FitTrained[[#This Row],[Date]]),1,100,2,100,3,100,4,150,5,150,6,150,7,150,8,200,9,150,10,150,11,150,12,150)</f>
        <v>150</v>
      </c>
      <c r="F1099">
        <v>14</v>
      </c>
      <c r="G1099">
        <f>IF(OR(WEEKDAY(Cafe_FitTrained[[#This Row],[Date]])=1, WEEKDAY(Cafe_FitTrained[[#This Row],[Date]])=7),1,0)</f>
        <v>1</v>
      </c>
      <c r="H1099" s="8">
        <f>K$17+(K$18*Cafe_FitTrained[[#This Row],[Temp]])+(K$19*Cafe_FitTrained[[#This Row],[ADSpend]])+(K$20*Cafe_FitTrained[[#This Row],[TapsActive]])+(K$21*Cafe_FitTrained[[#This Row],[IsWeekend]])</f>
        <v>14330.310431913946</v>
      </c>
    </row>
    <row r="1100" spans="2:8" x14ac:dyDescent="0.3">
      <c r="B1100" s="1">
        <f t="shared" si="17"/>
        <v>43829</v>
      </c>
      <c r="C1100" s="2">
        <v>12913.391180451954</v>
      </c>
      <c r="D1100">
        <v>61</v>
      </c>
      <c r="E1100" cm="1">
        <f t="array" ref="E1100">_xlfn.SWITCH(MONTH(Cafe_FitTrained[[#This Row],[Date]]),1,100,2,100,3,100,4,150,5,150,6,150,7,150,8,200,9,150,10,150,11,150,12,150)</f>
        <v>150</v>
      </c>
      <c r="F1100">
        <v>19</v>
      </c>
      <c r="G1100">
        <f>IF(OR(WEEKDAY(Cafe_FitTrained[[#This Row],[Date]])=1, WEEKDAY(Cafe_FitTrained[[#This Row],[Date]])=7),1,0)</f>
        <v>0</v>
      </c>
      <c r="H1100" s="8">
        <f>K$17+(K$18*Cafe_FitTrained[[#This Row],[Temp]])+(K$19*Cafe_FitTrained[[#This Row],[ADSpend]])+(K$20*Cafe_FitTrained[[#This Row],[TapsActive]])+(K$21*Cafe_FitTrained[[#This Row],[IsWeekend]])</f>
        <v>11218.588692670985</v>
      </c>
    </row>
    <row r="1101" spans="2:8" x14ac:dyDescent="0.3">
      <c r="B1101" s="1">
        <f t="shared" si="17"/>
        <v>43830</v>
      </c>
      <c r="C1101" s="2">
        <v>13398.89234699267</v>
      </c>
      <c r="D1101">
        <v>47</v>
      </c>
      <c r="E1101" cm="1">
        <f t="array" ref="E1101">_xlfn.SWITCH(MONTH(Cafe_FitTrained[[#This Row],[Date]]),1,100,2,100,3,100,4,150,5,150,6,150,7,150,8,200,9,150,10,150,11,150,12,150)</f>
        <v>150</v>
      </c>
      <c r="F1101">
        <v>16</v>
      </c>
      <c r="G1101">
        <f>IF(OR(WEEKDAY(Cafe_FitTrained[[#This Row],[Date]])=1, WEEKDAY(Cafe_FitTrained[[#This Row],[Date]])=7),1,0)</f>
        <v>0</v>
      </c>
      <c r="H1101" s="8">
        <f>K$17+(K$18*Cafe_FitTrained[[#This Row],[Temp]])+(K$19*Cafe_FitTrained[[#This Row],[ADSpend]])+(K$20*Cafe_FitTrained[[#This Row],[TapsActive]])+(K$21*Cafe_FitTrained[[#This Row],[IsWeekend]])</f>
        <v>10745.361699865698</v>
      </c>
    </row>
  </sheetData>
  <pageMargins left="0.7" right="0.7" top="0.75" bottom="0.75" header="0.3" footer="0.3"/>
  <pageSetup orientation="portrait" horizontalDpi="200" verticalDpi="20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738D-17E0-4D39-857F-BB7FF7F0EC6C}">
  <dimension ref="A1:R1101"/>
  <sheetViews>
    <sheetView showGridLines="0" zoomScale="90" zoomScaleNormal="90" workbookViewId="0">
      <selection activeCell="B6" sqref="B6"/>
    </sheetView>
  </sheetViews>
  <sheetFormatPr defaultRowHeight="14.4" outlineLevelCol="1" x14ac:dyDescent="0.3"/>
  <cols>
    <col min="1" max="1" width="35.5546875" customWidth="1"/>
    <col min="2" max="2" width="11.6640625" bestFit="1" customWidth="1"/>
    <col min="3" max="3" width="14.77734375" style="2" customWidth="1"/>
    <col min="4" max="4" width="13.109375" customWidth="1"/>
    <col min="5" max="9" width="11.6640625" customWidth="1"/>
    <col min="10" max="10" width="35.5546875" style="11" customWidth="1"/>
    <col min="11" max="11" width="18.21875" hidden="1" customWidth="1" outlineLevel="1"/>
    <col min="12" max="12" width="13.33203125" hidden="1" customWidth="1" outlineLevel="1"/>
    <col min="13" max="13" width="14.6640625" hidden="1" customWidth="1" outlineLevel="1"/>
    <col min="14" max="15" width="13.33203125" hidden="1" customWidth="1" outlineLevel="1"/>
    <col min="16" max="16" width="13.5546875" hidden="1" customWidth="1" outlineLevel="1"/>
    <col min="17" max="17" width="13.33203125" hidden="1" customWidth="1" outlineLevel="1"/>
    <col min="18" max="18" width="8.88671875" collapsed="1"/>
  </cols>
  <sheetData>
    <row r="1" spans="1:17" x14ac:dyDescent="0.3">
      <c r="A1" s="3" t="s">
        <v>5</v>
      </c>
      <c r="K1" t="s">
        <v>6</v>
      </c>
    </row>
    <row r="2" spans="1:17" ht="15" thickBot="1" x14ac:dyDescent="0.35"/>
    <row r="3" spans="1:17" ht="241.8" customHeight="1" x14ac:dyDescent="0.3">
      <c r="J3" s="12"/>
      <c r="K3" s="7" t="s">
        <v>7</v>
      </c>
      <c r="L3" s="7"/>
    </row>
    <row r="4" spans="1:17" x14ac:dyDescent="0.3">
      <c r="J4" s="4"/>
      <c r="K4" s="4" t="s">
        <v>8</v>
      </c>
      <c r="L4" s="4">
        <v>0.9310227328584002</v>
      </c>
    </row>
    <row r="5" spans="1:17" x14ac:dyDescent="0.3">
      <c r="A5" s="14" t="s">
        <v>37</v>
      </c>
      <c r="J5" s="4"/>
      <c r="K5" s="4" t="s">
        <v>9</v>
      </c>
      <c r="L5" s="4">
        <v>0.86680332909912405</v>
      </c>
    </row>
    <row r="6" spans="1:17" x14ac:dyDescent="0.3">
      <c r="A6" s="13">
        <v>0.1</v>
      </c>
      <c r="B6" t="s">
        <v>0</v>
      </c>
      <c r="C6" s="2" t="s">
        <v>1</v>
      </c>
      <c r="D6" t="s">
        <v>2</v>
      </c>
      <c r="E6" t="s">
        <v>4</v>
      </c>
      <c r="F6" t="s">
        <v>34</v>
      </c>
      <c r="G6" t="s">
        <v>3</v>
      </c>
      <c r="H6" t="s">
        <v>36</v>
      </c>
      <c r="I6" t="s">
        <v>35</v>
      </c>
      <c r="J6" s="4"/>
      <c r="K6" s="4" t="s">
        <v>10</v>
      </c>
      <c r="L6" s="4">
        <v>0.86588346258737758</v>
      </c>
    </row>
    <row r="7" spans="1:17" x14ac:dyDescent="0.3">
      <c r="B7" s="1">
        <v>42736</v>
      </c>
      <c r="C7" s="2">
        <v>9590.2364723278079</v>
      </c>
      <c r="D7">
        <v>47</v>
      </c>
      <c r="E7" cm="1">
        <f t="array" ref="E7">_xlfn.SWITCH(MONTH(Cafe_FitTrend[[#This Row],[Date]]),1,100,2,100,3,100,4,150,5,150,6,150,7,150,8,200,9,150,10,150,11,150,12,150)</f>
        <v>100</v>
      </c>
      <c r="F7">
        <v>19</v>
      </c>
      <c r="G7">
        <f>IF(OR(WEEKDAY(Cafe_FitTrend[[#This Row],[Date]])=1, WEEKDAY(Cafe_FitTrend[[#This Row],[Date]])=7),1,0)</f>
        <v>1</v>
      </c>
      <c r="H7" s="10">
        <f>(Cafe_FitTrend[[#This Row],[Date]]-$B$372)/365*(1+$A$6)</f>
        <v>-1.1000000000000001</v>
      </c>
      <c r="I7" s="8">
        <f>L$17+(L$18*Cafe_FitTrend[[#This Row],[Temp]])+(L$19*Cafe_FitTrend[[#This Row],[ADSpend]])+(L$20*Cafe_FitTrend[[#This Row],[TapsActive]])+(L$21*Cafe_FitTrend[[#This Row],[IsWeekend]])+(L$22*Cafe_FitTrend[[#This Row],[RollChange]])</f>
        <v>10797.922633254451</v>
      </c>
      <c r="J7" s="4"/>
      <c r="K7" s="4" t="s">
        <v>11</v>
      </c>
      <c r="L7" s="4">
        <v>787.47861306816617</v>
      </c>
    </row>
    <row r="8" spans="1:17" ht="15" thickBot="1" x14ac:dyDescent="0.35">
      <c r="B8" s="1">
        <f>B7+1</f>
        <v>42737</v>
      </c>
      <c r="C8" s="2">
        <v>7370.2586242571833</v>
      </c>
      <c r="D8">
        <v>52</v>
      </c>
      <c r="E8" cm="1">
        <f t="array" ref="E8">_xlfn.SWITCH(MONTH(Cafe_FitTrend[[#This Row],[Date]]),1,100,2,100,3,100,4,150,5,150,6,150,7,150,8,200,9,150,10,150,11,150,12,150)</f>
        <v>100</v>
      </c>
      <c r="F8">
        <v>15</v>
      </c>
      <c r="G8">
        <f>IF(OR(WEEKDAY(Cafe_FitTrend[[#This Row],[Date]])=1, WEEKDAY(Cafe_FitTrend[[#This Row],[Date]])=7),1,0)</f>
        <v>0</v>
      </c>
      <c r="H8" s="10">
        <f>(Cafe_FitTrend[[#This Row],[Date]]-$B$372)/365*(1+$A$6)</f>
        <v>-1.0969863013698631</v>
      </c>
      <c r="I8" s="8">
        <f>L$17+(L$18*Cafe_FitTrend[[#This Row],[Temp]])+(L$19*Cafe_FitTrend[[#This Row],[ADSpend]])+(L$20*Cafe_FitTrend[[#This Row],[TapsActive]])+(L$21*Cafe_FitTrend[[#This Row],[IsWeekend]])+(L$22*Cafe_FitTrend[[#This Row],[RollChange]])</f>
        <v>8267.0967676065593</v>
      </c>
      <c r="J8" s="4"/>
      <c r="K8" s="5" t="s">
        <v>12</v>
      </c>
      <c r="L8" s="5">
        <v>730</v>
      </c>
    </row>
    <row r="9" spans="1:17" x14ac:dyDescent="0.3">
      <c r="B9" s="1">
        <f t="shared" ref="B9:B72" si="0">B8+1</f>
        <v>42738</v>
      </c>
      <c r="C9" s="2">
        <v>9648.3805276978001</v>
      </c>
      <c r="D9">
        <v>59</v>
      </c>
      <c r="E9" cm="1">
        <f t="array" ref="E9">_xlfn.SWITCH(MONTH(Cafe_FitTrend[[#This Row],[Date]]),1,100,2,100,3,100,4,150,5,150,6,150,7,150,8,200,9,150,10,150,11,150,12,150)</f>
        <v>100</v>
      </c>
      <c r="F9">
        <v>20</v>
      </c>
      <c r="G9">
        <f>IF(OR(WEEKDAY(Cafe_FitTrend[[#This Row],[Date]])=1, WEEKDAY(Cafe_FitTrend[[#This Row],[Date]])=7),1,0)</f>
        <v>0</v>
      </c>
      <c r="H9" s="10">
        <f>(Cafe_FitTrend[[#This Row],[Date]]-$B$372)/365*(1+$A$6)</f>
        <v>-1.0939726027397261</v>
      </c>
      <c r="I9" s="8">
        <f>L$17+(L$18*Cafe_FitTrend[[#This Row],[Temp]])+(L$19*Cafe_FitTrend[[#This Row],[ADSpend]])+(L$20*Cafe_FitTrend[[#This Row],[TapsActive]])+(L$21*Cafe_FitTrend[[#This Row],[IsWeekend]])+(L$22*Cafe_FitTrend[[#This Row],[RollChange]])</f>
        <v>8500.5257750015844</v>
      </c>
    </row>
    <row r="10" spans="1:17" ht="15" thickBot="1" x14ac:dyDescent="0.35">
      <c r="B10" s="1">
        <f t="shared" si="0"/>
        <v>42739</v>
      </c>
      <c r="C10" s="2">
        <v>7605.0598010151516</v>
      </c>
      <c r="D10">
        <v>52</v>
      </c>
      <c r="E10" cm="1">
        <f t="array" ref="E10">_xlfn.SWITCH(MONTH(Cafe_FitTrend[[#This Row],[Date]]),1,100,2,100,3,100,4,150,5,150,6,150,7,150,8,200,9,150,10,150,11,150,12,150)</f>
        <v>100</v>
      </c>
      <c r="F10">
        <v>15</v>
      </c>
      <c r="G10">
        <f>IF(OR(WEEKDAY(Cafe_FitTrend[[#This Row],[Date]])=1, WEEKDAY(Cafe_FitTrend[[#This Row],[Date]])=7),1,0)</f>
        <v>0</v>
      </c>
      <c r="H10" s="10">
        <f>(Cafe_FitTrend[[#This Row],[Date]]-$B$372)/365*(1+$A$6)</f>
        <v>-1.0909589041095891</v>
      </c>
      <c r="I10" s="8">
        <f>L$17+(L$18*Cafe_FitTrend[[#This Row],[Temp]])+(L$19*Cafe_FitTrend[[#This Row],[ADSpend]])+(L$20*Cafe_FitTrend[[#This Row],[TapsActive]])+(L$21*Cafe_FitTrend[[#This Row],[IsWeekend]])+(L$22*Cafe_FitTrend[[#This Row],[RollChange]])</f>
        <v>8272.8370655310246</v>
      </c>
      <c r="K10" t="s">
        <v>13</v>
      </c>
    </row>
    <row r="11" spans="1:17" x14ac:dyDescent="0.3">
      <c r="B11" s="1">
        <f t="shared" si="0"/>
        <v>42740</v>
      </c>
      <c r="C11" s="2">
        <v>7028.9708487552034</v>
      </c>
      <c r="D11">
        <v>42</v>
      </c>
      <c r="E11" cm="1">
        <f t="array" ref="E11">_xlfn.SWITCH(MONTH(Cafe_FitTrend[[#This Row],[Date]]),1,100,2,100,3,100,4,150,5,150,6,150,7,150,8,200,9,150,10,150,11,150,12,150)</f>
        <v>100</v>
      </c>
      <c r="F11">
        <v>14</v>
      </c>
      <c r="G11">
        <f>IF(OR(WEEKDAY(Cafe_FitTrend[[#This Row],[Date]])=1, WEEKDAY(Cafe_FitTrend[[#This Row],[Date]])=7),1,0)</f>
        <v>0</v>
      </c>
      <c r="H11" s="10">
        <f>(Cafe_FitTrend[[#This Row],[Date]]-$B$372)/365*(1+$A$6)</f>
        <v>-1.0879452054794523</v>
      </c>
      <c r="I11" s="8">
        <f>L$17+(L$18*Cafe_FitTrend[[#This Row],[Temp]])+(L$19*Cafe_FitTrend[[#This Row],[ADSpend]])+(L$20*Cafe_FitTrend[[#This Row],[TapsActive]])+(L$21*Cafe_FitTrend[[#This Row],[IsWeekend]])+(L$22*Cafe_FitTrend[[#This Row],[RollChange]])</f>
        <v>7826.0420818808061</v>
      </c>
      <c r="J11" s="12"/>
      <c r="K11" s="6"/>
      <c r="L11" s="6" t="s">
        <v>18</v>
      </c>
      <c r="M11" s="6" t="s">
        <v>19</v>
      </c>
      <c r="N11" s="6" t="s">
        <v>20</v>
      </c>
      <c r="O11" s="6" t="s">
        <v>21</v>
      </c>
      <c r="P11" s="6" t="s">
        <v>22</v>
      </c>
    </row>
    <row r="12" spans="1:17" x14ac:dyDescent="0.3">
      <c r="B12" s="1">
        <f t="shared" si="0"/>
        <v>42741</v>
      </c>
      <c r="C12" s="2">
        <v>7234.1971025508483</v>
      </c>
      <c r="D12">
        <v>40</v>
      </c>
      <c r="E12" cm="1">
        <f t="array" ref="E12">_xlfn.SWITCH(MONTH(Cafe_FitTrend[[#This Row],[Date]]),1,100,2,100,3,100,4,150,5,150,6,150,7,150,8,200,9,150,10,150,11,150,12,150)</f>
        <v>100</v>
      </c>
      <c r="F12">
        <v>18</v>
      </c>
      <c r="G12">
        <f>IF(OR(WEEKDAY(Cafe_FitTrend[[#This Row],[Date]])=1, WEEKDAY(Cafe_FitTrend[[#This Row],[Date]])=7),1,0)</f>
        <v>0</v>
      </c>
      <c r="H12" s="10">
        <f>(Cafe_FitTrend[[#This Row],[Date]]-$B$372)/365*(1+$A$6)</f>
        <v>-1.0849315068493151</v>
      </c>
      <c r="I12" s="8">
        <f>L$17+(L$18*Cafe_FitTrend[[#This Row],[Temp]])+(L$19*Cafe_FitTrend[[#This Row],[ADSpend]])+(L$20*Cafe_FitTrend[[#This Row],[TapsActive]])+(L$21*Cafe_FitTrend[[#This Row],[IsWeekend]])+(L$22*Cafe_FitTrend[[#This Row],[RollChange]])</f>
        <v>7656.7307660733677</v>
      </c>
      <c r="J12" s="4"/>
      <c r="K12" s="4" t="s">
        <v>14</v>
      </c>
      <c r="L12" s="4">
        <v>5</v>
      </c>
      <c r="M12" s="4">
        <v>2921751677.1659584</v>
      </c>
      <c r="N12" s="4">
        <v>584350335.43319166</v>
      </c>
      <c r="O12" s="4">
        <v>942.31425759101114</v>
      </c>
      <c r="P12" s="4">
        <v>0</v>
      </c>
    </row>
    <row r="13" spans="1:17" x14ac:dyDescent="0.3">
      <c r="B13" s="1">
        <f t="shared" si="0"/>
        <v>42742</v>
      </c>
      <c r="C13" s="2">
        <v>10431.591969381645</v>
      </c>
      <c r="D13">
        <v>28</v>
      </c>
      <c r="E13" cm="1">
        <f t="array" ref="E13">_xlfn.SWITCH(MONTH(Cafe_FitTrend[[#This Row],[Date]]),1,100,2,100,3,100,4,150,5,150,6,150,7,150,8,200,9,150,10,150,11,150,12,150)</f>
        <v>100</v>
      </c>
      <c r="F13">
        <v>20</v>
      </c>
      <c r="G13">
        <f>IF(OR(WEEKDAY(Cafe_FitTrend[[#This Row],[Date]])=1, WEEKDAY(Cafe_FitTrend[[#This Row],[Date]])=7),1,0)</f>
        <v>1</v>
      </c>
      <c r="H13" s="10">
        <f>(Cafe_FitTrend[[#This Row],[Date]]-$B$372)/365*(1+$A$6)</f>
        <v>-1.081917808219178</v>
      </c>
      <c r="I13" s="8">
        <f>L$17+(L$18*Cafe_FitTrend[[#This Row],[Temp]])+(L$19*Cafe_FitTrend[[#This Row],[ADSpend]])+(L$20*Cafe_FitTrend[[#This Row],[TapsActive]])+(L$21*Cafe_FitTrend[[#This Row],[IsWeekend]])+(L$22*Cafe_FitTrend[[#This Row],[RollChange]])</f>
        <v>9903.9891867506667</v>
      </c>
      <c r="J13" s="4"/>
      <c r="K13" s="4" t="s">
        <v>15</v>
      </c>
      <c r="L13" s="4">
        <v>724</v>
      </c>
      <c r="M13" s="4">
        <v>448968737.81278813</v>
      </c>
      <c r="N13" s="4">
        <v>620122.56603976258</v>
      </c>
      <c r="O13" s="4"/>
      <c r="P13" s="4"/>
    </row>
    <row r="14" spans="1:17" ht="15" thickBot="1" x14ac:dyDescent="0.35">
      <c r="B14" s="1">
        <f t="shared" si="0"/>
        <v>42743</v>
      </c>
      <c r="C14" s="2">
        <v>9771.6132199900094</v>
      </c>
      <c r="D14">
        <v>24</v>
      </c>
      <c r="E14" cm="1">
        <f t="array" ref="E14">_xlfn.SWITCH(MONTH(Cafe_FitTrend[[#This Row],[Date]]),1,100,2,100,3,100,4,150,5,150,6,150,7,150,8,200,9,150,10,150,11,150,12,150)</f>
        <v>100</v>
      </c>
      <c r="F14">
        <v>21</v>
      </c>
      <c r="G14">
        <f>IF(OR(WEEKDAY(Cafe_FitTrend[[#This Row],[Date]])=1, WEEKDAY(Cafe_FitTrend[[#This Row],[Date]])=7),1,0)</f>
        <v>1</v>
      </c>
      <c r="H14" s="10">
        <f>(Cafe_FitTrend[[#This Row],[Date]]-$B$372)/365*(1+$A$6)</f>
        <v>-1.078904109589041</v>
      </c>
      <c r="I14" s="8">
        <f>L$17+(L$18*Cafe_FitTrend[[#This Row],[Temp]])+(L$19*Cafe_FitTrend[[#This Row],[ADSpend]])+(L$20*Cafe_FitTrend[[#This Row],[TapsActive]])+(L$21*Cafe_FitTrend[[#This Row],[IsWeekend]])+(L$22*Cafe_FitTrend[[#This Row],[RollChange]])</f>
        <v>9699.5771365855253</v>
      </c>
      <c r="J14" s="4"/>
      <c r="K14" s="5" t="s">
        <v>16</v>
      </c>
      <c r="L14" s="5">
        <v>729</v>
      </c>
      <c r="M14" s="5">
        <v>3370720414.9787464</v>
      </c>
      <c r="N14" s="5"/>
      <c r="O14" s="5"/>
      <c r="P14" s="5"/>
    </row>
    <row r="15" spans="1:17" ht="15" thickBot="1" x14ac:dyDescent="0.35">
      <c r="B15" s="1">
        <f t="shared" si="0"/>
        <v>42744</v>
      </c>
      <c r="C15" s="2">
        <v>8963.7962826592757</v>
      </c>
      <c r="D15">
        <v>33</v>
      </c>
      <c r="E15" cm="1">
        <f t="array" ref="E15">_xlfn.SWITCH(MONTH(Cafe_FitTrend[[#This Row],[Date]]),1,100,2,100,3,100,4,150,5,150,6,150,7,150,8,200,9,150,10,150,11,150,12,150)</f>
        <v>100</v>
      </c>
      <c r="F15">
        <v>12</v>
      </c>
      <c r="G15">
        <f>IF(OR(WEEKDAY(Cafe_FitTrend[[#This Row],[Date]])=1, WEEKDAY(Cafe_FitTrend[[#This Row],[Date]])=7),1,0)</f>
        <v>0</v>
      </c>
      <c r="H15" s="10">
        <f>(Cafe_FitTrend[[#This Row],[Date]]-$B$372)/365*(1+$A$6)</f>
        <v>-1.0758904109589043</v>
      </c>
      <c r="I15" s="8">
        <f>L$17+(L$18*Cafe_FitTrend[[#This Row],[Temp]])+(L$19*Cafe_FitTrend[[#This Row],[ADSpend]])+(L$20*Cafe_FitTrend[[#This Row],[TapsActive]])+(L$21*Cafe_FitTrend[[#This Row],[IsWeekend]])+(L$22*Cafe_FitTrend[[#This Row],[RollChange]])</f>
        <v>7454.3653160146987</v>
      </c>
    </row>
    <row r="16" spans="1:17" x14ac:dyDescent="0.3">
      <c r="B16" s="1">
        <f t="shared" si="0"/>
        <v>42745</v>
      </c>
      <c r="C16" s="2">
        <v>7534.885589803348</v>
      </c>
      <c r="D16">
        <v>40</v>
      </c>
      <c r="E16" cm="1">
        <f t="array" ref="E16">_xlfn.SWITCH(MONTH(Cafe_FitTrend[[#This Row],[Date]]),1,100,2,100,3,100,4,150,5,150,6,150,7,150,8,200,9,150,10,150,11,150,12,150)</f>
        <v>100</v>
      </c>
      <c r="F16">
        <v>15</v>
      </c>
      <c r="G16">
        <f>IF(OR(WEEKDAY(Cafe_FitTrend[[#This Row],[Date]])=1, WEEKDAY(Cafe_FitTrend[[#This Row],[Date]])=7),1,0)</f>
        <v>0</v>
      </c>
      <c r="H16" s="10">
        <f>(Cafe_FitTrend[[#This Row],[Date]]-$B$372)/365*(1+$A$6)</f>
        <v>-1.0728767123287672</v>
      </c>
      <c r="I16" s="8">
        <f>L$17+(L$18*Cafe_FitTrend[[#This Row],[Temp]])+(L$19*Cafe_FitTrend[[#This Row],[ADSpend]])+(L$20*Cafe_FitTrend[[#This Row],[TapsActive]])+(L$21*Cafe_FitTrend[[#This Row],[IsWeekend]])+(L$22*Cafe_FitTrend[[#This Row],[RollChange]])</f>
        <v>7726.960246384574</v>
      </c>
      <c r="J16" s="12"/>
      <c r="K16" s="6"/>
      <c r="L16" s="6" t="s">
        <v>23</v>
      </c>
      <c r="M16" s="6" t="s">
        <v>11</v>
      </c>
      <c r="N16" s="6" t="s">
        <v>24</v>
      </c>
      <c r="O16" s="6" t="s">
        <v>25</v>
      </c>
      <c r="P16" s="6" t="s">
        <v>26</v>
      </c>
      <c r="Q16" s="6" t="s">
        <v>27</v>
      </c>
    </row>
    <row r="17" spans="2:17" x14ac:dyDescent="0.3">
      <c r="B17" s="1">
        <f t="shared" si="0"/>
        <v>42746</v>
      </c>
      <c r="C17" s="2">
        <v>7644.205588938149</v>
      </c>
      <c r="D17">
        <v>59</v>
      </c>
      <c r="E17" cm="1">
        <f t="array" ref="E17">_xlfn.SWITCH(MONTH(Cafe_FitTrend[[#This Row],[Date]]),1,100,2,100,3,100,4,150,5,150,6,150,7,150,8,200,9,150,10,150,11,150,12,150)</f>
        <v>100</v>
      </c>
      <c r="F17">
        <v>14</v>
      </c>
      <c r="G17">
        <f>IF(OR(WEEKDAY(Cafe_FitTrend[[#This Row],[Date]])=1, WEEKDAY(Cafe_FitTrend[[#This Row],[Date]])=7),1,0)</f>
        <v>0</v>
      </c>
      <c r="H17" s="10">
        <f>(Cafe_FitTrend[[#This Row],[Date]]-$B$372)/365*(1+$A$6)</f>
        <v>-1.0698630136986302</v>
      </c>
      <c r="I17" s="8">
        <f>L$17+(L$18*Cafe_FitTrend[[#This Row],[Temp]])+(L$19*Cafe_FitTrend[[#This Row],[ADSpend]])+(L$20*Cafe_FitTrend[[#This Row],[TapsActive]])+(L$21*Cafe_FitTrend[[#This Row],[IsWeekend]])+(L$22*Cafe_FitTrend[[#This Row],[RollChange]])</f>
        <v>8640.9847356239952</v>
      </c>
      <c r="J17" s="4"/>
      <c r="K17" s="4" t="s">
        <v>17</v>
      </c>
      <c r="L17" s="4">
        <v>4236.4379903739864</v>
      </c>
      <c r="M17" s="4">
        <v>228.55854010902254</v>
      </c>
      <c r="N17" s="4">
        <v>18.535461367373117</v>
      </c>
      <c r="O17" s="4">
        <v>4.6102386158358811E-63</v>
      </c>
      <c r="P17" s="4">
        <v>3787.7213521924832</v>
      </c>
      <c r="Q17" s="4">
        <v>4685.1546285554896</v>
      </c>
    </row>
    <row r="18" spans="2:17" x14ac:dyDescent="0.3">
      <c r="B18" s="1">
        <f t="shared" si="0"/>
        <v>42747</v>
      </c>
      <c r="C18" s="2">
        <v>9628.4006581638114</v>
      </c>
      <c r="D18">
        <v>61</v>
      </c>
      <c r="E18" cm="1">
        <f t="array" ref="E18">_xlfn.SWITCH(MONTH(Cafe_FitTrend[[#This Row],[Date]]),1,100,2,100,3,100,4,150,5,150,6,150,7,150,8,200,9,150,10,150,11,150,12,150)</f>
        <v>100</v>
      </c>
      <c r="F18">
        <v>12</v>
      </c>
      <c r="G18">
        <f>IF(OR(WEEKDAY(Cafe_FitTrend[[#This Row],[Date]])=1, WEEKDAY(Cafe_FitTrend[[#This Row],[Date]])=7),1,0)</f>
        <v>0</v>
      </c>
      <c r="H18" s="10">
        <f>(Cafe_FitTrend[[#This Row],[Date]]-$B$372)/365*(1+$A$6)</f>
        <v>-1.0668493150684932</v>
      </c>
      <c r="I18" s="8">
        <f>L$17+(L$18*Cafe_FitTrend[[#This Row],[Temp]])+(L$19*Cafe_FitTrend[[#This Row],[ADSpend]])+(L$20*Cafe_FitTrend[[#This Row],[TapsActive]])+(L$21*Cafe_FitTrend[[#This Row],[IsWeekend]])+(L$22*Cafe_FitTrend[[#This Row],[RollChange]])</f>
        <v>8776.8704263810487</v>
      </c>
      <c r="J18" s="4"/>
      <c r="K18" s="4" t="s">
        <v>2</v>
      </c>
      <c r="L18" s="4">
        <v>46.924809409987525</v>
      </c>
      <c r="M18" s="4">
        <v>2.4641366310443797</v>
      </c>
      <c r="N18" s="4">
        <v>19.043103705698044</v>
      </c>
      <c r="O18" s="4">
        <v>7.4372230667019061E-66</v>
      </c>
      <c r="P18" s="4">
        <v>42.087103041305305</v>
      </c>
      <c r="Q18" s="4">
        <v>51.762515778669744</v>
      </c>
    </row>
    <row r="19" spans="2:17" x14ac:dyDescent="0.3">
      <c r="B19" s="1">
        <f t="shared" si="0"/>
        <v>42748</v>
      </c>
      <c r="C19" s="2">
        <v>9885.5610296899758</v>
      </c>
      <c r="D19">
        <v>63</v>
      </c>
      <c r="E19" cm="1">
        <f t="array" ref="E19">_xlfn.SWITCH(MONTH(Cafe_FitTrend[[#This Row],[Date]]),1,100,2,100,3,100,4,150,5,150,6,150,7,150,8,200,9,150,10,150,11,150,12,150)</f>
        <v>100</v>
      </c>
      <c r="F19">
        <v>16</v>
      </c>
      <c r="G19">
        <f>IF(OR(WEEKDAY(Cafe_FitTrend[[#This Row],[Date]])=1, WEEKDAY(Cafe_FitTrend[[#This Row],[Date]])=7),1,0)</f>
        <v>0</v>
      </c>
      <c r="H19" s="10">
        <f>(Cafe_FitTrend[[#This Row],[Date]]-$B$372)/365*(1+$A$6)</f>
        <v>-1.0638356164383562</v>
      </c>
      <c r="I19" s="8">
        <f>L$17+(L$18*Cafe_FitTrend[[#This Row],[Temp]])+(L$19*Cafe_FitTrend[[#This Row],[ADSpend]])+(L$20*Cafe_FitTrend[[#This Row],[TapsActive]])+(L$21*Cafe_FitTrend[[#This Row],[IsWeekend]])+(L$22*Cafe_FitTrend[[#This Row],[RollChange]])</f>
        <v>8795.2583482135615</v>
      </c>
      <c r="J19" s="4"/>
      <c r="K19" s="4" t="s">
        <v>4</v>
      </c>
      <c r="L19" s="4">
        <v>29.290473324774815</v>
      </c>
      <c r="M19" s="4">
        <v>1.3407111604032076</v>
      </c>
      <c r="N19" s="4">
        <v>21.846967631690298</v>
      </c>
      <c r="O19" s="4">
        <v>1.1595420722035909E-81</v>
      </c>
      <c r="P19" s="4">
        <v>26.658327510483272</v>
      </c>
      <c r="Q19" s="4">
        <v>31.922619139066359</v>
      </c>
    </row>
    <row r="20" spans="2:17" x14ac:dyDescent="0.3">
      <c r="B20" s="1">
        <f t="shared" si="0"/>
        <v>42749</v>
      </c>
      <c r="C20" s="2">
        <v>10412.372414995738</v>
      </c>
      <c r="D20">
        <v>64</v>
      </c>
      <c r="E20" cm="1">
        <f t="array" ref="E20">_xlfn.SWITCH(MONTH(Cafe_FitTrend[[#This Row],[Date]]),1,100,2,100,3,100,4,150,5,150,6,150,7,150,8,200,9,150,10,150,11,150,12,150)</f>
        <v>100</v>
      </c>
      <c r="F20">
        <v>15</v>
      </c>
      <c r="G20">
        <f>IF(OR(WEEKDAY(Cafe_FitTrend[[#This Row],[Date]])=1, WEEKDAY(Cafe_FitTrend[[#This Row],[Date]])=7),1,0)</f>
        <v>1</v>
      </c>
      <c r="H20" s="10">
        <f>(Cafe_FitTrend[[#This Row],[Date]]-$B$372)/365*(1+$A$6)</f>
        <v>-1.0608219178082192</v>
      </c>
      <c r="I20" s="8">
        <f>L$17+(L$18*Cafe_FitTrend[[#This Row],[Temp]])+(L$19*Cafe_FitTrend[[#This Row],[ADSpend]])+(L$20*Cafe_FitTrend[[#This Row],[TapsActive]])+(L$21*Cafe_FitTrend[[#This Row],[IsWeekend]])+(L$22*Cafe_FitTrend[[#This Row],[RollChange]])</f>
        <v>11711.28817568297</v>
      </c>
      <c r="J20" s="4"/>
      <c r="K20" s="4" t="s">
        <v>34</v>
      </c>
      <c r="L20" s="4">
        <v>-19.582961487424015</v>
      </c>
      <c r="M20" s="4">
        <v>10.290085601590265</v>
      </c>
      <c r="N20" s="4">
        <v>-1.9030902409983448</v>
      </c>
      <c r="O20" s="4">
        <v>5.7425152278307544E-2</v>
      </c>
      <c r="P20" s="4">
        <v>-39.784930818970338</v>
      </c>
      <c r="Q20" s="4">
        <v>0.61900784412231147</v>
      </c>
    </row>
    <row r="21" spans="2:17" x14ac:dyDescent="0.3">
      <c r="B21" s="1">
        <f t="shared" si="0"/>
        <v>42750</v>
      </c>
      <c r="C21" s="2">
        <v>11212.855100972001</v>
      </c>
      <c r="D21">
        <v>62</v>
      </c>
      <c r="E21" cm="1">
        <f t="array" ref="E21">_xlfn.SWITCH(MONTH(Cafe_FitTrend[[#This Row],[Date]]),1,100,2,100,3,100,4,150,5,150,6,150,7,150,8,200,9,150,10,150,11,150,12,150)</f>
        <v>100</v>
      </c>
      <c r="F21">
        <v>21</v>
      </c>
      <c r="G21">
        <f>IF(OR(WEEKDAY(Cafe_FitTrend[[#This Row],[Date]])=1, WEEKDAY(Cafe_FitTrend[[#This Row],[Date]])=7),1,0)</f>
        <v>1</v>
      </c>
      <c r="H21" s="10">
        <f>(Cafe_FitTrend[[#This Row],[Date]]-$B$372)/365*(1+$A$6)</f>
        <v>-1.0578082191780824</v>
      </c>
      <c r="I21" s="8">
        <f>L$17+(L$18*Cafe_FitTrend[[#This Row],[Temp]])+(L$19*Cafe_FitTrend[[#This Row],[ADSpend]])+(L$20*Cafe_FitTrend[[#This Row],[TapsActive]])+(L$21*Cafe_FitTrend[[#This Row],[IsWeekend]])+(L$22*Cafe_FitTrend[[#This Row],[RollChange]])</f>
        <v>11502.810936900682</v>
      </c>
      <c r="J21" s="4"/>
      <c r="K21" s="4" t="s">
        <v>3</v>
      </c>
      <c r="L21" s="4">
        <v>2846.651907609762</v>
      </c>
      <c r="M21" s="4">
        <v>64.510632068513672</v>
      </c>
      <c r="N21" s="4">
        <v>44.12686430643663</v>
      </c>
      <c r="O21" s="4">
        <v>1.9913942518853385E-207</v>
      </c>
      <c r="P21" s="4">
        <v>2720.0016676539958</v>
      </c>
      <c r="Q21" s="4">
        <v>2973.3021475655282</v>
      </c>
    </row>
    <row r="22" spans="2:17" ht="15" thickBot="1" x14ac:dyDescent="0.35">
      <c r="B22" s="1">
        <f t="shared" si="0"/>
        <v>42751</v>
      </c>
      <c r="C22" s="2">
        <v>7849.5406755659078</v>
      </c>
      <c r="D22">
        <v>60</v>
      </c>
      <c r="E22" cm="1">
        <f t="array" ref="E22">_xlfn.SWITCH(MONTH(Cafe_FitTrend[[#This Row],[Date]]),1,100,2,100,3,100,4,150,5,150,6,150,7,150,8,200,9,150,10,150,11,150,12,150)</f>
        <v>100</v>
      </c>
      <c r="F22">
        <v>21</v>
      </c>
      <c r="G22">
        <f>IF(OR(WEEKDAY(Cafe_FitTrend[[#This Row],[Date]])=1, WEEKDAY(Cafe_FitTrend[[#This Row],[Date]])=7),1,0)</f>
        <v>0</v>
      </c>
      <c r="H22" s="10">
        <f>(Cafe_FitTrend[[#This Row],[Date]]-$B$372)/365*(1+$A$6)</f>
        <v>-1.0547945205479452</v>
      </c>
      <c r="I22" s="8">
        <f>L$17+(L$18*Cafe_FitTrend[[#This Row],[Temp]])+(L$19*Cafe_FitTrend[[#This Row],[ADSpend]])+(L$20*Cafe_FitTrend[[#This Row],[TapsActive]])+(L$21*Cafe_FitTrend[[#This Row],[IsWeekend]])+(L$22*Cafe_FitTrend[[#This Row],[RollChange]])</f>
        <v>8565.1795594331779</v>
      </c>
      <c r="J22" s="4"/>
      <c r="K22" s="5" t="s">
        <v>36</v>
      </c>
      <c r="L22" s="5">
        <v>952.3676101955765</v>
      </c>
      <c r="M22" s="5">
        <v>49.304752729569415</v>
      </c>
      <c r="N22" s="5">
        <v>19.315939285188129</v>
      </c>
      <c r="O22" s="5">
        <v>2.2930709041671797E-67</v>
      </c>
      <c r="P22" s="5">
        <v>855.57025193178299</v>
      </c>
      <c r="Q22" s="5">
        <v>1049.1649684593701</v>
      </c>
    </row>
    <row r="23" spans="2:17" x14ac:dyDescent="0.3">
      <c r="B23" s="1">
        <f t="shared" si="0"/>
        <v>42752</v>
      </c>
      <c r="C23" s="2">
        <v>9233.1407390912427</v>
      </c>
      <c r="D23">
        <v>63</v>
      </c>
      <c r="E23" cm="1">
        <f t="array" ref="E23">_xlfn.SWITCH(MONTH(Cafe_FitTrend[[#This Row],[Date]]),1,100,2,100,3,100,4,150,5,150,6,150,7,150,8,200,9,150,10,150,11,150,12,150)</f>
        <v>100</v>
      </c>
      <c r="F23">
        <v>14</v>
      </c>
      <c r="G23">
        <f>IF(OR(WEEKDAY(Cafe_FitTrend[[#This Row],[Date]])=1, WEEKDAY(Cafe_FitTrend[[#This Row],[Date]])=7),1,0)</f>
        <v>0</v>
      </c>
      <c r="H23" s="10">
        <f>(Cafe_FitTrend[[#This Row],[Date]]-$B$372)/365*(1+$A$6)</f>
        <v>-1.0517808219178082</v>
      </c>
      <c r="I23" s="8">
        <f>L$17+(L$18*Cafe_FitTrend[[#This Row],[Temp]])+(L$19*Cafe_FitTrend[[#This Row],[ADSpend]])+(L$20*Cafe_FitTrend[[#This Row],[TapsActive]])+(L$21*Cafe_FitTrend[[#This Row],[IsWeekend]])+(L$22*Cafe_FitTrend[[#This Row],[RollChange]])</f>
        <v>8845.9048670373431</v>
      </c>
    </row>
    <row r="24" spans="2:17" x14ac:dyDescent="0.3">
      <c r="B24" s="1">
        <f t="shared" si="0"/>
        <v>42753</v>
      </c>
      <c r="C24" s="2">
        <v>9866.4483087236113</v>
      </c>
      <c r="D24">
        <v>65</v>
      </c>
      <c r="E24" cm="1">
        <f t="array" ref="E24">_xlfn.SWITCH(MONTH(Cafe_FitTrend[[#This Row],[Date]]),1,100,2,100,3,100,4,150,5,150,6,150,7,150,8,200,9,150,10,150,11,150,12,150)</f>
        <v>100</v>
      </c>
      <c r="F24">
        <v>17</v>
      </c>
      <c r="G24">
        <f>IF(OR(WEEKDAY(Cafe_FitTrend[[#This Row],[Date]])=1, WEEKDAY(Cafe_FitTrend[[#This Row],[Date]])=7),1,0)</f>
        <v>0</v>
      </c>
      <c r="H24" s="10">
        <f>(Cafe_FitTrend[[#This Row],[Date]]-$B$372)/365*(1+$A$6)</f>
        <v>-1.0487671232876712</v>
      </c>
      <c r="I24" s="8">
        <f>L$17+(L$18*Cafe_FitTrend[[#This Row],[Temp]])+(L$19*Cafe_FitTrend[[#This Row],[ADSpend]])+(L$20*Cafe_FitTrend[[#This Row],[TapsActive]])+(L$21*Cafe_FitTrend[[#This Row],[IsWeekend]])+(L$22*Cafe_FitTrend[[#This Row],[RollChange]])</f>
        <v>8883.8757503572779</v>
      </c>
    </row>
    <row r="25" spans="2:17" x14ac:dyDescent="0.3">
      <c r="B25" s="1">
        <f t="shared" si="0"/>
        <v>42754</v>
      </c>
      <c r="C25" s="2">
        <v>8001.733427257549</v>
      </c>
      <c r="D25">
        <v>62</v>
      </c>
      <c r="E25" cm="1">
        <f t="array" ref="E25">_xlfn.SWITCH(MONTH(Cafe_FitTrend[[#This Row],[Date]]),1,100,2,100,3,100,4,150,5,150,6,150,7,150,8,200,9,150,10,150,11,150,12,150)</f>
        <v>100</v>
      </c>
      <c r="F25">
        <v>15</v>
      </c>
      <c r="G25">
        <f>IF(OR(WEEKDAY(Cafe_FitTrend[[#This Row],[Date]])=1, WEEKDAY(Cafe_FitTrend[[#This Row],[Date]])=7),1,0)</f>
        <v>0</v>
      </c>
      <c r="H25" s="10">
        <f>(Cafe_FitTrend[[#This Row],[Date]]-$B$372)/365*(1+$A$6)</f>
        <v>-1.0457534246575344</v>
      </c>
      <c r="I25" s="8">
        <f>L$17+(L$18*Cafe_FitTrend[[#This Row],[Temp]])+(L$19*Cafe_FitTrend[[#This Row],[ADSpend]])+(L$20*Cafe_FitTrend[[#This Row],[TapsActive]])+(L$21*Cafe_FitTrend[[#This Row],[IsWeekend]])+(L$22*Cafe_FitTrend[[#This Row],[RollChange]])</f>
        <v>8785.1373940643971</v>
      </c>
    </row>
    <row r="26" spans="2:17" x14ac:dyDescent="0.3">
      <c r="B26" s="1">
        <f t="shared" si="0"/>
        <v>42755</v>
      </c>
      <c r="C26" s="2">
        <v>9950.5377090824531</v>
      </c>
      <c r="D26">
        <v>66</v>
      </c>
      <c r="E26" cm="1">
        <f t="array" ref="E26">_xlfn.SWITCH(MONTH(Cafe_FitTrend[[#This Row],[Date]]),1,100,2,100,3,100,4,150,5,150,6,150,7,150,8,200,9,150,10,150,11,150,12,150)</f>
        <v>100</v>
      </c>
      <c r="F26">
        <v>13</v>
      </c>
      <c r="G26">
        <f>IF(OR(WEEKDAY(Cafe_FitTrend[[#This Row],[Date]])=1, WEEKDAY(Cafe_FitTrend[[#This Row],[Date]])=7),1,0)</f>
        <v>0</v>
      </c>
      <c r="H26" s="10">
        <f>(Cafe_FitTrend[[#This Row],[Date]]-$B$372)/365*(1+$A$6)</f>
        <v>-1.0427397260273974</v>
      </c>
      <c r="I26" s="8">
        <f>L$17+(L$18*Cafe_FitTrend[[#This Row],[Temp]])+(L$19*Cafe_FitTrend[[#This Row],[ADSpend]])+(L$20*Cafe_FitTrend[[#This Row],[TapsActive]])+(L$21*Cafe_FitTrend[[#This Row],[IsWeekend]])+(L$22*Cafe_FitTrend[[#This Row],[RollChange]])</f>
        <v>9014.8727036414293</v>
      </c>
      <c r="K26" t="s">
        <v>30</v>
      </c>
    </row>
    <row r="27" spans="2:17" ht="15" thickBot="1" x14ac:dyDescent="0.35">
      <c r="B27" s="1">
        <f t="shared" si="0"/>
        <v>42756</v>
      </c>
      <c r="C27" s="2">
        <v>11510.371331283222</v>
      </c>
      <c r="D27">
        <v>62</v>
      </c>
      <c r="E27" cm="1">
        <f t="array" ref="E27">_xlfn.SWITCH(MONTH(Cafe_FitTrend[[#This Row],[Date]]),1,100,2,100,3,100,4,150,5,150,6,150,7,150,8,200,9,150,10,150,11,150,12,150)</f>
        <v>100</v>
      </c>
      <c r="F27">
        <v>19</v>
      </c>
      <c r="G27">
        <f>IF(OR(WEEKDAY(Cafe_FitTrend[[#This Row],[Date]])=1, WEEKDAY(Cafe_FitTrend[[#This Row],[Date]])=7),1,0)</f>
        <v>1</v>
      </c>
      <c r="H27" s="10">
        <f>(Cafe_FitTrend[[#This Row],[Date]]-$B$372)/365*(1+$A$6)</f>
        <v>-1.0397260273972604</v>
      </c>
      <c r="I27" s="8">
        <f>L$17+(L$18*Cafe_FitTrend[[#This Row],[Temp]])+(L$19*Cafe_FitTrend[[#This Row],[ADSpend]])+(L$20*Cafe_FitTrend[[#This Row],[TapsActive]])+(L$21*Cafe_FitTrend[[#This Row],[IsWeekend]])+(L$22*Cafe_FitTrend[[#This Row],[RollChange]])</f>
        <v>11559.197753648928</v>
      </c>
    </row>
    <row r="28" spans="2:17" x14ac:dyDescent="0.3">
      <c r="B28" s="1">
        <f t="shared" si="0"/>
        <v>42757</v>
      </c>
      <c r="C28" s="2">
        <v>10170.2408467554</v>
      </c>
      <c r="D28">
        <v>58</v>
      </c>
      <c r="E28" cm="1">
        <f t="array" ref="E28">_xlfn.SWITCH(MONTH(Cafe_FitTrend[[#This Row],[Date]]),1,100,2,100,3,100,4,150,5,150,6,150,7,150,8,200,9,150,10,150,11,150,12,150)</f>
        <v>100</v>
      </c>
      <c r="F28">
        <v>18</v>
      </c>
      <c r="G28">
        <f>IF(OR(WEEKDAY(Cafe_FitTrend[[#This Row],[Date]])=1, WEEKDAY(Cafe_FitTrend[[#This Row],[Date]])=7),1,0)</f>
        <v>1</v>
      </c>
      <c r="H28" s="10">
        <f>(Cafe_FitTrend[[#This Row],[Date]]-$B$372)/365*(1+$A$6)</f>
        <v>-1.0367123287671234</v>
      </c>
      <c r="I28" s="8">
        <f>L$17+(L$18*Cafe_FitTrend[[#This Row],[Temp]])+(L$19*Cafe_FitTrend[[#This Row],[ADSpend]])+(L$20*Cafe_FitTrend[[#This Row],[TapsActive]])+(L$21*Cafe_FitTrend[[#This Row],[IsWeekend]])+(L$22*Cafe_FitTrend[[#This Row],[RollChange]])</f>
        <v>11393.951626458638</v>
      </c>
      <c r="J28" s="12"/>
      <c r="K28" s="6" t="s">
        <v>31</v>
      </c>
      <c r="L28" s="6" t="s">
        <v>32</v>
      </c>
      <c r="M28" s="6" t="s">
        <v>33</v>
      </c>
    </row>
    <row r="29" spans="2:17" x14ac:dyDescent="0.3">
      <c r="B29" s="1">
        <f t="shared" si="0"/>
        <v>42758</v>
      </c>
      <c r="C29" s="2">
        <v>9233.2664186831898</v>
      </c>
      <c r="D29">
        <v>52</v>
      </c>
      <c r="E29" cm="1">
        <f t="array" ref="E29">_xlfn.SWITCH(MONTH(Cafe_FitTrend[[#This Row],[Date]]),1,100,2,100,3,100,4,150,5,150,6,150,7,150,8,200,9,150,10,150,11,150,12,150)</f>
        <v>100</v>
      </c>
      <c r="F29">
        <v>18</v>
      </c>
      <c r="G29">
        <f>IF(OR(WEEKDAY(Cafe_FitTrend[[#This Row],[Date]])=1, WEEKDAY(Cafe_FitTrend[[#This Row],[Date]])=7),1,0)</f>
        <v>0</v>
      </c>
      <c r="H29" s="10">
        <f>(Cafe_FitTrend[[#This Row],[Date]]-$B$372)/365*(1+$A$6)</f>
        <v>-1.0336986301369864</v>
      </c>
      <c r="I29" s="8">
        <f>L$17+(L$18*Cafe_FitTrend[[#This Row],[Temp]])+(L$19*Cafe_FitTrend[[#This Row],[ADSpend]])+(L$20*Cafe_FitTrend[[#This Row],[TapsActive]])+(L$21*Cafe_FitTrend[[#This Row],[IsWeekend]])+(L$22*Cafe_FitTrend[[#This Row],[RollChange]])</f>
        <v>8268.6210113511843</v>
      </c>
      <c r="J29" s="4"/>
      <c r="K29" s="4">
        <v>1</v>
      </c>
      <c r="L29" s="4">
        <v>10797.922633254451</v>
      </c>
      <c r="M29" s="4">
        <v>-1207.6861609266434</v>
      </c>
    </row>
    <row r="30" spans="2:17" x14ac:dyDescent="0.3">
      <c r="B30" s="1">
        <f t="shared" si="0"/>
        <v>42759</v>
      </c>
      <c r="C30" s="2">
        <v>8002.4188128102469</v>
      </c>
      <c r="D30">
        <v>51</v>
      </c>
      <c r="E30" cm="1">
        <f t="array" ref="E30">_xlfn.SWITCH(MONTH(Cafe_FitTrend[[#This Row],[Date]]),1,100,2,100,3,100,4,150,5,150,6,150,7,150,8,200,9,150,10,150,11,150,12,150)</f>
        <v>100</v>
      </c>
      <c r="F30">
        <v>19</v>
      </c>
      <c r="G30">
        <f>IF(OR(WEEKDAY(Cafe_FitTrend[[#This Row],[Date]])=1, WEEKDAY(Cafe_FitTrend[[#This Row],[Date]])=7),1,0)</f>
        <v>0</v>
      </c>
      <c r="H30" s="10">
        <f>(Cafe_FitTrend[[#This Row],[Date]]-$B$372)/365*(1+$A$6)</f>
        <v>-1.0306849315068494</v>
      </c>
      <c r="I30" s="8">
        <f>L$17+(L$18*Cafe_FitTrend[[#This Row],[Temp]])+(L$19*Cafe_FitTrend[[#This Row],[ADSpend]])+(L$20*Cafe_FitTrend[[#This Row],[TapsActive]])+(L$21*Cafe_FitTrend[[#This Row],[IsWeekend]])+(L$22*Cafe_FitTrend[[#This Row],[RollChange]])</f>
        <v>8204.9833894160056</v>
      </c>
      <c r="J30" s="4"/>
      <c r="K30" s="4">
        <v>2</v>
      </c>
      <c r="L30" s="4">
        <v>8267.0967676065593</v>
      </c>
      <c r="M30" s="4">
        <v>-896.83814334937597</v>
      </c>
    </row>
    <row r="31" spans="2:17" x14ac:dyDescent="0.3">
      <c r="B31" s="1">
        <f t="shared" si="0"/>
        <v>42760</v>
      </c>
      <c r="C31" s="2">
        <v>8858.7090797685833</v>
      </c>
      <c r="D31">
        <v>54</v>
      </c>
      <c r="E31" cm="1">
        <f t="array" ref="E31">_xlfn.SWITCH(MONTH(Cafe_FitTrend[[#This Row],[Date]]),1,100,2,100,3,100,4,150,5,150,6,150,7,150,8,200,9,150,10,150,11,150,12,150)</f>
        <v>100</v>
      </c>
      <c r="F31">
        <v>14</v>
      </c>
      <c r="G31">
        <f>IF(OR(WEEKDAY(Cafe_FitTrend[[#This Row],[Date]])=1, WEEKDAY(Cafe_FitTrend[[#This Row],[Date]])=7),1,0)</f>
        <v>0</v>
      </c>
      <c r="H31" s="10">
        <f>(Cafe_FitTrend[[#This Row],[Date]]-$B$372)/365*(1+$A$6)</f>
        <v>-1.0276712328767124</v>
      </c>
      <c r="I31" s="8">
        <f>L$17+(L$18*Cafe_FitTrend[[#This Row],[Temp]])+(L$19*Cafe_FitTrend[[#This Row],[ADSpend]])+(L$20*Cafe_FitTrend[[#This Row],[TapsActive]])+(L$21*Cafe_FitTrend[[#This Row],[IsWeekend]])+(L$22*Cafe_FitTrend[[#This Row],[RollChange]])</f>
        <v>8446.5427740453233</v>
      </c>
      <c r="J31" s="4"/>
      <c r="K31" s="4">
        <v>3</v>
      </c>
      <c r="L31" s="4">
        <v>8500.5257750015844</v>
      </c>
      <c r="M31" s="4">
        <v>1147.8547526962157</v>
      </c>
    </row>
    <row r="32" spans="2:17" x14ac:dyDescent="0.3">
      <c r="B32" s="1">
        <f t="shared" si="0"/>
        <v>42761</v>
      </c>
      <c r="C32" s="2">
        <v>8193.9648244513755</v>
      </c>
      <c r="D32">
        <v>58</v>
      </c>
      <c r="E32" cm="1">
        <f t="array" ref="E32">_xlfn.SWITCH(MONTH(Cafe_FitTrend[[#This Row],[Date]]),1,100,2,100,3,100,4,150,5,150,6,150,7,150,8,200,9,150,10,150,11,150,12,150)</f>
        <v>100</v>
      </c>
      <c r="F32">
        <v>20</v>
      </c>
      <c r="G32">
        <f>IF(OR(WEEKDAY(Cafe_FitTrend[[#This Row],[Date]])=1, WEEKDAY(Cafe_FitTrend[[#This Row],[Date]])=7),1,0)</f>
        <v>0</v>
      </c>
      <c r="H32" s="10">
        <f>(Cafe_FitTrend[[#This Row],[Date]]-$B$372)/365*(1+$A$6)</f>
        <v>-1.0246575342465754</v>
      </c>
      <c r="I32" s="8">
        <f>L$17+(L$18*Cafe_FitTrend[[#This Row],[Temp]])+(L$19*Cafe_FitTrend[[#This Row],[ADSpend]])+(L$20*Cafe_FitTrend[[#This Row],[TapsActive]])+(L$21*Cafe_FitTrend[[#This Row],[IsWeekend]])+(L$22*Cafe_FitTrend[[#This Row],[RollChange]])</f>
        <v>8519.614391722962</v>
      </c>
      <c r="J32" s="4"/>
      <c r="K32" s="4">
        <v>4</v>
      </c>
      <c r="L32" s="4">
        <v>8272.8370655310246</v>
      </c>
      <c r="M32" s="4">
        <v>-667.77726451587296</v>
      </c>
    </row>
    <row r="33" spans="2:13" x14ac:dyDescent="0.3">
      <c r="B33" s="1">
        <f t="shared" si="0"/>
        <v>42762</v>
      </c>
      <c r="C33" s="2">
        <v>8598.029787596699</v>
      </c>
      <c r="D33">
        <v>41</v>
      </c>
      <c r="E33" cm="1">
        <f t="array" ref="E33">_xlfn.SWITCH(MONTH(Cafe_FitTrend[[#This Row],[Date]]),1,100,2,100,3,100,4,150,5,150,6,150,7,150,8,200,9,150,10,150,11,150,12,150)</f>
        <v>100</v>
      </c>
      <c r="F33">
        <v>15</v>
      </c>
      <c r="G33">
        <f>IF(OR(WEEKDAY(Cafe_FitTrend[[#This Row],[Date]])=1, WEEKDAY(Cafe_FitTrend[[#This Row],[Date]])=7),1,0)</f>
        <v>0</v>
      </c>
      <c r="H33" s="10">
        <f>(Cafe_FitTrend[[#This Row],[Date]]-$B$372)/365*(1+$A$6)</f>
        <v>-1.0216438356164383</v>
      </c>
      <c r="I33" s="8">
        <f>L$17+(L$18*Cafe_FitTrend[[#This Row],[Temp]])+(L$19*Cafe_FitTrend[[#This Row],[ADSpend]])+(L$20*Cafe_FitTrend[[#This Row],[TapsActive]])+(L$21*Cafe_FitTrend[[#This Row],[IsWeekend]])+(L$22*Cafe_FitTrend[[#This Row],[RollChange]])</f>
        <v>7822.6775881525264</v>
      </c>
      <c r="J33" s="4"/>
      <c r="K33" s="4">
        <v>5</v>
      </c>
      <c r="L33" s="4">
        <v>7826.0420818808061</v>
      </c>
      <c r="M33" s="4">
        <v>-797.0712331256027</v>
      </c>
    </row>
    <row r="34" spans="2:13" x14ac:dyDescent="0.3">
      <c r="B34" s="1">
        <f t="shared" si="0"/>
        <v>42763</v>
      </c>
      <c r="C34" s="2">
        <v>11225.538373367735</v>
      </c>
      <c r="D34">
        <v>40</v>
      </c>
      <c r="E34" cm="1">
        <f t="array" ref="E34">_xlfn.SWITCH(MONTH(Cafe_FitTrend[[#This Row],[Date]]),1,100,2,100,3,100,4,150,5,150,6,150,7,150,8,200,9,150,10,150,11,150,12,150)</f>
        <v>100</v>
      </c>
      <c r="F34">
        <v>15</v>
      </c>
      <c r="G34">
        <f>IF(OR(WEEKDAY(Cafe_FitTrend[[#This Row],[Date]])=1, WEEKDAY(Cafe_FitTrend[[#This Row],[Date]])=7),1,0)</f>
        <v>1</v>
      </c>
      <c r="H34" s="10">
        <f>(Cafe_FitTrend[[#This Row],[Date]]-$B$372)/365*(1+$A$6)</f>
        <v>-1.0186301369863013</v>
      </c>
      <c r="I34" s="8">
        <f>L$17+(L$18*Cafe_FitTrend[[#This Row],[Temp]])+(L$19*Cafe_FitTrend[[#This Row],[ADSpend]])+(L$20*Cafe_FitTrend[[#This Row],[TapsActive]])+(L$21*Cafe_FitTrend[[#This Row],[IsWeekend]])+(L$22*Cafe_FitTrend[[#This Row],[RollChange]])</f>
        <v>10625.274835314533</v>
      </c>
      <c r="J34" s="4"/>
      <c r="K34" s="4">
        <v>6</v>
      </c>
      <c r="L34" s="4">
        <v>7656.7307660733677</v>
      </c>
      <c r="M34" s="4">
        <v>-422.53366352251942</v>
      </c>
    </row>
    <row r="35" spans="2:13" x14ac:dyDescent="0.3">
      <c r="B35" s="1">
        <f t="shared" si="0"/>
        <v>42764</v>
      </c>
      <c r="C35" s="2">
        <v>11607.175295506717</v>
      </c>
      <c r="D35">
        <v>43</v>
      </c>
      <c r="E35" cm="1">
        <f t="array" ref="E35">_xlfn.SWITCH(MONTH(Cafe_FitTrend[[#This Row],[Date]]),1,100,2,100,3,100,4,150,5,150,6,150,7,150,8,200,9,150,10,150,11,150,12,150)</f>
        <v>100</v>
      </c>
      <c r="F35">
        <v>18</v>
      </c>
      <c r="G35">
        <f>IF(OR(WEEKDAY(Cafe_FitTrend[[#This Row],[Date]])=1, WEEKDAY(Cafe_FitTrend[[#This Row],[Date]])=7),1,0)</f>
        <v>1</v>
      </c>
      <c r="H35" s="10">
        <f>(Cafe_FitTrend[[#This Row],[Date]]-$B$372)/365*(1+$A$6)</f>
        <v>-1.0156164383561646</v>
      </c>
      <c r="I35" s="8">
        <f>L$17+(L$18*Cafe_FitTrend[[#This Row],[Temp]])+(L$19*Cafe_FitTrend[[#This Row],[ADSpend]])+(L$20*Cafe_FitTrend[[#This Row],[TapsActive]])+(L$21*Cafe_FitTrend[[#This Row],[IsWeekend]])+(L$22*Cafe_FitTrend[[#This Row],[RollChange]])</f>
        <v>10710.170528044457</v>
      </c>
      <c r="J35" s="4"/>
      <c r="K35" s="4">
        <v>7</v>
      </c>
      <c r="L35" s="4">
        <v>9903.9891867506667</v>
      </c>
      <c r="M35" s="4">
        <v>527.60278263097825</v>
      </c>
    </row>
    <row r="36" spans="2:13" x14ac:dyDescent="0.3">
      <c r="B36" s="1">
        <f t="shared" si="0"/>
        <v>42765</v>
      </c>
      <c r="C36" s="2">
        <v>7966.9390890788191</v>
      </c>
      <c r="D36">
        <v>43</v>
      </c>
      <c r="E36" cm="1">
        <f t="array" ref="E36">_xlfn.SWITCH(MONTH(Cafe_FitTrend[[#This Row],[Date]]),1,100,2,100,3,100,4,150,5,150,6,150,7,150,8,200,9,150,10,150,11,150,12,150)</f>
        <v>100</v>
      </c>
      <c r="F36">
        <v>18</v>
      </c>
      <c r="G36">
        <f>IF(OR(WEEKDAY(Cafe_FitTrend[[#This Row],[Date]])=1, WEEKDAY(Cafe_FitTrend[[#This Row],[Date]])=7),1,0)</f>
        <v>0</v>
      </c>
      <c r="H36" s="10">
        <f>(Cafe_FitTrend[[#This Row],[Date]]-$B$372)/365*(1+$A$6)</f>
        <v>-1.0126027397260275</v>
      </c>
      <c r="I36" s="8">
        <f>L$17+(L$18*Cafe_FitTrend[[#This Row],[Temp]])+(L$19*Cafe_FitTrend[[#This Row],[ADSpend]])+(L$20*Cafe_FitTrend[[#This Row],[TapsActive]])+(L$21*Cafe_FitTrend[[#This Row],[IsWeekend]])+(L$22*Cafe_FitTrend[[#This Row],[RollChange]])</f>
        <v>7866.3887693969282</v>
      </c>
      <c r="J36" s="4"/>
      <c r="K36" s="4">
        <v>8</v>
      </c>
      <c r="L36" s="4">
        <v>9699.5771365855253</v>
      </c>
      <c r="M36" s="4">
        <v>72.036083404484089</v>
      </c>
    </row>
    <row r="37" spans="2:13" x14ac:dyDescent="0.3">
      <c r="B37" s="1">
        <f t="shared" si="0"/>
        <v>42766</v>
      </c>
      <c r="C37" s="2">
        <v>8951.7090802618677</v>
      </c>
      <c r="D37">
        <v>53</v>
      </c>
      <c r="E37" cm="1">
        <f t="array" ref="E37">_xlfn.SWITCH(MONTH(Cafe_FitTrend[[#This Row],[Date]]),1,100,2,100,3,100,4,150,5,150,6,150,7,150,8,200,9,150,10,150,11,150,12,150)</f>
        <v>100</v>
      </c>
      <c r="F37">
        <v>14</v>
      </c>
      <c r="G37">
        <f>IF(OR(WEEKDAY(Cafe_FitTrend[[#This Row],[Date]])=1, WEEKDAY(Cafe_FitTrend[[#This Row],[Date]])=7),1,0)</f>
        <v>0</v>
      </c>
      <c r="H37" s="10">
        <f>(Cafe_FitTrend[[#This Row],[Date]]-$B$372)/365*(1+$A$6)</f>
        <v>-1.0095890410958905</v>
      </c>
      <c r="I37" s="8">
        <f>L$17+(L$18*Cafe_FitTrend[[#This Row],[Temp]])+(L$19*Cafe_FitTrend[[#This Row],[ADSpend]])+(L$20*Cafe_FitTrend[[#This Row],[TapsActive]])+(L$21*Cafe_FitTrend[[#This Row],[IsWeekend]])+(L$22*Cafe_FitTrend[[#This Row],[RollChange]])</f>
        <v>8416.8388584087334</v>
      </c>
      <c r="J37" s="4"/>
      <c r="K37" s="4">
        <v>9</v>
      </c>
      <c r="L37" s="4">
        <v>7454.3653160146987</v>
      </c>
      <c r="M37" s="4">
        <v>1509.430966644577</v>
      </c>
    </row>
    <row r="38" spans="2:13" x14ac:dyDescent="0.3">
      <c r="B38" s="1">
        <f t="shared" si="0"/>
        <v>42767</v>
      </c>
      <c r="C38" s="2">
        <v>8741.5222475777064</v>
      </c>
      <c r="D38">
        <v>59</v>
      </c>
      <c r="E38" cm="1">
        <f t="array" ref="E38">_xlfn.SWITCH(MONTH(Cafe_FitTrend[[#This Row],[Date]]),1,100,2,100,3,100,4,150,5,150,6,150,7,150,8,200,9,150,10,150,11,150,12,150)</f>
        <v>100</v>
      </c>
      <c r="F38">
        <v>15</v>
      </c>
      <c r="G38">
        <f>IF(OR(WEEKDAY(Cafe_FitTrend[[#This Row],[Date]])=1, WEEKDAY(Cafe_FitTrend[[#This Row],[Date]])=7),1,0)</f>
        <v>0</v>
      </c>
      <c r="H38" s="10">
        <f>(Cafe_FitTrend[[#This Row],[Date]]-$B$372)/365*(1+$A$6)</f>
        <v>-1.0065753424657535</v>
      </c>
      <c r="I38" s="8">
        <f>L$17+(L$18*Cafe_FitTrend[[#This Row],[Temp]])+(L$19*Cafe_FitTrend[[#This Row],[ADSpend]])+(L$20*Cafe_FitTrend[[#This Row],[TapsActive]])+(L$21*Cafe_FitTrend[[#This Row],[IsWeekend]])+(L$22*Cafe_FitTrend[[#This Row],[RollChange]])</f>
        <v>8681.6749023434695</v>
      </c>
      <c r="J38" s="4"/>
      <c r="K38" s="4">
        <v>10</v>
      </c>
      <c r="L38" s="4">
        <v>7726.960246384574</v>
      </c>
      <c r="M38" s="4">
        <v>-192.07465658122601</v>
      </c>
    </row>
    <row r="39" spans="2:13" x14ac:dyDescent="0.3">
      <c r="B39" s="1">
        <f t="shared" si="0"/>
        <v>42768</v>
      </c>
      <c r="C39" s="2">
        <v>9041.0253919619772</v>
      </c>
      <c r="D39">
        <v>57</v>
      </c>
      <c r="E39" cm="1">
        <f t="array" ref="E39">_xlfn.SWITCH(MONTH(Cafe_FitTrend[[#This Row],[Date]]),1,100,2,100,3,100,4,150,5,150,6,150,7,150,8,200,9,150,10,150,11,150,12,150)</f>
        <v>100</v>
      </c>
      <c r="F39">
        <v>16</v>
      </c>
      <c r="G39">
        <f>IF(OR(WEEKDAY(Cafe_FitTrend[[#This Row],[Date]])=1, WEEKDAY(Cafe_FitTrend[[#This Row],[Date]])=7),1,0)</f>
        <v>0</v>
      </c>
      <c r="H39" s="10">
        <f>(Cafe_FitTrend[[#This Row],[Date]]-$B$372)/365*(1+$A$6)</f>
        <v>-1.0035616438356165</v>
      </c>
      <c r="I39" s="8">
        <f>L$17+(L$18*Cafe_FitTrend[[#This Row],[Temp]])+(L$19*Cafe_FitTrend[[#This Row],[ADSpend]])+(L$20*Cafe_FitTrend[[#This Row],[TapsActive]])+(L$21*Cafe_FitTrend[[#This Row],[IsWeekend]])+(L$22*Cafe_FitTrend[[#This Row],[RollChange]])</f>
        <v>8571.1124709983033</v>
      </c>
      <c r="J39" s="4"/>
      <c r="K39" s="4">
        <v>11</v>
      </c>
      <c r="L39" s="4">
        <v>8640.9847356239952</v>
      </c>
      <c r="M39" s="4">
        <v>-996.77914668584617</v>
      </c>
    </row>
    <row r="40" spans="2:13" x14ac:dyDescent="0.3">
      <c r="B40" s="1">
        <f t="shared" si="0"/>
        <v>42769</v>
      </c>
      <c r="C40" s="2">
        <v>8032.9981543602516</v>
      </c>
      <c r="D40">
        <v>50</v>
      </c>
      <c r="E40" cm="1">
        <f t="array" ref="E40">_xlfn.SWITCH(MONTH(Cafe_FitTrend[[#This Row],[Date]]),1,100,2,100,3,100,4,150,5,150,6,150,7,150,8,200,9,150,10,150,11,150,12,150)</f>
        <v>100</v>
      </c>
      <c r="F40">
        <v>17</v>
      </c>
      <c r="G40">
        <f>IF(OR(WEEKDAY(Cafe_FitTrend[[#This Row],[Date]])=1, WEEKDAY(Cafe_FitTrend[[#This Row],[Date]])=7),1,0)</f>
        <v>0</v>
      </c>
      <c r="H40" s="10">
        <f>(Cafe_FitTrend[[#This Row],[Date]]-$B$372)/365*(1+$A$6)</f>
        <v>-1.0005479452054795</v>
      </c>
      <c r="I40" s="8">
        <f>L$17+(L$18*Cafe_FitTrend[[#This Row],[Temp]])+(L$19*Cafe_FitTrend[[#This Row],[ADSpend]])+(L$20*Cafe_FitTrend[[#This Row],[TapsActive]])+(L$21*Cafe_FitTrend[[#This Row],[IsWeekend]])+(L$22*Cafe_FitTrend[[#This Row],[RollChange]])</f>
        <v>8225.9259926031991</v>
      </c>
      <c r="J40" s="4"/>
      <c r="K40" s="4">
        <v>12</v>
      </c>
      <c r="L40" s="4">
        <v>8776.8704263810487</v>
      </c>
      <c r="M40" s="4">
        <v>851.53023178276271</v>
      </c>
    </row>
    <row r="41" spans="2:13" x14ac:dyDescent="0.3">
      <c r="B41" s="1">
        <f t="shared" si="0"/>
        <v>42770</v>
      </c>
      <c r="C41" s="2">
        <v>10663.283362987837</v>
      </c>
      <c r="D41">
        <v>39</v>
      </c>
      <c r="E41" cm="1">
        <f t="array" ref="E41">_xlfn.SWITCH(MONTH(Cafe_FitTrend[[#This Row],[Date]]),1,100,2,100,3,100,4,150,5,150,6,150,7,150,8,200,9,150,10,150,11,150,12,150)</f>
        <v>100</v>
      </c>
      <c r="F41">
        <v>15</v>
      </c>
      <c r="G41">
        <f>IF(OR(WEEKDAY(Cafe_FitTrend[[#This Row],[Date]])=1, WEEKDAY(Cafe_FitTrend[[#This Row],[Date]])=7),1,0)</f>
        <v>1</v>
      </c>
      <c r="H41" s="10">
        <f>(Cafe_FitTrend[[#This Row],[Date]]-$B$372)/365*(1+$A$6)</f>
        <v>-0.99753424657534262</v>
      </c>
      <c r="I41" s="8">
        <f>L$17+(L$18*Cafe_FitTrend[[#This Row],[Temp]])+(L$19*Cafe_FitTrend[[#This Row],[ADSpend]])+(L$20*Cafe_FitTrend[[#This Row],[TapsActive]])+(L$21*Cafe_FitTrend[[#This Row],[IsWeekend]])+(L$22*Cafe_FitTrend[[#This Row],[RollChange]])</f>
        <v>10598.441068640181</v>
      </c>
      <c r="J41" s="4"/>
      <c r="K41" s="4">
        <v>13</v>
      </c>
      <c r="L41" s="4">
        <v>8795.2583482135615</v>
      </c>
      <c r="M41" s="4">
        <v>1090.3026814764144</v>
      </c>
    </row>
    <row r="42" spans="2:13" x14ac:dyDescent="0.3">
      <c r="B42" s="1">
        <f t="shared" si="0"/>
        <v>42771</v>
      </c>
      <c r="C42" s="2">
        <v>11568.199035128644</v>
      </c>
      <c r="D42">
        <v>43</v>
      </c>
      <c r="E42" cm="1">
        <f t="array" ref="E42">_xlfn.SWITCH(MONTH(Cafe_FitTrend[[#This Row],[Date]]),1,100,2,100,3,100,4,150,5,150,6,150,7,150,8,200,9,150,10,150,11,150,12,150)</f>
        <v>100</v>
      </c>
      <c r="F42">
        <v>17</v>
      </c>
      <c r="G42">
        <f>IF(OR(WEEKDAY(Cafe_FitTrend[[#This Row],[Date]])=1, WEEKDAY(Cafe_FitTrend[[#This Row],[Date]])=7),1,0)</f>
        <v>1</v>
      </c>
      <c r="H42" s="10">
        <f>(Cafe_FitTrend[[#This Row],[Date]]-$B$372)/365*(1+$A$6)</f>
        <v>-0.9945205479452055</v>
      </c>
      <c r="I42" s="8">
        <f>L$17+(L$18*Cafe_FitTrend[[#This Row],[Temp]])+(L$19*Cafe_FitTrend[[#This Row],[ADSpend]])+(L$20*Cafe_FitTrend[[#This Row],[TapsActive]])+(L$21*Cafe_FitTrend[[#This Row],[IsWeekend]])+(L$22*Cafe_FitTrend[[#This Row],[RollChange]])</f>
        <v>10749.844532267512</v>
      </c>
      <c r="J42" s="4"/>
      <c r="K42" s="4">
        <v>14</v>
      </c>
      <c r="L42" s="4">
        <v>11711.28817568297</v>
      </c>
      <c r="M42" s="4">
        <v>-1298.9157606872323</v>
      </c>
    </row>
    <row r="43" spans="2:13" x14ac:dyDescent="0.3">
      <c r="B43" s="1">
        <f t="shared" si="0"/>
        <v>42772</v>
      </c>
      <c r="C43" s="2">
        <v>9268.0317894006712</v>
      </c>
      <c r="D43">
        <v>54</v>
      </c>
      <c r="E43" cm="1">
        <f t="array" ref="E43">_xlfn.SWITCH(MONTH(Cafe_FitTrend[[#This Row],[Date]]),1,100,2,100,3,100,4,150,5,150,6,150,7,150,8,200,9,150,10,150,11,150,12,150)</f>
        <v>100</v>
      </c>
      <c r="F43">
        <v>18</v>
      </c>
      <c r="G43">
        <f>IF(OR(WEEKDAY(Cafe_FitTrend[[#This Row],[Date]])=1, WEEKDAY(Cafe_FitTrend[[#This Row],[Date]])=7),1,0)</f>
        <v>0</v>
      </c>
      <c r="H43" s="10">
        <f>(Cafe_FitTrend[[#This Row],[Date]]-$B$372)/365*(1+$A$6)</f>
        <v>-0.99150684931506849</v>
      </c>
      <c r="I43" s="8">
        <f>L$17+(L$18*Cafe_FitTrend[[#This Row],[Temp]])+(L$19*Cafe_FitTrend[[#This Row],[ADSpend]])+(L$20*Cafe_FitTrend[[#This Row],[TapsActive]])+(L$21*Cafe_FitTrend[[#This Row],[IsWeekend]])+(L$22*Cafe_FitTrend[[#This Row],[RollChange]])</f>
        <v>8402.6527156424236</v>
      </c>
      <c r="J43" s="4"/>
      <c r="K43" s="4">
        <v>15</v>
      </c>
      <c r="L43" s="4">
        <v>11502.810936900682</v>
      </c>
      <c r="M43" s="4">
        <v>-289.95583592868024</v>
      </c>
    </row>
    <row r="44" spans="2:13" x14ac:dyDescent="0.3">
      <c r="B44" s="1">
        <f t="shared" si="0"/>
        <v>42773</v>
      </c>
      <c r="C44" s="2">
        <v>8438.482817494285</v>
      </c>
      <c r="D44">
        <v>61</v>
      </c>
      <c r="E44" cm="1">
        <f t="array" ref="E44">_xlfn.SWITCH(MONTH(Cafe_FitTrend[[#This Row],[Date]]),1,100,2,100,3,100,4,150,5,150,6,150,7,150,8,200,9,150,10,150,11,150,12,150)</f>
        <v>100</v>
      </c>
      <c r="F44">
        <v>12</v>
      </c>
      <c r="G44">
        <f>IF(OR(WEEKDAY(Cafe_FitTrend[[#This Row],[Date]])=1, WEEKDAY(Cafe_FitTrend[[#This Row],[Date]])=7),1,0)</f>
        <v>0</v>
      </c>
      <c r="H44" s="10">
        <f>(Cafe_FitTrend[[#This Row],[Date]]-$B$372)/365*(1+$A$6)</f>
        <v>-0.9884931506849316</v>
      </c>
      <c r="I44" s="8">
        <f>L$17+(L$18*Cafe_FitTrend[[#This Row],[Temp]])+(L$19*Cafe_FitTrend[[#This Row],[ADSpend]])+(L$20*Cafe_FitTrend[[#This Row],[TapsActive]])+(L$21*Cafe_FitTrend[[#This Row],[IsWeekend]])+(L$22*Cafe_FitTrend[[#This Row],[RollChange]])</f>
        <v>8851.4942993991135</v>
      </c>
      <c r="J44" s="4"/>
      <c r="K44" s="4">
        <v>16</v>
      </c>
      <c r="L44" s="4">
        <v>8565.1795594331779</v>
      </c>
      <c r="M44" s="4">
        <v>-715.63888386727012</v>
      </c>
    </row>
    <row r="45" spans="2:13" x14ac:dyDescent="0.3">
      <c r="B45" s="1">
        <f t="shared" si="0"/>
        <v>42774</v>
      </c>
      <c r="C45" s="2">
        <v>8225.6988885206865</v>
      </c>
      <c r="D45">
        <v>59</v>
      </c>
      <c r="E45" cm="1">
        <f t="array" ref="E45">_xlfn.SWITCH(MONTH(Cafe_FitTrend[[#This Row],[Date]]),1,100,2,100,3,100,4,150,5,150,6,150,7,150,8,200,9,150,10,150,11,150,12,150)</f>
        <v>100</v>
      </c>
      <c r="F45">
        <v>20</v>
      </c>
      <c r="G45">
        <f>IF(OR(WEEKDAY(Cafe_FitTrend[[#This Row],[Date]])=1, WEEKDAY(Cafe_FitTrend[[#This Row],[Date]])=7),1,0)</f>
        <v>0</v>
      </c>
      <c r="H45" s="10">
        <f>(Cafe_FitTrend[[#This Row],[Date]]-$B$372)/365*(1+$A$6)</f>
        <v>-0.98547945205479459</v>
      </c>
      <c r="I45" s="8">
        <f>L$17+(L$18*Cafe_FitTrend[[#This Row],[Temp]])+(L$19*Cafe_FitTrend[[#This Row],[ADSpend]])+(L$20*Cafe_FitTrend[[#This Row],[TapsActive]])+(L$21*Cafe_FitTrend[[#This Row],[IsWeekend]])+(L$22*Cafe_FitTrend[[#This Row],[RollChange]])</f>
        <v>8603.851137641981</v>
      </c>
      <c r="J45" s="4"/>
      <c r="K45" s="4">
        <v>17</v>
      </c>
      <c r="L45" s="4">
        <v>8845.9048670373431</v>
      </c>
      <c r="M45" s="4">
        <v>387.23587205389958</v>
      </c>
    </row>
    <row r="46" spans="2:13" x14ac:dyDescent="0.3">
      <c r="B46" s="1">
        <f t="shared" si="0"/>
        <v>42775</v>
      </c>
      <c r="C46" s="2">
        <v>7430.5042058056279</v>
      </c>
      <c r="D46">
        <v>51</v>
      </c>
      <c r="E46" cm="1">
        <f t="array" ref="E46">_xlfn.SWITCH(MONTH(Cafe_FitTrend[[#This Row],[Date]]),1,100,2,100,3,100,4,150,5,150,6,150,7,150,8,200,9,150,10,150,11,150,12,150)</f>
        <v>100</v>
      </c>
      <c r="F46">
        <v>15</v>
      </c>
      <c r="G46">
        <f>IF(OR(WEEKDAY(Cafe_FitTrend[[#This Row],[Date]])=1, WEEKDAY(Cafe_FitTrend[[#This Row],[Date]])=7),1,0)</f>
        <v>0</v>
      </c>
      <c r="H46" s="10">
        <f>(Cafe_FitTrend[[#This Row],[Date]]-$B$372)/365*(1+$A$6)</f>
        <v>-0.98246575342465758</v>
      </c>
      <c r="I46" s="8">
        <f>L$17+(L$18*Cafe_FitTrend[[#This Row],[Temp]])+(L$19*Cafe_FitTrend[[#This Row],[ADSpend]])+(L$20*Cafe_FitTrend[[#This Row],[TapsActive]])+(L$21*Cafe_FitTrend[[#This Row],[IsWeekend]])+(L$22*Cafe_FitTrend[[#This Row],[RollChange]])</f>
        <v>8329.2376187614354</v>
      </c>
      <c r="J46" s="4"/>
      <c r="K46" s="4">
        <v>18</v>
      </c>
      <c r="L46" s="4">
        <v>8883.8757503572779</v>
      </c>
      <c r="M46" s="4">
        <v>982.5725583663334</v>
      </c>
    </row>
    <row r="47" spans="2:13" x14ac:dyDescent="0.3">
      <c r="B47" s="1">
        <f t="shared" si="0"/>
        <v>42776</v>
      </c>
      <c r="C47" s="2">
        <v>7200.4116218769932</v>
      </c>
      <c r="D47">
        <v>44</v>
      </c>
      <c r="E47" cm="1">
        <f t="array" ref="E47">_xlfn.SWITCH(MONTH(Cafe_FitTrend[[#This Row],[Date]]),1,100,2,100,3,100,4,150,5,150,6,150,7,150,8,200,9,150,10,150,11,150,12,150)</f>
        <v>100</v>
      </c>
      <c r="F47">
        <v>15</v>
      </c>
      <c r="G47">
        <f>IF(OR(WEEKDAY(Cafe_FitTrend[[#This Row],[Date]])=1, WEEKDAY(Cafe_FitTrend[[#This Row],[Date]])=7),1,0)</f>
        <v>0</v>
      </c>
      <c r="H47" s="10">
        <f>(Cafe_FitTrend[[#This Row],[Date]]-$B$372)/365*(1+$A$6)</f>
        <v>-0.97945205479452069</v>
      </c>
      <c r="I47" s="8">
        <f>L$17+(L$18*Cafe_FitTrend[[#This Row],[Temp]])+(L$19*Cafe_FitTrend[[#This Row],[ADSpend]])+(L$20*Cafe_FitTrend[[#This Row],[TapsActive]])+(L$21*Cafe_FitTrend[[#This Row],[IsWeekend]])+(L$22*Cafe_FitTrend[[#This Row],[RollChange]])</f>
        <v>8003.6341018537551</v>
      </c>
      <c r="J47" s="4"/>
      <c r="K47" s="4">
        <v>19</v>
      </c>
      <c r="L47" s="4">
        <v>8785.1373940643971</v>
      </c>
      <c r="M47" s="4">
        <v>-783.40396680684808</v>
      </c>
    </row>
    <row r="48" spans="2:13" x14ac:dyDescent="0.3">
      <c r="B48" s="1">
        <f t="shared" si="0"/>
        <v>42777</v>
      </c>
      <c r="C48" s="2">
        <v>11882.302451322106</v>
      </c>
      <c r="D48">
        <v>56</v>
      </c>
      <c r="E48" cm="1">
        <f t="array" ref="E48">_xlfn.SWITCH(MONTH(Cafe_FitTrend[[#This Row],[Date]]),1,100,2,100,3,100,4,150,5,150,6,150,7,150,8,200,9,150,10,150,11,150,12,150)</f>
        <v>100</v>
      </c>
      <c r="F48">
        <v>16</v>
      </c>
      <c r="G48">
        <f>IF(OR(WEEKDAY(Cafe_FitTrend[[#This Row],[Date]])=1, WEEKDAY(Cafe_FitTrend[[#This Row],[Date]])=7),1,0)</f>
        <v>1</v>
      </c>
      <c r="H48" s="10">
        <f>(Cafe_FitTrend[[#This Row],[Date]]-$B$372)/365*(1+$A$6)</f>
        <v>-0.97643835616438368</v>
      </c>
      <c r="I48" s="8">
        <f>L$17+(L$18*Cafe_FitTrend[[#This Row],[Temp]])+(L$19*Cafe_FitTrend[[#This Row],[ADSpend]])+(L$20*Cafe_FitTrend[[#This Row],[TapsActive]])+(L$21*Cafe_FitTrend[[#This Row],[IsWeekend]])+(L$22*Cafe_FitTrend[[#This Row],[RollChange]])</f>
        <v>11396.670909858176</v>
      </c>
      <c r="J48" s="4"/>
      <c r="K48" s="4">
        <v>20</v>
      </c>
      <c r="L48" s="4">
        <v>9014.8727036414293</v>
      </c>
      <c r="M48" s="4">
        <v>935.66500544102382</v>
      </c>
    </row>
    <row r="49" spans="2:13" x14ac:dyDescent="0.3">
      <c r="B49" s="1">
        <f t="shared" si="0"/>
        <v>42778</v>
      </c>
      <c r="C49" s="2">
        <v>12594.791046021532</v>
      </c>
      <c r="D49">
        <v>67</v>
      </c>
      <c r="E49" cm="1">
        <f t="array" ref="E49">_xlfn.SWITCH(MONTH(Cafe_FitTrend[[#This Row],[Date]]),1,100,2,100,3,100,4,150,5,150,6,150,7,150,8,200,9,150,10,150,11,150,12,150)</f>
        <v>100</v>
      </c>
      <c r="F49">
        <v>22</v>
      </c>
      <c r="G49">
        <f>IF(OR(WEEKDAY(Cafe_FitTrend[[#This Row],[Date]])=1, WEEKDAY(Cafe_FitTrend[[#This Row],[Date]])=7),1,0)</f>
        <v>1</v>
      </c>
      <c r="H49" s="10">
        <f>(Cafe_FitTrend[[#This Row],[Date]]-$B$372)/365*(1+$A$6)</f>
        <v>-0.97342465753424667</v>
      </c>
      <c r="I49" s="8">
        <f>L$17+(L$18*Cafe_FitTrend[[#This Row],[Temp]])+(L$19*Cafe_FitTrend[[#This Row],[ADSpend]])+(L$20*Cafe_FitTrend[[#This Row],[TapsActive]])+(L$21*Cafe_FitTrend[[#This Row],[IsWeekend]])+(L$22*Cafe_FitTrend[[#This Row],[RollChange]])</f>
        <v>11798.216193405729</v>
      </c>
      <c r="J49" s="4"/>
      <c r="K49" s="4">
        <v>21</v>
      </c>
      <c r="L49" s="4">
        <v>11559.197753648928</v>
      </c>
      <c r="M49" s="4">
        <v>-48.826422365706094</v>
      </c>
    </row>
    <row r="50" spans="2:13" x14ac:dyDescent="0.3">
      <c r="B50" s="1">
        <f t="shared" si="0"/>
        <v>42779</v>
      </c>
      <c r="C50" s="2">
        <v>9306.8426763631396</v>
      </c>
      <c r="D50">
        <v>57</v>
      </c>
      <c r="E50" cm="1">
        <f t="array" ref="E50">_xlfn.SWITCH(MONTH(Cafe_FitTrend[[#This Row],[Date]]),1,100,2,100,3,100,4,150,5,150,6,150,7,150,8,200,9,150,10,150,11,150,12,150)</f>
        <v>100</v>
      </c>
      <c r="F50">
        <v>12</v>
      </c>
      <c r="G50">
        <f>IF(OR(WEEKDAY(Cafe_FitTrend[[#This Row],[Date]])=1, WEEKDAY(Cafe_FitTrend[[#This Row],[Date]])=7),1,0)</f>
        <v>0</v>
      </c>
      <c r="H50" s="10">
        <f>(Cafe_FitTrend[[#This Row],[Date]]-$B$372)/365*(1+$A$6)</f>
        <v>-0.97041095890410967</v>
      </c>
      <c r="I50" s="8">
        <f>L$17+(L$18*Cafe_FitTrend[[#This Row],[Temp]])+(L$19*Cafe_FitTrend[[#This Row],[ADSpend]])+(L$20*Cafe_FitTrend[[#This Row],[TapsActive]])+(L$21*Cafe_FitTrend[[#This Row],[IsWeekend]])+(L$22*Cafe_FitTrend[[#This Row],[RollChange]])</f>
        <v>8681.0159555325645</v>
      </c>
      <c r="J50" s="4"/>
      <c r="K50" s="4">
        <v>22</v>
      </c>
      <c r="L50" s="4">
        <v>11393.951626458638</v>
      </c>
      <c r="M50" s="4">
        <v>-1223.7107797032386</v>
      </c>
    </row>
    <row r="51" spans="2:13" x14ac:dyDescent="0.3">
      <c r="B51" s="1">
        <f t="shared" si="0"/>
        <v>42780</v>
      </c>
      <c r="C51" s="2">
        <v>8754.7222491481098</v>
      </c>
      <c r="D51">
        <v>54</v>
      </c>
      <c r="E51" cm="1">
        <f t="array" ref="E51">_xlfn.SWITCH(MONTH(Cafe_FitTrend[[#This Row],[Date]]),1,100,2,100,3,100,4,150,5,150,6,150,7,150,8,200,9,150,10,150,11,150,12,150)</f>
        <v>100</v>
      </c>
      <c r="F51">
        <v>20</v>
      </c>
      <c r="G51">
        <f>IF(OR(WEEKDAY(Cafe_FitTrend[[#This Row],[Date]])=1, WEEKDAY(Cafe_FitTrend[[#This Row],[Date]])=7),1,0)</f>
        <v>0</v>
      </c>
      <c r="H51" s="10">
        <f>(Cafe_FitTrend[[#This Row],[Date]]-$B$372)/365*(1+$A$6)</f>
        <v>-0.96739726027397277</v>
      </c>
      <c r="I51" s="8">
        <f>L$17+(L$18*Cafe_FitTrend[[#This Row],[Temp]])+(L$19*Cafe_FitTrend[[#This Row],[ADSpend]])+(L$20*Cafe_FitTrend[[#This Row],[TapsActive]])+(L$21*Cafe_FitTrend[[#This Row],[IsWeekend]])+(L$22*Cafe_FitTrend[[#This Row],[RollChange]])</f>
        <v>8386.4479843654426</v>
      </c>
      <c r="J51" s="4"/>
      <c r="K51" s="4">
        <v>23</v>
      </c>
      <c r="L51" s="4">
        <v>8268.6210113511843</v>
      </c>
      <c r="M51" s="4">
        <v>964.64540733200556</v>
      </c>
    </row>
    <row r="52" spans="2:13" x14ac:dyDescent="0.3">
      <c r="B52" s="1">
        <f t="shared" si="0"/>
        <v>42781</v>
      </c>
      <c r="C52" s="2">
        <v>7881.6190639511342</v>
      </c>
      <c r="D52">
        <v>56</v>
      </c>
      <c r="E52" cm="1">
        <f t="array" ref="E52">_xlfn.SWITCH(MONTH(Cafe_FitTrend[[#This Row],[Date]]),1,100,2,100,3,100,4,150,5,150,6,150,7,150,8,200,9,150,10,150,11,150,12,150)</f>
        <v>100</v>
      </c>
      <c r="F52">
        <v>13</v>
      </c>
      <c r="G52">
        <f>IF(OR(WEEKDAY(Cafe_FitTrend[[#This Row],[Date]])=1, WEEKDAY(Cafe_FitTrend[[#This Row],[Date]])=7),1,0)</f>
        <v>0</v>
      </c>
      <c r="H52" s="10">
        <f>(Cafe_FitTrend[[#This Row],[Date]]-$B$372)/365*(1+$A$6)</f>
        <v>-0.96438356164383565</v>
      </c>
      <c r="I52" s="8">
        <f>L$17+(L$18*Cafe_FitTrend[[#This Row],[Temp]])+(L$19*Cafe_FitTrend[[#This Row],[ADSpend]])+(L$20*Cafe_FitTrend[[#This Row],[TapsActive]])+(L$21*Cafe_FitTrend[[#This Row],[IsWeekend]])+(L$22*Cafe_FitTrend[[#This Row],[RollChange]])</f>
        <v>8620.2484825596202</v>
      </c>
      <c r="J52" s="4"/>
      <c r="K52" s="4">
        <v>24</v>
      </c>
      <c r="L52" s="4">
        <v>8204.9833894160056</v>
      </c>
      <c r="M52" s="4">
        <v>-202.5645766057587</v>
      </c>
    </row>
    <row r="53" spans="2:13" x14ac:dyDescent="0.3">
      <c r="B53" s="1">
        <f t="shared" si="0"/>
        <v>42782</v>
      </c>
      <c r="C53" s="2">
        <v>8962.0104811634501</v>
      </c>
      <c r="D53">
        <v>47</v>
      </c>
      <c r="E53" cm="1">
        <f t="array" ref="E53">_xlfn.SWITCH(MONTH(Cafe_FitTrend[[#This Row],[Date]]),1,100,2,100,3,100,4,150,5,150,6,150,7,150,8,200,9,150,10,150,11,150,12,150)</f>
        <v>100</v>
      </c>
      <c r="F53">
        <v>17</v>
      </c>
      <c r="G53">
        <f>IF(OR(WEEKDAY(Cafe_FitTrend[[#This Row],[Date]])=1, WEEKDAY(Cafe_FitTrend[[#This Row],[Date]])=7),1,0)</f>
        <v>0</v>
      </c>
      <c r="H53" s="10">
        <f>(Cafe_FitTrend[[#This Row],[Date]]-$B$372)/365*(1+$A$6)</f>
        <v>-0.96136986301369864</v>
      </c>
      <c r="I53" s="8">
        <f>L$17+(L$18*Cafe_FitTrend[[#This Row],[Temp]])+(L$19*Cafe_FitTrend[[#This Row],[ADSpend]])+(L$20*Cafe_FitTrend[[#This Row],[TapsActive]])+(L$21*Cafe_FitTrend[[#This Row],[IsWeekend]])+(L$22*Cafe_FitTrend[[#This Row],[RollChange]])</f>
        <v>8122.4635008822679</v>
      </c>
      <c r="J53" s="4"/>
      <c r="K53" s="4">
        <v>25</v>
      </c>
      <c r="L53" s="4">
        <v>8446.5427740453233</v>
      </c>
      <c r="M53" s="4">
        <v>412.16630572325994</v>
      </c>
    </row>
    <row r="54" spans="2:13" x14ac:dyDescent="0.3">
      <c r="B54" s="1">
        <f t="shared" si="0"/>
        <v>42783</v>
      </c>
      <c r="C54" s="2">
        <v>7917.0550052660146</v>
      </c>
      <c r="D54">
        <v>53</v>
      </c>
      <c r="E54" cm="1">
        <f t="array" ref="E54">_xlfn.SWITCH(MONTH(Cafe_FitTrend[[#This Row],[Date]]),1,100,2,100,3,100,4,150,5,150,6,150,7,150,8,200,9,150,10,150,11,150,12,150)</f>
        <v>100</v>
      </c>
      <c r="F54">
        <v>16</v>
      </c>
      <c r="G54">
        <f>IF(OR(WEEKDAY(Cafe_FitTrend[[#This Row],[Date]])=1, WEEKDAY(Cafe_FitTrend[[#This Row],[Date]])=7),1,0)</f>
        <v>0</v>
      </c>
      <c r="H54" s="10">
        <f>(Cafe_FitTrend[[#This Row],[Date]]-$B$372)/365*(1+$A$6)</f>
        <v>-0.95835616438356164</v>
      </c>
      <c r="I54" s="8">
        <f>L$17+(L$18*Cafe_FitTrend[[#This Row],[Temp]])+(L$19*Cafe_FitTrend[[#This Row],[ADSpend]])+(L$20*Cafe_FitTrend[[#This Row],[TapsActive]])+(L$21*Cafe_FitTrend[[#This Row],[IsWeekend]])+(L$22*Cafe_FitTrend[[#This Row],[RollChange]])</f>
        <v>8426.4654677918516</v>
      </c>
      <c r="J54" s="4"/>
      <c r="K54" s="4">
        <v>26</v>
      </c>
      <c r="L54" s="4">
        <v>8519.614391722962</v>
      </c>
      <c r="M54" s="4">
        <v>-325.64956727158642</v>
      </c>
    </row>
    <row r="55" spans="2:13" x14ac:dyDescent="0.3">
      <c r="B55" s="1">
        <f t="shared" si="0"/>
        <v>42784</v>
      </c>
      <c r="C55" s="2">
        <v>10151.771508803118</v>
      </c>
      <c r="D55">
        <v>55</v>
      </c>
      <c r="E55" cm="1">
        <f t="array" ref="E55">_xlfn.SWITCH(MONTH(Cafe_FitTrend[[#This Row],[Date]]),1,100,2,100,3,100,4,150,5,150,6,150,7,150,8,200,9,150,10,150,11,150,12,150)</f>
        <v>100</v>
      </c>
      <c r="F55">
        <v>18</v>
      </c>
      <c r="G55">
        <f>IF(OR(WEEKDAY(Cafe_FitTrend[[#This Row],[Date]])=1, WEEKDAY(Cafe_FitTrend[[#This Row],[Date]])=7),1,0)</f>
        <v>1</v>
      </c>
      <c r="H55" s="10">
        <f>(Cafe_FitTrend[[#This Row],[Date]]-$B$372)/365*(1+$A$6)</f>
        <v>-0.95534246575342474</v>
      </c>
      <c r="I55" s="8">
        <f>L$17+(L$18*Cafe_FitTrend[[#This Row],[Temp]])+(L$19*Cafe_FitTrend[[#This Row],[ADSpend]])+(L$20*Cafe_FitTrend[[#This Row],[TapsActive]])+(L$21*Cafe_FitTrend[[#This Row],[IsWeekend]])+(L$22*Cafe_FitTrend[[#This Row],[RollChange]])</f>
        <v>11330.671220208973</v>
      </c>
      <c r="J55" s="4"/>
      <c r="K55" s="4">
        <v>27</v>
      </c>
      <c r="L55" s="4">
        <v>7822.6775881525264</v>
      </c>
      <c r="M55" s="4">
        <v>775.35219944417258</v>
      </c>
    </row>
    <row r="56" spans="2:13" x14ac:dyDescent="0.3">
      <c r="B56" s="1">
        <f t="shared" si="0"/>
        <v>42785</v>
      </c>
      <c r="C56" s="2">
        <v>10674.037021529502</v>
      </c>
      <c r="D56">
        <v>59</v>
      </c>
      <c r="E56" cm="1">
        <f t="array" ref="E56">_xlfn.SWITCH(MONTH(Cafe_FitTrend[[#This Row],[Date]]),1,100,2,100,3,100,4,150,5,150,6,150,7,150,8,200,9,150,10,150,11,150,12,150)</f>
        <v>100</v>
      </c>
      <c r="F56">
        <v>14</v>
      </c>
      <c r="G56">
        <f>IF(OR(WEEKDAY(Cafe_FitTrend[[#This Row],[Date]])=1, WEEKDAY(Cafe_FitTrend[[#This Row],[Date]])=7),1,0)</f>
        <v>1</v>
      </c>
      <c r="H56" s="10">
        <f>(Cafe_FitTrend[[#This Row],[Date]]-$B$372)/365*(1+$A$6)</f>
        <v>-0.95232876712328773</v>
      </c>
      <c r="I56" s="8">
        <f>L$17+(L$18*Cafe_FitTrend[[#This Row],[Temp]])+(L$19*Cafe_FitTrend[[#This Row],[ADSpend]])+(L$20*Cafe_FitTrend[[#This Row],[TapsActive]])+(L$21*Cafe_FitTrend[[#This Row],[IsWeekend]])+(L$22*Cafe_FitTrend[[#This Row],[RollChange]])</f>
        <v>11599.572452760855</v>
      </c>
      <c r="J56" s="4"/>
      <c r="K56" s="4">
        <v>28</v>
      </c>
      <c r="L56" s="4">
        <v>10625.274835314533</v>
      </c>
      <c r="M56" s="4">
        <v>600.26353805320286</v>
      </c>
    </row>
    <row r="57" spans="2:13" x14ac:dyDescent="0.3">
      <c r="B57" s="1">
        <f t="shared" si="0"/>
        <v>42786</v>
      </c>
      <c r="C57" s="2">
        <v>7762.1807221698609</v>
      </c>
      <c r="D57">
        <v>60</v>
      </c>
      <c r="E57" cm="1">
        <f t="array" ref="E57">_xlfn.SWITCH(MONTH(Cafe_FitTrend[[#This Row],[Date]]),1,100,2,100,3,100,4,150,5,150,6,150,7,150,8,200,9,150,10,150,11,150,12,150)</f>
        <v>100</v>
      </c>
      <c r="F57">
        <v>17</v>
      </c>
      <c r="G57">
        <f>IF(OR(WEEKDAY(Cafe_FitTrend[[#This Row],[Date]])=1, WEEKDAY(Cafe_FitTrend[[#This Row],[Date]])=7),1,0)</f>
        <v>0</v>
      </c>
      <c r="H57" s="10">
        <f>(Cafe_FitTrend[[#This Row],[Date]]-$B$372)/365*(1+$A$6)</f>
        <v>-0.94931506849315073</v>
      </c>
      <c r="I57" s="8">
        <f>L$17+(L$18*Cafe_FitTrend[[#This Row],[Temp]])+(L$19*Cafe_FitTrend[[#This Row],[ADSpend]])+(L$20*Cafe_FitTrend[[#This Row],[TapsActive]])+(L$21*Cafe_FitTrend[[#This Row],[IsWeekend]])+(L$22*Cafe_FitTrend[[#This Row],[RollChange]])</f>
        <v>8743.9666190610369</v>
      </c>
      <c r="J57" s="4"/>
      <c r="K57" s="4">
        <v>29</v>
      </c>
      <c r="L57" s="4">
        <v>10710.170528044457</v>
      </c>
      <c r="M57" s="4">
        <v>897.00476746226013</v>
      </c>
    </row>
    <row r="58" spans="2:13" x14ac:dyDescent="0.3">
      <c r="B58" s="1">
        <f t="shared" si="0"/>
        <v>42787</v>
      </c>
      <c r="C58" s="2">
        <v>8443.6699534440377</v>
      </c>
      <c r="D58">
        <v>62</v>
      </c>
      <c r="E58" cm="1">
        <f t="array" ref="E58">_xlfn.SWITCH(MONTH(Cafe_FitTrend[[#This Row],[Date]]),1,100,2,100,3,100,4,150,5,150,6,150,7,150,8,200,9,150,10,150,11,150,12,150)</f>
        <v>100</v>
      </c>
      <c r="F58">
        <v>17</v>
      </c>
      <c r="G58">
        <f>IF(OR(WEEKDAY(Cafe_FitTrend[[#This Row],[Date]])=1, WEEKDAY(Cafe_FitTrend[[#This Row],[Date]])=7),1,0)</f>
        <v>0</v>
      </c>
      <c r="H58" s="10">
        <f>(Cafe_FitTrend[[#This Row],[Date]]-$B$372)/365*(1+$A$6)</f>
        <v>-0.94630136986301383</v>
      </c>
      <c r="I58" s="8">
        <f>L$17+(L$18*Cafe_FitTrend[[#This Row],[Temp]])+(L$19*Cafe_FitTrend[[#This Row],[ADSpend]])+(L$20*Cafe_FitTrend[[#This Row],[TapsActive]])+(L$21*Cafe_FitTrend[[#This Row],[IsWeekend]])+(L$22*Cafe_FitTrend[[#This Row],[RollChange]])</f>
        <v>8840.6863868432447</v>
      </c>
      <c r="J58" s="4"/>
      <c r="K58" s="4">
        <v>30</v>
      </c>
      <c r="L58" s="4">
        <v>7866.3887693969282</v>
      </c>
      <c r="M58" s="4">
        <v>100.55031968189087</v>
      </c>
    </row>
    <row r="59" spans="2:13" x14ac:dyDescent="0.3">
      <c r="B59" s="1">
        <f t="shared" si="0"/>
        <v>42788</v>
      </c>
      <c r="C59" s="2">
        <v>10108.193878535832</v>
      </c>
      <c r="D59">
        <v>63</v>
      </c>
      <c r="E59" cm="1">
        <f t="array" ref="E59">_xlfn.SWITCH(MONTH(Cafe_FitTrend[[#This Row],[Date]]),1,100,2,100,3,100,4,150,5,150,6,150,7,150,8,200,9,150,10,150,11,150,12,150)</f>
        <v>100</v>
      </c>
      <c r="F59">
        <v>16</v>
      </c>
      <c r="G59">
        <f>IF(OR(WEEKDAY(Cafe_FitTrend[[#This Row],[Date]])=1, WEEKDAY(Cafe_FitTrend[[#This Row],[Date]])=7),1,0)</f>
        <v>0</v>
      </c>
      <c r="H59" s="10">
        <f>(Cafe_FitTrend[[#This Row],[Date]]-$B$372)/365*(1+$A$6)</f>
        <v>-0.94328767123287682</v>
      </c>
      <c r="I59" s="8">
        <f>L$17+(L$18*Cafe_FitTrend[[#This Row],[Temp]])+(L$19*Cafe_FitTrend[[#This Row],[ADSpend]])+(L$20*Cafe_FitTrend[[#This Row],[TapsActive]])+(L$21*Cafe_FitTrend[[#This Row],[IsWeekend]])+(L$22*Cafe_FitTrend[[#This Row],[RollChange]])</f>
        <v>8910.0643067028923</v>
      </c>
      <c r="J59" s="4"/>
      <c r="K59" s="4">
        <v>31</v>
      </c>
      <c r="L59" s="4">
        <v>8416.8388584087334</v>
      </c>
      <c r="M59" s="4">
        <v>534.87022185313435</v>
      </c>
    </row>
    <row r="60" spans="2:13" x14ac:dyDescent="0.3">
      <c r="B60" s="1">
        <f t="shared" si="0"/>
        <v>42789</v>
      </c>
      <c r="C60" s="2">
        <v>9479.4838856416645</v>
      </c>
      <c r="D60">
        <v>63</v>
      </c>
      <c r="E60" cm="1">
        <f t="array" ref="E60">_xlfn.SWITCH(MONTH(Cafe_FitTrend[[#This Row],[Date]]),1,100,2,100,3,100,4,150,5,150,6,150,7,150,8,200,9,150,10,150,11,150,12,150)</f>
        <v>100</v>
      </c>
      <c r="F60">
        <v>16</v>
      </c>
      <c r="G60">
        <f>IF(OR(WEEKDAY(Cafe_FitTrend[[#This Row],[Date]])=1, WEEKDAY(Cafe_FitTrend[[#This Row],[Date]])=7),1,0)</f>
        <v>0</v>
      </c>
      <c r="H60" s="10">
        <f>(Cafe_FitTrend[[#This Row],[Date]]-$B$372)/365*(1+$A$6)</f>
        <v>-0.94027397260273982</v>
      </c>
      <c r="I60" s="8">
        <f>L$17+(L$18*Cafe_FitTrend[[#This Row],[Temp]])+(L$19*Cafe_FitTrend[[#This Row],[ADSpend]])+(L$20*Cafe_FitTrend[[#This Row],[TapsActive]])+(L$21*Cafe_FitTrend[[#This Row],[IsWeekend]])+(L$22*Cafe_FitTrend[[#This Row],[RollChange]])</f>
        <v>8912.9344556651249</v>
      </c>
      <c r="J60" s="4"/>
      <c r="K60" s="4">
        <v>32</v>
      </c>
      <c r="L60" s="4">
        <v>8681.6749023434695</v>
      </c>
      <c r="M60" s="4">
        <v>59.847345234236855</v>
      </c>
    </row>
    <row r="61" spans="2:13" x14ac:dyDescent="0.3">
      <c r="B61" s="1">
        <f t="shared" si="0"/>
        <v>42790</v>
      </c>
      <c r="C61" s="2">
        <v>7969.9568329357417</v>
      </c>
      <c r="D61">
        <v>66</v>
      </c>
      <c r="E61" cm="1">
        <f t="array" ref="E61">_xlfn.SWITCH(MONTH(Cafe_FitTrend[[#This Row],[Date]]),1,100,2,100,3,100,4,150,5,150,6,150,7,150,8,200,9,150,10,150,11,150,12,150)</f>
        <v>100</v>
      </c>
      <c r="F61">
        <v>20</v>
      </c>
      <c r="G61">
        <f>IF(OR(WEEKDAY(Cafe_FitTrend[[#This Row],[Date]])=1, WEEKDAY(Cafe_FitTrend[[#This Row],[Date]])=7),1,0)</f>
        <v>0</v>
      </c>
      <c r="H61" s="10">
        <f>(Cafe_FitTrend[[#This Row],[Date]]-$B$372)/365*(1+$A$6)</f>
        <v>-0.93726027397260292</v>
      </c>
      <c r="I61" s="8">
        <f>L$17+(L$18*Cafe_FitTrend[[#This Row],[Temp]])+(L$19*Cafe_FitTrend[[#This Row],[ADSpend]])+(L$20*Cafe_FitTrend[[#This Row],[TapsActive]])+(L$21*Cafe_FitTrend[[#This Row],[IsWeekend]])+(L$22*Cafe_FitTrend[[#This Row],[RollChange]])</f>
        <v>8978.2471869076253</v>
      </c>
      <c r="J61" s="4"/>
      <c r="K61" s="4">
        <v>33</v>
      </c>
      <c r="L61" s="4">
        <v>8571.1124709983033</v>
      </c>
      <c r="M61" s="4">
        <v>469.91292096367397</v>
      </c>
    </row>
    <row r="62" spans="2:13" x14ac:dyDescent="0.3">
      <c r="B62" s="1">
        <f t="shared" si="0"/>
        <v>42791</v>
      </c>
      <c r="C62" s="2">
        <v>12310.465300435482</v>
      </c>
      <c r="D62">
        <v>64</v>
      </c>
      <c r="E62" cm="1">
        <f t="array" ref="E62">_xlfn.SWITCH(MONTH(Cafe_FitTrend[[#This Row],[Date]]),1,100,2,100,3,100,4,150,5,150,6,150,7,150,8,200,9,150,10,150,11,150,12,150)</f>
        <v>100</v>
      </c>
      <c r="F62">
        <v>14</v>
      </c>
      <c r="G62">
        <f>IF(OR(WEEKDAY(Cafe_FitTrend[[#This Row],[Date]])=1, WEEKDAY(Cafe_FitTrend[[#This Row],[Date]])=7),1,0)</f>
        <v>1</v>
      </c>
      <c r="H62" s="10">
        <f>(Cafe_FitTrend[[#This Row],[Date]]-$B$372)/365*(1+$A$6)</f>
        <v>-0.9342465753424658</v>
      </c>
      <c r="I62" s="8">
        <f>L$17+(L$18*Cafe_FitTrend[[#This Row],[Temp]])+(L$19*Cafe_FitTrend[[#This Row],[ADSpend]])+(L$20*Cafe_FitTrend[[#This Row],[TapsActive]])+(L$21*Cafe_FitTrend[[#This Row],[IsWeekend]])+(L$22*Cafe_FitTrend[[#This Row],[RollChange]])</f>
        <v>11851.41739358419</v>
      </c>
      <c r="J62" s="4"/>
      <c r="K62" s="4">
        <v>34</v>
      </c>
      <c r="L62" s="4">
        <v>8225.9259926031991</v>
      </c>
      <c r="M62" s="4">
        <v>-192.92783824294747</v>
      </c>
    </row>
    <row r="63" spans="2:13" x14ac:dyDescent="0.3">
      <c r="B63" s="1">
        <f t="shared" si="0"/>
        <v>42792</v>
      </c>
      <c r="C63" s="2">
        <v>11282.421939591815</v>
      </c>
      <c r="D63">
        <v>48</v>
      </c>
      <c r="E63" cm="1">
        <f t="array" ref="E63">_xlfn.SWITCH(MONTH(Cafe_FitTrend[[#This Row],[Date]]),1,100,2,100,3,100,4,150,5,150,6,150,7,150,8,200,9,150,10,150,11,150,12,150)</f>
        <v>100</v>
      </c>
      <c r="F63">
        <v>20</v>
      </c>
      <c r="G63">
        <f>IF(OR(WEEKDAY(Cafe_FitTrend[[#This Row],[Date]])=1, WEEKDAY(Cafe_FitTrend[[#This Row],[Date]])=7),1,0)</f>
        <v>1</v>
      </c>
      <c r="H63" s="10">
        <f>(Cafe_FitTrend[[#This Row],[Date]]-$B$372)/365*(1+$A$6)</f>
        <v>-0.93123287671232879</v>
      </c>
      <c r="I63" s="8">
        <f>L$17+(L$18*Cafe_FitTrend[[#This Row],[Temp]])+(L$19*Cafe_FitTrend[[#This Row],[ADSpend]])+(L$20*Cafe_FitTrend[[#This Row],[TapsActive]])+(L$21*Cafe_FitTrend[[#This Row],[IsWeekend]])+(L$22*Cafe_FitTrend[[#This Row],[RollChange]])</f>
        <v>10985.992823062079</v>
      </c>
      <c r="J63" s="4"/>
      <c r="K63" s="4">
        <v>35</v>
      </c>
      <c r="L63" s="4">
        <v>10598.441068640181</v>
      </c>
      <c r="M63" s="4">
        <v>64.842294347656207</v>
      </c>
    </row>
    <row r="64" spans="2:13" x14ac:dyDescent="0.3">
      <c r="B64" s="1">
        <f t="shared" si="0"/>
        <v>42793</v>
      </c>
      <c r="C64" s="2">
        <v>8240.8261251629956</v>
      </c>
      <c r="D64">
        <v>51</v>
      </c>
      <c r="E64" cm="1">
        <f t="array" ref="E64">_xlfn.SWITCH(MONTH(Cafe_FitTrend[[#This Row],[Date]]),1,100,2,100,3,100,4,150,5,150,6,150,7,150,8,200,9,150,10,150,11,150,12,150)</f>
        <v>100</v>
      </c>
      <c r="F64">
        <v>19</v>
      </c>
      <c r="G64">
        <f>IF(OR(WEEKDAY(Cafe_FitTrend[[#This Row],[Date]])=1, WEEKDAY(Cafe_FitTrend[[#This Row],[Date]])=7),1,0)</f>
        <v>0</v>
      </c>
      <c r="H64" s="10">
        <f>(Cafe_FitTrend[[#This Row],[Date]]-$B$372)/365*(1+$A$6)</f>
        <v>-0.92821917808219179</v>
      </c>
      <c r="I64" s="8">
        <f>L$17+(L$18*Cafe_FitTrend[[#This Row],[Temp]])+(L$19*Cafe_FitTrend[[#This Row],[ADSpend]])+(L$20*Cafe_FitTrend[[#This Row],[TapsActive]])+(L$21*Cafe_FitTrend[[#This Row],[IsWeekend]])+(L$22*Cafe_FitTrend[[#This Row],[RollChange]])</f>
        <v>8302.568454131937</v>
      </c>
      <c r="J64" s="4"/>
      <c r="K64" s="4">
        <v>36</v>
      </c>
      <c r="L64" s="4">
        <v>10749.844532267512</v>
      </c>
      <c r="M64" s="4">
        <v>818.35450286113155</v>
      </c>
    </row>
    <row r="65" spans="2:13" x14ac:dyDescent="0.3">
      <c r="B65" s="1">
        <f t="shared" si="0"/>
        <v>42794</v>
      </c>
      <c r="C65" s="2">
        <v>9346.5829343441128</v>
      </c>
      <c r="D65">
        <v>57</v>
      </c>
      <c r="E65" cm="1">
        <f t="array" ref="E65">_xlfn.SWITCH(MONTH(Cafe_FitTrend[[#This Row],[Date]]),1,100,2,100,3,100,4,150,5,150,6,150,7,150,8,200,9,150,10,150,11,150,12,150)</f>
        <v>100</v>
      </c>
      <c r="F65">
        <v>19</v>
      </c>
      <c r="G65">
        <f>IF(OR(WEEKDAY(Cafe_FitTrend[[#This Row],[Date]])=1, WEEKDAY(Cafe_FitTrend[[#This Row],[Date]])=7),1,0)</f>
        <v>0</v>
      </c>
      <c r="H65" s="10">
        <f>(Cafe_FitTrend[[#This Row],[Date]]-$B$372)/365*(1+$A$6)</f>
        <v>-0.92520547945205489</v>
      </c>
      <c r="I65" s="8">
        <f>L$17+(L$18*Cafe_FitTrend[[#This Row],[Temp]])+(L$19*Cafe_FitTrend[[#This Row],[ADSpend]])+(L$20*Cafe_FitTrend[[#This Row],[TapsActive]])+(L$21*Cafe_FitTrend[[#This Row],[IsWeekend]])+(L$22*Cafe_FitTrend[[#This Row],[RollChange]])</f>
        <v>8586.987459554095</v>
      </c>
      <c r="J65" s="4"/>
      <c r="K65" s="4">
        <v>37</v>
      </c>
      <c r="L65" s="4">
        <v>8402.6527156424236</v>
      </c>
      <c r="M65" s="4">
        <v>865.37907375824761</v>
      </c>
    </row>
    <row r="66" spans="2:13" x14ac:dyDescent="0.3">
      <c r="B66" s="1">
        <f t="shared" si="0"/>
        <v>42795</v>
      </c>
      <c r="C66" s="2">
        <v>9197.4314425290922</v>
      </c>
      <c r="D66">
        <v>68</v>
      </c>
      <c r="E66" cm="1">
        <f t="array" ref="E66">_xlfn.SWITCH(MONTH(Cafe_FitTrend[[#This Row],[Date]]),1,100,2,100,3,100,4,150,5,150,6,150,7,150,8,200,9,150,10,150,11,150,12,150)</f>
        <v>100</v>
      </c>
      <c r="F66">
        <v>16</v>
      </c>
      <c r="G66">
        <f>IF(OR(WEEKDAY(Cafe_FitTrend[[#This Row],[Date]])=1, WEEKDAY(Cafe_FitTrend[[#This Row],[Date]])=7),1,0)</f>
        <v>0</v>
      </c>
      <c r="H66" s="10">
        <f>(Cafe_FitTrend[[#This Row],[Date]]-$B$372)/365*(1+$A$6)</f>
        <v>-0.92219178082191788</v>
      </c>
      <c r="I66" s="8">
        <f>L$17+(L$18*Cafe_FitTrend[[#This Row],[Temp]])+(L$19*Cafe_FitTrend[[#This Row],[ADSpend]])+(L$20*Cafe_FitTrend[[#This Row],[TapsActive]])+(L$21*Cafe_FitTrend[[#This Row],[IsWeekend]])+(L$22*Cafe_FitTrend[[#This Row],[RollChange]])</f>
        <v>9164.7793964884622</v>
      </c>
      <c r="J66" s="4"/>
      <c r="K66" s="4">
        <v>38</v>
      </c>
      <c r="L66" s="4">
        <v>8851.4942993991135</v>
      </c>
      <c r="M66" s="4">
        <v>-413.01148190482854</v>
      </c>
    </row>
    <row r="67" spans="2:13" x14ac:dyDescent="0.3">
      <c r="B67" s="1">
        <f t="shared" si="0"/>
        <v>42796</v>
      </c>
      <c r="C67" s="2">
        <v>9252.2590754122029</v>
      </c>
      <c r="D67">
        <v>54</v>
      </c>
      <c r="E67" cm="1">
        <f t="array" ref="E67">_xlfn.SWITCH(MONTH(Cafe_FitTrend[[#This Row],[Date]]),1,100,2,100,3,100,4,150,5,150,6,150,7,150,8,200,9,150,10,150,11,150,12,150)</f>
        <v>100</v>
      </c>
      <c r="F67">
        <v>21</v>
      </c>
      <c r="G67">
        <f>IF(OR(WEEKDAY(Cafe_FitTrend[[#This Row],[Date]])=1, WEEKDAY(Cafe_FitTrend[[#This Row],[Date]])=7),1,0)</f>
        <v>0</v>
      </c>
      <c r="H67" s="10">
        <f>(Cafe_FitTrend[[#This Row],[Date]]-$B$372)/365*(1+$A$6)</f>
        <v>-0.91917808219178088</v>
      </c>
      <c r="I67" s="8">
        <f>L$17+(L$18*Cafe_FitTrend[[#This Row],[Temp]])+(L$19*Cafe_FitTrend[[#This Row],[ADSpend]])+(L$20*Cafe_FitTrend[[#This Row],[TapsActive]])+(L$21*Cafe_FitTrend[[#This Row],[IsWeekend]])+(L$22*Cafe_FitTrend[[#This Row],[RollChange]])</f>
        <v>8412.7874062737519</v>
      </c>
      <c r="J67" s="4"/>
      <c r="K67" s="4">
        <v>39</v>
      </c>
      <c r="L67" s="4">
        <v>8603.851137641981</v>
      </c>
      <c r="M67" s="4">
        <v>-378.15224912129452</v>
      </c>
    </row>
    <row r="68" spans="2:13" x14ac:dyDescent="0.3">
      <c r="B68" s="1">
        <f t="shared" si="0"/>
        <v>42797</v>
      </c>
      <c r="C68" s="2">
        <v>7226.2630702310416</v>
      </c>
      <c r="D68">
        <v>48</v>
      </c>
      <c r="E68" cm="1">
        <f t="array" ref="E68">_xlfn.SWITCH(MONTH(Cafe_FitTrend[[#This Row],[Date]]),1,100,2,100,3,100,4,150,5,150,6,150,7,150,8,200,9,150,10,150,11,150,12,150)</f>
        <v>100</v>
      </c>
      <c r="F68">
        <v>13</v>
      </c>
      <c r="G68">
        <f>IF(OR(WEEKDAY(Cafe_FitTrend[[#This Row],[Date]])=1, WEEKDAY(Cafe_FitTrend[[#This Row],[Date]])=7),1,0)</f>
        <v>0</v>
      </c>
      <c r="H68" s="10">
        <f>(Cafe_FitTrend[[#This Row],[Date]]-$B$372)/365*(1+$A$6)</f>
        <v>-0.91616438356164398</v>
      </c>
      <c r="I68" s="8">
        <f>L$17+(L$18*Cafe_FitTrend[[#This Row],[Temp]])+(L$19*Cafe_FitTrend[[#This Row],[ADSpend]])+(L$20*Cafe_FitTrend[[#This Row],[TapsActive]])+(L$21*Cafe_FitTrend[[#This Row],[IsWeekend]])+(L$22*Cafe_FitTrend[[#This Row],[RollChange]])</f>
        <v>8290.7723906754509</v>
      </c>
      <c r="J68" s="4"/>
      <c r="K68" s="4">
        <v>40</v>
      </c>
      <c r="L68" s="4">
        <v>8329.2376187614354</v>
      </c>
      <c r="M68" s="4">
        <v>-898.73341295580758</v>
      </c>
    </row>
    <row r="69" spans="2:13" x14ac:dyDescent="0.3">
      <c r="B69" s="1">
        <f t="shared" si="0"/>
        <v>42798</v>
      </c>
      <c r="C69" s="2">
        <v>10451.139924567058</v>
      </c>
      <c r="D69">
        <v>48</v>
      </c>
      <c r="E69" cm="1">
        <f t="array" ref="E69">_xlfn.SWITCH(MONTH(Cafe_FitTrend[[#This Row],[Date]]),1,100,2,100,3,100,4,150,5,150,6,150,7,150,8,200,9,150,10,150,11,150,12,150)</f>
        <v>100</v>
      </c>
      <c r="F69">
        <v>18</v>
      </c>
      <c r="G69">
        <f>IF(OR(WEEKDAY(Cafe_FitTrend[[#This Row],[Date]])=1, WEEKDAY(Cafe_FitTrend[[#This Row],[Date]])=7),1,0)</f>
        <v>1</v>
      </c>
      <c r="H69" s="10">
        <f>(Cafe_FitTrend[[#This Row],[Date]]-$B$372)/365*(1+$A$6)</f>
        <v>-0.91315068493150697</v>
      </c>
      <c r="I69" s="8">
        <f>L$17+(L$18*Cafe_FitTrend[[#This Row],[Temp]])+(L$19*Cafe_FitTrend[[#This Row],[ADSpend]])+(L$20*Cafe_FitTrend[[#This Row],[TapsActive]])+(L$21*Cafe_FitTrend[[#This Row],[IsWeekend]])+(L$22*Cafe_FitTrend[[#This Row],[RollChange]])</f>
        <v>11042.379639810326</v>
      </c>
      <c r="J69" s="4"/>
      <c r="K69" s="4">
        <v>41</v>
      </c>
      <c r="L69" s="4">
        <v>8003.6341018537551</v>
      </c>
      <c r="M69" s="4">
        <v>-803.22247997676186</v>
      </c>
    </row>
    <row r="70" spans="2:13" x14ac:dyDescent="0.3">
      <c r="B70" s="1">
        <f t="shared" si="0"/>
        <v>42799</v>
      </c>
      <c r="C70" s="2">
        <v>11642.844586452866</v>
      </c>
      <c r="D70">
        <v>54</v>
      </c>
      <c r="E70" cm="1">
        <f t="array" ref="E70">_xlfn.SWITCH(MONTH(Cafe_FitTrend[[#This Row],[Date]]),1,100,2,100,3,100,4,150,5,150,6,150,7,150,8,200,9,150,10,150,11,150,12,150)</f>
        <v>100</v>
      </c>
      <c r="F70">
        <v>19</v>
      </c>
      <c r="G70">
        <f>IF(OR(WEEKDAY(Cafe_FitTrend[[#This Row],[Date]])=1, WEEKDAY(Cafe_FitTrend[[#This Row],[Date]])=7),1,0)</f>
        <v>1</v>
      </c>
      <c r="H70" s="10">
        <f>(Cafe_FitTrend[[#This Row],[Date]]-$B$372)/365*(1+$A$6)</f>
        <v>-0.91013698630136997</v>
      </c>
      <c r="I70" s="8">
        <f>L$17+(L$18*Cafe_FitTrend[[#This Row],[Temp]])+(L$19*Cafe_FitTrend[[#This Row],[ADSpend]])+(L$20*Cafe_FitTrend[[#This Row],[TapsActive]])+(L$21*Cafe_FitTrend[[#This Row],[IsWeekend]])+(L$22*Cafe_FitTrend[[#This Row],[RollChange]])</f>
        <v>11307.215683745062</v>
      </c>
      <c r="J70" s="4"/>
      <c r="K70" s="4">
        <v>42</v>
      </c>
      <c r="L70" s="4">
        <v>11396.670909858176</v>
      </c>
      <c r="M70" s="4">
        <v>485.63154146393026</v>
      </c>
    </row>
    <row r="71" spans="2:13" x14ac:dyDescent="0.3">
      <c r="B71" s="1">
        <f t="shared" si="0"/>
        <v>42800</v>
      </c>
      <c r="C71" s="2">
        <v>8668.3560713776933</v>
      </c>
      <c r="D71">
        <v>62</v>
      </c>
      <c r="E71" cm="1">
        <f t="array" ref="E71">_xlfn.SWITCH(MONTH(Cafe_FitTrend[[#This Row],[Date]]),1,100,2,100,3,100,4,150,5,150,6,150,7,150,8,200,9,150,10,150,11,150,12,150)</f>
        <v>100</v>
      </c>
      <c r="F71">
        <v>15</v>
      </c>
      <c r="G71">
        <f>IF(OR(WEEKDAY(Cafe_FitTrend[[#This Row],[Date]])=1, WEEKDAY(Cafe_FitTrend[[#This Row],[Date]])=7),1,0)</f>
        <v>0</v>
      </c>
      <c r="H71" s="10">
        <f>(Cafe_FitTrend[[#This Row],[Date]]-$B$372)/365*(1+$A$6)</f>
        <v>-0.90712328767123296</v>
      </c>
      <c r="I71" s="8">
        <f>L$17+(L$18*Cafe_FitTrend[[#This Row],[Temp]])+(L$19*Cafe_FitTrend[[#This Row],[ADSpend]])+(L$20*Cafe_FitTrend[[#This Row],[TapsActive]])+(L$21*Cafe_FitTrend[[#This Row],[IsWeekend]])+(L$22*Cafe_FitTrend[[#This Row],[RollChange]])</f>
        <v>8917.1642463271273</v>
      </c>
      <c r="J71" s="4"/>
      <c r="K71" s="4">
        <v>43</v>
      </c>
      <c r="L71" s="4">
        <v>11798.216193405729</v>
      </c>
      <c r="M71" s="4">
        <v>796.57485261580223</v>
      </c>
    </row>
    <row r="72" spans="2:13" x14ac:dyDescent="0.3">
      <c r="B72" s="1">
        <f t="shared" si="0"/>
        <v>42801</v>
      </c>
      <c r="C72" s="2">
        <v>9398.0485745322803</v>
      </c>
      <c r="D72">
        <v>62</v>
      </c>
      <c r="E72" cm="1">
        <f t="array" ref="E72">_xlfn.SWITCH(MONTH(Cafe_FitTrend[[#This Row],[Date]]),1,100,2,100,3,100,4,150,5,150,6,150,7,150,8,200,9,150,10,150,11,150,12,150)</f>
        <v>100</v>
      </c>
      <c r="F72">
        <v>13</v>
      </c>
      <c r="G72">
        <f>IF(OR(WEEKDAY(Cafe_FitTrend[[#This Row],[Date]])=1, WEEKDAY(Cafe_FitTrend[[#This Row],[Date]])=7),1,0)</f>
        <v>0</v>
      </c>
      <c r="H72" s="10">
        <f>(Cafe_FitTrend[[#This Row],[Date]]-$B$372)/365*(1+$A$6)</f>
        <v>-0.90410958904109595</v>
      </c>
      <c r="I72" s="8">
        <f>L$17+(L$18*Cafe_FitTrend[[#This Row],[Temp]])+(L$19*Cafe_FitTrend[[#This Row],[ADSpend]])+(L$20*Cafe_FitTrend[[#This Row],[TapsActive]])+(L$21*Cafe_FitTrend[[#This Row],[IsWeekend]])+(L$22*Cafe_FitTrend[[#This Row],[RollChange]])</f>
        <v>8959.2003182642075</v>
      </c>
      <c r="J72" s="4"/>
      <c r="K72" s="4">
        <v>44</v>
      </c>
      <c r="L72" s="4">
        <v>8681.0159555325645</v>
      </c>
      <c r="M72" s="4">
        <v>625.82672083057514</v>
      </c>
    </row>
    <row r="73" spans="2:13" x14ac:dyDescent="0.3">
      <c r="B73" s="1">
        <f t="shared" ref="B73:B136" si="1">B72+1</f>
        <v>42802</v>
      </c>
      <c r="C73" s="2">
        <v>8016.7307537028846</v>
      </c>
      <c r="D73">
        <v>60</v>
      </c>
      <c r="E73" cm="1">
        <f t="array" ref="E73">_xlfn.SWITCH(MONTH(Cafe_FitTrend[[#This Row],[Date]]),1,100,2,100,3,100,4,150,5,150,6,150,7,150,8,200,9,150,10,150,11,150,12,150)</f>
        <v>100</v>
      </c>
      <c r="F73">
        <v>14</v>
      </c>
      <c r="G73">
        <f>IF(OR(WEEKDAY(Cafe_FitTrend[[#This Row],[Date]])=1, WEEKDAY(Cafe_FitTrend[[#This Row],[Date]])=7),1,0)</f>
        <v>0</v>
      </c>
      <c r="H73" s="10">
        <f>(Cafe_FitTrend[[#This Row],[Date]]-$B$372)/365*(1+$A$6)</f>
        <v>-0.90109589041095894</v>
      </c>
      <c r="I73" s="8">
        <f>L$17+(L$18*Cafe_FitTrend[[#This Row],[Temp]])+(L$19*Cafe_FitTrend[[#This Row],[ADSpend]])+(L$20*Cafe_FitTrend[[#This Row],[TapsActive]])+(L$21*Cafe_FitTrend[[#This Row],[IsWeekend]])+(L$22*Cafe_FitTrend[[#This Row],[RollChange]])</f>
        <v>8848.637886919043</v>
      </c>
      <c r="J73" s="4"/>
      <c r="K73" s="4">
        <v>45</v>
      </c>
      <c r="L73" s="4">
        <v>8386.4479843654426</v>
      </c>
      <c r="M73" s="4">
        <v>368.27426478266716</v>
      </c>
    </row>
    <row r="74" spans="2:13" x14ac:dyDescent="0.3">
      <c r="B74" s="1">
        <f t="shared" si="1"/>
        <v>42803</v>
      </c>
      <c r="C74" s="2">
        <v>10230.904425521607</v>
      </c>
      <c r="D74">
        <v>59</v>
      </c>
      <c r="E74" cm="1">
        <f t="array" ref="E74">_xlfn.SWITCH(MONTH(Cafe_FitTrend[[#This Row],[Date]]),1,100,2,100,3,100,4,150,5,150,6,150,7,150,8,200,9,150,10,150,11,150,12,150)</f>
        <v>100</v>
      </c>
      <c r="F74">
        <v>18</v>
      </c>
      <c r="G74">
        <f>IF(OR(WEEKDAY(Cafe_FitTrend[[#This Row],[Date]])=1, WEEKDAY(Cafe_FitTrend[[#This Row],[Date]])=7),1,0)</f>
        <v>0</v>
      </c>
      <c r="H74" s="10">
        <f>(Cafe_FitTrend[[#This Row],[Date]]-$B$372)/365*(1+$A$6)</f>
        <v>-0.89808219178082194</v>
      </c>
      <c r="I74" s="8">
        <f>L$17+(L$18*Cafe_FitTrend[[#This Row],[Temp]])+(L$19*Cafe_FitTrend[[#This Row],[ADSpend]])+(L$20*Cafe_FitTrend[[#This Row],[TapsActive]])+(L$21*Cafe_FitTrend[[#This Row],[IsWeekend]])+(L$22*Cafe_FitTrend[[#This Row],[RollChange]])</f>
        <v>8726.2513805215931</v>
      </c>
      <c r="J74" s="4"/>
      <c r="K74" s="4">
        <v>46</v>
      </c>
      <c r="L74" s="4">
        <v>8620.2484825596202</v>
      </c>
      <c r="M74" s="4">
        <v>-738.62941860848605</v>
      </c>
    </row>
    <row r="75" spans="2:13" x14ac:dyDescent="0.3">
      <c r="B75" s="1">
        <f t="shared" si="1"/>
        <v>42804</v>
      </c>
      <c r="C75" s="2">
        <v>8704.5462922277784</v>
      </c>
      <c r="D75">
        <v>63</v>
      </c>
      <c r="E75" cm="1">
        <f t="array" ref="E75">_xlfn.SWITCH(MONTH(Cafe_FitTrend[[#This Row],[Date]]),1,100,2,100,3,100,4,150,5,150,6,150,7,150,8,200,9,150,10,150,11,150,12,150)</f>
        <v>100</v>
      </c>
      <c r="F75">
        <v>21</v>
      </c>
      <c r="G75">
        <f>IF(OR(WEEKDAY(Cafe_FitTrend[[#This Row],[Date]])=1, WEEKDAY(Cafe_FitTrend[[#This Row],[Date]])=7),1,0)</f>
        <v>0</v>
      </c>
      <c r="H75" s="10">
        <f>(Cafe_FitTrend[[#This Row],[Date]]-$B$372)/365*(1+$A$6)</f>
        <v>-0.89506849315068504</v>
      </c>
      <c r="I75" s="8">
        <f>L$17+(L$18*Cafe_FitTrend[[#This Row],[Temp]])+(L$19*Cafe_FitTrend[[#This Row],[ADSpend]])+(L$20*Cafe_FitTrend[[#This Row],[TapsActive]])+(L$21*Cafe_FitTrend[[#This Row],[IsWeekend]])+(L$22*Cafe_FitTrend[[#This Row],[RollChange]])</f>
        <v>8858.071882661503</v>
      </c>
      <c r="J75" s="4"/>
      <c r="K75" s="4">
        <v>47</v>
      </c>
      <c r="L75" s="4">
        <v>8122.4635008822679</v>
      </c>
      <c r="M75" s="4">
        <v>839.54698028118219</v>
      </c>
    </row>
    <row r="76" spans="2:13" x14ac:dyDescent="0.3">
      <c r="B76" s="1">
        <f t="shared" si="1"/>
        <v>42805</v>
      </c>
      <c r="C76" s="2">
        <v>12282.154320248199</v>
      </c>
      <c r="D76">
        <v>50</v>
      </c>
      <c r="E76" cm="1">
        <f t="array" ref="E76">_xlfn.SWITCH(MONTH(Cafe_FitTrend[[#This Row],[Date]]),1,100,2,100,3,100,4,150,5,150,6,150,7,150,8,200,9,150,10,150,11,150,12,150)</f>
        <v>100</v>
      </c>
      <c r="F76">
        <v>17</v>
      </c>
      <c r="G76">
        <f>IF(OR(WEEKDAY(Cafe_FitTrend[[#This Row],[Date]])=1, WEEKDAY(Cafe_FitTrend[[#This Row],[Date]])=7),1,0)</f>
        <v>1</v>
      </c>
      <c r="H76" s="10">
        <f>(Cafe_FitTrend[[#This Row],[Date]]-$B$372)/365*(1+$A$6)</f>
        <v>-0.89205479452054803</v>
      </c>
      <c r="I76" s="8">
        <f>L$17+(L$18*Cafe_FitTrend[[#This Row],[Temp]])+(L$19*Cafe_FitTrend[[#This Row],[ADSpend]])+(L$20*Cafe_FitTrend[[#This Row],[TapsActive]])+(L$21*Cafe_FitTrend[[#This Row],[IsWeekend]])+(L$22*Cafe_FitTrend[[#This Row],[RollChange]])</f>
        <v>11175.903262853359</v>
      </c>
      <c r="J76" s="4"/>
      <c r="K76" s="4">
        <v>48</v>
      </c>
      <c r="L76" s="4">
        <v>8426.4654677918516</v>
      </c>
      <c r="M76" s="4">
        <v>-509.41046252583692</v>
      </c>
    </row>
    <row r="77" spans="2:13" x14ac:dyDescent="0.3">
      <c r="B77" s="1">
        <f t="shared" si="1"/>
        <v>42806</v>
      </c>
      <c r="C77" s="2">
        <v>11692.153744557889</v>
      </c>
      <c r="D77">
        <v>41</v>
      </c>
      <c r="E77" cm="1">
        <f t="array" ref="E77">_xlfn.SWITCH(MONTH(Cafe_FitTrend[[#This Row],[Date]]),1,100,2,100,3,100,4,150,5,150,6,150,7,150,8,200,9,150,10,150,11,150,12,150)</f>
        <v>100</v>
      </c>
      <c r="F77">
        <v>16</v>
      </c>
      <c r="G77">
        <f>IF(OR(WEEKDAY(Cafe_FitTrend[[#This Row],[Date]])=1, WEEKDAY(Cafe_FitTrend[[#This Row],[Date]])=7),1,0)</f>
        <v>1</v>
      </c>
      <c r="H77" s="10">
        <f>(Cafe_FitTrend[[#This Row],[Date]]-$B$372)/365*(1+$A$6)</f>
        <v>-0.88904109589041103</v>
      </c>
      <c r="I77" s="8">
        <f>L$17+(L$18*Cafe_FitTrend[[#This Row],[Temp]])+(L$19*Cafe_FitTrend[[#This Row],[ADSpend]])+(L$20*Cafe_FitTrend[[#This Row],[TapsActive]])+(L$21*Cafe_FitTrend[[#This Row],[IsWeekend]])+(L$22*Cafe_FitTrend[[#This Row],[RollChange]])</f>
        <v>10776.033088613129</v>
      </c>
      <c r="J77" s="4"/>
      <c r="K77" s="4">
        <v>49</v>
      </c>
      <c r="L77" s="4">
        <v>11330.671220208973</v>
      </c>
      <c r="M77" s="4">
        <v>-1178.8997114058548</v>
      </c>
    </row>
    <row r="78" spans="2:13" x14ac:dyDescent="0.3">
      <c r="B78" s="1">
        <f t="shared" si="1"/>
        <v>42807</v>
      </c>
      <c r="C78" s="2">
        <v>7301.5755880555434</v>
      </c>
      <c r="D78">
        <v>39</v>
      </c>
      <c r="E78" cm="1">
        <f t="array" ref="E78">_xlfn.SWITCH(MONTH(Cafe_FitTrend[[#This Row],[Date]]),1,100,2,100,3,100,4,150,5,150,6,150,7,150,8,200,9,150,10,150,11,150,12,150)</f>
        <v>100</v>
      </c>
      <c r="F78">
        <v>18</v>
      </c>
      <c r="G78">
        <f>IF(OR(WEEKDAY(Cafe_FitTrend[[#This Row],[Date]])=1, WEEKDAY(Cafe_FitTrend[[#This Row],[Date]])=7),1,0)</f>
        <v>0</v>
      </c>
      <c r="H78" s="10">
        <f>(Cafe_FitTrend[[#This Row],[Date]]-$B$372)/365*(1+$A$6)</f>
        <v>-0.88602739726027402</v>
      </c>
      <c r="I78" s="8">
        <f>L$17+(L$18*Cafe_FitTrend[[#This Row],[Temp]])+(L$19*Cafe_FitTrend[[#This Row],[ADSpend]])+(L$20*Cafe_FitTrend[[#This Row],[TapsActive]])+(L$21*Cafe_FitTrend[[#This Row],[IsWeekend]])+(L$22*Cafe_FitTrend[[#This Row],[RollChange]])</f>
        <v>7799.235788170774</v>
      </c>
      <c r="J78" s="4"/>
      <c r="K78" s="4">
        <v>50</v>
      </c>
      <c r="L78" s="4">
        <v>11599.572452760855</v>
      </c>
      <c r="M78" s="4">
        <v>-925.53543123135205</v>
      </c>
    </row>
    <row r="79" spans="2:13" x14ac:dyDescent="0.3">
      <c r="B79" s="1">
        <f t="shared" si="1"/>
        <v>42808</v>
      </c>
      <c r="C79" s="2">
        <v>7291.5243177532757</v>
      </c>
      <c r="D79">
        <v>41</v>
      </c>
      <c r="E79" cm="1">
        <f t="array" ref="E79">_xlfn.SWITCH(MONTH(Cafe_FitTrend[[#This Row],[Date]]),1,100,2,100,3,100,4,150,5,150,6,150,7,150,8,200,9,150,10,150,11,150,12,150)</f>
        <v>100</v>
      </c>
      <c r="F79">
        <v>18</v>
      </c>
      <c r="G79">
        <f>IF(OR(WEEKDAY(Cafe_FitTrend[[#This Row],[Date]])=1, WEEKDAY(Cafe_FitTrend[[#This Row],[Date]])=7),1,0)</f>
        <v>0</v>
      </c>
      <c r="H79" s="10">
        <f>(Cafe_FitTrend[[#This Row],[Date]]-$B$372)/365*(1+$A$6)</f>
        <v>-0.88301369863013712</v>
      </c>
      <c r="I79" s="8">
        <f>L$17+(L$18*Cafe_FitTrend[[#This Row],[Temp]])+(L$19*Cafe_FitTrend[[#This Row],[ADSpend]])+(L$20*Cafe_FitTrend[[#This Row],[TapsActive]])+(L$21*Cafe_FitTrend[[#This Row],[IsWeekend]])+(L$22*Cafe_FitTrend[[#This Row],[RollChange]])</f>
        <v>7895.9555559529826</v>
      </c>
      <c r="J79" s="4"/>
      <c r="K79" s="4">
        <v>51</v>
      </c>
      <c r="L79" s="4">
        <v>8743.9666190610369</v>
      </c>
      <c r="M79" s="4">
        <v>-981.78589689117598</v>
      </c>
    </row>
    <row r="80" spans="2:13" x14ac:dyDescent="0.3">
      <c r="B80" s="1">
        <f t="shared" si="1"/>
        <v>42809</v>
      </c>
      <c r="C80" s="2">
        <v>8489.1700542301442</v>
      </c>
      <c r="D80">
        <v>34</v>
      </c>
      <c r="E80" cm="1">
        <f t="array" ref="E80">_xlfn.SWITCH(MONTH(Cafe_FitTrend[[#This Row],[Date]]),1,100,2,100,3,100,4,150,5,150,6,150,7,150,8,200,9,150,10,150,11,150,12,150)</f>
        <v>100</v>
      </c>
      <c r="F80">
        <v>18</v>
      </c>
      <c r="G80">
        <f>IF(OR(WEEKDAY(Cafe_FitTrend[[#This Row],[Date]])=1, WEEKDAY(Cafe_FitTrend[[#This Row],[Date]])=7),1,0)</f>
        <v>0</v>
      </c>
      <c r="H80" s="10">
        <f>(Cafe_FitTrend[[#This Row],[Date]]-$B$372)/365*(1+$A$6)</f>
        <v>-0.88000000000000012</v>
      </c>
      <c r="I80" s="8">
        <f>L$17+(L$18*Cafe_FitTrend[[#This Row],[Temp]])+(L$19*Cafe_FitTrend[[#This Row],[ADSpend]])+(L$20*Cafe_FitTrend[[#This Row],[TapsActive]])+(L$21*Cafe_FitTrend[[#This Row],[IsWeekend]])+(L$22*Cafe_FitTrend[[#This Row],[RollChange]])</f>
        <v>7570.3520390453032</v>
      </c>
      <c r="J80" s="4"/>
      <c r="K80" s="4">
        <v>52</v>
      </c>
      <c r="L80" s="4">
        <v>8840.6863868432447</v>
      </c>
      <c r="M80" s="4">
        <v>-397.01643339920702</v>
      </c>
    </row>
    <row r="81" spans="2:13" x14ac:dyDescent="0.3">
      <c r="B81" s="1">
        <f t="shared" si="1"/>
        <v>42810</v>
      </c>
      <c r="C81" s="2">
        <v>6844.1304101548076</v>
      </c>
      <c r="D81">
        <v>38</v>
      </c>
      <c r="E81" cm="1">
        <f t="array" ref="E81">_xlfn.SWITCH(MONTH(Cafe_FitTrend[[#This Row],[Date]]),1,100,2,100,3,100,4,150,5,150,6,150,7,150,8,200,9,150,10,150,11,150,12,150)</f>
        <v>100</v>
      </c>
      <c r="F81">
        <v>14</v>
      </c>
      <c r="G81">
        <f>IF(OR(WEEKDAY(Cafe_FitTrend[[#This Row],[Date]])=1, WEEKDAY(Cafe_FitTrend[[#This Row],[Date]])=7),1,0)</f>
        <v>0</v>
      </c>
      <c r="H81" s="10">
        <f>(Cafe_FitTrend[[#This Row],[Date]]-$B$372)/365*(1+$A$6)</f>
        <v>-0.876986301369863</v>
      </c>
      <c r="I81" s="8">
        <f>L$17+(L$18*Cafe_FitTrend[[#This Row],[Temp]])+(L$19*Cafe_FitTrend[[#This Row],[ADSpend]])+(L$20*Cafe_FitTrend[[#This Row],[TapsActive]])+(L$21*Cafe_FitTrend[[#This Row],[IsWeekend]])+(L$22*Cafe_FitTrend[[#This Row],[RollChange]])</f>
        <v>7839.2532715971838</v>
      </c>
      <c r="J81" s="4"/>
      <c r="K81" s="4">
        <v>53</v>
      </c>
      <c r="L81" s="4">
        <v>8910.0643067028923</v>
      </c>
      <c r="M81" s="4">
        <v>1198.1295718329402</v>
      </c>
    </row>
    <row r="82" spans="2:13" x14ac:dyDescent="0.3">
      <c r="B82" s="1">
        <f t="shared" si="1"/>
        <v>42811</v>
      </c>
      <c r="C82" s="2">
        <v>9173.6474822106993</v>
      </c>
      <c r="D82">
        <v>49</v>
      </c>
      <c r="E82" cm="1">
        <f t="array" ref="E82">_xlfn.SWITCH(MONTH(Cafe_FitTrend[[#This Row],[Date]]),1,100,2,100,3,100,4,150,5,150,6,150,7,150,8,200,9,150,10,150,11,150,12,150)</f>
        <v>100</v>
      </c>
      <c r="F82">
        <v>16</v>
      </c>
      <c r="G82">
        <f>IF(OR(WEEKDAY(Cafe_FitTrend[[#This Row],[Date]])=1, WEEKDAY(Cafe_FitTrend[[#This Row],[Date]])=7),1,0)</f>
        <v>0</v>
      </c>
      <c r="H82" s="10">
        <f>(Cafe_FitTrend[[#This Row],[Date]]-$B$372)/365*(1+$A$6)</f>
        <v>-0.8739726027397261</v>
      </c>
      <c r="I82" s="8">
        <f>L$17+(L$18*Cafe_FitTrend[[#This Row],[Temp]])+(L$19*Cafe_FitTrend[[#This Row],[ADSpend]])+(L$20*Cafe_FitTrend[[#This Row],[TapsActive]])+(L$21*Cafe_FitTrend[[#This Row],[IsWeekend]])+(L$22*Cafe_FitTrend[[#This Row],[RollChange]])</f>
        <v>8319.1304010944332</v>
      </c>
      <c r="J82" s="4"/>
      <c r="K82" s="4">
        <v>54</v>
      </c>
      <c r="L82" s="4">
        <v>8912.9344556651249</v>
      </c>
      <c r="M82" s="4">
        <v>566.54942997653961</v>
      </c>
    </row>
    <row r="83" spans="2:13" x14ac:dyDescent="0.3">
      <c r="B83" s="1">
        <f t="shared" si="1"/>
        <v>42812</v>
      </c>
      <c r="C83" s="2">
        <v>11271.6125987419</v>
      </c>
      <c r="D83">
        <v>62</v>
      </c>
      <c r="E83" cm="1">
        <f t="array" ref="E83">_xlfn.SWITCH(MONTH(Cafe_FitTrend[[#This Row],[Date]]),1,100,2,100,3,100,4,150,5,150,6,150,7,150,8,200,9,150,10,150,11,150,12,150)</f>
        <v>100</v>
      </c>
      <c r="F83">
        <v>16</v>
      </c>
      <c r="G83">
        <f>IF(OR(WEEKDAY(Cafe_FitTrend[[#This Row],[Date]])=1, WEEKDAY(Cafe_FitTrend[[#This Row],[Date]])=7),1,0)</f>
        <v>1</v>
      </c>
      <c r="H83" s="10">
        <f>(Cafe_FitTrend[[#This Row],[Date]]-$B$372)/365*(1+$A$6)</f>
        <v>-0.87095890410958909</v>
      </c>
      <c r="I83" s="8">
        <f>L$17+(L$18*Cafe_FitTrend[[#This Row],[Temp]])+(L$19*Cafe_FitTrend[[#This Row],[ADSpend]])+(L$20*Cafe_FitTrend[[#This Row],[TapsActive]])+(L$21*Cafe_FitTrend[[#This Row],[IsWeekend]])+(L$22*Cafe_FitTrend[[#This Row],[RollChange]])</f>
        <v>11778.674979996265</v>
      </c>
      <c r="J83" s="4"/>
      <c r="K83" s="4">
        <v>55</v>
      </c>
      <c r="L83" s="4">
        <v>8978.2471869076253</v>
      </c>
      <c r="M83" s="4">
        <v>-1008.2903539718836</v>
      </c>
    </row>
    <row r="84" spans="2:13" x14ac:dyDescent="0.3">
      <c r="B84" s="1">
        <f t="shared" si="1"/>
        <v>42813</v>
      </c>
      <c r="C84" s="2">
        <v>11017.426127056373</v>
      </c>
      <c r="D84">
        <v>55</v>
      </c>
      <c r="E84" cm="1">
        <f t="array" ref="E84">_xlfn.SWITCH(MONTH(Cafe_FitTrend[[#This Row],[Date]]),1,100,2,100,3,100,4,150,5,150,6,150,7,150,8,200,9,150,10,150,11,150,12,150)</f>
        <v>100</v>
      </c>
      <c r="F84">
        <v>17</v>
      </c>
      <c r="G84">
        <f>IF(OR(WEEKDAY(Cafe_FitTrend[[#This Row],[Date]])=1, WEEKDAY(Cafe_FitTrend[[#This Row],[Date]])=7),1,0)</f>
        <v>1</v>
      </c>
      <c r="H84" s="10">
        <f>(Cafe_FitTrend[[#This Row],[Date]]-$B$372)/365*(1+$A$6)</f>
        <v>-0.86794520547945209</v>
      </c>
      <c r="I84" s="8">
        <f>L$17+(L$18*Cafe_FitTrend[[#This Row],[Temp]])+(L$19*Cafe_FitTrend[[#This Row],[ADSpend]])+(L$20*Cafe_FitTrend[[#This Row],[TapsActive]])+(L$21*Cafe_FitTrend[[#This Row],[IsWeekend]])+(L$22*Cafe_FitTrend[[#This Row],[RollChange]])</f>
        <v>11433.488501601159</v>
      </c>
      <c r="J84" s="4"/>
      <c r="K84" s="4">
        <v>56</v>
      </c>
      <c r="L84" s="4">
        <v>11851.41739358419</v>
      </c>
      <c r="M84" s="4">
        <v>459.04790685129228</v>
      </c>
    </row>
    <row r="85" spans="2:13" x14ac:dyDescent="0.3">
      <c r="B85" s="1">
        <f t="shared" si="1"/>
        <v>42814</v>
      </c>
      <c r="C85" s="2">
        <v>8878.9813493017264</v>
      </c>
      <c r="D85">
        <v>57</v>
      </c>
      <c r="E85" cm="1">
        <f t="array" ref="E85">_xlfn.SWITCH(MONTH(Cafe_FitTrend[[#This Row],[Date]]),1,100,2,100,3,100,4,150,5,150,6,150,7,150,8,200,9,150,10,150,11,150,12,150)</f>
        <v>100</v>
      </c>
      <c r="F85">
        <v>17</v>
      </c>
      <c r="G85">
        <f>IF(OR(WEEKDAY(Cafe_FitTrend[[#This Row],[Date]])=1, WEEKDAY(Cafe_FitTrend[[#This Row],[Date]])=7),1,0)</f>
        <v>0</v>
      </c>
      <c r="H85" s="10">
        <f>(Cafe_FitTrend[[#This Row],[Date]]-$B$372)/365*(1+$A$6)</f>
        <v>-0.86493150684931508</v>
      </c>
      <c r="I85" s="8">
        <f>L$17+(L$18*Cafe_FitTrend[[#This Row],[Temp]])+(L$19*Cafe_FitTrend[[#This Row],[ADSpend]])+(L$20*Cafe_FitTrend[[#This Row],[TapsActive]])+(L$21*Cafe_FitTrend[[#This Row],[IsWeekend]])+(L$22*Cafe_FitTrend[[#This Row],[RollChange]])</f>
        <v>8683.5563617736079</v>
      </c>
      <c r="J85" s="4"/>
      <c r="K85" s="4">
        <v>57</v>
      </c>
      <c r="L85" s="4">
        <v>10985.992823062079</v>
      </c>
      <c r="M85" s="4">
        <v>296.42911652973635</v>
      </c>
    </row>
    <row r="86" spans="2:13" x14ac:dyDescent="0.3">
      <c r="B86" s="1">
        <f t="shared" si="1"/>
        <v>42815</v>
      </c>
      <c r="C86" s="2">
        <v>10175.233961331278</v>
      </c>
      <c r="D86">
        <v>71</v>
      </c>
      <c r="E86" cm="1">
        <f t="array" ref="E86">_xlfn.SWITCH(MONTH(Cafe_FitTrend[[#This Row],[Date]]),1,100,2,100,3,100,4,150,5,150,6,150,7,150,8,200,9,150,10,150,11,150,12,150)</f>
        <v>100</v>
      </c>
      <c r="F86">
        <v>17</v>
      </c>
      <c r="G86">
        <f>IF(OR(WEEKDAY(Cafe_FitTrend[[#This Row],[Date]])=1, WEEKDAY(Cafe_FitTrend[[#This Row],[Date]])=7),1,0)</f>
        <v>0</v>
      </c>
      <c r="H86" s="10">
        <f>(Cafe_FitTrend[[#This Row],[Date]]-$B$372)/365*(1+$A$6)</f>
        <v>-0.86191780821917818</v>
      </c>
      <c r="I86" s="8">
        <f>L$17+(L$18*Cafe_FitTrend[[#This Row],[Temp]])+(L$19*Cafe_FitTrend[[#This Row],[ADSpend]])+(L$20*Cafe_FitTrend[[#This Row],[TapsActive]])+(L$21*Cafe_FitTrend[[#This Row],[IsWeekend]])+(L$22*Cafe_FitTrend[[#This Row],[RollChange]])</f>
        <v>9343.3738424756648</v>
      </c>
      <c r="J86" s="4"/>
      <c r="K86" s="4">
        <v>58</v>
      </c>
      <c r="L86" s="4">
        <v>8302.568454131937</v>
      </c>
      <c r="M86" s="4">
        <v>-61.742328968941365</v>
      </c>
    </row>
    <row r="87" spans="2:13" x14ac:dyDescent="0.3">
      <c r="B87" s="1">
        <f t="shared" si="1"/>
        <v>42816</v>
      </c>
      <c r="C87" s="2">
        <v>8792.5075296340146</v>
      </c>
      <c r="D87">
        <v>63</v>
      </c>
      <c r="E87" cm="1">
        <f t="array" ref="E87">_xlfn.SWITCH(MONTH(Cafe_FitTrend[[#This Row],[Date]]),1,100,2,100,3,100,4,150,5,150,6,150,7,150,8,200,9,150,10,150,11,150,12,150)</f>
        <v>100</v>
      </c>
      <c r="F87">
        <v>17</v>
      </c>
      <c r="G87">
        <f>IF(OR(WEEKDAY(Cafe_FitTrend[[#This Row],[Date]])=1, WEEKDAY(Cafe_FitTrend[[#This Row],[Date]])=7),1,0)</f>
        <v>0</v>
      </c>
      <c r="H87" s="10">
        <f>(Cafe_FitTrend[[#This Row],[Date]]-$B$372)/365*(1+$A$6)</f>
        <v>-0.85890410958904118</v>
      </c>
      <c r="I87" s="8">
        <f>L$17+(L$18*Cafe_FitTrend[[#This Row],[Temp]])+(L$19*Cafe_FitTrend[[#This Row],[ADSpend]])+(L$20*Cafe_FitTrend[[#This Row],[TapsActive]])+(L$21*Cafe_FitTrend[[#This Row],[IsWeekend]])+(L$22*Cafe_FitTrend[[#This Row],[RollChange]])</f>
        <v>8970.8455161579968</v>
      </c>
      <c r="J87" s="4"/>
      <c r="K87" s="4">
        <v>59</v>
      </c>
      <c r="L87" s="4">
        <v>8586.987459554095</v>
      </c>
      <c r="M87" s="4">
        <v>759.59547479001776</v>
      </c>
    </row>
    <row r="88" spans="2:13" x14ac:dyDescent="0.3">
      <c r="B88" s="1">
        <f t="shared" si="1"/>
        <v>42817</v>
      </c>
      <c r="C88" s="2">
        <v>8753.7055650291732</v>
      </c>
      <c r="D88">
        <v>57</v>
      </c>
      <c r="E88" cm="1">
        <f t="array" ref="E88">_xlfn.SWITCH(MONTH(Cafe_FitTrend[[#This Row],[Date]]),1,100,2,100,3,100,4,150,5,150,6,150,7,150,8,200,9,150,10,150,11,150,12,150)</f>
        <v>100</v>
      </c>
      <c r="F88">
        <v>17</v>
      </c>
      <c r="G88">
        <f>IF(OR(WEEKDAY(Cafe_FitTrend[[#This Row],[Date]])=1, WEEKDAY(Cafe_FitTrend[[#This Row],[Date]])=7),1,0)</f>
        <v>0</v>
      </c>
      <c r="H88" s="10">
        <f>(Cafe_FitTrend[[#This Row],[Date]]-$B$372)/365*(1+$A$6)</f>
        <v>-0.85589041095890417</v>
      </c>
      <c r="I88" s="8">
        <f>L$17+(L$18*Cafe_FitTrend[[#This Row],[Temp]])+(L$19*Cafe_FitTrend[[#This Row],[ADSpend]])+(L$20*Cafe_FitTrend[[#This Row],[TapsActive]])+(L$21*Cafe_FitTrend[[#This Row],[IsWeekend]])+(L$22*Cafe_FitTrend[[#This Row],[RollChange]])</f>
        <v>8692.1668086603077</v>
      </c>
      <c r="J88" s="4"/>
      <c r="K88" s="4">
        <v>60</v>
      </c>
      <c r="L88" s="4">
        <v>9164.7793964884622</v>
      </c>
      <c r="M88" s="4">
        <v>32.652046040630012</v>
      </c>
    </row>
    <row r="89" spans="2:13" x14ac:dyDescent="0.3">
      <c r="B89" s="1">
        <f t="shared" si="1"/>
        <v>42818</v>
      </c>
      <c r="C89" s="2">
        <v>9321.2748164897384</v>
      </c>
      <c r="D89">
        <v>62</v>
      </c>
      <c r="E89" cm="1">
        <f t="array" ref="E89">_xlfn.SWITCH(MONTH(Cafe_FitTrend[[#This Row],[Date]]),1,100,2,100,3,100,4,150,5,150,6,150,7,150,8,200,9,150,10,150,11,150,12,150)</f>
        <v>100</v>
      </c>
      <c r="F89">
        <v>14</v>
      </c>
      <c r="G89">
        <f>IF(OR(WEEKDAY(Cafe_FitTrend[[#This Row],[Date]])=1, WEEKDAY(Cafe_FitTrend[[#This Row],[Date]])=7),1,0)</f>
        <v>0</v>
      </c>
      <c r="H89" s="10">
        <f>(Cafe_FitTrend[[#This Row],[Date]]-$B$372)/365*(1+$A$6)</f>
        <v>-0.85287671232876727</v>
      </c>
      <c r="I89" s="8">
        <f>L$17+(L$18*Cafe_FitTrend[[#This Row],[Temp]])+(L$19*Cafe_FitTrend[[#This Row],[ADSpend]])+(L$20*Cafe_FitTrend[[#This Row],[TapsActive]])+(L$21*Cafe_FitTrend[[#This Row],[IsWeekend]])+(L$22*Cafe_FitTrend[[#This Row],[RollChange]])</f>
        <v>8988.4098891347494</v>
      </c>
      <c r="J89" s="4"/>
      <c r="K89" s="4">
        <v>61</v>
      </c>
      <c r="L89" s="4">
        <v>8412.7874062737519</v>
      </c>
      <c r="M89" s="4">
        <v>839.47166913845103</v>
      </c>
    </row>
    <row r="90" spans="2:13" x14ac:dyDescent="0.3">
      <c r="B90" s="1">
        <f t="shared" si="1"/>
        <v>42819</v>
      </c>
      <c r="C90" s="2">
        <v>10634.489540588766</v>
      </c>
      <c r="D90">
        <v>66</v>
      </c>
      <c r="E90" cm="1">
        <f t="array" ref="E90">_xlfn.SWITCH(MONTH(Cafe_FitTrend[[#This Row],[Date]]),1,100,2,100,3,100,4,150,5,150,6,150,7,150,8,200,9,150,10,150,11,150,12,150)</f>
        <v>100</v>
      </c>
      <c r="F90">
        <v>19</v>
      </c>
      <c r="G90">
        <f>IF(OR(WEEKDAY(Cafe_FitTrend[[#This Row],[Date]])=1, WEEKDAY(Cafe_FitTrend[[#This Row],[Date]])=7),1,0)</f>
        <v>1</v>
      </c>
      <c r="H90" s="10">
        <f>(Cafe_FitTrend[[#This Row],[Date]]-$B$372)/365*(1+$A$6)</f>
        <v>-0.84986301369863027</v>
      </c>
      <c r="I90" s="8">
        <f>L$17+(L$18*Cafe_FitTrend[[#This Row],[Temp]])+(L$19*Cafe_FitTrend[[#This Row],[ADSpend]])+(L$20*Cafe_FitTrend[[#This Row],[TapsActive]])+(L$21*Cafe_FitTrend[[#This Row],[IsWeekend]])+(L$22*Cafe_FitTrend[[#This Row],[RollChange]])</f>
        <v>11927.716375909573</v>
      </c>
      <c r="J90" s="4"/>
      <c r="K90" s="4">
        <v>62</v>
      </c>
      <c r="L90" s="4">
        <v>8290.7723906754509</v>
      </c>
      <c r="M90" s="4">
        <v>-1064.5093204444092</v>
      </c>
    </row>
    <row r="91" spans="2:13" x14ac:dyDescent="0.3">
      <c r="B91" s="1">
        <f t="shared" si="1"/>
        <v>42820</v>
      </c>
      <c r="C91" s="2">
        <v>11351.195402391633</v>
      </c>
      <c r="D91">
        <v>67</v>
      </c>
      <c r="E91" cm="1">
        <f t="array" ref="E91">_xlfn.SWITCH(MONTH(Cafe_FitTrend[[#This Row],[Date]]),1,100,2,100,3,100,4,150,5,150,6,150,7,150,8,200,9,150,10,150,11,150,12,150)</f>
        <v>100</v>
      </c>
      <c r="F91">
        <v>13</v>
      </c>
      <c r="G91">
        <f>IF(OR(WEEKDAY(Cafe_FitTrend[[#This Row],[Date]])=1, WEEKDAY(Cafe_FitTrend[[#This Row],[Date]])=7),1,0)</f>
        <v>1</v>
      </c>
      <c r="H91" s="10">
        <f>(Cafe_FitTrend[[#This Row],[Date]]-$B$372)/365*(1+$A$6)</f>
        <v>-0.84684931506849315</v>
      </c>
      <c r="I91" s="8">
        <f>L$17+(L$18*Cafe_FitTrend[[#This Row],[Temp]])+(L$19*Cafe_FitTrend[[#This Row],[ADSpend]])+(L$20*Cafe_FitTrend[[#This Row],[TapsActive]])+(L$21*Cafe_FitTrend[[#This Row],[IsWeekend]])+(L$22*Cafe_FitTrend[[#This Row],[RollChange]])</f>
        <v>12095.009103206339</v>
      </c>
      <c r="J91" s="4"/>
      <c r="K91" s="4">
        <v>63</v>
      </c>
      <c r="L91" s="4">
        <v>11042.379639810326</v>
      </c>
      <c r="M91" s="4">
        <v>-591.23971524326771</v>
      </c>
    </row>
    <row r="92" spans="2:13" x14ac:dyDescent="0.3">
      <c r="B92" s="1">
        <f t="shared" si="1"/>
        <v>42821</v>
      </c>
      <c r="C92" s="2">
        <v>8447.7766389692697</v>
      </c>
      <c r="D92">
        <v>68</v>
      </c>
      <c r="E92" cm="1">
        <f t="array" ref="E92">_xlfn.SWITCH(MONTH(Cafe_FitTrend[[#This Row],[Date]]),1,100,2,100,3,100,4,150,5,150,6,150,7,150,8,200,9,150,10,150,11,150,12,150)</f>
        <v>100</v>
      </c>
      <c r="F92">
        <v>19</v>
      </c>
      <c r="G92">
        <f>IF(OR(WEEKDAY(Cafe_FitTrend[[#This Row],[Date]])=1, WEEKDAY(Cafe_FitTrend[[#This Row],[Date]])=7),1,0)</f>
        <v>0</v>
      </c>
      <c r="H92" s="10">
        <f>(Cafe_FitTrend[[#This Row],[Date]]-$B$372)/365*(1+$A$6)</f>
        <v>-0.84383561643835614</v>
      </c>
      <c r="I92" s="8">
        <f>L$17+(L$18*Cafe_FitTrend[[#This Row],[Temp]])+(L$19*Cafe_FitTrend[[#This Row],[ADSpend]])+(L$20*Cafe_FitTrend[[#This Row],[TapsActive]])+(L$21*Cafe_FitTrend[[#This Row],[IsWeekend]])+(L$22*Cafe_FitTrend[[#This Row],[RollChange]])</f>
        <v>9180.654385044254</v>
      </c>
      <c r="J92" s="4"/>
      <c r="K92" s="4">
        <v>64</v>
      </c>
      <c r="L92" s="4">
        <v>11307.215683745062</v>
      </c>
      <c r="M92" s="4">
        <v>335.62890270780372</v>
      </c>
    </row>
    <row r="93" spans="2:13" x14ac:dyDescent="0.3">
      <c r="B93" s="1">
        <f t="shared" si="1"/>
        <v>42822</v>
      </c>
      <c r="C93" s="2">
        <v>9763.1839944056046</v>
      </c>
      <c r="D93">
        <v>70</v>
      </c>
      <c r="E93" cm="1">
        <f t="array" ref="E93">_xlfn.SWITCH(MONTH(Cafe_FitTrend[[#This Row],[Date]]),1,100,2,100,3,100,4,150,5,150,6,150,7,150,8,200,9,150,10,150,11,150,12,150)</f>
        <v>100</v>
      </c>
      <c r="F93">
        <v>20</v>
      </c>
      <c r="G93">
        <f>IF(OR(WEEKDAY(Cafe_FitTrend[[#This Row],[Date]])=1, WEEKDAY(Cafe_FitTrend[[#This Row],[Date]])=7),1,0)</f>
        <v>0</v>
      </c>
      <c r="H93" s="10">
        <f>(Cafe_FitTrend[[#This Row],[Date]]-$B$372)/365*(1+$A$6)</f>
        <v>-0.84082191780821924</v>
      </c>
      <c r="I93" s="8">
        <f>L$17+(L$18*Cafe_FitTrend[[#This Row],[Temp]])+(L$19*Cafe_FitTrend[[#This Row],[ADSpend]])+(L$20*Cafe_FitTrend[[#This Row],[TapsActive]])+(L$21*Cafe_FitTrend[[#This Row],[IsWeekend]])+(L$22*Cafe_FitTrend[[#This Row],[RollChange]])</f>
        <v>9257.7911913390381</v>
      </c>
      <c r="J93" s="4"/>
      <c r="K93" s="4">
        <v>65</v>
      </c>
      <c r="L93" s="4">
        <v>8917.1642463271273</v>
      </c>
      <c r="M93" s="4">
        <v>-248.80817494943403</v>
      </c>
    </row>
    <row r="94" spans="2:13" x14ac:dyDescent="0.3">
      <c r="B94" s="1">
        <f t="shared" si="1"/>
        <v>42823</v>
      </c>
      <c r="C94" s="2">
        <v>10012.640312120055</v>
      </c>
      <c r="D94">
        <v>71</v>
      </c>
      <c r="E94" cm="1">
        <f t="array" ref="E94">_xlfn.SWITCH(MONTH(Cafe_FitTrend[[#This Row],[Date]]),1,100,2,100,3,100,4,150,5,150,6,150,7,150,8,200,9,150,10,150,11,150,12,150)</f>
        <v>100</v>
      </c>
      <c r="F94">
        <v>21</v>
      </c>
      <c r="G94">
        <f>IF(OR(WEEKDAY(Cafe_FitTrend[[#This Row],[Date]])=1, WEEKDAY(Cafe_FitTrend[[#This Row],[Date]])=7),1,0)</f>
        <v>0</v>
      </c>
      <c r="H94" s="10">
        <f>(Cafe_FitTrend[[#This Row],[Date]]-$B$372)/365*(1+$A$6)</f>
        <v>-0.83780821917808224</v>
      </c>
      <c r="I94" s="8">
        <f>L$17+(L$18*Cafe_FitTrend[[#This Row],[Temp]])+(L$19*Cafe_FitTrend[[#This Row],[ADSpend]])+(L$20*Cafe_FitTrend[[#This Row],[TapsActive]])+(L$21*Cafe_FitTrend[[#This Row],[IsWeekend]])+(L$22*Cafe_FitTrend[[#This Row],[RollChange]])</f>
        <v>9288.0031882238363</v>
      </c>
      <c r="J94" s="4"/>
      <c r="K94" s="4">
        <v>66</v>
      </c>
      <c r="L94" s="4">
        <v>8959.2003182642075</v>
      </c>
      <c r="M94" s="4">
        <v>438.84825626807287</v>
      </c>
    </row>
    <row r="95" spans="2:13" x14ac:dyDescent="0.3">
      <c r="B95" s="1">
        <f t="shared" si="1"/>
        <v>42824</v>
      </c>
      <c r="C95" s="2">
        <v>9921.56201438477</v>
      </c>
      <c r="D95">
        <v>72</v>
      </c>
      <c r="E95" cm="1">
        <f t="array" ref="E95">_xlfn.SWITCH(MONTH(Cafe_FitTrend[[#This Row],[Date]]),1,100,2,100,3,100,4,150,5,150,6,150,7,150,8,200,9,150,10,150,11,150,12,150)</f>
        <v>100</v>
      </c>
      <c r="F95">
        <v>15</v>
      </c>
      <c r="G95">
        <f>IF(OR(WEEKDAY(Cafe_FitTrend[[#This Row],[Date]])=1, WEEKDAY(Cafe_FitTrend[[#This Row],[Date]])=7),1,0)</f>
        <v>0</v>
      </c>
      <c r="H95" s="10">
        <f>(Cafe_FitTrend[[#This Row],[Date]]-$B$372)/365*(1+$A$6)</f>
        <v>-0.83479452054794523</v>
      </c>
      <c r="I95" s="8">
        <f>L$17+(L$18*Cafe_FitTrend[[#This Row],[Temp]])+(L$19*Cafe_FitTrend[[#This Row],[ADSpend]])+(L$20*Cafe_FitTrend[[#This Row],[TapsActive]])+(L$21*Cafe_FitTrend[[#This Row],[IsWeekend]])+(L$22*Cafe_FitTrend[[#This Row],[RollChange]])</f>
        <v>9455.2959155206008</v>
      </c>
      <c r="J95" s="4"/>
      <c r="K95" s="4">
        <v>67</v>
      </c>
      <c r="L95" s="4">
        <v>8848.637886919043</v>
      </c>
      <c r="M95" s="4">
        <v>-831.9071332161584</v>
      </c>
    </row>
    <row r="96" spans="2:13" x14ac:dyDescent="0.3">
      <c r="B96" s="1">
        <f t="shared" si="1"/>
        <v>42825</v>
      </c>
      <c r="C96" s="2">
        <v>9403.1476168032477</v>
      </c>
      <c r="D96">
        <v>67</v>
      </c>
      <c r="E96" cm="1">
        <f t="array" ref="E96">_xlfn.SWITCH(MONTH(Cafe_FitTrend[[#This Row],[Date]]),1,100,2,100,3,100,4,150,5,150,6,150,7,150,8,200,9,150,10,150,11,150,12,150)</f>
        <v>100</v>
      </c>
      <c r="F96">
        <v>12</v>
      </c>
      <c r="G96">
        <f>IF(OR(WEEKDAY(Cafe_FitTrend[[#This Row],[Date]])=1, WEEKDAY(Cafe_FitTrend[[#This Row],[Date]])=7),1,0)</f>
        <v>0</v>
      </c>
      <c r="H96" s="10">
        <f>(Cafe_FitTrend[[#This Row],[Date]]-$B$372)/365*(1+$A$6)</f>
        <v>-0.83178082191780833</v>
      </c>
      <c r="I96" s="8">
        <f>L$17+(L$18*Cafe_FitTrend[[#This Row],[Temp]])+(L$19*Cafe_FitTrend[[#This Row],[ADSpend]])+(L$20*Cafe_FitTrend[[#This Row],[TapsActive]])+(L$21*Cafe_FitTrend[[#This Row],[IsWeekend]])+(L$22*Cafe_FitTrend[[#This Row],[RollChange]])</f>
        <v>9282.2909018951668</v>
      </c>
      <c r="J96" s="4"/>
      <c r="K96" s="4">
        <v>68</v>
      </c>
      <c r="L96" s="4">
        <v>8726.2513805215931</v>
      </c>
      <c r="M96" s="4">
        <v>1504.6530450000137</v>
      </c>
    </row>
    <row r="97" spans="2:13" x14ac:dyDescent="0.3">
      <c r="B97" s="1">
        <f t="shared" si="1"/>
        <v>42826</v>
      </c>
      <c r="C97" s="2">
        <v>12316.375065838085</v>
      </c>
      <c r="D97">
        <v>63</v>
      </c>
      <c r="E97" cm="1">
        <f t="array" ref="E97">_xlfn.SWITCH(MONTH(Cafe_FitTrend[[#This Row],[Date]]),1,100,2,100,3,100,4,150,5,150,6,150,7,150,8,200,9,150,10,150,11,150,12,150)</f>
        <v>150</v>
      </c>
      <c r="F97">
        <v>20</v>
      </c>
      <c r="G97">
        <f>IF(OR(WEEKDAY(Cafe_FitTrend[[#This Row],[Date]])=1, WEEKDAY(Cafe_FitTrend[[#This Row],[Date]])=7),1,0)</f>
        <v>1</v>
      </c>
      <c r="H97" s="10">
        <f>(Cafe_FitTrend[[#This Row],[Date]]-$B$372)/365*(1+$A$6)</f>
        <v>-0.82876712328767133</v>
      </c>
      <c r="I97" s="8">
        <f>L$17+(L$18*Cafe_FitTrend[[#This Row],[Temp]])+(L$19*Cafe_FitTrend[[#This Row],[ADSpend]])+(L$20*Cafe_FitTrend[[#This Row],[TapsActive]])+(L$21*Cafe_FitTrend[[#This Row],[IsWeekend]])+(L$22*Cafe_FitTrend[[#This Row],[RollChange]])</f>
        <v>13251.973695166562</v>
      </c>
      <c r="J97" s="4"/>
      <c r="K97" s="4">
        <v>69</v>
      </c>
      <c r="L97" s="4">
        <v>8858.071882661503</v>
      </c>
      <c r="M97" s="4">
        <v>-153.52559043372457</v>
      </c>
    </row>
    <row r="98" spans="2:13" x14ac:dyDescent="0.3">
      <c r="B98" s="1">
        <f t="shared" si="1"/>
        <v>42827</v>
      </c>
      <c r="C98" s="2">
        <v>14183.249418279664</v>
      </c>
      <c r="D98">
        <v>66</v>
      </c>
      <c r="E98" cm="1">
        <f t="array" ref="E98">_xlfn.SWITCH(MONTH(Cafe_FitTrend[[#This Row],[Date]]),1,100,2,100,3,100,4,150,5,150,6,150,7,150,8,200,9,150,10,150,11,150,12,150)</f>
        <v>150</v>
      </c>
      <c r="F98">
        <v>16</v>
      </c>
      <c r="G98">
        <f>IF(OR(WEEKDAY(Cafe_FitTrend[[#This Row],[Date]])=1, WEEKDAY(Cafe_FitTrend[[#This Row],[Date]])=7),1,0)</f>
        <v>1</v>
      </c>
      <c r="H98" s="10">
        <f>(Cafe_FitTrend[[#This Row],[Date]]-$B$372)/365*(1+$A$6)</f>
        <v>-0.82575342465753432</v>
      </c>
      <c r="I98" s="8">
        <f>L$17+(L$18*Cafe_FitTrend[[#This Row],[Temp]])+(L$19*Cafe_FitTrend[[#This Row],[ADSpend]])+(L$20*Cafe_FitTrend[[#This Row],[TapsActive]])+(L$21*Cafe_FitTrend[[#This Row],[IsWeekend]])+(L$22*Cafe_FitTrend[[#This Row],[RollChange]])</f>
        <v>13473.950118308454</v>
      </c>
      <c r="J98" s="4"/>
      <c r="K98" s="4">
        <v>70</v>
      </c>
      <c r="L98" s="4">
        <v>11175.903262853359</v>
      </c>
      <c r="M98" s="4">
        <v>1106.2510573948402</v>
      </c>
    </row>
    <row r="99" spans="2:13" x14ac:dyDescent="0.3">
      <c r="B99" s="1">
        <f t="shared" si="1"/>
        <v>42828</v>
      </c>
      <c r="C99" s="2">
        <v>11785.840862482701</v>
      </c>
      <c r="D99">
        <v>67</v>
      </c>
      <c r="E99" cm="1">
        <f t="array" ref="E99">_xlfn.SWITCH(MONTH(Cafe_FitTrend[[#This Row],[Date]]),1,100,2,100,3,100,4,150,5,150,6,150,7,150,8,200,9,150,10,150,11,150,12,150)</f>
        <v>150</v>
      </c>
      <c r="F99">
        <v>14</v>
      </c>
      <c r="G99">
        <f>IF(OR(WEEKDAY(Cafe_FitTrend[[#This Row],[Date]])=1, WEEKDAY(Cafe_FitTrend[[#This Row],[Date]])=7),1,0)</f>
        <v>0</v>
      </c>
      <c r="H99" s="10">
        <f>(Cafe_FitTrend[[#This Row],[Date]]-$B$372)/365*(1+$A$6)</f>
        <v>-0.82273972602739731</v>
      </c>
      <c r="I99" s="8">
        <f>L$17+(L$18*Cafe_FitTrend[[#This Row],[Temp]])+(L$19*Cafe_FitTrend[[#This Row],[ADSpend]])+(L$20*Cafe_FitTrend[[#This Row],[TapsActive]])+(L$21*Cafe_FitTrend[[#This Row],[IsWeekend]])+(L$22*Cafe_FitTrend[[#This Row],[RollChange]])</f>
        <v>10716.259092045761</v>
      </c>
      <c r="J99" s="4"/>
      <c r="K99" s="4">
        <v>71</v>
      </c>
      <c r="L99" s="4">
        <v>10776.033088613129</v>
      </c>
      <c r="M99" s="4">
        <v>916.12065594476007</v>
      </c>
    </row>
    <row r="100" spans="2:13" x14ac:dyDescent="0.3">
      <c r="B100" s="1">
        <f t="shared" si="1"/>
        <v>42829</v>
      </c>
      <c r="C100" s="2">
        <v>11226.236279560144</v>
      </c>
      <c r="D100">
        <v>69</v>
      </c>
      <c r="E100" cm="1">
        <f t="array" ref="E100">_xlfn.SWITCH(MONTH(Cafe_FitTrend[[#This Row],[Date]]),1,100,2,100,3,100,4,150,5,150,6,150,7,150,8,200,9,150,10,150,11,150,12,150)</f>
        <v>150</v>
      </c>
      <c r="F100">
        <v>20</v>
      </c>
      <c r="G100">
        <f>IF(OR(WEEKDAY(Cafe_FitTrend[[#This Row],[Date]])=1, WEEKDAY(Cafe_FitTrend[[#This Row],[Date]])=7),1,0)</f>
        <v>0</v>
      </c>
      <c r="H100" s="10">
        <f>(Cafe_FitTrend[[#This Row],[Date]]-$B$372)/365*(1+$A$6)</f>
        <v>-0.81972602739726041</v>
      </c>
      <c r="I100" s="8">
        <f>L$17+(L$18*Cafe_FitTrend[[#This Row],[Temp]])+(L$19*Cafe_FitTrend[[#This Row],[ADSpend]])+(L$20*Cafe_FitTrend[[#This Row],[TapsActive]])+(L$21*Cafe_FitTrend[[#This Row],[IsWeekend]])+(L$22*Cafe_FitTrend[[#This Row],[RollChange]])</f>
        <v>10695.481090903426</v>
      </c>
      <c r="J100" s="4"/>
      <c r="K100" s="4">
        <v>72</v>
      </c>
      <c r="L100" s="4">
        <v>7799.235788170774</v>
      </c>
      <c r="M100" s="4">
        <v>-497.66020011523051</v>
      </c>
    </row>
    <row r="101" spans="2:13" x14ac:dyDescent="0.3">
      <c r="B101" s="1">
        <f t="shared" si="1"/>
        <v>42830</v>
      </c>
      <c r="C101" s="2">
        <v>10138.431326405364</v>
      </c>
      <c r="D101">
        <v>66</v>
      </c>
      <c r="E101" cm="1">
        <f t="array" ref="E101">_xlfn.SWITCH(MONTH(Cafe_FitTrend[[#This Row],[Date]]),1,100,2,100,3,100,4,150,5,150,6,150,7,150,8,200,9,150,10,150,11,150,12,150)</f>
        <v>150</v>
      </c>
      <c r="F101">
        <v>15</v>
      </c>
      <c r="G101">
        <f>IF(OR(WEEKDAY(Cafe_FitTrend[[#This Row],[Date]])=1, WEEKDAY(Cafe_FitTrend[[#This Row],[Date]])=7),1,0)</f>
        <v>0</v>
      </c>
      <c r="H101" s="10">
        <f>(Cafe_FitTrend[[#This Row],[Date]]-$B$372)/365*(1+$A$6)</f>
        <v>-0.8167123287671233</v>
      </c>
      <c r="I101" s="8">
        <f>L$17+(L$18*Cafe_FitTrend[[#This Row],[Temp]])+(L$19*Cafe_FitTrend[[#This Row],[ADSpend]])+(L$20*Cafe_FitTrend[[#This Row],[TapsActive]])+(L$21*Cafe_FitTrend[[#This Row],[IsWeekend]])+(L$22*Cafe_FitTrend[[#This Row],[RollChange]])</f>
        <v>10655.491619072816</v>
      </c>
      <c r="J101" s="4"/>
      <c r="K101" s="4">
        <v>73</v>
      </c>
      <c r="L101" s="4">
        <v>7895.9555559529826</v>
      </c>
      <c r="M101" s="4">
        <v>-604.43123819970697</v>
      </c>
    </row>
    <row r="102" spans="2:13" x14ac:dyDescent="0.3">
      <c r="B102" s="1">
        <f t="shared" si="1"/>
        <v>42831</v>
      </c>
      <c r="C102" s="2">
        <v>10797.274847021608</v>
      </c>
      <c r="D102">
        <v>56</v>
      </c>
      <c r="E102" cm="1">
        <f t="array" ref="E102">_xlfn.SWITCH(MONTH(Cafe_FitTrend[[#This Row],[Date]]),1,100,2,100,3,100,4,150,5,150,6,150,7,150,8,200,9,150,10,150,11,150,12,150)</f>
        <v>150</v>
      </c>
      <c r="F102">
        <v>17</v>
      </c>
      <c r="G102">
        <f>IF(OR(WEEKDAY(Cafe_FitTrend[[#This Row],[Date]])=1, WEEKDAY(Cafe_FitTrend[[#This Row],[Date]])=7),1,0)</f>
        <v>0</v>
      </c>
      <c r="H102" s="10">
        <f>(Cafe_FitTrend[[#This Row],[Date]]-$B$372)/365*(1+$A$6)</f>
        <v>-0.81369863013698629</v>
      </c>
      <c r="I102" s="8">
        <f>L$17+(L$18*Cafe_FitTrend[[#This Row],[Temp]])+(L$19*Cafe_FitTrend[[#This Row],[ADSpend]])+(L$20*Cafe_FitTrend[[#This Row],[TapsActive]])+(L$21*Cafe_FitTrend[[#This Row],[IsWeekend]])+(L$22*Cafe_FitTrend[[#This Row],[RollChange]])</f>
        <v>10149.947750960324</v>
      </c>
      <c r="J102" s="4"/>
      <c r="K102" s="4">
        <v>74</v>
      </c>
      <c r="L102" s="4">
        <v>7570.3520390453032</v>
      </c>
      <c r="M102" s="4">
        <v>918.81801518484099</v>
      </c>
    </row>
    <row r="103" spans="2:13" x14ac:dyDescent="0.3">
      <c r="B103" s="1">
        <f t="shared" si="1"/>
        <v>42832</v>
      </c>
      <c r="C103" s="2">
        <v>10520.986336361429</v>
      </c>
      <c r="D103">
        <v>52</v>
      </c>
      <c r="E103" cm="1">
        <f t="array" ref="E103">_xlfn.SWITCH(MONTH(Cafe_FitTrend[[#This Row],[Date]]),1,100,2,100,3,100,4,150,5,150,6,150,7,150,8,200,9,150,10,150,11,150,12,150)</f>
        <v>150</v>
      </c>
      <c r="F103">
        <v>15</v>
      </c>
      <c r="G103">
        <f>IF(OR(WEEKDAY(Cafe_FitTrend[[#This Row],[Date]])=1, WEEKDAY(Cafe_FitTrend[[#This Row],[Date]])=7),1,0)</f>
        <v>0</v>
      </c>
      <c r="H103" s="10">
        <f>(Cafe_FitTrend[[#This Row],[Date]]-$B$372)/365*(1+$A$6)</f>
        <v>-0.81068493150684939</v>
      </c>
      <c r="I103" s="8">
        <f>L$17+(L$18*Cafe_FitTrend[[#This Row],[Temp]])+(L$19*Cafe_FitTrend[[#This Row],[ADSpend]])+(L$20*Cafe_FitTrend[[#This Row],[TapsActive]])+(L$21*Cafe_FitTrend[[#This Row],[IsWeekend]])+(L$22*Cafe_FitTrend[[#This Row],[RollChange]])</f>
        <v>10004.284585257457</v>
      </c>
      <c r="J103" s="4"/>
      <c r="K103" s="4">
        <v>75</v>
      </c>
      <c r="L103" s="4">
        <v>7839.2532715971838</v>
      </c>
      <c r="M103" s="4">
        <v>-995.12286144237623</v>
      </c>
    </row>
    <row r="104" spans="2:13" x14ac:dyDescent="0.3">
      <c r="B104" s="1">
        <f t="shared" si="1"/>
        <v>42833</v>
      </c>
      <c r="C104" s="2">
        <v>13422.230660767254</v>
      </c>
      <c r="D104">
        <v>55</v>
      </c>
      <c r="E104" cm="1">
        <f t="array" ref="E104">_xlfn.SWITCH(MONTH(Cafe_FitTrend[[#This Row],[Date]]),1,100,2,100,3,100,4,150,5,150,6,150,7,150,8,200,9,150,10,150,11,150,12,150)</f>
        <v>150</v>
      </c>
      <c r="F104">
        <v>18</v>
      </c>
      <c r="G104">
        <f>IF(OR(WEEKDAY(Cafe_FitTrend[[#This Row],[Date]])=1, WEEKDAY(Cafe_FitTrend[[#This Row],[Date]])=7),1,0)</f>
        <v>1</v>
      </c>
      <c r="H104" s="10">
        <f>(Cafe_FitTrend[[#This Row],[Date]]-$B$372)/365*(1+$A$6)</f>
        <v>-0.80767123287671239</v>
      </c>
      <c r="I104" s="8">
        <f>L$17+(L$18*Cafe_FitTrend[[#This Row],[Temp]])+(L$19*Cafe_FitTrend[[#This Row],[ADSpend]])+(L$20*Cafe_FitTrend[[#This Row],[TapsActive]])+(L$21*Cafe_FitTrend[[#This Row],[IsWeekend]])+(L$22*Cafe_FitTrend[[#This Row],[RollChange]])</f>
        <v>12935.832185597144</v>
      </c>
      <c r="J104" s="4"/>
      <c r="K104" s="4">
        <v>76</v>
      </c>
      <c r="L104" s="4">
        <v>8319.1304010944332</v>
      </c>
      <c r="M104" s="4">
        <v>854.51708111626613</v>
      </c>
    </row>
    <row r="105" spans="2:13" x14ac:dyDescent="0.3">
      <c r="B105" s="1">
        <f t="shared" si="1"/>
        <v>42834</v>
      </c>
      <c r="C105" s="2">
        <v>12248.610376705077</v>
      </c>
      <c r="D105">
        <v>62</v>
      </c>
      <c r="E105" cm="1">
        <f t="array" ref="E105">_xlfn.SWITCH(MONTH(Cafe_FitTrend[[#This Row],[Date]]),1,100,2,100,3,100,4,150,5,150,6,150,7,150,8,200,9,150,10,150,11,150,12,150)</f>
        <v>150</v>
      </c>
      <c r="F105">
        <v>14</v>
      </c>
      <c r="G105">
        <f>IF(OR(WEEKDAY(Cafe_FitTrend[[#This Row],[Date]])=1, WEEKDAY(Cafe_FitTrend[[#This Row],[Date]])=7),1,0)</f>
        <v>1</v>
      </c>
      <c r="H105" s="10">
        <f>(Cafe_FitTrend[[#This Row],[Date]]-$B$372)/365*(1+$A$6)</f>
        <v>-0.80465753424657538</v>
      </c>
      <c r="I105" s="8">
        <f>L$17+(L$18*Cafe_FitTrend[[#This Row],[Temp]])+(L$19*Cafe_FitTrend[[#This Row],[ADSpend]])+(L$20*Cafe_FitTrend[[#This Row],[TapsActive]])+(L$21*Cafe_FitTrend[[#This Row],[IsWeekend]])+(L$22*Cafe_FitTrend[[#This Row],[RollChange]])</f>
        <v>13345.507846378983</v>
      </c>
      <c r="J105" s="4"/>
      <c r="K105" s="4">
        <v>77</v>
      </c>
      <c r="L105" s="4">
        <v>11778.674979996265</v>
      </c>
      <c r="M105" s="4">
        <v>-507.06238125436539</v>
      </c>
    </row>
    <row r="106" spans="2:13" x14ac:dyDescent="0.3">
      <c r="B106" s="1">
        <f t="shared" si="1"/>
        <v>42835</v>
      </c>
      <c r="C106" s="2">
        <v>10520.119257440358</v>
      </c>
      <c r="D106">
        <v>66</v>
      </c>
      <c r="E106" cm="1">
        <f t="array" ref="E106">_xlfn.SWITCH(MONTH(Cafe_FitTrend[[#This Row],[Date]]),1,100,2,100,3,100,4,150,5,150,6,150,7,150,8,200,9,150,10,150,11,150,12,150)</f>
        <v>150</v>
      </c>
      <c r="F106">
        <v>15</v>
      </c>
      <c r="G106">
        <f>IF(OR(WEEKDAY(Cafe_FitTrend[[#This Row],[Date]])=1, WEEKDAY(Cafe_FitTrend[[#This Row],[Date]])=7),1,0)</f>
        <v>0</v>
      </c>
      <c r="H106" s="10">
        <f>(Cafe_FitTrend[[#This Row],[Date]]-$B$372)/365*(1+$A$6)</f>
        <v>-0.80164383561643837</v>
      </c>
      <c r="I106" s="8">
        <f>L$17+(L$18*Cafe_FitTrend[[#This Row],[Temp]])+(L$19*Cafe_FitTrend[[#This Row],[ADSpend]])+(L$20*Cafe_FitTrend[[#This Row],[TapsActive]])+(L$21*Cafe_FitTrend[[#This Row],[IsWeekend]])+(L$22*Cafe_FitTrend[[#This Row],[RollChange]])</f>
        <v>10669.842363883983</v>
      </c>
      <c r="J106" s="4"/>
      <c r="K106" s="4">
        <v>78</v>
      </c>
      <c r="L106" s="4">
        <v>11433.488501601159</v>
      </c>
      <c r="M106" s="4">
        <v>-416.06237454478651</v>
      </c>
    </row>
    <row r="107" spans="2:13" x14ac:dyDescent="0.3">
      <c r="B107" s="1">
        <f t="shared" si="1"/>
        <v>42836</v>
      </c>
      <c r="C107" s="2">
        <v>12105.258222611412</v>
      </c>
      <c r="D107">
        <v>69</v>
      </c>
      <c r="E107" cm="1">
        <f t="array" ref="E107">_xlfn.SWITCH(MONTH(Cafe_FitTrend[[#This Row],[Date]]),1,100,2,100,3,100,4,150,5,150,6,150,7,150,8,200,9,150,10,150,11,150,12,150)</f>
        <v>150</v>
      </c>
      <c r="F107">
        <v>15</v>
      </c>
      <c r="G107">
        <f>IF(OR(WEEKDAY(Cafe_FitTrend[[#This Row],[Date]])=1, WEEKDAY(Cafe_FitTrend[[#This Row],[Date]])=7),1,0)</f>
        <v>0</v>
      </c>
      <c r="H107" s="10">
        <f>(Cafe_FitTrend[[#This Row],[Date]]-$B$372)/365*(1+$A$6)</f>
        <v>-0.79863013698630148</v>
      </c>
      <c r="I107" s="8">
        <f>L$17+(L$18*Cafe_FitTrend[[#This Row],[Temp]])+(L$19*Cafe_FitTrend[[#This Row],[ADSpend]])+(L$20*Cafe_FitTrend[[#This Row],[TapsActive]])+(L$21*Cafe_FitTrend[[#This Row],[IsWeekend]])+(L$22*Cafe_FitTrend[[#This Row],[RollChange]])</f>
        <v>10813.486941076178</v>
      </c>
      <c r="J107" s="4"/>
      <c r="K107" s="4">
        <v>79</v>
      </c>
      <c r="L107" s="4">
        <v>8683.5563617736079</v>
      </c>
      <c r="M107" s="4">
        <v>195.42498752811844</v>
      </c>
    </row>
    <row r="108" spans="2:13" x14ac:dyDescent="0.3">
      <c r="B108" s="1">
        <f t="shared" si="1"/>
        <v>42837</v>
      </c>
      <c r="C108" s="2">
        <v>12051.644071911356</v>
      </c>
      <c r="D108">
        <v>70</v>
      </c>
      <c r="E108" cm="1">
        <f t="array" ref="E108">_xlfn.SWITCH(MONTH(Cafe_FitTrend[[#This Row],[Date]]),1,100,2,100,3,100,4,150,5,150,6,150,7,150,8,200,9,150,10,150,11,150,12,150)</f>
        <v>150</v>
      </c>
      <c r="F108">
        <v>16</v>
      </c>
      <c r="G108">
        <f>IF(OR(WEEKDAY(Cafe_FitTrend[[#This Row],[Date]])=1, WEEKDAY(Cafe_FitTrend[[#This Row],[Date]])=7),1,0)</f>
        <v>0</v>
      </c>
      <c r="H108" s="10">
        <f>(Cafe_FitTrend[[#This Row],[Date]]-$B$372)/365*(1+$A$6)</f>
        <v>-0.79561643835616447</v>
      </c>
      <c r="I108" s="8">
        <f>L$17+(L$18*Cafe_FitTrend[[#This Row],[Temp]])+(L$19*Cafe_FitTrend[[#This Row],[ADSpend]])+(L$20*Cafe_FitTrend[[#This Row],[TapsActive]])+(L$21*Cafe_FitTrend[[#This Row],[IsWeekend]])+(L$22*Cafe_FitTrend[[#This Row],[RollChange]])</f>
        <v>10843.698937960975</v>
      </c>
      <c r="J108" s="4"/>
      <c r="K108" s="4">
        <v>80</v>
      </c>
      <c r="L108" s="4">
        <v>9343.3738424756648</v>
      </c>
      <c r="M108" s="4">
        <v>831.86011885561311</v>
      </c>
    </row>
    <row r="109" spans="2:13" x14ac:dyDescent="0.3">
      <c r="B109" s="1">
        <f t="shared" si="1"/>
        <v>42838</v>
      </c>
      <c r="C109" s="2">
        <v>12159.257096969632</v>
      </c>
      <c r="D109">
        <v>71</v>
      </c>
      <c r="E109" cm="1">
        <f t="array" ref="E109">_xlfn.SWITCH(MONTH(Cafe_FitTrend[[#This Row],[Date]]),1,100,2,100,3,100,4,150,5,150,6,150,7,150,8,200,9,150,10,150,11,150,12,150)</f>
        <v>150</v>
      </c>
      <c r="F109">
        <v>21</v>
      </c>
      <c r="G109">
        <f>IF(OR(WEEKDAY(Cafe_FitTrend[[#This Row],[Date]])=1, WEEKDAY(Cafe_FitTrend[[#This Row],[Date]])=7),1,0)</f>
        <v>0</v>
      </c>
      <c r="H109" s="10">
        <f>(Cafe_FitTrend[[#This Row],[Date]]-$B$372)/365*(1+$A$6)</f>
        <v>-0.79260273972602746</v>
      </c>
      <c r="I109" s="8">
        <f>L$17+(L$18*Cafe_FitTrend[[#This Row],[Temp]])+(L$19*Cafe_FitTrend[[#This Row],[ADSpend]])+(L$20*Cafe_FitTrend[[#This Row],[TapsActive]])+(L$21*Cafe_FitTrend[[#This Row],[IsWeekend]])+(L$22*Cafe_FitTrend[[#This Row],[RollChange]])</f>
        <v>10795.579088896076</v>
      </c>
      <c r="J109" s="4"/>
      <c r="K109" s="4">
        <v>81</v>
      </c>
      <c r="L109" s="4">
        <v>8970.8455161579968</v>
      </c>
      <c r="M109" s="4">
        <v>-178.33798652398218</v>
      </c>
    </row>
    <row r="110" spans="2:13" x14ac:dyDescent="0.3">
      <c r="B110" s="1">
        <f t="shared" si="1"/>
        <v>42839</v>
      </c>
      <c r="C110" s="2">
        <v>11618.321713925705</v>
      </c>
      <c r="D110">
        <v>71</v>
      </c>
      <c r="E110" cm="1">
        <f t="array" ref="E110">_xlfn.SWITCH(MONTH(Cafe_FitTrend[[#This Row],[Date]]),1,100,2,100,3,100,4,150,5,150,6,150,7,150,8,200,9,150,10,150,11,150,12,150)</f>
        <v>150</v>
      </c>
      <c r="F110">
        <v>17</v>
      </c>
      <c r="G110">
        <f>IF(OR(WEEKDAY(Cafe_FitTrend[[#This Row],[Date]])=1, WEEKDAY(Cafe_FitTrend[[#This Row],[Date]])=7),1,0)</f>
        <v>0</v>
      </c>
      <c r="H110" s="10">
        <f>(Cafe_FitTrend[[#This Row],[Date]]-$B$372)/365*(1+$A$6)</f>
        <v>-0.78958904109589056</v>
      </c>
      <c r="I110" s="8">
        <f>L$17+(L$18*Cafe_FitTrend[[#This Row],[Temp]])+(L$19*Cafe_FitTrend[[#This Row],[ADSpend]])+(L$20*Cafe_FitTrend[[#This Row],[TapsActive]])+(L$21*Cafe_FitTrend[[#This Row],[IsWeekend]])+(L$22*Cafe_FitTrend[[#This Row],[RollChange]])</f>
        <v>10876.781083808004</v>
      </c>
      <c r="J110" s="4"/>
      <c r="K110" s="4">
        <v>82</v>
      </c>
      <c r="L110" s="4">
        <v>8692.1668086603077</v>
      </c>
      <c r="M110" s="4">
        <v>61.538756368865506</v>
      </c>
    </row>
    <row r="111" spans="2:13" x14ac:dyDescent="0.3">
      <c r="B111" s="1">
        <f t="shared" si="1"/>
        <v>42840</v>
      </c>
      <c r="C111" s="2">
        <v>14199.527537276888</v>
      </c>
      <c r="D111">
        <v>71</v>
      </c>
      <c r="E111" cm="1">
        <f t="array" ref="E111">_xlfn.SWITCH(MONTH(Cafe_FitTrend[[#This Row],[Date]]),1,100,2,100,3,100,4,150,5,150,6,150,7,150,8,200,9,150,10,150,11,150,12,150)</f>
        <v>150</v>
      </c>
      <c r="F111">
        <v>16</v>
      </c>
      <c r="G111">
        <f>IF(OR(WEEKDAY(Cafe_FitTrend[[#This Row],[Date]])=1, WEEKDAY(Cafe_FitTrend[[#This Row],[Date]])=7),1,0)</f>
        <v>1</v>
      </c>
      <c r="H111" s="10">
        <f>(Cafe_FitTrend[[#This Row],[Date]]-$B$372)/365*(1+$A$6)</f>
        <v>-0.78657534246575345</v>
      </c>
      <c r="I111" s="8">
        <f>L$17+(L$18*Cafe_FitTrend[[#This Row],[Temp]])+(L$19*Cafe_FitTrend[[#This Row],[ADSpend]])+(L$20*Cafe_FitTrend[[#This Row],[TapsActive]])+(L$21*Cafe_FitTrend[[#This Row],[IsWeekend]])+(L$22*Cafe_FitTrend[[#This Row],[RollChange]])</f>
        <v>13745.886101867425</v>
      </c>
      <c r="J111" s="4"/>
      <c r="K111" s="4">
        <v>83</v>
      </c>
      <c r="L111" s="4">
        <v>8988.4098891347494</v>
      </c>
      <c r="M111" s="4">
        <v>332.86492735498905</v>
      </c>
    </row>
    <row r="112" spans="2:13" x14ac:dyDescent="0.3">
      <c r="B112" s="1">
        <f t="shared" si="1"/>
        <v>42841</v>
      </c>
      <c r="C112" s="2">
        <v>13381.410385872741</v>
      </c>
      <c r="D112">
        <v>71</v>
      </c>
      <c r="E112" cm="1">
        <f t="array" ref="E112">_xlfn.SWITCH(MONTH(Cafe_FitTrend[[#This Row],[Date]]),1,100,2,100,3,100,4,150,5,150,6,150,7,150,8,200,9,150,10,150,11,150,12,150)</f>
        <v>150</v>
      </c>
      <c r="F112">
        <v>21</v>
      </c>
      <c r="G112">
        <f>IF(OR(WEEKDAY(Cafe_FitTrend[[#This Row],[Date]])=1, WEEKDAY(Cafe_FitTrend[[#This Row],[Date]])=7),1,0)</f>
        <v>1</v>
      </c>
      <c r="H112" s="10">
        <f>(Cafe_FitTrend[[#This Row],[Date]]-$B$372)/365*(1+$A$6)</f>
        <v>-0.78356164383561644</v>
      </c>
      <c r="I112" s="8">
        <f>L$17+(L$18*Cafe_FitTrend[[#This Row],[Temp]])+(L$19*Cafe_FitTrend[[#This Row],[ADSpend]])+(L$20*Cafe_FitTrend[[#This Row],[TapsActive]])+(L$21*Cafe_FitTrend[[#This Row],[IsWeekend]])+(L$22*Cafe_FitTrend[[#This Row],[RollChange]])</f>
        <v>13650.841443392537</v>
      </c>
      <c r="J112" s="4"/>
      <c r="K112" s="4">
        <v>84</v>
      </c>
      <c r="L112" s="4">
        <v>11927.716375909573</v>
      </c>
      <c r="M112" s="4">
        <v>-1293.2268353208074</v>
      </c>
    </row>
    <row r="113" spans="2:13" x14ac:dyDescent="0.3">
      <c r="B113" s="1">
        <f t="shared" si="1"/>
        <v>42842</v>
      </c>
      <c r="C113" s="2">
        <v>12088.85003057054</v>
      </c>
      <c r="D113">
        <v>70</v>
      </c>
      <c r="E113" cm="1">
        <f t="array" ref="E113">_xlfn.SWITCH(MONTH(Cafe_FitTrend[[#This Row],[Date]]),1,100,2,100,3,100,4,150,5,150,6,150,7,150,8,200,9,150,10,150,11,150,12,150)</f>
        <v>150</v>
      </c>
      <c r="F113">
        <v>21</v>
      </c>
      <c r="G113">
        <f>IF(OR(WEEKDAY(Cafe_FitTrend[[#This Row],[Date]])=1, WEEKDAY(Cafe_FitTrend[[#This Row],[Date]])=7),1,0)</f>
        <v>0</v>
      </c>
      <c r="H113" s="10">
        <f>(Cafe_FitTrend[[#This Row],[Date]]-$B$372)/365*(1+$A$6)</f>
        <v>-0.78054794520547943</v>
      </c>
      <c r="I113" s="8">
        <f>L$17+(L$18*Cafe_FitTrend[[#This Row],[Temp]])+(L$19*Cafe_FitTrend[[#This Row],[ADSpend]])+(L$20*Cafe_FitTrend[[#This Row],[TapsActive]])+(L$21*Cafe_FitTrend[[#This Row],[IsWeekend]])+(L$22*Cafe_FitTrend[[#This Row],[RollChange]])</f>
        <v>10760.134875335021</v>
      </c>
      <c r="J113" s="4"/>
      <c r="K113" s="4">
        <v>85</v>
      </c>
      <c r="L113" s="4">
        <v>12095.009103206339</v>
      </c>
      <c r="M113" s="4">
        <v>-743.81370081470595</v>
      </c>
    </row>
    <row r="114" spans="2:13" x14ac:dyDescent="0.3">
      <c r="B114" s="1">
        <f t="shared" si="1"/>
        <v>42843</v>
      </c>
      <c r="C114" s="2">
        <v>11328.607947481487</v>
      </c>
      <c r="D114">
        <v>72</v>
      </c>
      <c r="E114" cm="1">
        <f t="array" ref="E114">_xlfn.SWITCH(MONTH(Cafe_FitTrend[[#This Row],[Date]]),1,100,2,100,3,100,4,150,5,150,6,150,7,150,8,200,9,150,10,150,11,150,12,150)</f>
        <v>150</v>
      </c>
      <c r="F114">
        <v>22</v>
      </c>
      <c r="G114">
        <f>IF(OR(WEEKDAY(Cafe_FitTrend[[#This Row],[Date]])=1, WEEKDAY(Cafe_FitTrend[[#This Row],[Date]])=7),1,0)</f>
        <v>0</v>
      </c>
      <c r="H114" s="10">
        <f>(Cafe_FitTrend[[#This Row],[Date]]-$B$372)/365*(1+$A$6)</f>
        <v>-0.77753424657534254</v>
      </c>
      <c r="I114" s="8">
        <f>L$17+(L$18*Cafe_FitTrend[[#This Row],[Temp]])+(L$19*Cafe_FitTrend[[#This Row],[ADSpend]])+(L$20*Cafe_FitTrend[[#This Row],[TapsActive]])+(L$21*Cafe_FitTrend[[#This Row],[IsWeekend]])+(L$22*Cafe_FitTrend[[#This Row],[RollChange]])</f>
        <v>10837.271681629805</v>
      </c>
      <c r="J114" s="4"/>
      <c r="K114" s="4">
        <v>86</v>
      </c>
      <c r="L114" s="4">
        <v>9180.654385044254</v>
      </c>
      <c r="M114" s="4">
        <v>-732.87774607498432</v>
      </c>
    </row>
    <row r="115" spans="2:13" x14ac:dyDescent="0.3">
      <c r="B115" s="1">
        <f t="shared" si="1"/>
        <v>42844</v>
      </c>
      <c r="C115" s="2">
        <v>10746.592598665036</v>
      </c>
      <c r="D115">
        <v>69</v>
      </c>
      <c r="E115" cm="1">
        <f t="array" ref="E115">_xlfn.SWITCH(MONTH(Cafe_FitTrend[[#This Row],[Date]]),1,100,2,100,3,100,4,150,5,150,6,150,7,150,8,200,9,150,10,150,11,150,12,150)</f>
        <v>150</v>
      </c>
      <c r="F115">
        <v>20</v>
      </c>
      <c r="G115">
        <f>IF(OR(WEEKDAY(Cafe_FitTrend[[#This Row],[Date]])=1, WEEKDAY(Cafe_FitTrend[[#This Row],[Date]])=7),1,0)</f>
        <v>0</v>
      </c>
      <c r="H115" s="10">
        <f>(Cafe_FitTrend[[#This Row],[Date]]-$B$372)/365*(1+$A$6)</f>
        <v>-0.77452054794520553</v>
      </c>
      <c r="I115" s="8">
        <f>L$17+(L$18*Cafe_FitTrend[[#This Row],[Temp]])+(L$19*Cafe_FitTrend[[#This Row],[ADSpend]])+(L$20*Cafe_FitTrend[[#This Row],[TapsActive]])+(L$21*Cafe_FitTrend[[#This Row],[IsWeekend]])+(L$22*Cafe_FitTrend[[#This Row],[RollChange]])</f>
        <v>10738.533325336924</v>
      </c>
      <c r="J115" s="4"/>
      <c r="K115" s="4">
        <v>87</v>
      </c>
      <c r="L115" s="4">
        <v>9257.7911913390381</v>
      </c>
      <c r="M115" s="4">
        <v>505.39280306656656</v>
      </c>
    </row>
    <row r="116" spans="2:13" x14ac:dyDescent="0.3">
      <c r="B116" s="1">
        <f t="shared" si="1"/>
        <v>42845</v>
      </c>
      <c r="C116" s="2">
        <v>10360.722221816937</v>
      </c>
      <c r="D116">
        <v>71</v>
      </c>
      <c r="E116" cm="1">
        <f t="array" ref="E116">_xlfn.SWITCH(MONTH(Cafe_FitTrend[[#This Row],[Date]]),1,100,2,100,3,100,4,150,5,150,6,150,7,150,8,200,9,150,10,150,11,150,12,150)</f>
        <v>150</v>
      </c>
      <c r="F116">
        <v>20</v>
      </c>
      <c r="G116">
        <f>IF(OR(WEEKDAY(Cafe_FitTrend[[#This Row],[Date]])=1, WEEKDAY(Cafe_FitTrend[[#This Row],[Date]])=7),1,0)</f>
        <v>0</v>
      </c>
      <c r="H116" s="10">
        <f>(Cafe_FitTrend[[#This Row],[Date]]-$B$372)/365*(1+$A$6)</f>
        <v>-0.77150684931506852</v>
      </c>
      <c r="I116" s="8">
        <f>L$17+(L$18*Cafe_FitTrend[[#This Row],[Temp]])+(L$19*Cafe_FitTrend[[#This Row],[ADSpend]])+(L$20*Cafe_FitTrend[[#This Row],[TapsActive]])+(L$21*Cafe_FitTrend[[#This Row],[IsWeekend]])+(L$22*Cafe_FitTrend[[#This Row],[RollChange]])</f>
        <v>10835.253093119132</v>
      </c>
      <c r="J116" s="4"/>
      <c r="K116" s="4">
        <v>88</v>
      </c>
      <c r="L116" s="4">
        <v>9288.0031882238363</v>
      </c>
      <c r="M116" s="4">
        <v>724.63712389621833</v>
      </c>
    </row>
    <row r="117" spans="2:13" x14ac:dyDescent="0.3">
      <c r="B117" s="1">
        <f t="shared" si="1"/>
        <v>42846</v>
      </c>
      <c r="C117" s="2">
        <v>10912.418827763115</v>
      </c>
      <c r="D117">
        <v>74</v>
      </c>
      <c r="E117" cm="1">
        <f t="array" ref="E117">_xlfn.SWITCH(MONTH(Cafe_FitTrend[[#This Row],[Date]]),1,100,2,100,3,100,4,150,5,150,6,150,7,150,8,200,9,150,10,150,11,150,12,150)</f>
        <v>150</v>
      </c>
      <c r="F117">
        <v>12</v>
      </c>
      <c r="G117">
        <f>IF(OR(WEEKDAY(Cafe_FitTrend[[#This Row],[Date]])=1, WEEKDAY(Cafe_FitTrend[[#This Row],[Date]])=7),1,0)</f>
        <v>0</v>
      </c>
      <c r="H117" s="10">
        <f>(Cafe_FitTrend[[#This Row],[Date]]-$B$372)/365*(1+$A$6)</f>
        <v>-0.76849315068493163</v>
      </c>
      <c r="I117" s="8">
        <f>L$17+(L$18*Cafe_FitTrend[[#This Row],[Temp]])+(L$19*Cafe_FitTrend[[#This Row],[ADSpend]])+(L$20*Cafe_FitTrend[[#This Row],[TapsActive]])+(L$21*Cafe_FitTrend[[#This Row],[IsWeekend]])+(L$22*Cafe_FitTrend[[#This Row],[RollChange]])</f>
        <v>11135.561362210719</v>
      </c>
      <c r="J117" s="4"/>
      <c r="K117" s="4">
        <v>89</v>
      </c>
      <c r="L117" s="4">
        <v>9455.2959155206008</v>
      </c>
      <c r="M117" s="4">
        <v>466.26609886416918</v>
      </c>
    </row>
    <row r="118" spans="2:13" x14ac:dyDescent="0.3">
      <c r="B118" s="1">
        <f t="shared" si="1"/>
        <v>42847</v>
      </c>
      <c r="C118" s="2">
        <v>12802.604006994821</v>
      </c>
      <c r="D118">
        <v>73</v>
      </c>
      <c r="E118" cm="1">
        <f t="array" ref="E118">_xlfn.SWITCH(MONTH(Cafe_FitTrend[[#This Row],[Date]]),1,100,2,100,3,100,4,150,5,150,6,150,7,150,8,200,9,150,10,150,11,150,12,150)</f>
        <v>150</v>
      </c>
      <c r="F118">
        <v>20</v>
      </c>
      <c r="G118">
        <f>IF(OR(WEEKDAY(Cafe_FitTrend[[#This Row],[Date]])=1, WEEKDAY(Cafe_FitTrend[[#This Row],[Date]])=7),1,0)</f>
        <v>1</v>
      </c>
      <c r="H118" s="10">
        <f>(Cafe_FitTrend[[#This Row],[Date]]-$B$372)/365*(1+$A$6)</f>
        <v>-0.76547945205479462</v>
      </c>
      <c r="I118" s="8">
        <f>L$17+(L$18*Cafe_FitTrend[[#This Row],[Temp]])+(L$19*Cafe_FitTrend[[#This Row],[ADSpend]])+(L$20*Cafe_FitTrend[[#This Row],[TapsActive]])+(L$21*Cafe_FitTrend[[#This Row],[IsWeekend]])+(L$22*Cafe_FitTrend[[#This Row],[RollChange]])</f>
        <v>13781.494917473336</v>
      </c>
      <c r="J118" s="4"/>
      <c r="K118" s="4">
        <v>90</v>
      </c>
      <c r="L118" s="4">
        <v>9282.2909018951668</v>
      </c>
      <c r="M118" s="4">
        <v>120.8567149080809</v>
      </c>
    </row>
    <row r="119" spans="2:13" x14ac:dyDescent="0.3">
      <c r="B119" s="1">
        <f t="shared" si="1"/>
        <v>42848</v>
      </c>
      <c r="C119" s="2">
        <v>13212.091654473039</v>
      </c>
      <c r="D119">
        <v>66</v>
      </c>
      <c r="E119" cm="1">
        <f t="array" ref="E119">_xlfn.SWITCH(MONTH(Cafe_FitTrend[[#This Row],[Date]]),1,100,2,100,3,100,4,150,5,150,6,150,7,150,8,200,9,150,10,150,11,150,12,150)</f>
        <v>150</v>
      </c>
      <c r="F119">
        <v>14</v>
      </c>
      <c r="G119">
        <f>IF(OR(WEEKDAY(Cafe_FitTrend[[#This Row],[Date]])=1, WEEKDAY(Cafe_FitTrend[[#This Row],[Date]])=7),1,0)</f>
        <v>1</v>
      </c>
      <c r="H119" s="10">
        <f>(Cafe_FitTrend[[#This Row],[Date]]-$B$372)/365*(1+$A$6)</f>
        <v>-0.76246575342465761</v>
      </c>
      <c r="I119" s="8">
        <f>L$17+(L$18*Cafe_FitTrend[[#This Row],[Temp]])+(L$19*Cafe_FitTrend[[#This Row],[ADSpend]])+(L$20*Cafe_FitTrend[[#This Row],[TapsActive]])+(L$21*Cafe_FitTrend[[#This Row],[IsWeekend]])+(L$22*Cafe_FitTrend[[#This Row],[RollChange]])</f>
        <v>13573.389169490199</v>
      </c>
      <c r="J119" s="4"/>
      <c r="K119" s="4">
        <v>91</v>
      </c>
      <c r="L119" s="4">
        <v>13251.973695166562</v>
      </c>
      <c r="M119" s="4">
        <v>-935.59862932847682</v>
      </c>
    </row>
    <row r="120" spans="2:13" x14ac:dyDescent="0.3">
      <c r="B120" s="1">
        <f t="shared" si="1"/>
        <v>42849</v>
      </c>
      <c r="C120" s="2">
        <v>9826.2961722831769</v>
      </c>
      <c r="D120">
        <v>57</v>
      </c>
      <c r="E120" cm="1">
        <f t="array" ref="E120">_xlfn.SWITCH(MONTH(Cafe_FitTrend[[#This Row],[Date]]),1,100,2,100,3,100,4,150,5,150,6,150,7,150,8,200,9,150,10,150,11,150,12,150)</f>
        <v>150</v>
      </c>
      <c r="F120">
        <v>22</v>
      </c>
      <c r="G120">
        <f>IF(OR(WEEKDAY(Cafe_FitTrend[[#This Row],[Date]])=1, WEEKDAY(Cafe_FitTrend[[#This Row],[Date]])=7),1,0)</f>
        <v>0</v>
      </c>
      <c r="H120" s="10">
        <f>(Cafe_FitTrend[[#This Row],[Date]]-$B$372)/365*(1+$A$6)</f>
        <v>-0.75945205479452071</v>
      </c>
      <c r="I120" s="8">
        <f>L$17+(L$18*Cafe_FitTrend[[#This Row],[Temp]])+(L$19*Cafe_FitTrend[[#This Row],[ADSpend]])+(L$20*Cafe_FitTrend[[#This Row],[TapsActive]])+(L$21*Cafe_FitTrend[[#This Row],[IsWeekend]])+(L$22*Cafe_FitTrend[[#This Row],[RollChange]])</f>
        <v>10150.620434253393</v>
      </c>
      <c r="J120" s="4"/>
      <c r="K120" s="4">
        <v>92</v>
      </c>
      <c r="L120" s="4">
        <v>13473.950118308454</v>
      </c>
      <c r="M120" s="4">
        <v>709.29929997120962</v>
      </c>
    </row>
    <row r="121" spans="2:13" x14ac:dyDescent="0.3">
      <c r="B121" s="1">
        <f t="shared" si="1"/>
        <v>42850</v>
      </c>
      <c r="C121" s="2">
        <v>9872.486363516462</v>
      </c>
      <c r="D121">
        <v>65</v>
      </c>
      <c r="E121" cm="1">
        <f t="array" ref="E121">_xlfn.SWITCH(MONTH(Cafe_FitTrend[[#This Row],[Date]]),1,100,2,100,3,100,4,150,5,150,6,150,7,150,8,200,9,150,10,150,11,150,12,150)</f>
        <v>150</v>
      </c>
      <c r="F121">
        <v>22</v>
      </c>
      <c r="G121">
        <f>IF(OR(WEEKDAY(Cafe_FitTrend[[#This Row],[Date]])=1, WEEKDAY(Cafe_FitTrend[[#This Row],[Date]])=7),1,0)</f>
        <v>0</v>
      </c>
      <c r="H121" s="10">
        <f>(Cafe_FitTrend[[#This Row],[Date]]-$B$372)/365*(1+$A$6)</f>
        <v>-0.7564383561643836</v>
      </c>
      <c r="I121" s="8">
        <f>L$17+(L$18*Cafe_FitTrend[[#This Row],[Temp]])+(L$19*Cafe_FitTrend[[#This Row],[ADSpend]])+(L$20*Cafe_FitTrend[[#This Row],[TapsActive]])+(L$21*Cafe_FitTrend[[#This Row],[IsWeekend]])+(L$22*Cafe_FitTrend[[#This Row],[RollChange]])</f>
        <v>10528.889058495526</v>
      </c>
      <c r="J121" s="4"/>
      <c r="K121" s="4">
        <v>93</v>
      </c>
      <c r="L121" s="4">
        <v>10716.259092045761</v>
      </c>
      <c r="M121" s="4">
        <v>1069.5817704369401</v>
      </c>
    </row>
    <row r="122" spans="2:13" x14ac:dyDescent="0.3">
      <c r="B122" s="1">
        <f t="shared" si="1"/>
        <v>42851</v>
      </c>
      <c r="C122" s="2">
        <v>10876.160493300373</v>
      </c>
      <c r="D122">
        <v>69</v>
      </c>
      <c r="E122" cm="1">
        <f t="array" ref="E122">_xlfn.SWITCH(MONTH(Cafe_FitTrend[[#This Row],[Date]]),1,100,2,100,3,100,4,150,5,150,6,150,7,150,8,200,9,150,10,150,11,150,12,150)</f>
        <v>150</v>
      </c>
      <c r="F122">
        <v>15</v>
      </c>
      <c r="G122">
        <f>IF(OR(WEEKDAY(Cafe_FitTrend[[#This Row],[Date]])=1, WEEKDAY(Cafe_FitTrend[[#This Row],[Date]])=7),1,0)</f>
        <v>0</v>
      </c>
      <c r="H122" s="10">
        <f>(Cafe_FitTrend[[#This Row],[Date]]-$B$372)/365*(1+$A$6)</f>
        <v>-0.75342465753424659</v>
      </c>
      <c r="I122" s="8">
        <f>L$17+(L$18*Cafe_FitTrend[[#This Row],[Temp]])+(L$19*Cafe_FitTrend[[#This Row],[ADSpend]])+(L$20*Cafe_FitTrend[[#This Row],[TapsActive]])+(L$21*Cafe_FitTrend[[#This Row],[IsWeekend]])+(L$22*Cafe_FitTrend[[#This Row],[RollChange]])</f>
        <v>10856.539175509677</v>
      </c>
      <c r="J122" s="4"/>
      <c r="K122" s="4">
        <v>94</v>
      </c>
      <c r="L122" s="4">
        <v>10695.481090903426</v>
      </c>
      <c r="M122" s="4">
        <v>530.75518865671802</v>
      </c>
    </row>
    <row r="123" spans="2:13" x14ac:dyDescent="0.3">
      <c r="B123" s="1">
        <f t="shared" si="1"/>
        <v>42852</v>
      </c>
      <c r="C123" s="2">
        <v>10311.745273836852</v>
      </c>
      <c r="D123">
        <v>71</v>
      </c>
      <c r="E123" cm="1">
        <f t="array" ref="E123">_xlfn.SWITCH(MONTH(Cafe_FitTrend[[#This Row],[Date]]),1,100,2,100,3,100,4,150,5,150,6,150,7,150,8,200,9,150,10,150,11,150,12,150)</f>
        <v>150</v>
      </c>
      <c r="F123">
        <v>22</v>
      </c>
      <c r="G123">
        <f>IF(OR(WEEKDAY(Cafe_FitTrend[[#This Row],[Date]])=1, WEEKDAY(Cafe_FitTrend[[#This Row],[Date]])=7),1,0)</f>
        <v>0</v>
      </c>
      <c r="H123" s="10">
        <f>(Cafe_FitTrend[[#This Row],[Date]]-$B$372)/365*(1+$A$6)</f>
        <v>-0.75041095890410958</v>
      </c>
      <c r="I123" s="8">
        <f>L$17+(L$18*Cafe_FitTrend[[#This Row],[Temp]])+(L$19*Cafe_FitTrend[[#This Row],[ADSpend]])+(L$20*Cafe_FitTrend[[#This Row],[TapsActive]])+(L$21*Cafe_FitTrend[[#This Row],[IsWeekend]])+(L$22*Cafe_FitTrend[[#This Row],[RollChange]])</f>
        <v>10816.178212879917</v>
      </c>
      <c r="J123" s="4"/>
      <c r="K123" s="4">
        <v>95</v>
      </c>
      <c r="L123" s="4">
        <v>10655.491619072816</v>
      </c>
      <c r="M123" s="4">
        <v>-517.06029266745281</v>
      </c>
    </row>
    <row r="124" spans="2:13" x14ac:dyDescent="0.3">
      <c r="B124" s="1">
        <f t="shared" si="1"/>
        <v>42853</v>
      </c>
      <c r="C124" s="2">
        <v>11902.848063000365</v>
      </c>
      <c r="D124">
        <v>74</v>
      </c>
      <c r="E124" cm="1">
        <f t="array" ref="E124">_xlfn.SWITCH(MONTH(Cafe_FitTrend[[#This Row],[Date]]),1,100,2,100,3,100,4,150,5,150,6,150,7,150,8,200,9,150,10,150,11,150,12,150)</f>
        <v>150</v>
      </c>
      <c r="F124">
        <v>16</v>
      </c>
      <c r="G124">
        <f>IF(OR(WEEKDAY(Cafe_FitTrend[[#This Row],[Date]])=1, WEEKDAY(Cafe_FitTrend[[#This Row],[Date]])=7),1,0)</f>
        <v>0</v>
      </c>
      <c r="H124" s="10">
        <f>(Cafe_FitTrend[[#This Row],[Date]]-$B$372)/365*(1+$A$6)</f>
        <v>-0.74739726027397269</v>
      </c>
      <c r="I124" s="8">
        <f>L$17+(L$18*Cafe_FitTrend[[#This Row],[Temp]])+(L$19*Cafe_FitTrend[[#This Row],[ADSpend]])+(L$20*Cafe_FitTrend[[#This Row],[TapsActive]])+(L$21*Cafe_FitTrend[[#This Row],[IsWeekend]])+(L$22*Cafe_FitTrend[[#This Row],[RollChange]])</f>
        <v>11077.320558996658</v>
      </c>
      <c r="J124" s="4"/>
      <c r="K124" s="4">
        <v>96</v>
      </c>
      <c r="L124" s="4">
        <v>10149.947750960324</v>
      </c>
      <c r="M124" s="4">
        <v>647.32709606128446</v>
      </c>
    </row>
    <row r="125" spans="2:13" x14ac:dyDescent="0.3">
      <c r="B125" s="1">
        <f t="shared" si="1"/>
        <v>42854</v>
      </c>
      <c r="C125" s="2">
        <v>13818.222602591017</v>
      </c>
      <c r="D125">
        <v>78</v>
      </c>
      <c r="E125" cm="1">
        <f t="array" ref="E125">_xlfn.SWITCH(MONTH(Cafe_FitTrend[[#This Row],[Date]]),1,100,2,100,3,100,4,150,5,150,6,150,7,150,8,200,9,150,10,150,11,150,12,150)</f>
        <v>150</v>
      </c>
      <c r="F125">
        <v>18</v>
      </c>
      <c r="G125">
        <f>IF(OR(WEEKDAY(Cafe_FitTrend[[#This Row],[Date]])=1, WEEKDAY(Cafe_FitTrend[[#This Row],[Date]])=7),1,0)</f>
        <v>1</v>
      </c>
      <c r="H125" s="10">
        <f>(Cafe_FitTrend[[#This Row],[Date]]-$B$372)/365*(1+$A$6)</f>
        <v>-0.74438356164383568</v>
      </c>
      <c r="I125" s="8">
        <f>L$17+(L$18*Cafe_FitTrend[[#This Row],[Temp]])+(L$19*Cafe_FitTrend[[#This Row],[ADSpend]])+(L$20*Cafe_FitTrend[[#This Row],[TapsActive]])+(L$21*Cafe_FitTrend[[#This Row],[IsWeekend]])+(L$22*Cafe_FitTrend[[#This Row],[RollChange]])</f>
        <v>14075.375930233755</v>
      </c>
      <c r="J125" s="4"/>
      <c r="K125" s="4">
        <v>97</v>
      </c>
      <c r="L125" s="4">
        <v>10004.284585257457</v>
      </c>
      <c r="M125" s="4">
        <v>516.70175110397213</v>
      </c>
    </row>
    <row r="126" spans="2:13" x14ac:dyDescent="0.3">
      <c r="B126" s="1">
        <f t="shared" si="1"/>
        <v>42855</v>
      </c>
      <c r="C126" s="2">
        <v>14389.075422305228</v>
      </c>
      <c r="D126">
        <v>76</v>
      </c>
      <c r="E126" cm="1">
        <f t="array" ref="E126">_xlfn.SWITCH(MONTH(Cafe_FitTrend[[#This Row],[Date]]),1,100,2,100,3,100,4,150,5,150,6,150,7,150,8,200,9,150,10,150,11,150,12,150)</f>
        <v>150</v>
      </c>
      <c r="F126">
        <v>15</v>
      </c>
      <c r="G126">
        <f>IF(OR(WEEKDAY(Cafe_FitTrend[[#This Row],[Date]])=1, WEEKDAY(Cafe_FitTrend[[#This Row],[Date]])=7),1,0)</f>
        <v>1</v>
      </c>
      <c r="H126" s="10">
        <f>(Cafe_FitTrend[[#This Row],[Date]]-$B$372)/365*(1+$A$6)</f>
        <v>-0.74136986301369867</v>
      </c>
      <c r="I126" s="8">
        <f>L$17+(L$18*Cafe_FitTrend[[#This Row],[Temp]])+(L$19*Cafe_FitTrend[[#This Row],[ADSpend]])+(L$20*Cafe_FitTrend[[#This Row],[TapsActive]])+(L$21*Cafe_FitTrend[[#This Row],[IsWeekend]])+(L$22*Cafe_FitTrend[[#This Row],[RollChange]])</f>
        <v>14043.145344838284</v>
      </c>
      <c r="J126" s="4"/>
      <c r="K126" s="4">
        <v>98</v>
      </c>
      <c r="L126" s="4">
        <v>12935.832185597144</v>
      </c>
      <c r="M126" s="4">
        <v>486.39847517011003</v>
      </c>
    </row>
    <row r="127" spans="2:13" x14ac:dyDescent="0.3">
      <c r="B127" s="1">
        <f t="shared" si="1"/>
        <v>42856</v>
      </c>
      <c r="C127" s="2">
        <v>10044.785268514552</v>
      </c>
      <c r="D127">
        <v>71</v>
      </c>
      <c r="E127" cm="1">
        <f t="array" ref="E127">_xlfn.SWITCH(MONTH(Cafe_FitTrend[[#This Row],[Date]]),1,100,2,100,3,100,4,150,5,150,6,150,7,150,8,200,9,150,10,150,11,150,12,150)</f>
        <v>150</v>
      </c>
      <c r="F127">
        <v>20</v>
      </c>
      <c r="G127">
        <f>IF(OR(WEEKDAY(Cafe_FitTrend[[#This Row],[Date]])=1, WEEKDAY(Cafe_FitTrend[[#This Row],[Date]])=7),1,0)</f>
        <v>0</v>
      </c>
      <c r="H127" s="10">
        <f>(Cafe_FitTrend[[#This Row],[Date]]-$B$372)/365*(1+$A$6)</f>
        <v>-0.73835616438356177</v>
      </c>
      <c r="I127" s="8">
        <f>L$17+(L$18*Cafe_FitTrend[[#This Row],[Temp]])+(L$19*Cafe_FitTrend[[#This Row],[ADSpend]])+(L$20*Cafe_FitTrend[[#This Row],[TapsActive]])+(L$21*Cafe_FitTrend[[#This Row],[IsWeekend]])+(L$22*Cafe_FitTrend[[#This Row],[RollChange]])</f>
        <v>10866.824731703698</v>
      </c>
      <c r="J127" s="4"/>
      <c r="K127" s="4">
        <v>99</v>
      </c>
      <c r="L127" s="4">
        <v>13345.507846378983</v>
      </c>
      <c r="M127" s="4">
        <v>-1096.897469673906</v>
      </c>
    </row>
    <row r="128" spans="2:13" x14ac:dyDescent="0.3">
      <c r="B128" s="1">
        <f t="shared" si="1"/>
        <v>42857</v>
      </c>
      <c r="C128" s="2">
        <v>11933.161098972658</v>
      </c>
      <c r="D128">
        <v>66</v>
      </c>
      <c r="E128" cm="1">
        <f t="array" ref="E128">_xlfn.SWITCH(MONTH(Cafe_FitTrend[[#This Row],[Date]]),1,100,2,100,3,100,4,150,5,150,6,150,7,150,8,200,9,150,10,150,11,150,12,150)</f>
        <v>150</v>
      </c>
      <c r="F128">
        <v>12</v>
      </c>
      <c r="G128">
        <f>IF(OR(WEEKDAY(Cafe_FitTrend[[#This Row],[Date]])=1, WEEKDAY(Cafe_FitTrend[[#This Row],[Date]])=7),1,0)</f>
        <v>0</v>
      </c>
      <c r="H128" s="10">
        <f>(Cafe_FitTrend[[#This Row],[Date]]-$B$372)/365*(1+$A$6)</f>
        <v>-0.73534246575342477</v>
      </c>
      <c r="I128" s="8">
        <f>L$17+(L$18*Cafe_FitTrend[[#This Row],[Temp]])+(L$19*Cafe_FitTrend[[#This Row],[ADSpend]])+(L$20*Cafe_FitTrend[[#This Row],[TapsActive]])+(L$21*Cafe_FitTrend[[#This Row],[IsWeekend]])+(L$22*Cafe_FitTrend[[#This Row],[RollChange]])</f>
        <v>10791.734525515385</v>
      </c>
      <c r="J128" s="4"/>
      <c r="K128" s="4">
        <v>100</v>
      </c>
      <c r="L128" s="4">
        <v>10669.842363883983</v>
      </c>
      <c r="M128" s="4">
        <v>-149.72310644362551</v>
      </c>
    </row>
    <row r="129" spans="2:13" x14ac:dyDescent="0.3">
      <c r="B129" s="1">
        <f t="shared" si="1"/>
        <v>42858</v>
      </c>
      <c r="C129" s="2">
        <v>10247.850405130392</v>
      </c>
      <c r="D129">
        <v>71</v>
      </c>
      <c r="E129" cm="1">
        <f t="array" ref="E129">_xlfn.SWITCH(MONTH(Cafe_FitTrend[[#This Row],[Date]]),1,100,2,100,3,100,4,150,5,150,6,150,7,150,8,200,9,150,10,150,11,150,12,150)</f>
        <v>150</v>
      </c>
      <c r="F129">
        <v>13</v>
      </c>
      <c r="G129">
        <f>IF(OR(WEEKDAY(Cafe_FitTrend[[#This Row],[Date]])=1, WEEKDAY(Cafe_FitTrend[[#This Row],[Date]])=7),1,0)</f>
        <v>0</v>
      </c>
      <c r="H129" s="10">
        <f>(Cafe_FitTrend[[#This Row],[Date]]-$B$372)/365*(1+$A$6)</f>
        <v>-0.73232876712328776</v>
      </c>
      <c r="I129" s="8">
        <f>L$17+(L$18*Cafe_FitTrend[[#This Row],[Temp]])+(L$19*Cafe_FitTrend[[#This Row],[ADSpend]])+(L$20*Cafe_FitTrend[[#This Row],[TapsActive]])+(L$21*Cafe_FitTrend[[#This Row],[IsWeekend]])+(L$22*Cafe_FitTrend[[#This Row],[RollChange]])</f>
        <v>11009.645760040132</v>
      </c>
      <c r="J129" s="4"/>
      <c r="K129" s="4">
        <v>101</v>
      </c>
      <c r="L129" s="4">
        <v>10813.486941076178</v>
      </c>
      <c r="M129" s="4">
        <v>1291.7712815352334</v>
      </c>
    </row>
    <row r="130" spans="2:13" x14ac:dyDescent="0.3">
      <c r="B130" s="1">
        <f t="shared" si="1"/>
        <v>42859</v>
      </c>
      <c r="C130" s="2">
        <v>9604.4159750523177</v>
      </c>
      <c r="D130">
        <v>67</v>
      </c>
      <c r="E130" cm="1">
        <f t="array" ref="E130">_xlfn.SWITCH(MONTH(Cafe_FitTrend[[#This Row],[Date]]),1,100,2,100,3,100,4,150,5,150,6,150,7,150,8,200,9,150,10,150,11,150,12,150)</f>
        <v>150</v>
      </c>
      <c r="F130">
        <v>21</v>
      </c>
      <c r="G130">
        <f>IF(OR(WEEKDAY(Cafe_FitTrend[[#This Row],[Date]])=1, WEEKDAY(Cafe_FitTrend[[#This Row],[Date]])=7),1,0)</f>
        <v>0</v>
      </c>
      <c r="H130" s="10">
        <f>(Cafe_FitTrend[[#This Row],[Date]]-$B$372)/365*(1+$A$6)</f>
        <v>-0.72931506849315075</v>
      </c>
      <c r="I130" s="8">
        <f>L$17+(L$18*Cafe_FitTrend[[#This Row],[Temp]])+(L$19*Cafe_FitTrend[[#This Row],[ADSpend]])+(L$20*Cafe_FitTrend[[#This Row],[TapsActive]])+(L$21*Cafe_FitTrend[[#This Row],[IsWeekend]])+(L$22*Cafe_FitTrend[[#This Row],[RollChange]])</f>
        <v>10668.152979463024</v>
      </c>
      <c r="J130" s="4"/>
      <c r="K130" s="4">
        <v>102</v>
      </c>
      <c r="L130" s="4">
        <v>10843.698937960975</v>
      </c>
      <c r="M130" s="4">
        <v>1207.9451339503812</v>
      </c>
    </row>
    <row r="131" spans="2:13" x14ac:dyDescent="0.3">
      <c r="B131" s="1">
        <f t="shared" si="1"/>
        <v>42860</v>
      </c>
      <c r="C131" s="2">
        <v>10479.162620714162</v>
      </c>
      <c r="D131">
        <v>54</v>
      </c>
      <c r="E131" cm="1">
        <f t="array" ref="E131">_xlfn.SWITCH(MONTH(Cafe_FitTrend[[#This Row],[Date]]),1,100,2,100,3,100,4,150,5,150,6,150,7,150,8,200,9,150,10,150,11,150,12,150)</f>
        <v>150</v>
      </c>
      <c r="F131">
        <v>17</v>
      </c>
      <c r="G131">
        <f>IF(OR(WEEKDAY(Cafe_FitTrend[[#This Row],[Date]])=1, WEEKDAY(Cafe_FitTrend[[#This Row],[Date]])=7),1,0)</f>
        <v>0</v>
      </c>
      <c r="H131" s="10">
        <f>(Cafe_FitTrend[[#This Row],[Date]]-$B$372)/365*(1+$A$6)</f>
        <v>-0.72630136986301375</v>
      </c>
      <c r="I131" s="8">
        <f>L$17+(L$18*Cafe_FitTrend[[#This Row],[Temp]])+(L$19*Cafe_FitTrend[[#This Row],[ADSpend]])+(L$20*Cafe_FitTrend[[#This Row],[TapsActive]])+(L$21*Cafe_FitTrend[[#This Row],[IsWeekend]])+(L$22*Cafe_FitTrend[[#This Row],[RollChange]])</f>
        <v>10139.332452045113</v>
      </c>
      <c r="J131" s="4"/>
      <c r="K131" s="4">
        <v>103</v>
      </c>
      <c r="L131" s="4">
        <v>10795.579088896076</v>
      </c>
      <c r="M131" s="4">
        <v>1363.6780080735552</v>
      </c>
    </row>
    <row r="132" spans="2:13" x14ac:dyDescent="0.3">
      <c r="B132" s="1">
        <f t="shared" si="1"/>
        <v>42861</v>
      </c>
      <c r="C132" s="2">
        <v>13388.612411041526</v>
      </c>
      <c r="D132">
        <v>56</v>
      </c>
      <c r="E132" cm="1">
        <f t="array" ref="E132">_xlfn.SWITCH(MONTH(Cafe_FitTrend[[#This Row],[Date]]),1,100,2,100,3,100,4,150,5,150,6,150,7,150,8,200,9,150,10,150,11,150,12,150)</f>
        <v>150</v>
      </c>
      <c r="F132">
        <v>17</v>
      </c>
      <c r="G132">
        <f>IF(OR(WEEKDAY(Cafe_FitTrend[[#This Row],[Date]])=1, WEEKDAY(Cafe_FitTrend[[#This Row],[Date]])=7),1,0)</f>
        <v>1</v>
      </c>
      <c r="H132" s="10">
        <f>(Cafe_FitTrend[[#This Row],[Date]]-$B$372)/365*(1+$A$6)</f>
        <v>-0.72328767123287674</v>
      </c>
      <c r="I132" s="8">
        <f>L$17+(L$18*Cafe_FitTrend[[#This Row],[Temp]])+(L$19*Cafe_FitTrend[[#This Row],[ADSpend]])+(L$20*Cafe_FitTrend[[#This Row],[TapsActive]])+(L$21*Cafe_FitTrend[[#This Row],[IsWeekend]])+(L$22*Cafe_FitTrend[[#This Row],[RollChange]])</f>
        <v>13082.704127437084</v>
      </c>
      <c r="J132" s="4"/>
      <c r="K132" s="4">
        <v>104</v>
      </c>
      <c r="L132" s="4">
        <v>10876.781083808004</v>
      </c>
      <c r="M132" s="4">
        <v>741.54063011770086</v>
      </c>
    </row>
    <row r="133" spans="2:13" x14ac:dyDescent="0.3">
      <c r="B133" s="1">
        <f t="shared" si="1"/>
        <v>42862</v>
      </c>
      <c r="C133" s="2">
        <v>13122.233906863901</v>
      </c>
      <c r="D133">
        <v>61</v>
      </c>
      <c r="E133" cm="1">
        <f t="array" ref="E133">_xlfn.SWITCH(MONTH(Cafe_FitTrend[[#This Row],[Date]]),1,100,2,100,3,100,4,150,5,150,6,150,7,150,8,200,9,150,10,150,11,150,12,150)</f>
        <v>150</v>
      </c>
      <c r="F133">
        <v>21</v>
      </c>
      <c r="G133">
        <f>IF(OR(WEEKDAY(Cafe_FitTrend[[#This Row],[Date]])=1, WEEKDAY(Cafe_FitTrend[[#This Row],[Date]])=7),1,0)</f>
        <v>1</v>
      </c>
      <c r="H133" s="10">
        <f>(Cafe_FitTrend[[#This Row],[Date]]-$B$372)/365*(1+$A$6)</f>
        <v>-0.72027397260273973</v>
      </c>
      <c r="I133" s="8">
        <f>L$17+(L$18*Cafe_FitTrend[[#This Row],[Temp]])+(L$19*Cafe_FitTrend[[#This Row],[ADSpend]])+(L$20*Cafe_FitTrend[[#This Row],[TapsActive]])+(L$21*Cafe_FitTrend[[#This Row],[IsWeekend]])+(L$22*Cafe_FitTrend[[#This Row],[RollChange]])</f>
        <v>13241.86647749956</v>
      </c>
      <c r="J133" s="4"/>
      <c r="K133" s="4">
        <v>105</v>
      </c>
      <c r="L133" s="4">
        <v>13745.886101867425</v>
      </c>
      <c r="M133" s="4">
        <v>453.64143540946316</v>
      </c>
    </row>
    <row r="134" spans="2:13" x14ac:dyDescent="0.3">
      <c r="B134" s="1">
        <f t="shared" si="1"/>
        <v>42863</v>
      </c>
      <c r="C134" s="2">
        <v>9535.3071498118552</v>
      </c>
      <c r="D134">
        <v>64</v>
      </c>
      <c r="E134" cm="1">
        <f t="array" ref="E134">_xlfn.SWITCH(MONTH(Cafe_FitTrend[[#This Row],[Date]]),1,100,2,100,3,100,4,150,5,150,6,150,7,150,8,200,9,150,10,150,11,150,12,150)</f>
        <v>150</v>
      </c>
      <c r="F134">
        <v>19</v>
      </c>
      <c r="G134">
        <f>IF(OR(WEEKDAY(Cafe_FitTrend[[#This Row],[Date]])=1, WEEKDAY(Cafe_FitTrend[[#This Row],[Date]])=7),1,0)</f>
        <v>0</v>
      </c>
      <c r="H134" s="10">
        <f>(Cafe_FitTrend[[#This Row],[Date]]-$B$372)/365*(1+$A$6)</f>
        <v>-0.71726027397260284</v>
      </c>
      <c r="I134" s="8">
        <f>L$17+(L$18*Cafe_FitTrend[[#This Row],[Temp]])+(L$19*Cafe_FitTrend[[#This Row],[ADSpend]])+(L$20*Cafe_FitTrend[[#This Row],[TapsActive]])+(L$21*Cafe_FitTrend[[#This Row],[IsWeekend]])+(L$22*Cafe_FitTrend[[#This Row],[RollChange]])</f>
        <v>10578.025070056841</v>
      </c>
      <c r="J134" s="4"/>
      <c r="K134" s="4">
        <v>106</v>
      </c>
      <c r="L134" s="4">
        <v>13650.841443392537</v>
      </c>
      <c r="M134" s="4">
        <v>-269.43105751979601</v>
      </c>
    </row>
    <row r="135" spans="2:13" x14ac:dyDescent="0.3">
      <c r="B135" s="1">
        <f t="shared" si="1"/>
        <v>42864</v>
      </c>
      <c r="C135" s="2">
        <v>10600.201383219868</v>
      </c>
      <c r="D135">
        <v>72</v>
      </c>
      <c r="E135" cm="1">
        <f t="array" ref="E135">_xlfn.SWITCH(MONTH(Cafe_FitTrend[[#This Row],[Date]]),1,100,2,100,3,100,4,150,5,150,6,150,7,150,8,200,9,150,10,150,11,150,12,150)</f>
        <v>150</v>
      </c>
      <c r="F135">
        <v>13</v>
      </c>
      <c r="G135">
        <f>IF(OR(WEEKDAY(Cafe_FitTrend[[#This Row],[Date]])=1, WEEKDAY(Cafe_FitTrend[[#This Row],[Date]])=7),1,0)</f>
        <v>0</v>
      </c>
      <c r="H135" s="10">
        <f>(Cafe_FitTrend[[#This Row],[Date]]-$B$372)/365*(1+$A$6)</f>
        <v>-0.71424657534246583</v>
      </c>
      <c r="I135" s="8">
        <f>L$17+(L$18*Cafe_FitTrend[[#This Row],[Temp]])+(L$19*Cafe_FitTrend[[#This Row],[ADSpend]])+(L$20*Cafe_FitTrend[[#This Row],[TapsActive]])+(L$21*Cafe_FitTrend[[#This Row],[IsWeekend]])+(L$22*Cafe_FitTrend[[#This Row],[RollChange]])</f>
        <v>11073.791463223519</v>
      </c>
      <c r="J135" s="4"/>
      <c r="K135" s="4">
        <v>107</v>
      </c>
      <c r="L135" s="4">
        <v>10760.134875335021</v>
      </c>
      <c r="M135" s="4">
        <v>1328.715155235519</v>
      </c>
    </row>
    <row r="136" spans="2:13" x14ac:dyDescent="0.3">
      <c r="B136" s="1">
        <f t="shared" si="1"/>
        <v>42865</v>
      </c>
      <c r="C136" s="2">
        <v>12063.025209032659</v>
      </c>
      <c r="D136">
        <v>75</v>
      </c>
      <c r="E136" cm="1">
        <f t="array" ref="E136">_xlfn.SWITCH(MONTH(Cafe_FitTrend[[#This Row],[Date]]),1,100,2,100,3,100,4,150,5,150,6,150,7,150,8,200,9,150,10,150,11,150,12,150)</f>
        <v>150</v>
      </c>
      <c r="F136">
        <v>14</v>
      </c>
      <c r="G136">
        <f>IF(OR(WEEKDAY(Cafe_FitTrend[[#This Row],[Date]])=1, WEEKDAY(Cafe_FitTrend[[#This Row],[Date]])=7),1,0)</f>
        <v>0</v>
      </c>
      <c r="H136" s="10">
        <f>(Cafe_FitTrend[[#This Row],[Date]]-$B$372)/365*(1+$A$6)</f>
        <v>-0.71123287671232882</v>
      </c>
      <c r="I136" s="8">
        <f>L$17+(L$18*Cafe_FitTrend[[#This Row],[Temp]])+(L$19*Cafe_FitTrend[[#This Row],[ADSpend]])+(L$20*Cafe_FitTrend[[#This Row],[TapsActive]])+(L$21*Cafe_FitTrend[[#This Row],[IsWeekend]])+(L$22*Cafe_FitTrend[[#This Row],[RollChange]])</f>
        <v>11197.853078928292</v>
      </c>
      <c r="J136" s="4"/>
      <c r="K136" s="4">
        <v>108</v>
      </c>
      <c r="L136" s="4">
        <v>10837.271681629805</v>
      </c>
      <c r="M136" s="4">
        <v>491.33626585168167</v>
      </c>
    </row>
    <row r="137" spans="2:13" x14ac:dyDescent="0.3">
      <c r="B137" s="1">
        <f t="shared" ref="B137:B200" si="2">B136+1</f>
        <v>42866</v>
      </c>
      <c r="C137" s="2">
        <v>10413.988498550081</v>
      </c>
      <c r="D137">
        <v>76</v>
      </c>
      <c r="E137" cm="1">
        <f t="array" ref="E137">_xlfn.SWITCH(MONTH(Cafe_FitTrend[[#This Row],[Date]]),1,100,2,100,3,100,4,150,5,150,6,150,7,150,8,200,9,150,10,150,11,150,12,150)</f>
        <v>150</v>
      </c>
      <c r="F137">
        <v>14</v>
      </c>
      <c r="G137">
        <f>IF(OR(WEEKDAY(Cafe_FitTrend[[#This Row],[Date]])=1, WEEKDAY(Cafe_FitTrend[[#This Row],[Date]])=7),1,0)</f>
        <v>0</v>
      </c>
      <c r="H137" s="10">
        <f>(Cafe_FitTrend[[#This Row],[Date]]-$B$372)/365*(1+$A$6)</f>
        <v>-0.70821917808219181</v>
      </c>
      <c r="I137" s="8">
        <f>L$17+(L$18*Cafe_FitTrend[[#This Row],[Temp]])+(L$19*Cafe_FitTrend[[#This Row],[ADSpend]])+(L$20*Cafe_FitTrend[[#This Row],[TapsActive]])+(L$21*Cafe_FitTrend[[#This Row],[IsWeekend]])+(L$22*Cafe_FitTrend[[#This Row],[RollChange]])</f>
        <v>11247.648037300512</v>
      </c>
      <c r="J137" s="4"/>
      <c r="K137" s="4">
        <v>109</v>
      </c>
      <c r="L137" s="4">
        <v>10738.533325336924</v>
      </c>
      <c r="M137" s="4">
        <v>8.0592733281118853</v>
      </c>
    </row>
    <row r="138" spans="2:13" x14ac:dyDescent="0.3">
      <c r="B138" s="1">
        <f t="shared" si="2"/>
        <v>42867</v>
      </c>
      <c r="C138" s="2">
        <v>10996.85500036644</v>
      </c>
      <c r="D138">
        <v>73</v>
      </c>
      <c r="E138" cm="1">
        <f t="array" ref="E138">_xlfn.SWITCH(MONTH(Cafe_FitTrend[[#This Row],[Date]]),1,100,2,100,3,100,4,150,5,150,6,150,7,150,8,200,9,150,10,150,11,150,12,150)</f>
        <v>150</v>
      </c>
      <c r="F138">
        <v>19</v>
      </c>
      <c r="G138">
        <f>IF(OR(WEEKDAY(Cafe_FitTrend[[#This Row],[Date]])=1, WEEKDAY(Cafe_FitTrend[[#This Row],[Date]])=7),1,0)</f>
        <v>0</v>
      </c>
      <c r="H138" s="10">
        <f>(Cafe_FitTrend[[#This Row],[Date]]-$B$372)/365*(1+$A$6)</f>
        <v>-0.70520547945205492</v>
      </c>
      <c r="I138" s="8">
        <f>L$17+(L$18*Cafe_FitTrend[[#This Row],[Temp]])+(L$19*Cafe_FitTrend[[#This Row],[ADSpend]])+(L$20*Cafe_FitTrend[[#This Row],[TapsActive]])+(L$21*Cafe_FitTrend[[#This Row],[IsWeekend]])+(L$22*Cafe_FitTrend[[#This Row],[RollChange]])</f>
        <v>11011.828950595662</v>
      </c>
      <c r="J138" s="4"/>
      <c r="K138" s="4">
        <v>110</v>
      </c>
      <c r="L138" s="4">
        <v>10835.253093119132</v>
      </c>
      <c r="M138" s="4">
        <v>-474.53087130219501</v>
      </c>
    </row>
    <row r="139" spans="2:13" x14ac:dyDescent="0.3">
      <c r="B139" s="1">
        <f t="shared" si="2"/>
        <v>42868</v>
      </c>
      <c r="C139" s="2">
        <v>13157.857077850605</v>
      </c>
      <c r="D139">
        <v>69</v>
      </c>
      <c r="E139" cm="1">
        <f t="array" ref="E139">_xlfn.SWITCH(MONTH(Cafe_FitTrend[[#This Row],[Date]]),1,100,2,100,3,100,4,150,5,150,6,150,7,150,8,200,9,150,10,150,11,150,12,150)</f>
        <v>150</v>
      </c>
      <c r="F139">
        <v>18</v>
      </c>
      <c r="G139">
        <f>IF(OR(WEEKDAY(Cafe_FitTrend[[#This Row],[Date]])=1, WEEKDAY(Cafe_FitTrend[[#This Row],[Date]])=7),1,0)</f>
        <v>1</v>
      </c>
      <c r="H139" s="10">
        <f>(Cafe_FitTrend[[#This Row],[Date]]-$B$372)/365*(1+$A$6)</f>
        <v>-0.70219178082191791</v>
      </c>
      <c r="I139" s="8">
        <f>L$17+(L$18*Cafe_FitTrend[[#This Row],[Temp]])+(L$19*Cafe_FitTrend[[#This Row],[ADSpend]])+(L$20*Cafe_FitTrend[[#This Row],[TapsActive]])+(L$21*Cafe_FitTrend[[#This Row],[IsWeekend]])+(L$22*Cafe_FitTrend[[#This Row],[RollChange]])</f>
        <v>13693.234731015131</v>
      </c>
      <c r="J139" s="4"/>
      <c r="K139" s="4">
        <v>111</v>
      </c>
      <c r="L139" s="4">
        <v>11135.561362210719</v>
      </c>
      <c r="M139" s="4">
        <v>-223.1425344476047</v>
      </c>
    </row>
    <row r="140" spans="2:13" x14ac:dyDescent="0.3">
      <c r="B140" s="1">
        <f t="shared" si="2"/>
        <v>42869</v>
      </c>
      <c r="C140" s="2">
        <v>14379.448614781661</v>
      </c>
      <c r="D140">
        <v>71</v>
      </c>
      <c r="E140" cm="1">
        <f t="array" ref="E140">_xlfn.SWITCH(MONTH(Cafe_FitTrend[[#This Row],[Date]]),1,100,2,100,3,100,4,150,5,150,6,150,7,150,8,200,9,150,10,150,11,150,12,150)</f>
        <v>150</v>
      </c>
      <c r="F140">
        <v>18</v>
      </c>
      <c r="G140">
        <f>IF(OR(WEEKDAY(Cafe_FitTrend[[#This Row],[Date]])=1, WEEKDAY(Cafe_FitTrend[[#This Row],[Date]])=7),1,0)</f>
        <v>1</v>
      </c>
      <c r="H140" s="10">
        <f>(Cafe_FitTrend[[#This Row],[Date]]-$B$372)/365*(1+$A$6)</f>
        <v>-0.6991780821917809</v>
      </c>
      <c r="I140" s="8">
        <f>L$17+(L$18*Cafe_FitTrend[[#This Row],[Temp]])+(L$19*Cafe_FitTrend[[#This Row],[ADSpend]])+(L$20*Cafe_FitTrend[[#This Row],[TapsActive]])+(L$21*Cafe_FitTrend[[#This Row],[IsWeekend]])+(L$22*Cafe_FitTrend[[#This Row],[RollChange]])</f>
        <v>13789.954498797339</v>
      </c>
      <c r="J140" s="4"/>
      <c r="K140" s="4">
        <v>112</v>
      </c>
      <c r="L140" s="4">
        <v>13781.494917473336</v>
      </c>
      <c r="M140" s="4">
        <v>-978.89091047851434</v>
      </c>
    </row>
    <row r="141" spans="2:13" x14ac:dyDescent="0.3">
      <c r="B141" s="1">
        <f t="shared" si="2"/>
        <v>42870</v>
      </c>
      <c r="C141" s="2">
        <v>10671.010205583829</v>
      </c>
      <c r="D141">
        <v>75</v>
      </c>
      <c r="E141" cm="1">
        <f t="array" ref="E141">_xlfn.SWITCH(MONTH(Cafe_FitTrend[[#This Row],[Date]]),1,100,2,100,3,100,4,150,5,150,6,150,7,150,8,200,9,150,10,150,11,150,12,150)</f>
        <v>150</v>
      </c>
      <c r="F141">
        <v>14</v>
      </c>
      <c r="G141">
        <f>IF(OR(WEEKDAY(Cafe_FitTrend[[#This Row],[Date]])=1, WEEKDAY(Cafe_FitTrend[[#This Row],[Date]])=7),1,0)</f>
        <v>0</v>
      </c>
      <c r="H141" s="10">
        <f>(Cafe_FitTrend[[#This Row],[Date]]-$B$372)/365*(1+$A$6)</f>
        <v>-0.6961643835616439</v>
      </c>
      <c r="I141" s="8">
        <f>L$17+(L$18*Cafe_FitTrend[[#This Row],[Temp]])+(L$19*Cafe_FitTrend[[#This Row],[ADSpend]])+(L$20*Cafe_FitTrend[[#This Row],[TapsActive]])+(L$21*Cafe_FitTrend[[#This Row],[IsWeekend]])+(L$22*Cafe_FitTrend[[#This Row],[RollChange]])</f>
        <v>11212.203823739457</v>
      </c>
      <c r="J141" s="4"/>
      <c r="K141" s="4">
        <v>113</v>
      </c>
      <c r="L141" s="4">
        <v>13573.389169490199</v>
      </c>
      <c r="M141" s="4">
        <v>-361.29751501716055</v>
      </c>
    </row>
    <row r="142" spans="2:13" x14ac:dyDescent="0.3">
      <c r="B142" s="1">
        <f t="shared" si="2"/>
        <v>42871</v>
      </c>
      <c r="C142" s="2">
        <v>10632.951915806152</v>
      </c>
      <c r="D142">
        <v>78</v>
      </c>
      <c r="E142" cm="1">
        <f t="array" ref="E142">_xlfn.SWITCH(MONTH(Cafe_FitTrend[[#This Row],[Date]]),1,100,2,100,3,100,4,150,5,150,6,150,7,150,8,200,9,150,10,150,11,150,12,150)</f>
        <v>150</v>
      </c>
      <c r="F142">
        <v>20</v>
      </c>
      <c r="G142">
        <f>IF(OR(WEEKDAY(Cafe_FitTrend[[#This Row],[Date]])=1, WEEKDAY(Cafe_FitTrend[[#This Row],[Date]])=7),1,0)</f>
        <v>0</v>
      </c>
      <c r="H142" s="10">
        <f>(Cafe_FitTrend[[#This Row],[Date]]-$B$372)/365*(1+$A$6)</f>
        <v>-0.69315068493150689</v>
      </c>
      <c r="I142" s="8">
        <f>L$17+(L$18*Cafe_FitTrend[[#This Row],[Temp]])+(L$19*Cafe_FitTrend[[#This Row],[ADSpend]])+(L$20*Cafe_FitTrend[[#This Row],[TapsActive]])+(L$21*Cafe_FitTrend[[#This Row],[IsWeekend]])+(L$22*Cafe_FitTrend[[#This Row],[RollChange]])</f>
        <v>11238.35063200711</v>
      </c>
      <c r="J142" s="4"/>
      <c r="K142" s="4">
        <v>114</v>
      </c>
      <c r="L142" s="4">
        <v>10150.620434253393</v>
      </c>
      <c r="M142" s="4">
        <v>-324.32426197021596</v>
      </c>
    </row>
    <row r="143" spans="2:13" x14ac:dyDescent="0.3">
      <c r="B143" s="1">
        <f t="shared" si="2"/>
        <v>42872</v>
      </c>
      <c r="C143" s="2">
        <v>12201.390167404281</v>
      </c>
      <c r="D143">
        <v>79</v>
      </c>
      <c r="E143" cm="1">
        <f t="array" ref="E143">_xlfn.SWITCH(MONTH(Cafe_FitTrend[[#This Row],[Date]]),1,100,2,100,3,100,4,150,5,150,6,150,7,150,8,200,9,150,10,150,11,150,12,150)</f>
        <v>150</v>
      </c>
      <c r="F143">
        <v>15</v>
      </c>
      <c r="G143">
        <f>IF(OR(WEEKDAY(Cafe_FitTrend[[#This Row],[Date]])=1, WEEKDAY(Cafe_FitTrend[[#This Row],[Date]])=7),1,0)</f>
        <v>0</v>
      </c>
      <c r="H143" s="10">
        <f>(Cafe_FitTrend[[#This Row],[Date]]-$B$372)/365*(1+$A$6)</f>
        <v>-0.69013698630136988</v>
      </c>
      <c r="I143" s="8">
        <f>L$17+(L$18*Cafe_FitTrend[[#This Row],[Temp]])+(L$19*Cafe_FitTrend[[#This Row],[ADSpend]])+(L$20*Cafe_FitTrend[[#This Row],[TapsActive]])+(L$21*Cafe_FitTrend[[#This Row],[IsWeekend]])+(L$22*Cafe_FitTrend[[#This Row],[RollChange]])</f>
        <v>11386.060397816451</v>
      </c>
      <c r="J143" s="4"/>
      <c r="K143" s="4">
        <v>115</v>
      </c>
      <c r="L143" s="4">
        <v>10528.889058495526</v>
      </c>
      <c r="M143" s="4">
        <v>-656.40269497906411</v>
      </c>
    </row>
    <row r="144" spans="2:13" x14ac:dyDescent="0.3">
      <c r="B144" s="1">
        <f t="shared" si="2"/>
        <v>42873</v>
      </c>
      <c r="C144" s="2">
        <v>11451.438562617597</v>
      </c>
      <c r="D144">
        <v>80</v>
      </c>
      <c r="E144" cm="1">
        <f t="array" ref="E144">_xlfn.SWITCH(MONTH(Cafe_FitTrend[[#This Row],[Date]]),1,100,2,100,3,100,4,150,5,150,6,150,7,150,8,200,9,150,10,150,11,150,12,150)</f>
        <v>150</v>
      </c>
      <c r="F144">
        <v>21</v>
      </c>
      <c r="G144">
        <f>IF(OR(WEEKDAY(Cafe_FitTrend[[#This Row],[Date]])=1, WEEKDAY(Cafe_FitTrend[[#This Row],[Date]])=7),1,0)</f>
        <v>0</v>
      </c>
      <c r="H144" s="10">
        <f>(Cafe_FitTrend[[#This Row],[Date]]-$B$372)/365*(1+$A$6)</f>
        <v>-0.68712328767123287</v>
      </c>
      <c r="I144" s="8">
        <f>L$17+(L$18*Cafe_FitTrend[[#This Row],[Temp]])+(L$19*Cafe_FitTrend[[#This Row],[ADSpend]])+(L$20*Cafe_FitTrend[[#This Row],[TapsActive]])+(L$21*Cafe_FitTrend[[#This Row],[IsWeekend]])+(L$22*Cafe_FitTrend[[#This Row],[RollChange]])</f>
        <v>11318.357587264127</v>
      </c>
      <c r="J144" s="4"/>
      <c r="K144" s="4">
        <v>116</v>
      </c>
      <c r="L144" s="4">
        <v>10856.539175509677</v>
      </c>
      <c r="M144" s="4">
        <v>19.621317790695684</v>
      </c>
    </row>
    <row r="145" spans="2:13" x14ac:dyDescent="0.3">
      <c r="B145" s="1">
        <f t="shared" si="2"/>
        <v>42874</v>
      </c>
      <c r="C145" s="2">
        <v>12512.048172733284</v>
      </c>
      <c r="D145">
        <v>80</v>
      </c>
      <c r="E145" cm="1">
        <f t="array" ref="E145">_xlfn.SWITCH(MONTH(Cafe_FitTrend[[#This Row],[Date]]),1,100,2,100,3,100,4,150,5,150,6,150,7,150,8,200,9,150,10,150,11,150,12,150)</f>
        <v>150</v>
      </c>
      <c r="F145">
        <v>17</v>
      </c>
      <c r="G145">
        <f>IF(OR(WEEKDAY(Cafe_FitTrend[[#This Row],[Date]])=1, WEEKDAY(Cafe_FitTrend[[#This Row],[Date]])=7),1,0)</f>
        <v>0</v>
      </c>
      <c r="H145" s="10">
        <f>(Cafe_FitTrend[[#This Row],[Date]]-$B$372)/365*(1+$A$6)</f>
        <v>-0.68410958904109598</v>
      </c>
      <c r="I145" s="8">
        <f>L$17+(L$18*Cafe_FitTrend[[#This Row],[Temp]])+(L$19*Cafe_FitTrend[[#This Row],[ADSpend]])+(L$20*Cafe_FitTrend[[#This Row],[TapsActive]])+(L$21*Cafe_FitTrend[[#This Row],[IsWeekend]])+(L$22*Cafe_FitTrend[[#This Row],[RollChange]])</f>
        <v>11399.559582176056</v>
      </c>
      <c r="J145" s="4"/>
      <c r="K145" s="4">
        <v>117</v>
      </c>
      <c r="L145" s="4">
        <v>10816.178212879917</v>
      </c>
      <c r="M145" s="4">
        <v>-504.43293904306483</v>
      </c>
    </row>
    <row r="146" spans="2:13" x14ac:dyDescent="0.3">
      <c r="B146" s="1">
        <f t="shared" si="2"/>
        <v>42875</v>
      </c>
      <c r="C146" s="2">
        <v>14676.763328998473</v>
      </c>
      <c r="D146">
        <v>78</v>
      </c>
      <c r="E146" cm="1">
        <f t="array" ref="E146">_xlfn.SWITCH(MONTH(Cafe_FitTrend[[#This Row],[Date]]),1,100,2,100,3,100,4,150,5,150,6,150,7,150,8,200,9,150,10,150,11,150,12,150)</f>
        <v>150</v>
      </c>
      <c r="F146">
        <v>17</v>
      </c>
      <c r="G146">
        <f>IF(OR(WEEKDAY(Cafe_FitTrend[[#This Row],[Date]])=1, WEEKDAY(Cafe_FitTrend[[#This Row],[Date]])=7),1,0)</f>
        <v>1</v>
      </c>
      <c r="H146" s="10">
        <f>(Cafe_FitTrend[[#This Row],[Date]]-$B$372)/365*(1+$A$6)</f>
        <v>-0.68109589041095897</v>
      </c>
      <c r="I146" s="8">
        <f>L$17+(L$18*Cafe_FitTrend[[#This Row],[Temp]])+(L$19*Cafe_FitTrend[[#This Row],[ADSpend]])+(L$20*Cafe_FitTrend[[#This Row],[TapsActive]])+(L$21*Cafe_FitTrend[[#This Row],[IsWeekend]])+(L$22*Cafe_FitTrend[[#This Row],[RollChange]])</f>
        <v>14155.232019928077</v>
      </c>
      <c r="J146" s="4"/>
      <c r="K146" s="4">
        <v>118</v>
      </c>
      <c r="L146" s="4">
        <v>11077.320558996658</v>
      </c>
      <c r="M146" s="4">
        <v>825.52750400370678</v>
      </c>
    </row>
    <row r="147" spans="2:13" x14ac:dyDescent="0.3">
      <c r="B147" s="1">
        <f t="shared" si="2"/>
        <v>42876</v>
      </c>
      <c r="C147" s="2">
        <v>14135.449597489633</v>
      </c>
      <c r="D147">
        <v>73</v>
      </c>
      <c r="E147" cm="1">
        <f t="array" ref="E147">_xlfn.SWITCH(MONTH(Cafe_FitTrend[[#This Row],[Date]]),1,100,2,100,3,100,4,150,5,150,6,150,7,150,8,200,9,150,10,150,11,150,12,150)</f>
        <v>150</v>
      </c>
      <c r="F147">
        <v>19</v>
      </c>
      <c r="G147">
        <f>IF(OR(WEEKDAY(Cafe_FitTrend[[#This Row],[Date]])=1, WEEKDAY(Cafe_FitTrend[[#This Row],[Date]])=7),1,0)</f>
        <v>1</v>
      </c>
      <c r="H147" s="10">
        <f>(Cafe_FitTrend[[#This Row],[Date]]-$B$372)/365*(1+$A$6)</f>
        <v>-0.67808219178082196</v>
      </c>
      <c r="I147" s="8">
        <f>L$17+(L$18*Cafe_FitTrend[[#This Row],[Temp]])+(L$19*Cafe_FitTrend[[#This Row],[ADSpend]])+(L$20*Cafe_FitTrend[[#This Row],[TapsActive]])+(L$21*Cafe_FitTrend[[#This Row],[IsWeekend]])+(L$22*Cafe_FitTrend[[#This Row],[RollChange]])</f>
        <v>13884.312198865522</v>
      </c>
      <c r="J147" s="4"/>
      <c r="K147" s="4">
        <v>119</v>
      </c>
      <c r="L147" s="4">
        <v>14075.375930233755</v>
      </c>
      <c r="M147" s="4">
        <v>-257.15332764273808</v>
      </c>
    </row>
    <row r="148" spans="2:13" x14ac:dyDescent="0.3">
      <c r="B148" s="1">
        <f t="shared" si="2"/>
        <v>42877</v>
      </c>
      <c r="C148" s="2">
        <v>10801.541105505594</v>
      </c>
      <c r="D148">
        <v>73</v>
      </c>
      <c r="E148" cm="1">
        <f t="array" ref="E148">_xlfn.SWITCH(MONTH(Cafe_FitTrend[[#This Row],[Date]]),1,100,2,100,3,100,4,150,5,150,6,150,7,150,8,200,9,150,10,150,11,150,12,150)</f>
        <v>150</v>
      </c>
      <c r="F148">
        <v>21</v>
      </c>
      <c r="G148">
        <f>IF(OR(WEEKDAY(Cafe_FitTrend[[#This Row],[Date]])=1, WEEKDAY(Cafe_FitTrend[[#This Row],[Date]])=7),1,0)</f>
        <v>0</v>
      </c>
      <c r="H148" s="10">
        <f>(Cafe_FitTrend[[#This Row],[Date]]-$B$372)/365*(1+$A$6)</f>
        <v>-0.67506849315068507</v>
      </c>
      <c r="I148" s="8">
        <f>L$17+(L$18*Cafe_FitTrend[[#This Row],[Temp]])+(L$19*Cafe_FitTrend[[#This Row],[ADSpend]])+(L$20*Cafe_FitTrend[[#This Row],[TapsActive]])+(L$21*Cafe_FitTrend[[#This Row],[IsWeekend]])+(L$22*Cafe_FitTrend[[#This Row],[RollChange]])</f>
        <v>11001.364517243148</v>
      </c>
      <c r="J148" s="4"/>
      <c r="K148" s="4">
        <v>120</v>
      </c>
      <c r="L148" s="4">
        <v>14043.145344838284</v>
      </c>
      <c r="M148" s="4">
        <v>345.93007746694457</v>
      </c>
    </row>
    <row r="149" spans="2:13" x14ac:dyDescent="0.3">
      <c r="B149" s="1">
        <f t="shared" si="2"/>
        <v>42878</v>
      </c>
      <c r="C149" s="2">
        <v>9985.4976715759403</v>
      </c>
      <c r="D149">
        <v>69</v>
      </c>
      <c r="E149" cm="1">
        <f t="array" ref="E149">_xlfn.SWITCH(MONTH(Cafe_FitTrend[[#This Row],[Date]]),1,100,2,100,3,100,4,150,5,150,6,150,7,150,8,200,9,150,10,150,11,150,12,150)</f>
        <v>150</v>
      </c>
      <c r="F149">
        <v>19</v>
      </c>
      <c r="G149">
        <f>IF(OR(WEEKDAY(Cafe_FitTrend[[#This Row],[Date]])=1, WEEKDAY(Cafe_FitTrend[[#This Row],[Date]])=7),1,0)</f>
        <v>0</v>
      </c>
      <c r="H149" s="10">
        <f>(Cafe_FitTrend[[#This Row],[Date]]-$B$372)/365*(1+$A$6)</f>
        <v>-0.67205479452054806</v>
      </c>
      <c r="I149" s="8">
        <f>L$17+(L$18*Cafe_FitTrend[[#This Row],[Temp]])+(L$19*Cafe_FitTrend[[#This Row],[ADSpend]])+(L$20*Cafe_FitTrend[[#This Row],[TapsActive]])+(L$21*Cafe_FitTrend[[#This Row],[IsWeekend]])+(L$22*Cafe_FitTrend[[#This Row],[RollChange]])</f>
        <v>10855.701351540278</v>
      </c>
      <c r="J149" s="4"/>
      <c r="K149" s="4">
        <v>121</v>
      </c>
      <c r="L149" s="4">
        <v>10866.824731703698</v>
      </c>
      <c r="M149" s="4">
        <v>-822.03946318914677</v>
      </c>
    </row>
    <row r="150" spans="2:13" x14ac:dyDescent="0.3">
      <c r="B150" s="1">
        <f t="shared" si="2"/>
        <v>42879</v>
      </c>
      <c r="C150" s="2">
        <v>9901.9994775951836</v>
      </c>
      <c r="D150">
        <v>70</v>
      </c>
      <c r="E150" cm="1">
        <f t="array" ref="E150">_xlfn.SWITCH(MONTH(Cafe_FitTrend[[#This Row],[Date]]),1,100,2,100,3,100,4,150,5,150,6,150,7,150,8,200,9,150,10,150,11,150,12,150)</f>
        <v>150</v>
      </c>
      <c r="F150">
        <v>19</v>
      </c>
      <c r="G150">
        <f>IF(OR(WEEKDAY(Cafe_FitTrend[[#This Row],[Date]])=1, WEEKDAY(Cafe_FitTrend[[#This Row],[Date]])=7),1,0)</f>
        <v>0</v>
      </c>
      <c r="H150" s="10">
        <f>(Cafe_FitTrend[[#This Row],[Date]]-$B$372)/365*(1+$A$6)</f>
        <v>-0.66904109589041105</v>
      </c>
      <c r="I150" s="8">
        <f>L$17+(L$18*Cafe_FitTrend[[#This Row],[Temp]])+(L$19*Cafe_FitTrend[[#This Row],[ADSpend]])+(L$20*Cafe_FitTrend[[#This Row],[TapsActive]])+(L$21*Cafe_FitTrend[[#This Row],[IsWeekend]])+(L$22*Cafe_FitTrend[[#This Row],[RollChange]])</f>
        <v>10905.496309912498</v>
      </c>
      <c r="J150" s="4"/>
      <c r="K150" s="4">
        <v>122</v>
      </c>
      <c r="L150" s="4">
        <v>10791.734525515385</v>
      </c>
      <c r="M150" s="4">
        <v>1141.4265734572728</v>
      </c>
    </row>
    <row r="151" spans="2:13" x14ac:dyDescent="0.3">
      <c r="B151" s="1">
        <f t="shared" si="2"/>
        <v>42880</v>
      </c>
      <c r="C151" s="2">
        <v>11185.955037127307</v>
      </c>
      <c r="D151">
        <v>64</v>
      </c>
      <c r="E151" cm="1">
        <f t="array" ref="E151">_xlfn.SWITCH(MONTH(Cafe_FitTrend[[#This Row],[Date]]),1,100,2,100,3,100,4,150,5,150,6,150,7,150,8,200,9,150,10,150,11,150,12,150)</f>
        <v>150</v>
      </c>
      <c r="F151">
        <v>21</v>
      </c>
      <c r="G151">
        <f>IF(OR(WEEKDAY(Cafe_FitTrend[[#This Row],[Date]])=1, WEEKDAY(Cafe_FitTrend[[#This Row],[Date]])=7),1,0)</f>
        <v>0</v>
      </c>
      <c r="H151" s="10">
        <f>(Cafe_FitTrend[[#This Row],[Date]]-$B$372)/365*(1+$A$6)</f>
        <v>-0.66602739726027393</v>
      </c>
      <c r="I151" s="8">
        <f>L$17+(L$18*Cafe_FitTrend[[#This Row],[Temp]])+(L$19*Cafe_FitTrend[[#This Row],[ADSpend]])+(L$20*Cafe_FitTrend[[#This Row],[TapsActive]])+(L$21*Cafe_FitTrend[[#This Row],[IsWeekend]])+(L$22*Cafe_FitTrend[[#This Row],[RollChange]])</f>
        <v>10587.651679439959</v>
      </c>
      <c r="J151" s="4"/>
      <c r="K151" s="4">
        <v>123</v>
      </c>
      <c r="L151" s="4">
        <v>11009.645760040132</v>
      </c>
      <c r="M151" s="4">
        <v>-761.79535490974013</v>
      </c>
    </row>
    <row r="152" spans="2:13" x14ac:dyDescent="0.3">
      <c r="B152" s="1">
        <f t="shared" si="2"/>
        <v>42881</v>
      </c>
      <c r="C152" s="2">
        <v>11450.031692624892</v>
      </c>
      <c r="D152">
        <v>69</v>
      </c>
      <c r="E152" cm="1">
        <f t="array" ref="E152">_xlfn.SWITCH(MONTH(Cafe_FitTrend[[#This Row],[Date]]),1,100,2,100,3,100,4,150,5,150,6,150,7,150,8,200,9,150,10,150,11,150,12,150)</f>
        <v>150</v>
      </c>
      <c r="F152">
        <v>16</v>
      </c>
      <c r="G152">
        <f>IF(OR(WEEKDAY(Cafe_FitTrend[[#This Row],[Date]])=1, WEEKDAY(Cafe_FitTrend[[#This Row],[Date]])=7),1,0)</f>
        <v>0</v>
      </c>
      <c r="H152" s="10">
        <f>(Cafe_FitTrend[[#This Row],[Date]]-$B$372)/365*(1+$A$6)</f>
        <v>-0.66301369863013704</v>
      </c>
      <c r="I152" s="8">
        <f>L$17+(L$18*Cafe_FitTrend[[#This Row],[Temp]])+(L$19*Cafe_FitTrend[[#This Row],[ADSpend]])+(L$20*Cafe_FitTrend[[#This Row],[TapsActive]])+(L$21*Cafe_FitTrend[[#This Row],[IsWeekend]])+(L$22*Cafe_FitTrend[[#This Row],[RollChange]])</f>
        <v>10923.060682889251</v>
      </c>
      <c r="J152" s="4"/>
      <c r="K152" s="4">
        <v>124</v>
      </c>
      <c r="L152" s="4">
        <v>10668.152979463024</v>
      </c>
      <c r="M152" s="4">
        <v>-1063.7370044107065</v>
      </c>
    </row>
    <row r="153" spans="2:13" x14ac:dyDescent="0.3">
      <c r="B153" s="1">
        <f t="shared" si="2"/>
        <v>42882</v>
      </c>
      <c r="C153" s="2">
        <v>13678.801956643754</v>
      </c>
      <c r="D153">
        <v>75</v>
      </c>
      <c r="E153" cm="1">
        <f t="array" ref="E153">_xlfn.SWITCH(MONTH(Cafe_FitTrend[[#This Row],[Date]]),1,100,2,100,3,100,4,150,5,150,6,150,7,150,8,200,9,150,10,150,11,150,12,150)</f>
        <v>150</v>
      </c>
      <c r="F153">
        <v>16</v>
      </c>
      <c r="G153">
        <f>IF(OR(WEEKDAY(Cafe_FitTrend[[#This Row],[Date]])=1, WEEKDAY(Cafe_FitTrend[[#This Row],[Date]])=7),1,0)</f>
        <v>1</v>
      </c>
      <c r="H153" s="10">
        <f>(Cafe_FitTrend[[#This Row],[Date]]-$B$372)/365*(1+$A$6)</f>
        <v>-0.66</v>
      </c>
      <c r="I153" s="8">
        <f>L$17+(L$18*Cafe_FitTrend[[#This Row],[Temp]])+(L$19*Cafe_FitTrend[[#This Row],[ADSpend]])+(L$20*Cafe_FitTrend[[#This Row],[TapsActive]])+(L$21*Cafe_FitTrend[[#This Row],[IsWeekend]])+(L$22*Cafe_FitTrend[[#This Row],[RollChange]])</f>
        <v>14054.131595921172</v>
      </c>
      <c r="J153" s="4"/>
      <c r="K153" s="4">
        <v>125</v>
      </c>
      <c r="L153" s="4">
        <v>10139.332452045113</v>
      </c>
      <c r="M153" s="4">
        <v>339.83016866904836</v>
      </c>
    </row>
    <row r="154" spans="2:13" x14ac:dyDescent="0.3">
      <c r="B154" s="1">
        <f t="shared" si="2"/>
        <v>42883</v>
      </c>
      <c r="C154" s="2">
        <v>13161.1335767541</v>
      </c>
      <c r="D154">
        <v>75</v>
      </c>
      <c r="E154" cm="1">
        <f t="array" ref="E154">_xlfn.SWITCH(MONTH(Cafe_FitTrend[[#This Row],[Date]]),1,100,2,100,3,100,4,150,5,150,6,150,7,150,8,200,9,150,10,150,11,150,12,150)</f>
        <v>150</v>
      </c>
      <c r="F154">
        <v>14</v>
      </c>
      <c r="G154">
        <f>IF(OR(WEEKDAY(Cafe_FitTrend[[#This Row],[Date]])=1, WEEKDAY(Cafe_FitTrend[[#This Row],[Date]])=7),1,0)</f>
        <v>1</v>
      </c>
      <c r="H154" s="10">
        <f>(Cafe_FitTrend[[#This Row],[Date]]-$B$372)/365*(1+$A$6)</f>
        <v>-0.65698630136986302</v>
      </c>
      <c r="I154" s="8">
        <f>L$17+(L$18*Cafe_FitTrend[[#This Row],[Temp]])+(L$19*Cafe_FitTrend[[#This Row],[ADSpend]])+(L$20*Cafe_FitTrend[[#This Row],[TapsActive]])+(L$21*Cafe_FitTrend[[#This Row],[IsWeekend]])+(L$22*Cafe_FitTrend[[#This Row],[RollChange]])</f>
        <v>14096.167667858253</v>
      </c>
      <c r="J154" s="4"/>
      <c r="K154" s="4">
        <v>126</v>
      </c>
      <c r="L154" s="4">
        <v>13082.704127437084</v>
      </c>
      <c r="M154" s="4">
        <v>305.90828360444175</v>
      </c>
    </row>
    <row r="155" spans="2:13" x14ac:dyDescent="0.3">
      <c r="B155" s="1">
        <f t="shared" si="2"/>
        <v>42884</v>
      </c>
      <c r="C155" s="2">
        <v>12102.390417797753</v>
      </c>
      <c r="D155">
        <v>75</v>
      </c>
      <c r="E155" cm="1">
        <f t="array" ref="E155">_xlfn.SWITCH(MONTH(Cafe_FitTrend[[#This Row],[Date]]),1,100,2,100,3,100,4,150,5,150,6,150,7,150,8,200,9,150,10,150,11,150,12,150)</f>
        <v>150</v>
      </c>
      <c r="F155">
        <v>20</v>
      </c>
      <c r="G155">
        <f>IF(OR(WEEKDAY(Cafe_FitTrend[[#This Row],[Date]])=1, WEEKDAY(Cafe_FitTrend[[#This Row],[Date]])=7),1,0)</f>
        <v>0</v>
      </c>
      <c r="H155" s="10">
        <f>(Cafe_FitTrend[[#This Row],[Date]]-$B$372)/365*(1+$A$6)</f>
        <v>-0.65397260273972613</v>
      </c>
      <c r="I155" s="8">
        <f>L$17+(L$18*Cafe_FitTrend[[#This Row],[Temp]])+(L$19*Cafe_FitTrend[[#This Row],[ADSpend]])+(L$20*Cafe_FitTrend[[#This Row],[TapsActive]])+(L$21*Cafe_FitTrend[[#This Row],[IsWeekend]])+(L$22*Cafe_FitTrend[[#This Row],[RollChange]])</f>
        <v>11134.888140286179</v>
      </c>
      <c r="J155" s="4"/>
      <c r="K155" s="4">
        <v>127</v>
      </c>
      <c r="L155" s="4">
        <v>13241.86647749956</v>
      </c>
      <c r="M155" s="4">
        <v>-119.63257063565834</v>
      </c>
    </row>
    <row r="156" spans="2:13" x14ac:dyDescent="0.3">
      <c r="B156" s="1">
        <f t="shared" si="2"/>
        <v>42885</v>
      </c>
      <c r="C156" s="2">
        <v>11225.790531112791</v>
      </c>
      <c r="D156">
        <v>71</v>
      </c>
      <c r="E156" cm="1">
        <f t="array" ref="E156">_xlfn.SWITCH(MONTH(Cafe_FitTrend[[#This Row],[Date]]),1,100,2,100,3,100,4,150,5,150,6,150,7,150,8,200,9,150,10,150,11,150,12,150)</f>
        <v>150</v>
      </c>
      <c r="F156">
        <v>20</v>
      </c>
      <c r="G156">
        <f>IF(OR(WEEKDAY(Cafe_FitTrend[[#This Row],[Date]])=1, WEEKDAY(Cafe_FitTrend[[#This Row],[Date]])=7),1,0)</f>
        <v>0</v>
      </c>
      <c r="H156" s="10">
        <f>(Cafe_FitTrend[[#This Row],[Date]]-$B$372)/365*(1+$A$6)</f>
        <v>-0.65095890410958912</v>
      </c>
      <c r="I156" s="8">
        <f>L$17+(L$18*Cafe_FitTrend[[#This Row],[Temp]])+(L$19*Cafe_FitTrend[[#This Row],[ADSpend]])+(L$20*Cafe_FitTrend[[#This Row],[TapsActive]])+(L$21*Cafe_FitTrend[[#This Row],[IsWeekend]])+(L$22*Cafe_FitTrend[[#This Row],[RollChange]])</f>
        <v>10950.059051608461</v>
      </c>
      <c r="J156" s="4"/>
      <c r="K156" s="4">
        <v>128</v>
      </c>
      <c r="L156" s="4">
        <v>10578.025070056841</v>
      </c>
      <c r="M156" s="4">
        <v>-1042.7179202449861</v>
      </c>
    </row>
    <row r="157" spans="2:13" x14ac:dyDescent="0.3">
      <c r="B157" s="1">
        <f t="shared" si="2"/>
        <v>42886</v>
      </c>
      <c r="C157" s="2">
        <v>9856.0921568933118</v>
      </c>
      <c r="D157">
        <v>72</v>
      </c>
      <c r="E157" cm="1">
        <f t="array" ref="E157">_xlfn.SWITCH(MONTH(Cafe_FitTrend[[#This Row],[Date]]),1,100,2,100,3,100,4,150,5,150,6,150,7,150,8,200,9,150,10,150,11,150,12,150)</f>
        <v>150</v>
      </c>
      <c r="F157">
        <v>21</v>
      </c>
      <c r="G157">
        <f>IF(OR(WEEKDAY(Cafe_FitTrend[[#This Row],[Date]])=1, WEEKDAY(Cafe_FitTrend[[#This Row],[Date]])=7),1,0)</f>
        <v>0</v>
      </c>
      <c r="H157" s="10">
        <f>(Cafe_FitTrend[[#This Row],[Date]]-$B$372)/365*(1+$A$6)</f>
        <v>-0.64794520547945211</v>
      </c>
      <c r="I157" s="8">
        <f>L$17+(L$18*Cafe_FitTrend[[#This Row],[Temp]])+(L$19*Cafe_FitTrend[[#This Row],[ADSpend]])+(L$20*Cafe_FitTrend[[#This Row],[TapsActive]])+(L$21*Cafe_FitTrend[[#This Row],[IsWeekend]])+(L$22*Cafe_FitTrend[[#This Row],[RollChange]])</f>
        <v>10980.27104849326</v>
      </c>
      <c r="J157" s="4"/>
      <c r="K157" s="4">
        <v>129</v>
      </c>
      <c r="L157" s="4">
        <v>11073.791463223519</v>
      </c>
      <c r="M157" s="4">
        <v>-473.59008000365066</v>
      </c>
    </row>
    <row r="158" spans="2:13" x14ac:dyDescent="0.3">
      <c r="B158" s="1">
        <f t="shared" si="2"/>
        <v>42887</v>
      </c>
      <c r="C158" s="2">
        <v>12125.550851367771</v>
      </c>
      <c r="D158">
        <v>75</v>
      </c>
      <c r="E158" cm="1">
        <f t="array" ref="E158">_xlfn.SWITCH(MONTH(Cafe_FitTrend[[#This Row],[Date]]),1,100,2,100,3,100,4,150,5,150,6,150,7,150,8,200,9,150,10,150,11,150,12,150)</f>
        <v>150</v>
      </c>
      <c r="F158">
        <v>16</v>
      </c>
      <c r="G158">
        <f>IF(OR(WEEKDAY(Cafe_FitTrend[[#This Row],[Date]])=1, WEEKDAY(Cafe_FitTrend[[#This Row],[Date]])=7),1,0)</f>
        <v>0</v>
      </c>
      <c r="H158" s="10">
        <f>(Cafe_FitTrend[[#This Row],[Date]]-$B$372)/365*(1+$A$6)</f>
        <v>-0.64493150684931511</v>
      </c>
      <c r="I158" s="8">
        <f>L$17+(L$18*Cafe_FitTrend[[#This Row],[Temp]])+(L$19*Cafe_FitTrend[[#This Row],[ADSpend]])+(L$20*Cafe_FitTrend[[#This Row],[TapsActive]])+(L$21*Cafe_FitTrend[[#This Row],[IsWeekend]])+(L$22*Cafe_FitTrend[[#This Row],[RollChange]])</f>
        <v>11221.830433122575</v>
      </c>
      <c r="J158" s="4"/>
      <c r="K158" s="4">
        <v>130</v>
      </c>
      <c r="L158" s="4">
        <v>11197.853078928292</v>
      </c>
      <c r="M158" s="4">
        <v>865.17213010436717</v>
      </c>
    </row>
    <row r="159" spans="2:13" x14ac:dyDescent="0.3">
      <c r="B159" s="1">
        <f t="shared" si="2"/>
        <v>42888</v>
      </c>
      <c r="C159" s="2">
        <v>10804.762192834007</v>
      </c>
      <c r="D159">
        <v>75</v>
      </c>
      <c r="E159" cm="1">
        <f t="array" ref="E159">_xlfn.SWITCH(MONTH(Cafe_FitTrend[[#This Row],[Date]]),1,100,2,100,3,100,4,150,5,150,6,150,7,150,8,200,9,150,10,150,11,150,12,150)</f>
        <v>150</v>
      </c>
      <c r="F159">
        <v>17</v>
      </c>
      <c r="G159">
        <f>IF(OR(WEEKDAY(Cafe_FitTrend[[#This Row],[Date]])=1, WEEKDAY(Cafe_FitTrend[[#This Row],[Date]])=7),1,0)</f>
        <v>0</v>
      </c>
      <c r="H159" s="10">
        <f>(Cafe_FitTrend[[#This Row],[Date]]-$B$372)/365*(1+$A$6)</f>
        <v>-0.64191780821917821</v>
      </c>
      <c r="I159" s="8">
        <f>L$17+(L$18*Cafe_FitTrend[[#This Row],[Temp]])+(L$19*Cafe_FitTrend[[#This Row],[ADSpend]])+(L$20*Cafe_FitTrend[[#This Row],[TapsActive]])+(L$21*Cafe_FitTrend[[#This Row],[IsWeekend]])+(L$22*Cafe_FitTrend[[#This Row],[RollChange]])</f>
        <v>11205.117620597382</v>
      </c>
      <c r="J159" s="4"/>
      <c r="K159" s="4">
        <v>131</v>
      </c>
      <c r="L159" s="4">
        <v>11247.648037300512</v>
      </c>
      <c r="M159" s="4">
        <v>-833.65953875043124</v>
      </c>
    </row>
    <row r="160" spans="2:13" x14ac:dyDescent="0.3">
      <c r="B160" s="1">
        <f t="shared" si="2"/>
        <v>42889</v>
      </c>
      <c r="C160" s="2">
        <v>12975.626655475433</v>
      </c>
      <c r="D160">
        <v>78</v>
      </c>
      <c r="E160" cm="1">
        <f t="array" ref="E160">_xlfn.SWITCH(MONTH(Cafe_FitTrend[[#This Row],[Date]]),1,100,2,100,3,100,4,150,5,150,6,150,7,150,8,200,9,150,10,150,11,150,12,150)</f>
        <v>150</v>
      </c>
      <c r="F160">
        <v>16</v>
      </c>
      <c r="G160">
        <f>IF(OR(WEEKDAY(Cafe_FitTrend[[#This Row],[Date]])=1, WEEKDAY(Cafe_FitTrend[[#This Row],[Date]])=7),1,0)</f>
        <v>1</v>
      </c>
      <c r="H160" s="10">
        <f>(Cafe_FitTrend[[#This Row],[Date]]-$B$372)/365*(1+$A$6)</f>
        <v>-0.63890410958904109</v>
      </c>
      <c r="I160" s="8">
        <f>L$17+(L$18*Cafe_FitTrend[[#This Row],[Temp]])+(L$19*Cafe_FitTrend[[#This Row],[ADSpend]])+(L$20*Cafe_FitTrend[[#This Row],[TapsActive]])+(L$21*Cafe_FitTrend[[#This Row],[IsWeekend]])+(L$22*Cafe_FitTrend[[#This Row],[RollChange]])</f>
        <v>14214.997066886766</v>
      </c>
      <c r="J160" s="4"/>
      <c r="K160" s="4">
        <v>132</v>
      </c>
      <c r="L160" s="4">
        <v>11011.828950595662</v>
      </c>
      <c r="M160" s="4">
        <v>-14.973950229221373</v>
      </c>
    </row>
    <row r="161" spans="2:13" x14ac:dyDescent="0.3">
      <c r="B161" s="1">
        <f t="shared" si="2"/>
        <v>42890</v>
      </c>
      <c r="C161" s="2">
        <v>14284.654510657736</v>
      </c>
      <c r="D161">
        <v>76</v>
      </c>
      <c r="E161" cm="1">
        <f t="array" ref="E161">_xlfn.SWITCH(MONTH(Cafe_FitTrend[[#This Row],[Date]]),1,100,2,100,3,100,4,150,5,150,6,150,7,150,8,200,9,150,10,150,11,150,12,150)</f>
        <v>150</v>
      </c>
      <c r="F161">
        <v>20</v>
      </c>
      <c r="G161">
        <f>IF(OR(WEEKDAY(Cafe_FitTrend[[#This Row],[Date]])=1, WEEKDAY(Cafe_FitTrend[[#This Row],[Date]])=7),1,0)</f>
        <v>1</v>
      </c>
      <c r="H161" s="10">
        <f>(Cafe_FitTrend[[#This Row],[Date]]-$B$372)/365*(1+$A$6)</f>
        <v>-0.63589041095890408</v>
      </c>
      <c r="I161" s="8">
        <f>L$17+(L$18*Cafe_FitTrend[[#This Row],[Temp]])+(L$19*Cafe_FitTrend[[#This Row],[ADSpend]])+(L$20*Cafe_FitTrend[[#This Row],[TapsActive]])+(L$21*Cafe_FitTrend[[#This Row],[IsWeekend]])+(L$22*Cafe_FitTrend[[#This Row],[RollChange]])</f>
        <v>14045.685751079329</v>
      </c>
      <c r="J161" s="4"/>
      <c r="K161" s="4">
        <v>133</v>
      </c>
      <c r="L161" s="4">
        <v>13693.234731015131</v>
      </c>
      <c r="M161" s="4">
        <v>-535.37765316452533</v>
      </c>
    </row>
    <row r="162" spans="2:13" x14ac:dyDescent="0.3">
      <c r="B162" s="1">
        <f t="shared" si="2"/>
        <v>42891</v>
      </c>
      <c r="C162" s="2">
        <v>10175.957699857134</v>
      </c>
      <c r="D162">
        <v>74</v>
      </c>
      <c r="E162" cm="1">
        <f t="array" ref="E162">_xlfn.SWITCH(MONTH(Cafe_FitTrend[[#This Row],[Date]]),1,100,2,100,3,100,4,150,5,150,6,150,7,150,8,200,9,150,10,150,11,150,12,150)</f>
        <v>150</v>
      </c>
      <c r="F162">
        <v>15</v>
      </c>
      <c r="G162">
        <f>IF(OR(WEEKDAY(Cafe_FitTrend[[#This Row],[Date]])=1, WEEKDAY(Cafe_FitTrend[[#This Row],[Date]])=7),1,0)</f>
        <v>0</v>
      </c>
      <c r="H162" s="10">
        <f>(Cafe_FitTrend[[#This Row],[Date]]-$B$372)/365*(1+$A$6)</f>
        <v>-0.63287671232876719</v>
      </c>
      <c r="I162" s="8">
        <f>L$17+(L$18*Cafe_FitTrend[[#This Row],[Temp]])+(L$19*Cafe_FitTrend[[#This Row],[ADSpend]])+(L$20*Cafe_FitTrend[[#This Row],[TapsActive]])+(L$21*Cafe_FitTrend[[#This Row],[IsWeekend]])+(L$22*Cafe_FitTrend[[#This Row],[RollChange]])</f>
        <v>11205.969181048944</v>
      </c>
      <c r="J162" s="4"/>
      <c r="K162" s="4">
        <v>134</v>
      </c>
      <c r="L162" s="4">
        <v>13789.954498797339</v>
      </c>
      <c r="M162" s="4">
        <v>589.49411598432198</v>
      </c>
    </row>
    <row r="163" spans="2:13" x14ac:dyDescent="0.3">
      <c r="B163" s="1">
        <f t="shared" si="2"/>
        <v>42892</v>
      </c>
      <c r="C163" s="2">
        <v>10464.035128660678</v>
      </c>
      <c r="D163">
        <v>73</v>
      </c>
      <c r="E163" cm="1">
        <f t="array" ref="E163">_xlfn.SWITCH(MONTH(Cafe_FitTrend[[#This Row],[Date]]),1,100,2,100,3,100,4,150,5,150,6,150,7,150,8,200,9,150,10,150,11,150,12,150)</f>
        <v>150</v>
      </c>
      <c r="F163">
        <v>18</v>
      </c>
      <c r="G163">
        <f>IF(OR(WEEKDAY(Cafe_FitTrend[[#This Row],[Date]])=1, WEEKDAY(Cafe_FitTrend[[#This Row],[Date]])=7),1,0)</f>
        <v>0</v>
      </c>
      <c r="H163" s="10">
        <f>(Cafe_FitTrend[[#This Row],[Date]]-$B$372)/365*(1+$A$6)</f>
        <v>-0.62986301369863018</v>
      </c>
      <c r="I163" s="8">
        <f>L$17+(L$18*Cafe_FitTrend[[#This Row],[Temp]])+(L$19*Cafe_FitTrend[[#This Row],[ADSpend]])+(L$20*Cafe_FitTrend[[#This Row],[TapsActive]])+(L$21*Cafe_FitTrend[[#This Row],[IsWeekend]])+(L$22*Cafe_FitTrend[[#This Row],[RollChange]])</f>
        <v>11103.165636138918</v>
      </c>
      <c r="J163" s="4"/>
      <c r="K163" s="4">
        <v>135</v>
      </c>
      <c r="L163" s="4">
        <v>11212.203823739457</v>
      </c>
      <c r="M163" s="4">
        <v>-541.19361815562843</v>
      </c>
    </row>
    <row r="164" spans="2:13" x14ac:dyDescent="0.3">
      <c r="B164" s="1">
        <f t="shared" si="2"/>
        <v>42893</v>
      </c>
      <c r="C164" s="2">
        <v>10089.923941729154</v>
      </c>
      <c r="D164">
        <v>74</v>
      </c>
      <c r="E164" cm="1">
        <f t="array" ref="E164">_xlfn.SWITCH(MONTH(Cafe_FitTrend[[#This Row],[Date]]),1,100,2,100,3,100,4,150,5,150,6,150,7,150,8,200,9,150,10,150,11,150,12,150)</f>
        <v>150</v>
      </c>
      <c r="F164">
        <v>13</v>
      </c>
      <c r="G164">
        <f>IF(OR(WEEKDAY(Cafe_FitTrend[[#This Row],[Date]])=1, WEEKDAY(Cafe_FitTrend[[#This Row],[Date]])=7),1,0)</f>
        <v>0</v>
      </c>
      <c r="H164" s="10">
        <f>(Cafe_FitTrend[[#This Row],[Date]]-$B$372)/365*(1+$A$6)</f>
        <v>-0.62684931506849317</v>
      </c>
      <c r="I164" s="8">
        <f>L$17+(L$18*Cafe_FitTrend[[#This Row],[Temp]])+(L$19*Cafe_FitTrend[[#This Row],[ADSpend]])+(L$20*Cafe_FitTrend[[#This Row],[TapsActive]])+(L$21*Cafe_FitTrend[[#This Row],[IsWeekend]])+(L$22*Cafe_FitTrend[[#This Row],[RollChange]])</f>
        <v>11250.875401948259</v>
      </c>
      <c r="J164" s="4"/>
      <c r="K164" s="4">
        <v>136</v>
      </c>
      <c r="L164" s="4">
        <v>11238.35063200711</v>
      </c>
      <c r="M164" s="4">
        <v>-605.39871620095801</v>
      </c>
    </row>
    <row r="165" spans="2:13" x14ac:dyDescent="0.3">
      <c r="B165" s="1">
        <f t="shared" si="2"/>
        <v>42894</v>
      </c>
      <c r="C165" s="2">
        <v>11394.07888888536</v>
      </c>
      <c r="D165">
        <v>71</v>
      </c>
      <c r="E165" cm="1">
        <f t="array" ref="E165">_xlfn.SWITCH(MONTH(Cafe_FitTrend[[#This Row],[Date]]),1,100,2,100,3,100,4,150,5,150,6,150,7,150,8,200,9,150,10,150,11,150,12,150)</f>
        <v>150</v>
      </c>
      <c r="F165">
        <v>21</v>
      </c>
      <c r="G165">
        <f>IF(OR(WEEKDAY(Cafe_FitTrend[[#This Row],[Date]])=1, WEEKDAY(Cafe_FitTrend[[#This Row],[Date]])=7),1,0)</f>
        <v>0</v>
      </c>
      <c r="H165" s="10">
        <f>(Cafe_FitTrend[[#This Row],[Date]]-$B$372)/365*(1+$A$6)</f>
        <v>-0.62383561643835617</v>
      </c>
      <c r="I165" s="8">
        <f>L$17+(L$18*Cafe_FitTrend[[#This Row],[Temp]])+(L$19*Cafe_FitTrend[[#This Row],[ADSpend]])+(L$20*Cafe_FitTrend[[#This Row],[TapsActive]])+(L$21*Cafe_FitTrend[[#This Row],[IsWeekend]])+(L$22*Cafe_FitTrend[[#This Row],[RollChange]])</f>
        <v>10956.307430781137</v>
      </c>
      <c r="J165" s="4"/>
      <c r="K165" s="4">
        <v>137</v>
      </c>
      <c r="L165" s="4">
        <v>11386.060397816451</v>
      </c>
      <c r="M165" s="4">
        <v>815.32976958783001</v>
      </c>
    </row>
    <row r="166" spans="2:13" x14ac:dyDescent="0.3">
      <c r="B166" s="1">
        <f t="shared" si="2"/>
        <v>42895</v>
      </c>
      <c r="C166" s="2">
        <v>11590.806186510919</v>
      </c>
      <c r="D166">
        <v>74</v>
      </c>
      <c r="E166" cm="1">
        <f t="array" ref="E166">_xlfn.SWITCH(MONTH(Cafe_FitTrend[[#This Row],[Date]]),1,100,2,100,3,100,4,150,5,150,6,150,7,150,8,200,9,150,10,150,11,150,12,150)</f>
        <v>150</v>
      </c>
      <c r="F166">
        <v>15</v>
      </c>
      <c r="G166">
        <f>IF(OR(WEEKDAY(Cafe_FitTrend[[#This Row],[Date]])=1, WEEKDAY(Cafe_FitTrend[[#This Row],[Date]])=7),1,0)</f>
        <v>0</v>
      </c>
      <c r="H166" s="10">
        <f>(Cafe_FitTrend[[#This Row],[Date]]-$B$372)/365*(1+$A$6)</f>
        <v>-0.62082191780821927</v>
      </c>
      <c r="I166" s="8">
        <f>L$17+(L$18*Cafe_FitTrend[[#This Row],[Temp]])+(L$19*Cafe_FitTrend[[#This Row],[ADSpend]])+(L$20*Cafe_FitTrend[[#This Row],[TapsActive]])+(L$21*Cafe_FitTrend[[#This Row],[IsWeekend]])+(L$22*Cafe_FitTrend[[#This Row],[RollChange]])</f>
        <v>11217.449776897878</v>
      </c>
      <c r="J166" s="4"/>
      <c r="K166" s="4">
        <v>138</v>
      </c>
      <c r="L166" s="4">
        <v>11318.357587264127</v>
      </c>
      <c r="M166" s="4">
        <v>133.08097535347042</v>
      </c>
    </row>
    <row r="167" spans="2:13" x14ac:dyDescent="0.3">
      <c r="B167" s="1">
        <f t="shared" si="2"/>
        <v>42896</v>
      </c>
      <c r="C167" s="2">
        <v>14376.513429252904</v>
      </c>
      <c r="D167">
        <v>76</v>
      </c>
      <c r="E167" cm="1">
        <f t="array" ref="E167">_xlfn.SWITCH(MONTH(Cafe_FitTrend[[#This Row],[Date]]),1,100,2,100,3,100,4,150,5,150,6,150,7,150,8,200,9,150,10,150,11,150,12,150)</f>
        <v>150</v>
      </c>
      <c r="F167">
        <v>20</v>
      </c>
      <c r="G167">
        <f>IF(OR(WEEKDAY(Cafe_FitTrend[[#This Row],[Date]])=1, WEEKDAY(Cafe_FitTrend[[#This Row],[Date]])=7),1,0)</f>
        <v>1</v>
      </c>
      <c r="H167" s="10">
        <f>(Cafe_FitTrend[[#This Row],[Date]]-$B$372)/365*(1+$A$6)</f>
        <v>-0.61780821917808226</v>
      </c>
      <c r="I167" s="8">
        <f>L$17+(L$18*Cafe_FitTrend[[#This Row],[Temp]])+(L$19*Cafe_FitTrend[[#This Row],[ADSpend]])+(L$20*Cafe_FitTrend[[#This Row],[TapsActive]])+(L$21*Cafe_FitTrend[[#This Row],[IsWeekend]])+(L$22*Cafe_FitTrend[[#This Row],[RollChange]])</f>
        <v>14062.906644852728</v>
      </c>
      <c r="J167" s="4"/>
      <c r="K167" s="4">
        <v>139</v>
      </c>
      <c r="L167" s="4">
        <v>11399.559582176056</v>
      </c>
      <c r="M167" s="4">
        <v>1112.4885905572282</v>
      </c>
    </row>
    <row r="168" spans="2:13" x14ac:dyDescent="0.3">
      <c r="B168" s="1">
        <f t="shared" si="2"/>
        <v>42897</v>
      </c>
      <c r="C168" s="2">
        <v>14252.594578158249</v>
      </c>
      <c r="D168">
        <v>77</v>
      </c>
      <c r="E168" cm="1">
        <f t="array" ref="E168">_xlfn.SWITCH(MONTH(Cafe_FitTrend[[#This Row],[Date]]),1,100,2,100,3,100,4,150,5,150,6,150,7,150,8,200,9,150,10,150,11,150,12,150)</f>
        <v>150</v>
      </c>
      <c r="F168">
        <v>18</v>
      </c>
      <c r="G168">
        <f>IF(OR(WEEKDAY(Cafe_FitTrend[[#This Row],[Date]])=1, WEEKDAY(Cafe_FitTrend[[#This Row],[Date]])=7),1,0)</f>
        <v>1</v>
      </c>
      <c r="H168" s="10">
        <f>(Cafe_FitTrend[[#This Row],[Date]]-$B$372)/365*(1+$A$6)</f>
        <v>-0.61479452054794526</v>
      </c>
      <c r="I168" s="8">
        <f>L$17+(L$18*Cafe_FitTrend[[#This Row],[Temp]])+(L$19*Cafe_FitTrend[[#This Row],[ADSpend]])+(L$20*Cafe_FitTrend[[#This Row],[TapsActive]])+(L$21*Cafe_FitTrend[[#This Row],[IsWeekend]])+(L$22*Cafe_FitTrend[[#This Row],[RollChange]])</f>
        <v>14151.867526199796</v>
      </c>
      <c r="J168" s="4"/>
      <c r="K168" s="4">
        <v>140</v>
      </c>
      <c r="L168" s="4">
        <v>14155.232019928077</v>
      </c>
      <c r="M168" s="4">
        <v>521.53130907039667</v>
      </c>
    </row>
    <row r="169" spans="2:13" x14ac:dyDescent="0.3">
      <c r="B169" s="1">
        <f t="shared" si="2"/>
        <v>42898</v>
      </c>
      <c r="C169" s="2">
        <v>10224.33411233621</v>
      </c>
      <c r="D169">
        <v>78</v>
      </c>
      <c r="E169" cm="1">
        <f t="array" ref="E169">_xlfn.SWITCH(MONTH(Cafe_FitTrend[[#This Row],[Date]]),1,100,2,100,3,100,4,150,5,150,6,150,7,150,8,200,9,150,10,150,11,150,12,150)</f>
        <v>150</v>
      </c>
      <c r="F169">
        <v>19</v>
      </c>
      <c r="G169">
        <f>IF(OR(WEEKDAY(Cafe_FitTrend[[#This Row],[Date]])=1, WEEKDAY(Cafe_FitTrend[[#This Row],[Date]])=7),1,0)</f>
        <v>0</v>
      </c>
      <c r="H169" s="10">
        <f>(Cafe_FitTrend[[#This Row],[Date]]-$B$372)/365*(1+$A$6)</f>
        <v>-0.61178082191780836</v>
      </c>
      <c r="I169" s="8">
        <f>L$17+(L$18*Cafe_FitTrend[[#This Row],[Temp]])+(L$19*Cafe_FitTrend[[#This Row],[ADSpend]])+(L$20*Cafe_FitTrend[[#This Row],[TapsActive]])+(L$21*Cafe_FitTrend[[#This Row],[IsWeekend]])+(L$22*Cafe_FitTrend[[#This Row],[RollChange]])</f>
        <v>11335.427615474831</v>
      </c>
      <c r="J169" s="4"/>
      <c r="K169" s="4">
        <v>141</v>
      </c>
      <c r="L169" s="4">
        <v>13884.312198865522</v>
      </c>
      <c r="M169" s="4">
        <v>251.13739862411057</v>
      </c>
    </row>
    <row r="170" spans="2:13" x14ac:dyDescent="0.3">
      <c r="B170" s="1">
        <f t="shared" si="2"/>
        <v>42899</v>
      </c>
      <c r="C170" s="2">
        <v>11704.481294451405</v>
      </c>
      <c r="D170">
        <v>78</v>
      </c>
      <c r="E170" cm="1">
        <f t="array" ref="E170">_xlfn.SWITCH(MONTH(Cafe_FitTrend[[#This Row],[Date]]),1,100,2,100,3,100,4,150,5,150,6,150,7,150,8,200,9,150,10,150,11,150,12,150)</f>
        <v>150</v>
      </c>
      <c r="F170">
        <v>19</v>
      </c>
      <c r="G170">
        <f>IF(OR(WEEKDAY(Cafe_FitTrend[[#This Row],[Date]])=1, WEEKDAY(Cafe_FitTrend[[#This Row],[Date]])=7),1,0)</f>
        <v>0</v>
      </c>
      <c r="H170" s="10">
        <f>(Cafe_FitTrend[[#This Row],[Date]]-$B$372)/365*(1+$A$6)</f>
        <v>-0.60876712328767124</v>
      </c>
      <c r="I170" s="8">
        <f>L$17+(L$18*Cafe_FitTrend[[#This Row],[Temp]])+(L$19*Cafe_FitTrend[[#This Row],[ADSpend]])+(L$20*Cafe_FitTrend[[#This Row],[TapsActive]])+(L$21*Cafe_FitTrend[[#This Row],[IsWeekend]])+(L$22*Cafe_FitTrend[[#This Row],[RollChange]])</f>
        <v>11338.297764437064</v>
      </c>
      <c r="J170" s="4"/>
      <c r="K170" s="4">
        <v>142</v>
      </c>
      <c r="L170" s="4">
        <v>11001.364517243148</v>
      </c>
      <c r="M170" s="4">
        <v>-199.82341173755412</v>
      </c>
    </row>
    <row r="171" spans="2:13" x14ac:dyDescent="0.3">
      <c r="B171" s="1">
        <f t="shared" si="2"/>
        <v>42900</v>
      </c>
      <c r="C171" s="2">
        <v>11963.298215775842</v>
      </c>
      <c r="D171">
        <v>79</v>
      </c>
      <c r="E171" cm="1">
        <f t="array" ref="E171">_xlfn.SWITCH(MONTH(Cafe_FitTrend[[#This Row],[Date]]),1,100,2,100,3,100,4,150,5,150,6,150,7,150,8,200,9,150,10,150,11,150,12,150)</f>
        <v>150</v>
      </c>
      <c r="F171">
        <v>22</v>
      </c>
      <c r="G171">
        <f>IF(OR(WEEKDAY(Cafe_FitTrend[[#This Row],[Date]])=1, WEEKDAY(Cafe_FitTrend[[#This Row],[Date]])=7),1,0)</f>
        <v>0</v>
      </c>
      <c r="H171" s="10">
        <f>(Cafe_FitTrend[[#This Row],[Date]]-$B$372)/365*(1+$A$6)</f>
        <v>-0.60575342465753423</v>
      </c>
      <c r="I171" s="8">
        <f>L$17+(L$18*Cafe_FitTrend[[#This Row],[Temp]])+(L$19*Cafe_FitTrend[[#This Row],[ADSpend]])+(L$20*Cafe_FitTrend[[#This Row],[TapsActive]])+(L$21*Cafe_FitTrend[[#This Row],[IsWeekend]])+(L$22*Cafe_FitTrend[[#This Row],[RollChange]])</f>
        <v>11329.343838347013</v>
      </c>
      <c r="J171" s="4"/>
      <c r="K171" s="4">
        <v>143</v>
      </c>
      <c r="L171" s="4">
        <v>10855.701351540278</v>
      </c>
      <c r="M171" s="4">
        <v>-870.20367996433743</v>
      </c>
    </row>
    <row r="172" spans="2:13" x14ac:dyDescent="0.3">
      <c r="B172" s="1">
        <f t="shared" si="2"/>
        <v>42901</v>
      </c>
      <c r="C172" s="2">
        <v>11906.867376657594</v>
      </c>
      <c r="D172">
        <v>79</v>
      </c>
      <c r="E172" cm="1">
        <f t="array" ref="E172">_xlfn.SWITCH(MONTH(Cafe_FitTrend[[#This Row],[Date]]),1,100,2,100,3,100,4,150,5,150,6,150,7,150,8,200,9,150,10,150,11,150,12,150)</f>
        <v>150</v>
      </c>
      <c r="F172">
        <v>15</v>
      </c>
      <c r="G172">
        <f>IF(OR(WEEKDAY(Cafe_FitTrend[[#This Row],[Date]])=1, WEEKDAY(Cafe_FitTrend[[#This Row],[Date]])=7),1,0)</f>
        <v>0</v>
      </c>
      <c r="H172" s="10">
        <f>(Cafe_FitTrend[[#This Row],[Date]]-$B$372)/365*(1+$A$6)</f>
        <v>-0.60273972602739723</v>
      </c>
      <c r="I172" s="8">
        <f>L$17+(L$18*Cafe_FitTrend[[#This Row],[Temp]])+(L$19*Cafe_FitTrend[[#This Row],[ADSpend]])+(L$20*Cafe_FitTrend[[#This Row],[TapsActive]])+(L$21*Cafe_FitTrend[[#This Row],[IsWeekend]])+(L$22*Cafe_FitTrend[[#This Row],[RollChange]])</f>
        <v>11469.294717721215</v>
      </c>
      <c r="J172" s="4"/>
      <c r="K172" s="4">
        <v>144</v>
      </c>
      <c r="L172" s="4">
        <v>10905.496309912498</v>
      </c>
      <c r="M172" s="4">
        <v>-1003.4968323173143</v>
      </c>
    </row>
    <row r="173" spans="2:13" x14ac:dyDescent="0.3">
      <c r="B173" s="1">
        <f t="shared" si="2"/>
        <v>42902</v>
      </c>
      <c r="C173" s="2">
        <v>10002.927563245683</v>
      </c>
      <c r="D173">
        <v>74</v>
      </c>
      <c r="E173" cm="1">
        <f t="array" ref="E173">_xlfn.SWITCH(MONTH(Cafe_FitTrend[[#This Row],[Date]]),1,100,2,100,3,100,4,150,5,150,6,150,7,150,8,200,9,150,10,150,11,150,12,150)</f>
        <v>150</v>
      </c>
      <c r="F173">
        <v>14</v>
      </c>
      <c r="G173">
        <f>IF(OR(WEEKDAY(Cafe_FitTrend[[#This Row],[Date]])=1, WEEKDAY(Cafe_FitTrend[[#This Row],[Date]])=7),1,0)</f>
        <v>0</v>
      </c>
      <c r="H173" s="10">
        <f>(Cafe_FitTrend[[#This Row],[Date]]-$B$372)/365*(1+$A$6)</f>
        <v>-0.59972602739726033</v>
      </c>
      <c r="I173" s="8">
        <f>L$17+(L$18*Cafe_FitTrend[[#This Row],[Temp]])+(L$19*Cafe_FitTrend[[#This Row],[ADSpend]])+(L$20*Cafe_FitTrend[[#This Row],[TapsActive]])+(L$21*Cafe_FitTrend[[#This Row],[IsWeekend]])+(L$22*Cafe_FitTrend[[#This Row],[RollChange]])</f>
        <v>11257.123781120934</v>
      </c>
      <c r="J173" s="4"/>
      <c r="K173" s="4">
        <v>145</v>
      </c>
      <c r="L173" s="4">
        <v>10587.651679439959</v>
      </c>
      <c r="M173" s="4">
        <v>598.30335768734767</v>
      </c>
    </row>
    <row r="174" spans="2:13" x14ac:dyDescent="0.3">
      <c r="B174" s="1">
        <f t="shared" si="2"/>
        <v>42903</v>
      </c>
      <c r="C174" s="2">
        <v>12815.549996656371</v>
      </c>
      <c r="D174">
        <v>77</v>
      </c>
      <c r="E174" cm="1">
        <f t="array" ref="E174">_xlfn.SWITCH(MONTH(Cafe_FitTrend[[#This Row],[Date]]),1,100,2,100,3,100,4,150,5,150,6,150,7,150,8,200,9,150,10,150,11,150,12,150)</f>
        <v>150</v>
      </c>
      <c r="F174">
        <v>18</v>
      </c>
      <c r="G174">
        <f>IF(OR(WEEKDAY(Cafe_FitTrend[[#This Row],[Date]])=1, WEEKDAY(Cafe_FitTrend[[#This Row],[Date]])=7),1,0)</f>
        <v>1</v>
      </c>
      <c r="H174" s="10">
        <f>(Cafe_FitTrend[[#This Row],[Date]]-$B$372)/365*(1+$A$6)</f>
        <v>-0.59671232876712332</v>
      </c>
      <c r="I174" s="8">
        <f>L$17+(L$18*Cafe_FitTrend[[#This Row],[Temp]])+(L$19*Cafe_FitTrend[[#This Row],[ADSpend]])+(L$20*Cafe_FitTrend[[#This Row],[TapsActive]])+(L$21*Cafe_FitTrend[[#This Row],[IsWeekend]])+(L$22*Cafe_FitTrend[[#This Row],[RollChange]])</f>
        <v>14169.088419973195</v>
      </c>
      <c r="J174" s="4"/>
      <c r="K174" s="4">
        <v>146</v>
      </c>
      <c r="L174" s="4">
        <v>10923.060682889251</v>
      </c>
      <c r="M174" s="4">
        <v>526.97100973564193</v>
      </c>
    </row>
    <row r="175" spans="2:13" x14ac:dyDescent="0.3">
      <c r="B175" s="1">
        <f t="shared" si="2"/>
        <v>42904</v>
      </c>
      <c r="C175" s="2">
        <v>13376.883378015016</v>
      </c>
      <c r="D175">
        <v>75</v>
      </c>
      <c r="E175" cm="1">
        <f t="array" ref="E175">_xlfn.SWITCH(MONTH(Cafe_FitTrend[[#This Row],[Date]]),1,100,2,100,3,100,4,150,5,150,6,150,7,150,8,200,9,150,10,150,11,150,12,150)</f>
        <v>150</v>
      </c>
      <c r="F175">
        <v>17</v>
      </c>
      <c r="G175">
        <f>IF(OR(WEEKDAY(Cafe_FitTrend[[#This Row],[Date]])=1, WEEKDAY(Cafe_FitTrend[[#This Row],[Date]])=7),1,0)</f>
        <v>1</v>
      </c>
      <c r="H175" s="10">
        <f>(Cafe_FitTrend[[#This Row],[Date]]-$B$372)/365*(1+$A$6)</f>
        <v>-0.59369863013698632</v>
      </c>
      <c r="I175" s="8">
        <f>L$17+(L$18*Cafe_FitTrend[[#This Row],[Temp]])+(L$19*Cafe_FitTrend[[#This Row],[ADSpend]])+(L$20*Cafe_FitTrend[[#This Row],[TapsActive]])+(L$21*Cafe_FitTrend[[#This Row],[IsWeekend]])+(L$22*Cafe_FitTrend[[#This Row],[RollChange]])</f>
        <v>14097.691911602877</v>
      </c>
      <c r="J175" s="4"/>
      <c r="K175" s="4">
        <v>147</v>
      </c>
      <c r="L175" s="4">
        <v>14054.131595921172</v>
      </c>
      <c r="M175" s="4">
        <v>-375.3296392774173</v>
      </c>
    </row>
    <row r="176" spans="2:13" x14ac:dyDescent="0.3">
      <c r="B176" s="1">
        <f t="shared" si="2"/>
        <v>42905</v>
      </c>
      <c r="C176" s="2">
        <v>12430.790873589358</v>
      </c>
      <c r="D176">
        <v>78</v>
      </c>
      <c r="E176" cm="1">
        <f t="array" ref="E176">_xlfn.SWITCH(MONTH(Cafe_FitTrend[[#This Row],[Date]]),1,100,2,100,3,100,4,150,5,150,6,150,7,150,8,200,9,150,10,150,11,150,12,150)</f>
        <v>150</v>
      </c>
      <c r="F176">
        <v>21</v>
      </c>
      <c r="G176">
        <f>IF(OR(WEEKDAY(Cafe_FitTrend[[#This Row],[Date]])=1, WEEKDAY(Cafe_FitTrend[[#This Row],[Date]])=7),1,0)</f>
        <v>0</v>
      </c>
      <c r="H176" s="10">
        <f>(Cafe_FitTrend[[#This Row],[Date]]-$B$372)/365*(1+$A$6)</f>
        <v>-0.59068493150684942</v>
      </c>
      <c r="I176" s="8">
        <f>L$17+(L$18*Cafe_FitTrend[[#This Row],[Temp]])+(L$19*Cafe_FitTrend[[#This Row],[ADSpend]])+(L$20*Cafe_FitTrend[[#This Row],[TapsActive]])+(L$21*Cafe_FitTrend[[#This Row],[IsWeekend]])+(L$22*Cafe_FitTrend[[#This Row],[RollChange]])</f>
        <v>11316.352735235616</v>
      </c>
      <c r="J176" s="4"/>
      <c r="K176" s="4">
        <v>148</v>
      </c>
      <c r="L176" s="4">
        <v>14096.167667858253</v>
      </c>
      <c r="M176" s="4">
        <v>-935.03409110415305</v>
      </c>
    </row>
    <row r="177" spans="2:13" x14ac:dyDescent="0.3">
      <c r="B177" s="1">
        <f t="shared" si="2"/>
        <v>42906</v>
      </c>
      <c r="C177" s="2">
        <v>10466.23272711613</v>
      </c>
      <c r="D177">
        <v>74</v>
      </c>
      <c r="E177" cm="1">
        <f t="array" ref="E177">_xlfn.SWITCH(MONTH(Cafe_FitTrend[[#This Row],[Date]]),1,100,2,100,3,100,4,150,5,150,6,150,7,150,8,200,9,150,10,150,11,150,12,150)</f>
        <v>150</v>
      </c>
      <c r="F177">
        <v>13</v>
      </c>
      <c r="G177">
        <f>IF(OR(WEEKDAY(Cafe_FitTrend[[#This Row],[Date]])=1, WEEKDAY(Cafe_FitTrend[[#This Row],[Date]])=7),1,0)</f>
        <v>0</v>
      </c>
      <c r="H177" s="10">
        <f>(Cafe_FitTrend[[#This Row],[Date]]-$B$372)/365*(1+$A$6)</f>
        <v>-0.58767123287671241</v>
      </c>
      <c r="I177" s="8">
        <f>L$17+(L$18*Cafe_FitTrend[[#This Row],[Temp]])+(L$19*Cafe_FitTrend[[#This Row],[ADSpend]])+(L$20*Cafe_FitTrend[[#This Row],[TapsActive]])+(L$21*Cafe_FitTrend[[#This Row],[IsWeekend]])+(L$22*Cafe_FitTrend[[#This Row],[RollChange]])</f>
        <v>11288.18733845729</v>
      </c>
      <c r="J177" s="4"/>
      <c r="K177" s="4">
        <v>149</v>
      </c>
      <c r="L177" s="4">
        <v>11134.888140286179</v>
      </c>
      <c r="M177" s="4">
        <v>967.50227751157399</v>
      </c>
    </row>
    <row r="178" spans="2:13" x14ac:dyDescent="0.3">
      <c r="B178" s="1">
        <f t="shared" si="2"/>
        <v>42907</v>
      </c>
      <c r="C178" s="2">
        <v>12339.740713495434</v>
      </c>
      <c r="D178">
        <v>73</v>
      </c>
      <c r="E178" cm="1">
        <f t="array" ref="E178">_xlfn.SWITCH(MONTH(Cafe_FitTrend[[#This Row],[Date]]),1,100,2,100,3,100,4,150,5,150,6,150,7,150,8,200,9,150,10,150,11,150,12,150)</f>
        <v>150</v>
      </c>
      <c r="F178">
        <v>20</v>
      </c>
      <c r="G178">
        <f>IF(OR(WEEKDAY(Cafe_FitTrend[[#This Row],[Date]])=1, WEEKDAY(Cafe_FitTrend[[#This Row],[Date]])=7),1,0)</f>
        <v>0</v>
      </c>
      <c r="H178" s="10">
        <f>(Cafe_FitTrend[[#This Row],[Date]]-$B$372)/365*(1+$A$6)</f>
        <v>-0.58465753424657541</v>
      </c>
      <c r="I178" s="8">
        <f>L$17+(L$18*Cafe_FitTrend[[#This Row],[Temp]])+(L$19*Cafe_FitTrend[[#This Row],[ADSpend]])+(L$20*Cafe_FitTrend[[#This Row],[TapsActive]])+(L$21*Cafe_FitTrend[[#This Row],[IsWeekend]])+(L$22*Cafe_FitTrend[[#This Row],[RollChange]])</f>
        <v>11107.051947597569</v>
      </c>
      <c r="J178" s="4"/>
      <c r="K178" s="4">
        <v>150</v>
      </c>
      <c r="L178" s="4">
        <v>10950.059051608461</v>
      </c>
      <c r="M178" s="4">
        <v>275.7314795043294</v>
      </c>
    </row>
    <row r="179" spans="2:13" x14ac:dyDescent="0.3">
      <c r="B179" s="1">
        <f t="shared" si="2"/>
        <v>42908</v>
      </c>
      <c r="C179" s="2">
        <v>11846.66165625804</v>
      </c>
      <c r="D179">
        <v>75</v>
      </c>
      <c r="E179" cm="1">
        <f t="array" ref="E179">_xlfn.SWITCH(MONTH(Cafe_FitTrend[[#This Row],[Date]]),1,100,2,100,3,100,4,150,5,150,6,150,7,150,8,200,9,150,10,150,11,150,12,150)</f>
        <v>150</v>
      </c>
      <c r="F179">
        <v>22</v>
      </c>
      <c r="G179">
        <f>IF(OR(WEEKDAY(Cafe_FitTrend[[#This Row],[Date]])=1, WEEKDAY(Cafe_FitTrend[[#This Row],[Date]])=7),1,0)</f>
        <v>0</v>
      </c>
      <c r="H179" s="10">
        <f>(Cafe_FitTrend[[#This Row],[Date]]-$B$372)/365*(1+$A$6)</f>
        <v>-0.58164383561643851</v>
      </c>
      <c r="I179" s="8">
        <f>L$17+(L$18*Cafe_FitTrend[[#This Row],[Temp]])+(L$19*Cafe_FitTrend[[#This Row],[ADSpend]])+(L$20*Cafe_FitTrend[[#This Row],[TapsActive]])+(L$21*Cafe_FitTrend[[#This Row],[IsWeekend]])+(L$22*Cafe_FitTrend[[#This Row],[RollChange]])</f>
        <v>11164.605792404929</v>
      </c>
      <c r="J179" s="4"/>
      <c r="K179" s="4">
        <v>151</v>
      </c>
      <c r="L179" s="4">
        <v>10980.27104849326</v>
      </c>
      <c r="M179" s="4">
        <v>-1124.1788915999477</v>
      </c>
    </row>
    <row r="180" spans="2:13" x14ac:dyDescent="0.3">
      <c r="B180" s="1">
        <f t="shared" si="2"/>
        <v>42909</v>
      </c>
      <c r="C180" s="2">
        <v>12253.548726190556</v>
      </c>
      <c r="D180">
        <v>78</v>
      </c>
      <c r="E180" cm="1">
        <f t="array" ref="E180">_xlfn.SWITCH(MONTH(Cafe_FitTrend[[#This Row],[Date]]),1,100,2,100,3,100,4,150,5,150,6,150,7,150,8,200,9,150,10,150,11,150,12,150)</f>
        <v>150</v>
      </c>
      <c r="F180">
        <v>17</v>
      </c>
      <c r="G180">
        <f>IF(OR(WEEKDAY(Cafe_FitTrend[[#This Row],[Date]])=1, WEEKDAY(Cafe_FitTrend[[#This Row],[Date]])=7),1,0)</f>
        <v>0</v>
      </c>
      <c r="H180" s="10">
        <f>(Cafe_FitTrend[[#This Row],[Date]]-$B$372)/365*(1+$A$6)</f>
        <v>-0.57863013698630139</v>
      </c>
      <c r="I180" s="8">
        <f>L$17+(L$18*Cafe_FitTrend[[#This Row],[Temp]])+(L$19*Cafe_FitTrend[[#This Row],[ADSpend]])+(L$20*Cafe_FitTrend[[#This Row],[TapsActive]])+(L$21*Cafe_FitTrend[[#This Row],[IsWeekend]])+(L$22*Cafe_FitTrend[[#This Row],[RollChange]])</f>
        <v>11406.165177034243</v>
      </c>
      <c r="J180" s="4"/>
      <c r="K180" s="4">
        <v>152</v>
      </c>
      <c r="L180" s="4">
        <v>11221.830433122575</v>
      </c>
      <c r="M180" s="4">
        <v>903.72041824519511</v>
      </c>
    </row>
    <row r="181" spans="2:13" x14ac:dyDescent="0.3">
      <c r="B181" s="1">
        <f t="shared" si="2"/>
        <v>42910</v>
      </c>
      <c r="C181" s="2">
        <v>14331.695664493092</v>
      </c>
      <c r="D181">
        <v>76</v>
      </c>
      <c r="E181" cm="1">
        <f t="array" ref="E181">_xlfn.SWITCH(MONTH(Cafe_FitTrend[[#This Row],[Date]]),1,100,2,100,3,100,4,150,5,150,6,150,7,150,8,200,9,150,10,150,11,150,12,150)</f>
        <v>150</v>
      </c>
      <c r="F181">
        <v>12</v>
      </c>
      <c r="G181">
        <f>IF(OR(WEEKDAY(Cafe_FitTrend[[#This Row],[Date]])=1, WEEKDAY(Cafe_FitTrend[[#This Row],[Date]])=7),1,0)</f>
        <v>1</v>
      </c>
      <c r="H181" s="10">
        <f>(Cafe_FitTrend[[#This Row],[Date]]-$B$372)/365*(1+$A$6)</f>
        <v>-0.57561643835616438</v>
      </c>
      <c r="I181" s="8">
        <f>L$17+(L$18*Cafe_FitTrend[[#This Row],[Temp]])+(L$19*Cafe_FitTrend[[#This Row],[ADSpend]])+(L$20*Cafe_FitTrend[[#This Row],[TapsActive]])+(L$21*Cafe_FitTrend[[#This Row],[IsWeekend]])+(L$22*Cafe_FitTrend[[#This Row],[RollChange]])</f>
        <v>14259.752422223384</v>
      </c>
      <c r="J181" s="4"/>
      <c r="K181" s="4">
        <v>153</v>
      </c>
      <c r="L181" s="4">
        <v>11205.117620597382</v>
      </c>
      <c r="M181" s="4">
        <v>-400.3554277633757</v>
      </c>
    </row>
    <row r="182" spans="2:13" x14ac:dyDescent="0.3">
      <c r="B182" s="1">
        <f t="shared" si="2"/>
        <v>42911</v>
      </c>
      <c r="C182" s="2">
        <v>13996.672131636828</v>
      </c>
      <c r="D182">
        <v>74</v>
      </c>
      <c r="E182" cm="1">
        <f t="array" ref="E182">_xlfn.SWITCH(MONTH(Cafe_FitTrend[[#This Row],[Date]]),1,100,2,100,3,100,4,150,5,150,6,150,7,150,8,200,9,150,10,150,11,150,12,150)</f>
        <v>150</v>
      </c>
      <c r="F182">
        <v>20</v>
      </c>
      <c r="G182">
        <f>IF(OR(WEEKDAY(Cafe_FitTrend[[#This Row],[Date]])=1, WEEKDAY(Cafe_FitTrend[[#This Row],[Date]])=7),1,0)</f>
        <v>1</v>
      </c>
      <c r="H182" s="10">
        <f>(Cafe_FitTrend[[#This Row],[Date]]-$B$372)/365*(1+$A$6)</f>
        <v>-0.57260273972602738</v>
      </c>
      <c r="I182" s="8">
        <f>L$17+(L$18*Cafe_FitTrend[[#This Row],[Temp]])+(L$19*Cafe_FitTrend[[#This Row],[ADSpend]])+(L$20*Cafe_FitTrend[[#This Row],[TapsActive]])+(L$21*Cafe_FitTrend[[#This Row],[IsWeekend]])+(L$22*Cafe_FitTrend[[#This Row],[RollChange]])</f>
        <v>14012.109260466252</v>
      </c>
      <c r="J182" s="4"/>
      <c r="K182" s="4">
        <v>154</v>
      </c>
      <c r="L182" s="4">
        <v>14214.997066886766</v>
      </c>
      <c r="M182" s="4">
        <v>-1239.3704114113334</v>
      </c>
    </row>
    <row r="183" spans="2:13" x14ac:dyDescent="0.3">
      <c r="B183" s="1">
        <f t="shared" si="2"/>
        <v>42912</v>
      </c>
      <c r="C183" s="2">
        <v>10467.162163955698</v>
      </c>
      <c r="D183">
        <v>74</v>
      </c>
      <c r="E183" cm="1">
        <f t="array" ref="E183">_xlfn.SWITCH(MONTH(Cafe_FitTrend[[#This Row],[Date]]),1,100,2,100,3,100,4,150,5,150,6,150,7,150,8,200,9,150,10,150,11,150,12,150)</f>
        <v>150</v>
      </c>
      <c r="F183">
        <v>17</v>
      </c>
      <c r="G183">
        <f>IF(OR(WEEKDAY(Cafe_FitTrend[[#This Row],[Date]])=1, WEEKDAY(Cafe_FitTrend[[#This Row],[Date]])=7),1,0)</f>
        <v>0</v>
      </c>
      <c r="H183" s="10">
        <f>(Cafe_FitTrend[[#This Row],[Date]]-$B$372)/365*(1+$A$6)</f>
        <v>-0.56958904109589048</v>
      </c>
      <c r="I183" s="8">
        <f>L$17+(L$18*Cafe_FitTrend[[#This Row],[Temp]])+(L$19*Cafe_FitTrend[[#This Row],[ADSpend]])+(L$20*Cafe_FitTrend[[#This Row],[TapsActive]])+(L$21*Cafe_FitTrend[[#This Row],[IsWeekend]])+(L$22*Cafe_FitTrend[[#This Row],[RollChange]])</f>
        <v>11227.076386280994</v>
      </c>
      <c r="J183" s="4"/>
      <c r="K183" s="4">
        <v>155</v>
      </c>
      <c r="L183" s="4">
        <v>14045.685751079329</v>
      </c>
      <c r="M183" s="4">
        <v>238.96875957840712</v>
      </c>
    </row>
    <row r="184" spans="2:13" x14ac:dyDescent="0.3">
      <c r="B184" s="1">
        <f t="shared" si="2"/>
        <v>42913</v>
      </c>
      <c r="C184" s="2">
        <v>10284.444644808922</v>
      </c>
      <c r="D184">
        <v>76</v>
      </c>
      <c r="E184" cm="1">
        <f t="array" ref="E184">_xlfn.SWITCH(MONTH(Cafe_FitTrend[[#This Row],[Date]]),1,100,2,100,3,100,4,150,5,150,6,150,7,150,8,200,9,150,10,150,11,150,12,150)</f>
        <v>150</v>
      </c>
      <c r="F184">
        <v>22</v>
      </c>
      <c r="G184">
        <f>IF(OR(WEEKDAY(Cafe_FitTrend[[#This Row],[Date]])=1, WEEKDAY(Cafe_FitTrend[[#This Row],[Date]])=7),1,0)</f>
        <v>0</v>
      </c>
      <c r="H184" s="10">
        <f>(Cafe_FitTrend[[#This Row],[Date]]-$B$372)/365*(1+$A$6)</f>
        <v>-0.56657534246575347</v>
      </c>
      <c r="I184" s="8">
        <f>L$17+(L$18*Cafe_FitTrend[[#This Row],[Temp]])+(L$19*Cafe_FitTrend[[#This Row],[ADSpend]])+(L$20*Cafe_FitTrend[[#This Row],[TapsActive]])+(L$21*Cafe_FitTrend[[#This Row],[IsWeekend]])+(L$22*Cafe_FitTrend[[#This Row],[RollChange]])</f>
        <v>11225.881346626084</v>
      </c>
      <c r="J184" s="4"/>
      <c r="K184" s="4">
        <v>156</v>
      </c>
      <c r="L184" s="4">
        <v>11205.969181048944</v>
      </c>
      <c r="M184" s="4">
        <v>-1030.0114811918102</v>
      </c>
    </row>
    <row r="185" spans="2:13" x14ac:dyDescent="0.3">
      <c r="B185" s="1">
        <f t="shared" si="2"/>
        <v>42914</v>
      </c>
      <c r="C185" s="2">
        <v>11587.561947822473</v>
      </c>
      <c r="D185">
        <v>77</v>
      </c>
      <c r="E185" cm="1">
        <f t="array" ref="E185">_xlfn.SWITCH(MONTH(Cafe_FitTrend[[#This Row],[Date]]),1,100,2,100,3,100,4,150,5,150,6,150,7,150,8,200,9,150,10,150,11,150,12,150)</f>
        <v>150</v>
      </c>
      <c r="F185">
        <v>18</v>
      </c>
      <c r="G185">
        <f>IF(OR(WEEKDAY(Cafe_FitTrend[[#This Row],[Date]])=1, WEEKDAY(Cafe_FitTrend[[#This Row],[Date]])=7),1,0)</f>
        <v>0</v>
      </c>
      <c r="H185" s="10">
        <f>(Cafe_FitTrend[[#This Row],[Date]]-$B$372)/365*(1+$A$6)</f>
        <v>-0.56356164383561647</v>
      </c>
      <c r="I185" s="8">
        <f>L$17+(L$18*Cafe_FitTrend[[#This Row],[Temp]])+(L$19*Cafe_FitTrend[[#This Row],[ADSpend]])+(L$20*Cafe_FitTrend[[#This Row],[TapsActive]])+(L$21*Cafe_FitTrend[[#This Row],[IsWeekend]])+(L$22*Cafe_FitTrend[[#This Row],[RollChange]])</f>
        <v>11354.008150947999</v>
      </c>
      <c r="J185" s="4"/>
      <c r="K185" s="4">
        <v>157</v>
      </c>
      <c r="L185" s="4">
        <v>11103.165636138918</v>
      </c>
      <c r="M185" s="4">
        <v>-639.13050747823945</v>
      </c>
    </row>
    <row r="186" spans="2:13" x14ac:dyDescent="0.3">
      <c r="B186" s="1">
        <f t="shared" si="2"/>
        <v>42915</v>
      </c>
      <c r="C186" s="2">
        <v>12293.586753010079</v>
      </c>
      <c r="D186">
        <v>77</v>
      </c>
      <c r="E186" cm="1">
        <f t="array" ref="E186">_xlfn.SWITCH(MONTH(Cafe_FitTrend[[#This Row],[Date]]),1,100,2,100,3,100,4,150,5,150,6,150,7,150,8,200,9,150,10,150,11,150,12,150)</f>
        <v>150</v>
      </c>
      <c r="F186">
        <v>16</v>
      </c>
      <c r="G186">
        <f>IF(OR(WEEKDAY(Cafe_FitTrend[[#This Row],[Date]])=1, WEEKDAY(Cafe_FitTrend[[#This Row],[Date]])=7),1,0)</f>
        <v>0</v>
      </c>
      <c r="H186" s="10">
        <f>(Cafe_FitTrend[[#This Row],[Date]]-$B$372)/365*(1+$A$6)</f>
        <v>-0.56054794520547957</v>
      </c>
      <c r="I186" s="8">
        <f>L$17+(L$18*Cafe_FitTrend[[#This Row],[Temp]])+(L$19*Cafe_FitTrend[[#This Row],[ADSpend]])+(L$20*Cafe_FitTrend[[#This Row],[TapsActive]])+(L$21*Cafe_FitTrend[[#This Row],[IsWeekend]])+(L$22*Cafe_FitTrend[[#This Row],[RollChange]])</f>
        <v>11396.044222885081</v>
      </c>
      <c r="J186" s="4"/>
      <c r="K186" s="4">
        <v>158</v>
      </c>
      <c r="L186" s="4">
        <v>11250.875401948259</v>
      </c>
      <c r="M186" s="4">
        <v>-1160.9514602191048</v>
      </c>
    </row>
    <row r="187" spans="2:13" x14ac:dyDescent="0.3">
      <c r="B187" s="1">
        <f t="shared" si="2"/>
        <v>42916</v>
      </c>
      <c r="C187" s="2">
        <v>11175.572072525341</v>
      </c>
      <c r="D187">
        <v>74</v>
      </c>
      <c r="E187" cm="1">
        <f t="array" ref="E187">_xlfn.SWITCH(MONTH(Cafe_FitTrend[[#This Row],[Date]]),1,100,2,100,3,100,4,150,5,150,6,150,7,150,8,200,9,150,10,150,11,150,12,150)</f>
        <v>150</v>
      </c>
      <c r="F187">
        <v>19</v>
      </c>
      <c r="G187">
        <f>IF(OR(WEEKDAY(Cafe_FitTrend[[#This Row],[Date]])=1, WEEKDAY(Cafe_FitTrend[[#This Row],[Date]])=7),1,0)</f>
        <v>0</v>
      </c>
      <c r="H187" s="10">
        <f>(Cafe_FitTrend[[#This Row],[Date]]-$B$372)/365*(1+$A$6)</f>
        <v>-0.55753424657534256</v>
      </c>
      <c r="I187" s="8">
        <f>L$17+(L$18*Cafe_FitTrend[[#This Row],[Temp]])+(L$19*Cafe_FitTrend[[#This Row],[ADSpend]])+(L$20*Cafe_FitTrend[[#This Row],[TapsActive]])+(L$21*Cafe_FitTrend[[#This Row],[IsWeekend]])+(L$22*Cafe_FitTrend[[#This Row],[RollChange]])</f>
        <v>11199.391059155079</v>
      </c>
      <c r="J187" s="4"/>
      <c r="K187" s="4">
        <v>159</v>
      </c>
      <c r="L187" s="4">
        <v>10956.307430781137</v>
      </c>
      <c r="M187" s="4">
        <v>437.77145810422371</v>
      </c>
    </row>
    <row r="188" spans="2:13" x14ac:dyDescent="0.3">
      <c r="B188" s="1">
        <f t="shared" si="2"/>
        <v>42917</v>
      </c>
      <c r="C188" s="2">
        <v>15074.932480242023</v>
      </c>
      <c r="D188">
        <v>76</v>
      </c>
      <c r="E188" cm="1">
        <f t="array" ref="E188">_xlfn.SWITCH(MONTH(Cafe_FitTrend[[#This Row],[Date]]),1,100,2,100,3,100,4,150,5,150,6,150,7,150,8,200,9,150,10,150,11,150,12,150)</f>
        <v>150</v>
      </c>
      <c r="F188">
        <v>12</v>
      </c>
      <c r="G188">
        <f>IF(OR(WEEKDAY(Cafe_FitTrend[[#This Row],[Date]])=1, WEEKDAY(Cafe_FitTrend[[#This Row],[Date]])=7),1,0)</f>
        <v>1</v>
      </c>
      <c r="H188" s="10">
        <f>(Cafe_FitTrend[[#This Row],[Date]]-$B$372)/365*(1+$A$6)</f>
        <v>-0.55452054794520556</v>
      </c>
      <c r="I188" s="8">
        <f>L$17+(L$18*Cafe_FitTrend[[#This Row],[Temp]])+(L$19*Cafe_FitTrend[[#This Row],[ADSpend]])+(L$20*Cafe_FitTrend[[#This Row],[TapsActive]])+(L$21*Cafe_FitTrend[[#This Row],[IsWeekend]])+(L$22*Cafe_FitTrend[[#This Row],[RollChange]])</f>
        <v>14279.843464959016</v>
      </c>
      <c r="J188" s="4"/>
      <c r="K188" s="4">
        <v>160</v>
      </c>
      <c r="L188" s="4">
        <v>11217.449776897878</v>
      </c>
      <c r="M188" s="4">
        <v>373.35640961304125</v>
      </c>
    </row>
    <row r="189" spans="2:13" x14ac:dyDescent="0.3">
      <c r="B189" s="1">
        <f t="shared" si="2"/>
        <v>42918</v>
      </c>
      <c r="C189" s="2">
        <v>15217.087404843613</v>
      </c>
      <c r="D189">
        <v>78</v>
      </c>
      <c r="E189" cm="1">
        <f t="array" ref="E189">_xlfn.SWITCH(MONTH(Cafe_FitTrend[[#This Row],[Date]]),1,100,2,100,3,100,4,150,5,150,6,150,7,150,8,200,9,150,10,150,11,150,12,150)</f>
        <v>150</v>
      </c>
      <c r="F189">
        <v>21</v>
      </c>
      <c r="G189">
        <f>IF(OR(WEEKDAY(Cafe_FitTrend[[#This Row],[Date]])=1, WEEKDAY(Cafe_FitTrend[[#This Row],[Date]])=7),1,0)</f>
        <v>1</v>
      </c>
      <c r="H189" s="10">
        <f>(Cafe_FitTrend[[#This Row],[Date]]-$B$372)/365*(1+$A$6)</f>
        <v>-0.55150684931506855</v>
      </c>
      <c r="I189" s="8">
        <f>L$17+(L$18*Cafe_FitTrend[[#This Row],[Temp]])+(L$19*Cafe_FitTrend[[#This Row],[ADSpend]])+(L$20*Cafe_FitTrend[[#This Row],[TapsActive]])+(L$21*Cafe_FitTrend[[#This Row],[IsWeekend]])+(L$22*Cafe_FitTrend[[#This Row],[RollChange]])</f>
        <v>14200.31657935441</v>
      </c>
      <c r="J189" s="4"/>
      <c r="K189" s="4">
        <v>161</v>
      </c>
      <c r="L189" s="4">
        <v>14062.906644852728</v>
      </c>
      <c r="M189" s="4">
        <v>313.60678440017546</v>
      </c>
    </row>
    <row r="190" spans="2:13" x14ac:dyDescent="0.3">
      <c r="B190" s="1">
        <f t="shared" si="2"/>
        <v>42919</v>
      </c>
      <c r="C190" s="2">
        <v>10634.083263377328</v>
      </c>
      <c r="D190">
        <v>78</v>
      </c>
      <c r="E190" cm="1">
        <f t="array" ref="E190">_xlfn.SWITCH(MONTH(Cafe_FitTrend[[#This Row],[Date]]),1,100,2,100,3,100,4,150,5,150,6,150,7,150,8,200,9,150,10,150,11,150,12,150)</f>
        <v>150</v>
      </c>
      <c r="F190">
        <v>13</v>
      </c>
      <c r="G190">
        <f>IF(OR(WEEKDAY(Cafe_FitTrend[[#This Row],[Date]])=1, WEEKDAY(Cafe_FitTrend[[#This Row],[Date]])=7),1,0)</f>
        <v>0</v>
      </c>
      <c r="H190" s="10">
        <f>(Cafe_FitTrend[[#This Row],[Date]]-$B$372)/365*(1+$A$6)</f>
        <v>-0.54849315068493154</v>
      </c>
      <c r="I190" s="8">
        <f>L$17+(L$18*Cafe_FitTrend[[#This Row],[Temp]])+(L$19*Cafe_FitTrend[[#This Row],[ADSpend]])+(L$20*Cafe_FitTrend[[#This Row],[TapsActive]])+(L$21*Cafe_FitTrend[[#This Row],[IsWeekend]])+(L$22*Cafe_FitTrend[[#This Row],[RollChange]])</f>
        <v>11513.198512606274</v>
      </c>
      <c r="J190" s="4"/>
      <c r="K190" s="4">
        <v>162</v>
      </c>
      <c r="L190" s="4">
        <v>14151.867526199796</v>
      </c>
      <c r="M190" s="4">
        <v>100.72705195845265</v>
      </c>
    </row>
    <row r="191" spans="2:13" x14ac:dyDescent="0.3">
      <c r="B191" s="1">
        <f t="shared" si="2"/>
        <v>42920</v>
      </c>
      <c r="C191" s="2">
        <v>11425.266361490834</v>
      </c>
      <c r="D191">
        <v>79</v>
      </c>
      <c r="E191" cm="1">
        <f t="array" ref="E191">_xlfn.SWITCH(MONTH(Cafe_FitTrend[[#This Row],[Date]]),1,100,2,100,3,100,4,150,5,150,6,150,7,150,8,200,9,150,10,150,11,150,12,150)</f>
        <v>150</v>
      </c>
      <c r="F191">
        <v>16</v>
      </c>
      <c r="G191">
        <f>IF(OR(WEEKDAY(Cafe_FitTrend[[#This Row],[Date]])=1, WEEKDAY(Cafe_FitTrend[[#This Row],[Date]])=7),1,0)</f>
        <v>0</v>
      </c>
      <c r="H191" s="10">
        <f>(Cafe_FitTrend[[#This Row],[Date]]-$B$372)/365*(1+$A$6)</f>
        <v>-0.54547945205479453</v>
      </c>
      <c r="I191" s="8">
        <f>L$17+(L$18*Cafe_FitTrend[[#This Row],[Temp]])+(L$19*Cafe_FitTrend[[#This Row],[ADSpend]])+(L$20*Cafe_FitTrend[[#This Row],[TapsActive]])+(L$21*Cafe_FitTrend[[#This Row],[IsWeekend]])+(L$22*Cafe_FitTrend[[#This Row],[RollChange]])</f>
        <v>11504.244586516223</v>
      </c>
      <c r="J191" s="4"/>
      <c r="K191" s="4">
        <v>163</v>
      </c>
      <c r="L191" s="4">
        <v>11335.427615474831</v>
      </c>
      <c r="M191" s="4">
        <v>-1111.0935031386216</v>
      </c>
    </row>
    <row r="192" spans="2:13" x14ac:dyDescent="0.3">
      <c r="B192" s="1">
        <f t="shared" si="2"/>
        <v>42921</v>
      </c>
      <c r="C192" s="2">
        <v>10624.528331261459</v>
      </c>
      <c r="D192">
        <v>79</v>
      </c>
      <c r="E192" cm="1">
        <f t="array" ref="E192">_xlfn.SWITCH(MONTH(Cafe_FitTrend[[#This Row],[Date]]),1,100,2,100,3,100,4,150,5,150,6,150,7,150,8,200,9,150,10,150,11,150,12,150)</f>
        <v>150</v>
      </c>
      <c r="F192">
        <v>15</v>
      </c>
      <c r="G192">
        <f>IF(OR(WEEKDAY(Cafe_FitTrend[[#This Row],[Date]])=1, WEEKDAY(Cafe_FitTrend[[#This Row],[Date]])=7),1,0)</f>
        <v>0</v>
      </c>
      <c r="H192" s="10">
        <f>(Cafe_FitTrend[[#This Row],[Date]]-$B$372)/365*(1+$A$6)</f>
        <v>-0.54246575342465753</v>
      </c>
      <c r="I192" s="8">
        <f>L$17+(L$18*Cafe_FitTrend[[#This Row],[Temp]])+(L$19*Cafe_FitTrend[[#This Row],[ADSpend]])+(L$20*Cafe_FitTrend[[#This Row],[TapsActive]])+(L$21*Cafe_FitTrend[[#This Row],[IsWeekend]])+(L$22*Cafe_FitTrend[[#This Row],[RollChange]])</f>
        <v>11526.697696965881</v>
      </c>
      <c r="J192" s="4"/>
      <c r="K192" s="4">
        <v>164</v>
      </c>
      <c r="L192" s="4">
        <v>11338.297764437064</v>
      </c>
      <c r="M192" s="4">
        <v>366.18353001434116</v>
      </c>
    </row>
    <row r="193" spans="2:13" x14ac:dyDescent="0.3">
      <c r="B193" s="1">
        <f t="shared" si="2"/>
        <v>42922</v>
      </c>
      <c r="C193" s="2">
        <v>12549.195356261023</v>
      </c>
      <c r="D193">
        <v>81</v>
      </c>
      <c r="E193" cm="1">
        <f t="array" ref="E193">_xlfn.SWITCH(MONTH(Cafe_FitTrend[[#This Row],[Date]]),1,100,2,100,3,100,4,150,5,150,6,150,7,150,8,200,9,150,10,150,11,150,12,150)</f>
        <v>150</v>
      </c>
      <c r="F193">
        <v>22</v>
      </c>
      <c r="G193">
        <f>IF(OR(WEEKDAY(Cafe_FitTrend[[#This Row],[Date]])=1, WEEKDAY(Cafe_FitTrend[[#This Row],[Date]])=7),1,0)</f>
        <v>0</v>
      </c>
      <c r="H193" s="10">
        <f>(Cafe_FitTrend[[#This Row],[Date]]-$B$372)/365*(1+$A$6)</f>
        <v>-0.53945205479452052</v>
      </c>
      <c r="I193" s="8">
        <f>L$17+(L$18*Cafe_FitTrend[[#This Row],[Temp]])+(L$19*Cafe_FitTrend[[#This Row],[ADSpend]])+(L$20*Cafe_FitTrend[[#This Row],[TapsActive]])+(L$21*Cafe_FitTrend[[#This Row],[IsWeekend]])+(L$22*Cafe_FitTrend[[#This Row],[RollChange]])</f>
        <v>11486.336734336121</v>
      </c>
      <c r="J193" s="4"/>
      <c r="K193" s="4">
        <v>165</v>
      </c>
      <c r="L193" s="4">
        <v>11329.343838347013</v>
      </c>
      <c r="M193" s="4">
        <v>633.95437742882859</v>
      </c>
    </row>
    <row r="194" spans="2:13" x14ac:dyDescent="0.3">
      <c r="B194" s="1">
        <f t="shared" si="2"/>
        <v>42923</v>
      </c>
      <c r="C194" s="2">
        <v>12583.378365515071</v>
      </c>
      <c r="D194">
        <v>81</v>
      </c>
      <c r="E194" cm="1">
        <f t="array" ref="E194">_xlfn.SWITCH(MONTH(Cafe_FitTrend[[#This Row],[Date]]),1,100,2,100,3,100,4,150,5,150,6,150,7,150,8,200,9,150,10,150,11,150,12,150)</f>
        <v>150</v>
      </c>
      <c r="F194">
        <v>19</v>
      </c>
      <c r="G194">
        <f>IF(OR(WEEKDAY(Cafe_FitTrend[[#This Row],[Date]])=1, WEEKDAY(Cafe_FitTrend[[#This Row],[Date]])=7),1,0)</f>
        <v>0</v>
      </c>
      <c r="H194" s="10">
        <f>(Cafe_FitTrend[[#This Row],[Date]]-$B$372)/365*(1+$A$6)</f>
        <v>-0.53643835616438362</v>
      </c>
      <c r="I194" s="8">
        <f>L$17+(L$18*Cafe_FitTrend[[#This Row],[Temp]])+(L$19*Cafe_FitTrend[[#This Row],[ADSpend]])+(L$20*Cafe_FitTrend[[#This Row],[TapsActive]])+(L$21*Cafe_FitTrend[[#This Row],[IsWeekend]])+(L$22*Cafe_FitTrend[[#This Row],[RollChange]])</f>
        <v>11547.955767760624</v>
      </c>
      <c r="J194" s="4"/>
      <c r="K194" s="4">
        <v>166</v>
      </c>
      <c r="L194" s="4">
        <v>11469.294717721215</v>
      </c>
      <c r="M194" s="4">
        <v>437.5726589363785</v>
      </c>
    </row>
    <row r="195" spans="2:13" x14ac:dyDescent="0.3">
      <c r="B195" s="1">
        <f t="shared" si="2"/>
        <v>42924</v>
      </c>
      <c r="C195" s="2">
        <v>15124.358507316232</v>
      </c>
      <c r="D195">
        <v>78</v>
      </c>
      <c r="E195" cm="1">
        <f t="array" ref="E195">_xlfn.SWITCH(MONTH(Cafe_FitTrend[[#This Row],[Date]]),1,100,2,100,3,100,4,150,5,150,6,150,7,150,8,200,9,150,10,150,11,150,12,150)</f>
        <v>150</v>
      </c>
      <c r="F195">
        <v>12</v>
      </c>
      <c r="G195">
        <f>IF(OR(WEEKDAY(Cafe_FitTrend[[#This Row],[Date]])=1, WEEKDAY(Cafe_FitTrend[[#This Row],[Date]])=7),1,0)</f>
        <v>1</v>
      </c>
      <c r="H195" s="10">
        <f>(Cafe_FitTrend[[#This Row],[Date]]-$B$372)/365*(1+$A$6)</f>
        <v>-0.53342465753424662</v>
      </c>
      <c r="I195" s="8">
        <f>L$17+(L$18*Cafe_FitTrend[[#This Row],[Temp]])+(L$19*Cafe_FitTrend[[#This Row],[ADSpend]])+(L$20*Cafe_FitTrend[[#This Row],[TapsActive]])+(L$21*Cafe_FitTrend[[#This Row],[IsWeekend]])+(L$22*Cafe_FitTrend[[#This Row],[RollChange]])</f>
        <v>14393.784126514625</v>
      </c>
      <c r="J195" s="4"/>
      <c r="K195" s="4">
        <v>167</v>
      </c>
      <c r="L195" s="4">
        <v>11257.123781120934</v>
      </c>
      <c r="M195" s="4">
        <v>-1254.196217875251</v>
      </c>
    </row>
    <row r="196" spans="2:13" x14ac:dyDescent="0.3">
      <c r="B196" s="1">
        <f t="shared" si="2"/>
        <v>42925</v>
      </c>
      <c r="C196" s="2">
        <v>13887.045865454913</v>
      </c>
      <c r="D196">
        <v>79</v>
      </c>
      <c r="E196" cm="1">
        <f t="array" ref="E196">_xlfn.SWITCH(MONTH(Cafe_FitTrend[[#This Row],[Date]]),1,100,2,100,3,100,4,150,5,150,6,150,7,150,8,200,9,150,10,150,11,150,12,150)</f>
        <v>150</v>
      </c>
      <c r="F196">
        <v>21</v>
      </c>
      <c r="G196">
        <f>IF(OR(WEEKDAY(Cafe_FitTrend[[#This Row],[Date]])=1, WEEKDAY(Cafe_FitTrend[[#This Row],[Date]])=7),1,0)</f>
        <v>1</v>
      </c>
      <c r="H196" s="10">
        <f>(Cafe_FitTrend[[#This Row],[Date]]-$B$372)/365*(1+$A$6)</f>
        <v>-0.53041095890410961</v>
      </c>
      <c r="I196" s="8">
        <f>L$17+(L$18*Cafe_FitTrend[[#This Row],[Temp]])+(L$19*Cafe_FitTrend[[#This Row],[ADSpend]])+(L$20*Cafe_FitTrend[[#This Row],[TapsActive]])+(L$21*Cafe_FitTrend[[#This Row],[IsWeekend]])+(L$22*Cafe_FitTrend[[#This Row],[RollChange]])</f>
        <v>14267.33243150003</v>
      </c>
      <c r="J196" s="4"/>
      <c r="K196" s="4">
        <v>168</v>
      </c>
      <c r="L196" s="4">
        <v>14169.088419973195</v>
      </c>
      <c r="M196" s="4">
        <v>-1353.5384233168243</v>
      </c>
    </row>
    <row r="197" spans="2:13" x14ac:dyDescent="0.3">
      <c r="B197" s="1">
        <f t="shared" si="2"/>
        <v>42926</v>
      </c>
      <c r="C197" s="2">
        <v>10833.460210389418</v>
      </c>
      <c r="D197">
        <v>80</v>
      </c>
      <c r="E197" cm="1">
        <f t="array" ref="E197">_xlfn.SWITCH(MONTH(Cafe_FitTrend[[#This Row],[Date]]),1,100,2,100,3,100,4,150,5,150,6,150,7,150,8,200,9,150,10,150,11,150,12,150)</f>
        <v>150</v>
      </c>
      <c r="F197">
        <v>21</v>
      </c>
      <c r="G197">
        <f>IF(OR(WEEKDAY(Cafe_FitTrend[[#This Row],[Date]])=1, WEEKDAY(Cafe_FitTrend[[#This Row],[Date]])=7),1,0)</f>
        <v>0</v>
      </c>
      <c r="H197" s="10">
        <f>(Cafe_FitTrend[[#This Row],[Date]]-$B$372)/365*(1+$A$6)</f>
        <v>-0.5273972602739726</v>
      </c>
      <c r="I197" s="8">
        <f>L$17+(L$18*Cafe_FitTrend[[#This Row],[Temp]])+(L$19*Cafe_FitTrend[[#This Row],[ADSpend]])+(L$20*Cafe_FitTrend[[#This Row],[TapsActive]])+(L$21*Cafe_FitTrend[[#This Row],[IsWeekend]])+(L$22*Cafe_FitTrend[[#This Row],[RollChange]])</f>
        <v>11470.475482262489</v>
      </c>
      <c r="J197" s="4"/>
      <c r="K197" s="4">
        <v>169</v>
      </c>
      <c r="L197" s="4">
        <v>14097.691911602877</v>
      </c>
      <c r="M197" s="4">
        <v>-720.80853358786044</v>
      </c>
    </row>
    <row r="198" spans="2:13" x14ac:dyDescent="0.3">
      <c r="B198" s="1">
        <f t="shared" si="2"/>
        <v>42927</v>
      </c>
      <c r="C198" s="2">
        <v>10460.507663212291</v>
      </c>
      <c r="D198">
        <v>79</v>
      </c>
      <c r="E198" cm="1">
        <f t="array" ref="E198">_xlfn.SWITCH(MONTH(Cafe_FitTrend[[#This Row],[Date]]),1,100,2,100,3,100,4,150,5,150,6,150,7,150,8,200,9,150,10,150,11,150,12,150)</f>
        <v>150</v>
      </c>
      <c r="F198">
        <v>13</v>
      </c>
      <c r="G198">
        <f>IF(OR(WEEKDAY(Cafe_FitTrend[[#This Row],[Date]])=1, WEEKDAY(Cafe_FitTrend[[#This Row],[Date]])=7),1,0)</f>
        <v>0</v>
      </c>
      <c r="H198" s="10">
        <f>(Cafe_FitTrend[[#This Row],[Date]]-$B$372)/365*(1+$A$6)</f>
        <v>-0.52438356164383559</v>
      </c>
      <c r="I198" s="8">
        <f>L$17+(L$18*Cafe_FitTrend[[#This Row],[Temp]])+(L$19*Cafe_FitTrend[[#This Row],[ADSpend]])+(L$20*Cafe_FitTrend[[#This Row],[TapsActive]])+(L$21*Cafe_FitTrend[[#This Row],[IsWeekend]])+(L$22*Cafe_FitTrend[[#This Row],[RollChange]])</f>
        <v>11583.084513714128</v>
      </c>
      <c r="J198" s="4"/>
      <c r="K198" s="4">
        <v>170</v>
      </c>
      <c r="L198" s="4">
        <v>11316.352735235616</v>
      </c>
      <c r="M198" s="4">
        <v>1114.438138353742</v>
      </c>
    </row>
    <row r="199" spans="2:13" x14ac:dyDescent="0.3">
      <c r="B199" s="1">
        <f t="shared" si="2"/>
        <v>42928</v>
      </c>
      <c r="C199" s="2">
        <v>10396.973598074139</v>
      </c>
      <c r="D199">
        <v>79</v>
      </c>
      <c r="E199" cm="1">
        <f t="array" ref="E199">_xlfn.SWITCH(MONTH(Cafe_FitTrend[[#This Row],[Date]]),1,100,2,100,3,100,4,150,5,150,6,150,7,150,8,200,9,150,10,150,11,150,12,150)</f>
        <v>150</v>
      </c>
      <c r="F199">
        <v>15</v>
      </c>
      <c r="G199">
        <f>IF(OR(WEEKDAY(Cafe_FitTrend[[#This Row],[Date]])=1, WEEKDAY(Cafe_FitTrend[[#This Row],[Date]])=7),1,0)</f>
        <v>0</v>
      </c>
      <c r="H199" s="10">
        <f>(Cafe_FitTrend[[#This Row],[Date]]-$B$372)/365*(1+$A$6)</f>
        <v>-0.5213698630136987</v>
      </c>
      <c r="I199" s="8">
        <f>L$17+(L$18*Cafe_FitTrend[[#This Row],[Temp]])+(L$19*Cafe_FitTrend[[#This Row],[ADSpend]])+(L$20*Cafe_FitTrend[[#This Row],[TapsActive]])+(L$21*Cafe_FitTrend[[#This Row],[IsWeekend]])+(L$22*Cafe_FitTrend[[#This Row],[RollChange]])</f>
        <v>11546.788739701513</v>
      </c>
      <c r="J199" s="4"/>
      <c r="K199" s="4">
        <v>171</v>
      </c>
      <c r="L199" s="4">
        <v>11288.18733845729</v>
      </c>
      <c r="M199" s="4">
        <v>-821.95461134115976</v>
      </c>
    </row>
    <row r="200" spans="2:13" x14ac:dyDescent="0.3">
      <c r="B200" s="1">
        <f t="shared" si="2"/>
        <v>42929</v>
      </c>
      <c r="C200" s="2">
        <v>11050.106214766021</v>
      </c>
      <c r="D200">
        <v>83</v>
      </c>
      <c r="E200" cm="1">
        <f t="array" ref="E200">_xlfn.SWITCH(MONTH(Cafe_FitTrend[[#This Row],[Date]]),1,100,2,100,3,100,4,150,5,150,6,150,7,150,8,200,9,150,10,150,11,150,12,150)</f>
        <v>150</v>
      </c>
      <c r="F200">
        <v>20</v>
      </c>
      <c r="G200">
        <f>IF(OR(WEEKDAY(Cafe_FitTrend[[#This Row],[Date]])=1, WEEKDAY(Cafe_FitTrend[[#This Row],[Date]])=7),1,0)</f>
        <v>0</v>
      </c>
      <c r="H200" s="10">
        <f>(Cafe_FitTrend[[#This Row],[Date]]-$B$372)/365*(1+$A$6)</f>
        <v>-0.51835616438356169</v>
      </c>
      <c r="I200" s="8">
        <f>L$17+(L$18*Cafe_FitTrend[[#This Row],[Temp]])+(L$19*Cafe_FitTrend[[#This Row],[ADSpend]])+(L$20*Cafe_FitTrend[[#This Row],[TapsActive]])+(L$21*Cafe_FitTrend[[#This Row],[IsWeekend]])+(L$22*Cafe_FitTrend[[#This Row],[RollChange]])</f>
        <v>11639.443318866575</v>
      </c>
      <c r="J200" s="4"/>
      <c r="K200" s="4">
        <v>172</v>
      </c>
      <c r="L200" s="4">
        <v>11107.051947597569</v>
      </c>
      <c r="M200" s="4">
        <v>1232.6887658978649</v>
      </c>
    </row>
    <row r="201" spans="2:13" x14ac:dyDescent="0.3">
      <c r="B201" s="1">
        <f t="shared" ref="B201:B264" si="3">B200+1</f>
        <v>42930</v>
      </c>
      <c r="C201" s="2">
        <v>10499.312980453367</v>
      </c>
      <c r="D201">
        <v>83</v>
      </c>
      <c r="E201" cm="1">
        <f t="array" ref="E201">_xlfn.SWITCH(MONTH(Cafe_FitTrend[[#This Row],[Date]]),1,100,2,100,3,100,4,150,5,150,6,150,7,150,8,200,9,150,10,150,11,150,12,150)</f>
        <v>150</v>
      </c>
      <c r="F201">
        <v>12</v>
      </c>
      <c r="G201">
        <f>IF(OR(WEEKDAY(Cafe_FitTrend[[#This Row],[Date]])=1, WEEKDAY(Cafe_FitTrend[[#This Row],[Date]])=7),1,0)</f>
        <v>0</v>
      </c>
      <c r="H201" s="10">
        <f>(Cafe_FitTrend[[#This Row],[Date]]-$B$372)/365*(1+$A$6)</f>
        <v>-0.51534246575342468</v>
      </c>
      <c r="I201" s="8">
        <f>L$17+(L$18*Cafe_FitTrend[[#This Row],[Temp]])+(L$19*Cafe_FitTrend[[#This Row],[ADSpend]])+(L$20*Cafe_FitTrend[[#This Row],[TapsActive]])+(L$21*Cafe_FitTrend[[#This Row],[IsWeekend]])+(L$22*Cafe_FitTrend[[#This Row],[RollChange]])</f>
        <v>11798.977159728202</v>
      </c>
      <c r="J201" s="4"/>
      <c r="K201" s="4">
        <v>173</v>
      </c>
      <c r="L201" s="4">
        <v>11164.605792404929</v>
      </c>
      <c r="M201" s="4">
        <v>682.05586385311108</v>
      </c>
    </row>
    <row r="202" spans="2:13" x14ac:dyDescent="0.3">
      <c r="B202" s="1">
        <f t="shared" si="3"/>
        <v>42931</v>
      </c>
      <c r="C202" s="2">
        <v>15479.817996435562</v>
      </c>
      <c r="D202">
        <v>81</v>
      </c>
      <c r="E202" cm="1">
        <f t="array" ref="E202">_xlfn.SWITCH(MONTH(Cafe_FitTrend[[#This Row],[Date]]),1,100,2,100,3,100,4,150,5,150,6,150,7,150,8,200,9,150,10,150,11,150,12,150)</f>
        <v>150</v>
      </c>
      <c r="F202">
        <v>15</v>
      </c>
      <c r="G202">
        <f>IF(OR(WEEKDAY(Cafe_FitTrend[[#This Row],[Date]])=1, WEEKDAY(Cafe_FitTrend[[#This Row],[Date]])=7),1,0)</f>
        <v>1</v>
      </c>
      <c r="H202" s="10">
        <f>(Cafe_FitTrend[[#This Row],[Date]]-$B$372)/365*(1+$A$6)</f>
        <v>-0.51232876712328768</v>
      </c>
      <c r="I202" s="8">
        <f>L$17+(L$18*Cafe_FitTrend[[#This Row],[Temp]])+(L$19*Cafe_FitTrend[[#This Row],[ADSpend]])+(L$20*Cafe_FitTrend[[#This Row],[TapsActive]])+(L$21*Cafe_FitTrend[[#This Row],[IsWeekend]])+(L$22*Cafe_FitTrend[[#This Row],[RollChange]])</f>
        <v>14495.900713017951</v>
      </c>
      <c r="J202" s="4"/>
      <c r="K202" s="4">
        <v>174</v>
      </c>
      <c r="L202" s="4">
        <v>11406.165177034243</v>
      </c>
      <c r="M202" s="4">
        <v>847.38354915631317</v>
      </c>
    </row>
    <row r="203" spans="2:13" x14ac:dyDescent="0.3">
      <c r="B203" s="1">
        <f t="shared" si="3"/>
        <v>42932</v>
      </c>
      <c r="C203" s="2">
        <v>13889.10694343306</v>
      </c>
      <c r="D203">
        <v>77</v>
      </c>
      <c r="E203" cm="1">
        <f t="array" ref="E203">_xlfn.SWITCH(MONTH(Cafe_FitTrend[[#This Row],[Date]]),1,100,2,100,3,100,4,150,5,150,6,150,7,150,8,200,9,150,10,150,11,150,12,150)</f>
        <v>150</v>
      </c>
      <c r="F203">
        <v>13</v>
      </c>
      <c r="G203">
        <f>IF(OR(WEEKDAY(Cafe_FitTrend[[#This Row],[Date]])=1, WEEKDAY(Cafe_FitTrend[[#This Row],[Date]])=7),1,0)</f>
        <v>1</v>
      </c>
      <c r="H203" s="10">
        <f>(Cafe_FitTrend[[#This Row],[Date]]-$B$372)/365*(1+$A$6)</f>
        <v>-0.50931506849315067</v>
      </c>
      <c r="I203" s="8">
        <f>L$17+(L$18*Cafe_FitTrend[[#This Row],[Temp]])+(L$19*Cafe_FitTrend[[#This Row],[ADSpend]])+(L$20*Cafe_FitTrend[[#This Row],[TapsActive]])+(L$21*Cafe_FitTrend[[#This Row],[IsWeekend]])+(L$22*Cafe_FitTrend[[#This Row],[RollChange]])</f>
        <v>14350.237547315081</v>
      </c>
      <c r="J203" s="4"/>
      <c r="K203" s="4">
        <v>175</v>
      </c>
      <c r="L203" s="4">
        <v>14259.752422223384</v>
      </c>
      <c r="M203" s="4">
        <v>71.943242269708207</v>
      </c>
    </row>
    <row r="204" spans="2:13" x14ac:dyDescent="0.3">
      <c r="B204" s="1">
        <f t="shared" si="3"/>
        <v>42933</v>
      </c>
      <c r="C204" s="2">
        <v>11778.802661017562</v>
      </c>
      <c r="D204">
        <v>78</v>
      </c>
      <c r="E204" cm="1">
        <f t="array" ref="E204">_xlfn.SWITCH(MONTH(Cafe_FitTrend[[#This Row],[Date]]),1,100,2,100,3,100,4,150,5,150,6,150,7,150,8,200,9,150,10,150,11,150,12,150)</f>
        <v>150</v>
      </c>
      <c r="F204">
        <v>21</v>
      </c>
      <c r="G204">
        <f>IF(OR(WEEKDAY(Cafe_FitTrend[[#This Row],[Date]])=1, WEEKDAY(Cafe_FitTrend[[#This Row],[Date]])=7),1,0)</f>
        <v>0</v>
      </c>
      <c r="H204" s="10">
        <f>(Cafe_FitTrend[[#This Row],[Date]]-$B$372)/365*(1+$A$6)</f>
        <v>-0.50630136986301377</v>
      </c>
      <c r="I204" s="8">
        <f>L$17+(L$18*Cafe_FitTrend[[#This Row],[Temp]])+(L$19*Cafe_FitTrend[[#This Row],[ADSpend]])+(L$20*Cafe_FitTrend[[#This Row],[TapsActive]])+(L$21*Cafe_FitTrend[[#This Row],[IsWeekend]])+(L$22*Cafe_FitTrend[[#This Row],[RollChange]])</f>
        <v>11396.716906178148</v>
      </c>
      <c r="J204" s="4"/>
      <c r="K204" s="4">
        <v>176</v>
      </c>
      <c r="L204" s="4">
        <v>14012.109260466252</v>
      </c>
      <c r="M204" s="4">
        <v>-15.437128829424182</v>
      </c>
    </row>
    <row r="205" spans="2:13" x14ac:dyDescent="0.3">
      <c r="B205" s="1">
        <f t="shared" si="3"/>
        <v>42934</v>
      </c>
      <c r="C205" s="2">
        <v>10412.382476621544</v>
      </c>
      <c r="D205">
        <v>78</v>
      </c>
      <c r="E205" cm="1">
        <f t="array" ref="E205">_xlfn.SWITCH(MONTH(Cafe_FitTrend[[#This Row],[Date]]),1,100,2,100,3,100,4,150,5,150,6,150,7,150,8,200,9,150,10,150,11,150,12,150)</f>
        <v>150</v>
      </c>
      <c r="F205">
        <v>16</v>
      </c>
      <c r="G205">
        <f>IF(OR(WEEKDAY(Cafe_FitTrend[[#This Row],[Date]])=1, WEEKDAY(Cafe_FitTrend[[#This Row],[Date]])=7),1,0)</f>
        <v>0</v>
      </c>
      <c r="H205" s="10">
        <f>(Cafe_FitTrend[[#This Row],[Date]]-$B$372)/365*(1+$A$6)</f>
        <v>-0.50328767123287677</v>
      </c>
      <c r="I205" s="8">
        <f>L$17+(L$18*Cafe_FitTrend[[#This Row],[Temp]])+(L$19*Cafe_FitTrend[[#This Row],[ADSpend]])+(L$20*Cafe_FitTrend[[#This Row],[TapsActive]])+(L$21*Cafe_FitTrend[[#This Row],[IsWeekend]])+(L$22*Cafe_FitTrend[[#This Row],[RollChange]])</f>
        <v>11497.501862577501</v>
      </c>
      <c r="J205" s="4"/>
      <c r="K205" s="4">
        <v>177</v>
      </c>
      <c r="L205" s="4">
        <v>11227.076386280994</v>
      </c>
      <c r="M205" s="4">
        <v>-759.91422232529658</v>
      </c>
    </row>
    <row r="206" spans="2:13" x14ac:dyDescent="0.3">
      <c r="B206" s="1">
        <f t="shared" si="3"/>
        <v>42935</v>
      </c>
      <c r="C206" s="2">
        <v>12988.066229543238</v>
      </c>
      <c r="D206">
        <v>83</v>
      </c>
      <c r="E206" cm="1">
        <f t="array" ref="E206">_xlfn.SWITCH(MONTH(Cafe_FitTrend[[#This Row],[Date]]),1,100,2,100,3,100,4,150,5,150,6,150,7,150,8,200,9,150,10,150,11,150,12,150)</f>
        <v>150</v>
      </c>
      <c r="F206">
        <v>22</v>
      </c>
      <c r="G206">
        <f>IF(OR(WEEKDAY(Cafe_FitTrend[[#This Row],[Date]])=1, WEEKDAY(Cafe_FitTrend[[#This Row],[Date]])=7),1,0)</f>
        <v>0</v>
      </c>
      <c r="H206" s="10">
        <f>(Cafe_FitTrend[[#This Row],[Date]]-$B$372)/365*(1+$A$6)</f>
        <v>-0.50027397260273976</v>
      </c>
      <c r="I206" s="8">
        <f>L$17+(L$18*Cafe_FitTrend[[#This Row],[Temp]])+(L$19*Cafe_FitTrend[[#This Row],[ADSpend]])+(L$20*Cafe_FitTrend[[#This Row],[TapsActive]])+(L$21*Cafe_FitTrend[[#This Row],[IsWeekend]])+(L$22*Cafe_FitTrend[[#This Row],[RollChange]])</f>
        <v>11617.498289665127</v>
      </c>
      <c r="J206" s="4"/>
      <c r="K206" s="4">
        <v>178</v>
      </c>
      <c r="L206" s="4">
        <v>11225.881346626084</v>
      </c>
      <c r="M206" s="4">
        <v>-941.43670181716152</v>
      </c>
    </row>
    <row r="207" spans="2:13" x14ac:dyDescent="0.3">
      <c r="B207" s="1">
        <f t="shared" si="3"/>
        <v>42936</v>
      </c>
      <c r="C207" s="2">
        <v>11740.230144311017</v>
      </c>
      <c r="D207">
        <v>84</v>
      </c>
      <c r="E207" cm="1">
        <f t="array" ref="E207">_xlfn.SWITCH(MONTH(Cafe_FitTrend[[#This Row],[Date]]),1,100,2,100,3,100,4,150,5,150,6,150,7,150,8,200,9,150,10,150,11,150,12,150)</f>
        <v>150</v>
      </c>
      <c r="F207">
        <v>19</v>
      </c>
      <c r="G207">
        <f>IF(OR(WEEKDAY(Cafe_FitTrend[[#This Row],[Date]])=1, WEEKDAY(Cafe_FitTrend[[#This Row],[Date]])=7),1,0)</f>
        <v>0</v>
      </c>
      <c r="H207" s="10">
        <f>(Cafe_FitTrend[[#This Row],[Date]]-$B$372)/365*(1+$A$6)</f>
        <v>-0.49726027397260275</v>
      </c>
      <c r="I207" s="8">
        <f>L$17+(L$18*Cafe_FitTrend[[#This Row],[Temp]])+(L$19*Cafe_FitTrend[[#This Row],[ADSpend]])+(L$20*Cafe_FitTrend[[#This Row],[TapsActive]])+(L$21*Cafe_FitTrend[[#This Row],[IsWeekend]])+(L$22*Cafe_FitTrend[[#This Row],[RollChange]])</f>
        <v>11726.04213249962</v>
      </c>
      <c r="J207" s="4"/>
      <c r="K207" s="4">
        <v>179</v>
      </c>
      <c r="L207" s="4">
        <v>11354.008150947999</v>
      </c>
      <c r="M207" s="4">
        <v>233.55379687447385</v>
      </c>
    </row>
    <row r="208" spans="2:13" x14ac:dyDescent="0.3">
      <c r="B208" s="1">
        <f t="shared" si="3"/>
        <v>42937</v>
      </c>
      <c r="C208" s="2">
        <v>12443.472644573003</v>
      </c>
      <c r="D208">
        <v>84</v>
      </c>
      <c r="E208" cm="1">
        <f t="array" ref="E208">_xlfn.SWITCH(MONTH(Cafe_FitTrend[[#This Row],[Date]]),1,100,2,100,3,100,4,150,5,150,6,150,7,150,8,200,9,150,10,150,11,150,12,150)</f>
        <v>150</v>
      </c>
      <c r="F208">
        <v>16</v>
      </c>
      <c r="G208">
        <f>IF(OR(WEEKDAY(Cafe_FitTrend[[#This Row],[Date]])=1, WEEKDAY(Cafe_FitTrend[[#This Row],[Date]])=7),1,0)</f>
        <v>0</v>
      </c>
      <c r="H208" s="10">
        <f>(Cafe_FitTrend[[#This Row],[Date]]-$B$372)/365*(1+$A$6)</f>
        <v>-0.4942465753424658</v>
      </c>
      <c r="I208" s="8">
        <f>L$17+(L$18*Cafe_FitTrend[[#This Row],[Temp]])+(L$19*Cafe_FitTrend[[#This Row],[ADSpend]])+(L$20*Cafe_FitTrend[[#This Row],[TapsActive]])+(L$21*Cafe_FitTrend[[#This Row],[IsWeekend]])+(L$22*Cafe_FitTrend[[#This Row],[RollChange]])</f>
        <v>11787.661165924126</v>
      </c>
      <c r="J208" s="4"/>
      <c r="K208" s="4">
        <v>180</v>
      </c>
      <c r="L208" s="4">
        <v>11396.044222885081</v>
      </c>
      <c r="M208" s="4">
        <v>897.54253012499794</v>
      </c>
    </row>
    <row r="209" spans="2:13" x14ac:dyDescent="0.3">
      <c r="B209" s="1">
        <f t="shared" si="3"/>
        <v>42938</v>
      </c>
      <c r="C209" s="2">
        <v>13003.782850737716</v>
      </c>
      <c r="D209">
        <v>81</v>
      </c>
      <c r="E209" cm="1">
        <f t="array" ref="E209">_xlfn.SWITCH(MONTH(Cafe_FitTrend[[#This Row],[Date]]),1,100,2,100,3,100,4,150,5,150,6,150,7,150,8,200,9,150,10,150,11,150,12,150)</f>
        <v>150</v>
      </c>
      <c r="F209">
        <v>22</v>
      </c>
      <c r="G209">
        <f>IF(OR(WEEKDAY(Cafe_FitTrend[[#This Row],[Date]])=1, WEEKDAY(Cafe_FitTrend[[#This Row],[Date]])=7),1,0)</f>
        <v>1</v>
      </c>
      <c r="H209" s="10">
        <f>(Cafe_FitTrend[[#This Row],[Date]]-$B$372)/365*(1+$A$6)</f>
        <v>-0.49123287671232879</v>
      </c>
      <c r="I209" s="8">
        <f>L$17+(L$18*Cafe_FitTrend[[#This Row],[Temp]])+(L$19*Cafe_FitTrend[[#This Row],[ADSpend]])+(L$20*Cafe_FitTrend[[#This Row],[TapsActive]])+(L$21*Cafe_FitTrend[[#This Row],[IsWeekend]])+(L$22*Cafe_FitTrend[[#This Row],[RollChange]])</f>
        <v>14378.911025341613</v>
      </c>
      <c r="J209" s="4"/>
      <c r="K209" s="4">
        <v>181</v>
      </c>
      <c r="L209" s="4">
        <v>11199.391059155079</v>
      </c>
      <c r="M209" s="4">
        <v>-23.818986629737992</v>
      </c>
    </row>
    <row r="210" spans="2:13" x14ac:dyDescent="0.3">
      <c r="B210" s="1">
        <f t="shared" si="3"/>
        <v>42939</v>
      </c>
      <c r="C210" s="2">
        <v>14916.66333285486</v>
      </c>
      <c r="D210">
        <v>82</v>
      </c>
      <c r="E210" cm="1">
        <f t="array" ref="E210">_xlfn.SWITCH(MONTH(Cafe_FitTrend[[#This Row],[Date]]),1,100,2,100,3,100,4,150,5,150,6,150,7,150,8,200,9,150,10,150,11,150,12,150)</f>
        <v>150</v>
      </c>
      <c r="F210">
        <v>16</v>
      </c>
      <c r="G210">
        <f>IF(OR(WEEKDAY(Cafe_FitTrend[[#This Row],[Date]])=1, WEEKDAY(Cafe_FitTrend[[#This Row],[Date]])=7),1,0)</f>
        <v>1</v>
      </c>
      <c r="H210" s="10">
        <f>(Cafe_FitTrend[[#This Row],[Date]]-$B$372)/365*(1+$A$6)</f>
        <v>-0.48821917808219184</v>
      </c>
      <c r="I210" s="8">
        <f>L$17+(L$18*Cafe_FitTrend[[#This Row],[Temp]])+(L$19*Cafe_FitTrend[[#This Row],[ADSpend]])+(L$20*Cafe_FitTrend[[#This Row],[TapsActive]])+(L$21*Cafe_FitTrend[[#This Row],[IsWeekend]])+(L$22*Cafe_FitTrend[[#This Row],[RollChange]])</f>
        <v>14546.203752638379</v>
      </c>
      <c r="J210" s="4"/>
      <c r="K210" s="4">
        <v>182</v>
      </c>
      <c r="L210" s="4">
        <v>14279.843464959016</v>
      </c>
      <c r="M210" s="4">
        <v>795.08901528300703</v>
      </c>
    </row>
    <row r="211" spans="2:13" x14ac:dyDescent="0.3">
      <c r="B211" s="1">
        <f t="shared" si="3"/>
        <v>42940</v>
      </c>
      <c r="C211" s="2">
        <v>12715.298923683966</v>
      </c>
      <c r="D211">
        <v>81</v>
      </c>
      <c r="E211" cm="1">
        <f t="array" ref="E211">_xlfn.SWITCH(MONTH(Cafe_FitTrend[[#This Row],[Date]]),1,100,2,100,3,100,4,150,5,150,6,150,7,150,8,200,9,150,10,150,11,150,12,150)</f>
        <v>150</v>
      </c>
      <c r="F211">
        <v>13</v>
      </c>
      <c r="G211">
        <f>IF(OR(WEEKDAY(Cafe_FitTrend[[#This Row],[Date]])=1, WEEKDAY(Cafe_FitTrend[[#This Row],[Date]])=7),1,0)</f>
        <v>0</v>
      </c>
      <c r="H211" s="10">
        <f>(Cafe_FitTrend[[#This Row],[Date]]-$B$372)/365*(1+$A$6)</f>
        <v>-0.48520547945205483</v>
      </c>
      <c r="I211" s="8">
        <f>L$17+(L$18*Cafe_FitTrend[[#This Row],[Temp]])+(L$19*Cafe_FitTrend[[#This Row],[ADSpend]])+(L$20*Cafe_FitTrend[[#This Row],[TapsActive]])+(L$21*Cafe_FitTrend[[#This Row],[IsWeekend]])+(L$22*Cafe_FitTrend[[#This Row],[RollChange]])</f>
        <v>11714.246069043134</v>
      </c>
      <c r="J211" s="4"/>
      <c r="K211" s="4">
        <v>183</v>
      </c>
      <c r="L211" s="4">
        <v>14200.31657935441</v>
      </c>
      <c r="M211" s="4">
        <v>1016.7708254892023</v>
      </c>
    </row>
    <row r="212" spans="2:13" x14ac:dyDescent="0.3">
      <c r="B212" s="1">
        <f t="shared" si="3"/>
        <v>42941</v>
      </c>
      <c r="C212" s="2">
        <v>10890.177430738007</v>
      </c>
      <c r="D212">
        <v>78</v>
      </c>
      <c r="E212" cm="1">
        <f t="array" ref="E212">_xlfn.SWITCH(MONTH(Cafe_FitTrend[[#This Row],[Date]]),1,100,2,100,3,100,4,150,5,150,6,150,7,150,8,200,9,150,10,150,11,150,12,150)</f>
        <v>150</v>
      </c>
      <c r="F212">
        <v>14</v>
      </c>
      <c r="G212">
        <f>IF(OR(WEEKDAY(Cafe_FitTrend[[#This Row],[Date]])=1, WEEKDAY(Cafe_FitTrend[[#This Row],[Date]])=7),1,0)</f>
        <v>0</v>
      </c>
      <c r="H212" s="10">
        <f>(Cafe_FitTrend[[#This Row],[Date]]-$B$372)/365*(1+$A$6)</f>
        <v>-0.48219178082191783</v>
      </c>
      <c r="I212" s="8">
        <f>L$17+(L$18*Cafe_FitTrend[[#This Row],[Temp]])+(L$19*Cafe_FitTrend[[#This Row],[ADSpend]])+(L$20*Cafe_FitTrend[[#This Row],[TapsActive]])+(L$21*Cafe_FitTrend[[#This Row],[IsWeekend]])+(L$22*Cafe_FitTrend[[#This Row],[RollChange]])</f>
        <v>11556.758828287981</v>
      </c>
      <c r="J212" s="4"/>
      <c r="K212" s="4">
        <v>184</v>
      </c>
      <c r="L212" s="4">
        <v>11513.198512606274</v>
      </c>
      <c r="M212" s="4">
        <v>-879.11524922894569</v>
      </c>
    </row>
    <row r="213" spans="2:13" x14ac:dyDescent="0.3">
      <c r="B213" s="1">
        <f t="shared" si="3"/>
        <v>42942</v>
      </c>
      <c r="C213" s="2">
        <v>10730.115801858301</v>
      </c>
      <c r="D213">
        <v>83</v>
      </c>
      <c r="E213" cm="1">
        <f t="array" ref="E213">_xlfn.SWITCH(MONTH(Cafe_FitTrend[[#This Row],[Date]]),1,100,2,100,3,100,4,150,5,150,6,150,7,150,8,200,9,150,10,150,11,150,12,150)</f>
        <v>150</v>
      </c>
      <c r="F213">
        <v>12</v>
      </c>
      <c r="G213">
        <f>IF(OR(WEEKDAY(Cafe_FitTrend[[#This Row],[Date]])=1, WEEKDAY(Cafe_FitTrend[[#This Row],[Date]])=7),1,0)</f>
        <v>0</v>
      </c>
      <c r="H213" s="10">
        <f>(Cafe_FitTrend[[#This Row],[Date]]-$B$372)/365*(1+$A$6)</f>
        <v>-0.47917808219178082</v>
      </c>
      <c r="I213" s="8">
        <f>L$17+(L$18*Cafe_FitTrend[[#This Row],[Temp]])+(L$19*Cafe_FitTrend[[#This Row],[ADSpend]])+(L$20*Cafe_FitTrend[[#This Row],[TapsActive]])+(L$21*Cafe_FitTrend[[#This Row],[IsWeekend]])+(L$22*Cafe_FitTrend[[#This Row],[RollChange]])</f>
        <v>11833.418947275</v>
      </c>
      <c r="J213" s="4"/>
      <c r="K213" s="4">
        <v>185</v>
      </c>
      <c r="L213" s="4">
        <v>11504.244586516223</v>
      </c>
      <c r="M213" s="4">
        <v>-78.978225025388383</v>
      </c>
    </row>
    <row r="214" spans="2:13" x14ac:dyDescent="0.3">
      <c r="B214" s="1">
        <f t="shared" si="3"/>
        <v>42943</v>
      </c>
      <c r="C214" s="2">
        <v>12083.952947298751</v>
      </c>
      <c r="D214">
        <v>79</v>
      </c>
      <c r="E214" cm="1">
        <f t="array" ref="E214">_xlfn.SWITCH(MONTH(Cafe_FitTrend[[#This Row],[Date]]),1,100,2,100,3,100,4,150,5,150,6,150,7,150,8,200,9,150,10,150,11,150,12,150)</f>
        <v>150</v>
      </c>
      <c r="F214">
        <v>16</v>
      </c>
      <c r="G214">
        <f>IF(OR(WEEKDAY(Cafe_FitTrend[[#This Row],[Date]])=1, WEEKDAY(Cafe_FitTrend[[#This Row],[Date]])=7),1,0)</f>
        <v>0</v>
      </c>
      <c r="H214" s="10">
        <f>(Cafe_FitTrend[[#This Row],[Date]]-$B$372)/365*(1+$A$6)</f>
        <v>-0.47616438356164387</v>
      </c>
      <c r="I214" s="8">
        <f>L$17+(L$18*Cafe_FitTrend[[#This Row],[Temp]])+(L$19*Cafe_FitTrend[[#This Row],[ADSpend]])+(L$20*Cafe_FitTrend[[#This Row],[TapsActive]])+(L$21*Cafe_FitTrend[[#This Row],[IsWeekend]])+(L$22*Cafe_FitTrend[[#This Row],[RollChange]])</f>
        <v>11570.258012647588</v>
      </c>
      <c r="J214" s="4"/>
      <c r="K214" s="4">
        <v>186</v>
      </c>
      <c r="L214" s="4">
        <v>11526.697696965881</v>
      </c>
      <c r="M214" s="4">
        <v>-902.16936570442158</v>
      </c>
    </row>
    <row r="215" spans="2:13" x14ac:dyDescent="0.3">
      <c r="B215" s="1">
        <f t="shared" si="3"/>
        <v>42944</v>
      </c>
      <c r="C215" s="2">
        <v>11413.331328398128</v>
      </c>
      <c r="D215">
        <v>78</v>
      </c>
      <c r="E215" cm="1">
        <f t="array" ref="E215">_xlfn.SWITCH(MONTH(Cafe_FitTrend[[#This Row],[Date]]),1,100,2,100,3,100,4,150,5,150,6,150,7,150,8,200,9,150,10,150,11,150,12,150)</f>
        <v>150</v>
      </c>
      <c r="F215">
        <v>17</v>
      </c>
      <c r="G215">
        <f>IF(OR(WEEKDAY(Cafe_FitTrend[[#This Row],[Date]])=1, WEEKDAY(Cafe_FitTrend[[#This Row],[Date]])=7),1,0)</f>
        <v>0</v>
      </c>
      <c r="H215" s="10">
        <f>(Cafe_FitTrend[[#This Row],[Date]]-$B$372)/365*(1+$A$6)</f>
        <v>-0.47315068493150692</v>
      </c>
      <c r="I215" s="8">
        <f>L$17+(L$18*Cafe_FitTrend[[#This Row],[Temp]])+(L$19*Cafe_FitTrend[[#This Row],[ADSpend]])+(L$20*Cafe_FitTrend[[#This Row],[TapsActive]])+(L$21*Cafe_FitTrend[[#This Row],[IsWeekend]])+(L$22*Cafe_FitTrend[[#This Row],[RollChange]])</f>
        <v>11506.620390712407</v>
      </c>
      <c r="J215" s="4"/>
      <c r="K215" s="4">
        <v>187</v>
      </c>
      <c r="L215" s="4">
        <v>11486.336734336121</v>
      </c>
      <c r="M215" s="4">
        <v>1062.8586219249028</v>
      </c>
    </row>
    <row r="216" spans="2:13" x14ac:dyDescent="0.3">
      <c r="B216" s="1">
        <f t="shared" si="3"/>
        <v>42945</v>
      </c>
      <c r="C216" s="2">
        <v>14626.520337032372</v>
      </c>
      <c r="D216">
        <v>81</v>
      </c>
      <c r="E216" cm="1">
        <f t="array" ref="E216">_xlfn.SWITCH(MONTH(Cafe_FitTrend[[#This Row],[Date]]),1,100,2,100,3,100,4,150,5,150,6,150,7,150,8,200,9,150,10,150,11,150,12,150)</f>
        <v>150</v>
      </c>
      <c r="F216">
        <v>22</v>
      </c>
      <c r="G216">
        <f>IF(OR(WEEKDAY(Cafe_FitTrend[[#This Row],[Date]])=1, WEEKDAY(Cafe_FitTrend[[#This Row],[Date]])=7),1,0)</f>
        <v>1</v>
      </c>
      <c r="H216" s="10">
        <f>(Cafe_FitTrend[[#This Row],[Date]]-$B$372)/365*(1+$A$6)</f>
        <v>-0.47013698630136991</v>
      </c>
      <c r="I216" s="8">
        <f>L$17+(L$18*Cafe_FitTrend[[#This Row],[Temp]])+(L$19*Cafe_FitTrend[[#This Row],[ADSpend]])+(L$20*Cafe_FitTrend[[#This Row],[TapsActive]])+(L$21*Cafe_FitTrend[[#This Row],[IsWeekend]])+(L$22*Cafe_FitTrend[[#This Row],[RollChange]])</f>
        <v>14399.002068077247</v>
      </c>
      <c r="J216" s="4"/>
      <c r="K216" s="4">
        <v>188</v>
      </c>
      <c r="L216" s="4">
        <v>11547.955767760624</v>
      </c>
      <c r="M216" s="4">
        <v>1035.4225977544465</v>
      </c>
    </row>
    <row r="217" spans="2:13" x14ac:dyDescent="0.3">
      <c r="B217" s="1">
        <f t="shared" si="3"/>
        <v>42946</v>
      </c>
      <c r="C217" s="2">
        <v>13217.723758171345</v>
      </c>
      <c r="D217">
        <v>78</v>
      </c>
      <c r="E217" cm="1">
        <f t="array" ref="E217">_xlfn.SWITCH(MONTH(Cafe_FitTrend[[#This Row],[Date]]),1,100,2,100,3,100,4,150,5,150,6,150,7,150,8,200,9,150,10,150,11,150,12,150)</f>
        <v>150</v>
      </c>
      <c r="F217">
        <v>14</v>
      </c>
      <c r="G217">
        <f>IF(OR(WEEKDAY(Cafe_FitTrend[[#This Row],[Date]])=1, WEEKDAY(Cafe_FitTrend[[#This Row],[Date]])=7),1,0)</f>
        <v>1</v>
      </c>
      <c r="H217" s="10">
        <f>(Cafe_FitTrend[[#This Row],[Date]]-$B$372)/365*(1+$A$6)</f>
        <v>-0.4671232876712329</v>
      </c>
      <c r="I217" s="8">
        <f>L$17+(L$18*Cafe_FitTrend[[#This Row],[Temp]])+(L$19*Cafe_FitTrend[[#This Row],[ADSpend]])+(L$20*Cafe_FitTrend[[#This Row],[TapsActive]])+(L$21*Cafe_FitTrend[[#This Row],[IsWeekend]])+(L$22*Cafe_FitTrend[[#This Row],[RollChange]])</f>
        <v>14417.761480708908</v>
      </c>
      <c r="J217" s="4"/>
      <c r="K217" s="4">
        <v>189</v>
      </c>
      <c r="L217" s="4">
        <v>14393.784126514625</v>
      </c>
      <c r="M217" s="4">
        <v>730.57438080160682</v>
      </c>
    </row>
    <row r="218" spans="2:13" x14ac:dyDescent="0.3">
      <c r="B218" s="1">
        <f t="shared" si="3"/>
        <v>42947</v>
      </c>
      <c r="C218" s="2">
        <v>12218.032642909786</v>
      </c>
      <c r="D218">
        <v>77</v>
      </c>
      <c r="E218" cm="1">
        <f t="array" ref="E218">_xlfn.SWITCH(MONTH(Cafe_FitTrend[[#This Row],[Date]]),1,100,2,100,3,100,4,150,5,150,6,150,7,150,8,200,9,150,10,150,11,150,12,150)</f>
        <v>150</v>
      </c>
      <c r="F218">
        <v>18</v>
      </c>
      <c r="G218">
        <f>IF(OR(WEEKDAY(Cafe_FitTrend[[#This Row],[Date]])=1, WEEKDAY(Cafe_FitTrend[[#This Row],[Date]])=7),1,0)</f>
        <v>0</v>
      </c>
      <c r="H218" s="10">
        <f>(Cafe_FitTrend[[#This Row],[Date]]-$B$372)/365*(1+$A$6)</f>
        <v>-0.46410958904109589</v>
      </c>
      <c r="I218" s="8">
        <f>L$17+(L$18*Cafe_FitTrend[[#This Row],[Temp]])+(L$19*Cafe_FitTrend[[#This Row],[ADSpend]])+(L$20*Cafe_FitTrend[[#This Row],[TapsActive]])+(L$21*Cafe_FitTrend[[#This Row],[IsWeekend]])+(L$22*Cafe_FitTrend[[#This Row],[RollChange]])</f>
        <v>11448.723066701696</v>
      </c>
      <c r="J218" s="4"/>
      <c r="K218" s="4">
        <v>190</v>
      </c>
      <c r="L218" s="4">
        <v>14267.33243150003</v>
      </c>
      <c r="M218" s="4">
        <v>-380.28656604511707</v>
      </c>
    </row>
    <row r="219" spans="2:13" x14ac:dyDescent="0.3">
      <c r="B219" s="1">
        <f t="shared" si="3"/>
        <v>42948</v>
      </c>
      <c r="C219" s="2">
        <v>13519.81912159537</v>
      </c>
      <c r="D219">
        <v>78</v>
      </c>
      <c r="E219" cm="1">
        <f t="array" ref="E219">_xlfn.SWITCH(MONTH(Cafe_FitTrend[[#This Row],[Date]]),1,100,2,100,3,100,4,150,5,150,6,150,7,150,8,200,9,150,10,150,11,150,12,150)</f>
        <v>200</v>
      </c>
      <c r="F219">
        <v>21</v>
      </c>
      <c r="G219">
        <f>IF(OR(WEEKDAY(Cafe_FitTrend[[#This Row],[Date]])=1, WEEKDAY(Cafe_FitTrend[[#This Row],[Date]])=7),1,0)</f>
        <v>0</v>
      </c>
      <c r="H219" s="10">
        <f>(Cafe_FitTrend[[#This Row],[Date]]-$B$372)/365*(1+$A$6)</f>
        <v>-0.46109589041095894</v>
      </c>
      <c r="I219" s="8">
        <f>L$17+(L$18*Cafe_FitTrend[[#This Row],[Temp]])+(L$19*Cafe_FitTrend[[#This Row],[ADSpend]])+(L$20*Cafe_FitTrend[[#This Row],[TapsActive]])+(L$21*Cafe_FitTrend[[#This Row],[IsWeekend]])+(L$22*Cafe_FitTrend[[#This Row],[RollChange]])</f>
        <v>12904.292806850386</v>
      </c>
      <c r="J219" s="4"/>
      <c r="K219" s="4">
        <v>191</v>
      </c>
      <c r="L219" s="4">
        <v>11470.475482262489</v>
      </c>
      <c r="M219" s="4">
        <v>-637.01527187307147</v>
      </c>
    </row>
    <row r="220" spans="2:13" x14ac:dyDescent="0.3">
      <c r="B220" s="1">
        <f t="shared" si="3"/>
        <v>42949</v>
      </c>
      <c r="C220" s="2">
        <v>12667.634295272615</v>
      </c>
      <c r="D220">
        <v>78</v>
      </c>
      <c r="E220" cm="1">
        <f t="array" ref="E220">_xlfn.SWITCH(MONTH(Cafe_FitTrend[[#This Row],[Date]]),1,100,2,100,3,100,4,150,5,150,6,150,7,150,8,200,9,150,10,150,11,150,12,150)</f>
        <v>200</v>
      </c>
      <c r="F220">
        <v>22</v>
      </c>
      <c r="G220">
        <f>IF(OR(WEEKDAY(Cafe_FitTrend[[#This Row],[Date]])=1, WEEKDAY(Cafe_FitTrend[[#This Row],[Date]])=7),1,0)</f>
        <v>0</v>
      </c>
      <c r="H220" s="10">
        <f>(Cafe_FitTrend[[#This Row],[Date]]-$B$372)/365*(1+$A$6)</f>
        <v>-0.45808219178082199</v>
      </c>
      <c r="I220" s="8">
        <f>L$17+(L$18*Cafe_FitTrend[[#This Row],[Temp]])+(L$19*Cafe_FitTrend[[#This Row],[ADSpend]])+(L$20*Cafe_FitTrend[[#This Row],[TapsActive]])+(L$21*Cafe_FitTrend[[#This Row],[IsWeekend]])+(L$22*Cafe_FitTrend[[#This Row],[RollChange]])</f>
        <v>12887.579994325195</v>
      </c>
      <c r="J220" s="4"/>
      <c r="K220" s="4">
        <v>192</v>
      </c>
      <c r="L220" s="4">
        <v>11583.084513714128</v>
      </c>
      <c r="M220" s="4">
        <v>-1122.5768505018368</v>
      </c>
    </row>
    <row r="221" spans="2:13" x14ac:dyDescent="0.3">
      <c r="B221" s="1">
        <f t="shared" si="3"/>
        <v>42950</v>
      </c>
      <c r="C221" s="2">
        <v>13042.064359302805</v>
      </c>
      <c r="D221">
        <v>78</v>
      </c>
      <c r="E221" cm="1">
        <f t="array" ref="E221">_xlfn.SWITCH(MONTH(Cafe_FitTrend[[#This Row],[Date]]),1,100,2,100,3,100,4,150,5,150,6,150,7,150,8,200,9,150,10,150,11,150,12,150)</f>
        <v>200</v>
      </c>
      <c r="F221">
        <v>15</v>
      </c>
      <c r="G221">
        <f>IF(OR(WEEKDAY(Cafe_FitTrend[[#This Row],[Date]])=1, WEEKDAY(Cafe_FitTrend[[#This Row],[Date]])=7),1,0)</f>
        <v>0</v>
      </c>
      <c r="H221" s="10">
        <f>(Cafe_FitTrend[[#This Row],[Date]]-$B$372)/365*(1+$A$6)</f>
        <v>-0.45506849315068498</v>
      </c>
      <c r="I221" s="8">
        <f>L$17+(L$18*Cafe_FitTrend[[#This Row],[Temp]])+(L$19*Cafe_FitTrend[[#This Row],[ADSpend]])+(L$20*Cafe_FitTrend[[#This Row],[TapsActive]])+(L$21*Cafe_FitTrend[[#This Row],[IsWeekend]])+(L$22*Cafe_FitTrend[[#This Row],[RollChange]])</f>
        <v>13027.530873699396</v>
      </c>
      <c r="J221" s="4"/>
      <c r="K221" s="4">
        <v>193</v>
      </c>
      <c r="L221" s="4">
        <v>11546.788739701513</v>
      </c>
      <c r="M221" s="4">
        <v>-1149.815141627374</v>
      </c>
    </row>
    <row r="222" spans="2:13" x14ac:dyDescent="0.3">
      <c r="B222" s="1">
        <f t="shared" si="3"/>
        <v>42951</v>
      </c>
      <c r="C222" s="2">
        <v>13676.861056080856</v>
      </c>
      <c r="D222">
        <v>76</v>
      </c>
      <c r="E222" cm="1">
        <f t="array" ref="E222">_xlfn.SWITCH(MONTH(Cafe_FitTrend[[#This Row],[Date]]),1,100,2,100,3,100,4,150,5,150,6,150,7,150,8,200,9,150,10,150,11,150,12,150)</f>
        <v>200</v>
      </c>
      <c r="F222">
        <v>18</v>
      </c>
      <c r="G222">
        <f>IF(OR(WEEKDAY(Cafe_FitTrend[[#This Row],[Date]])=1, WEEKDAY(Cafe_FitTrend[[#This Row],[Date]])=7),1,0)</f>
        <v>0</v>
      </c>
      <c r="H222" s="10">
        <f>(Cafe_FitTrend[[#This Row],[Date]]-$B$372)/365*(1+$A$6)</f>
        <v>-0.45205479452054798</v>
      </c>
      <c r="I222" s="8">
        <f>L$17+(L$18*Cafe_FitTrend[[#This Row],[Temp]])+(L$19*Cafe_FitTrend[[#This Row],[ADSpend]])+(L$20*Cafe_FitTrend[[#This Row],[TapsActive]])+(L$21*Cafe_FitTrend[[#This Row],[IsWeekend]])+(L$22*Cafe_FitTrend[[#This Row],[RollChange]])</f>
        <v>12877.802519379382</v>
      </c>
      <c r="J222" s="4"/>
      <c r="K222" s="4">
        <v>194</v>
      </c>
      <c r="L222" s="4">
        <v>11639.443318866575</v>
      </c>
      <c r="M222" s="4">
        <v>-589.33710410055392</v>
      </c>
    </row>
    <row r="223" spans="2:13" x14ac:dyDescent="0.3">
      <c r="B223" s="1">
        <f t="shared" si="3"/>
        <v>42952</v>
      </c>
      <c r="C223" s="2">
        <v>15004.411971114185</v>
      </c>
      <c r="D223">
        <v>78</v>
      </c>
      <c r="E223" cm="1">
        <f t="array" ref="E223">_xlfn.SWITCH(MONTH(Cafe_FitTrend[[#This Row],[Date]]),1,100,2,100,3,100,4,150,5,150,6,150,7,150,8,200,9,150,10,150,11,150,12,150)</f>
        <v>200</v>
      </c>
      <c r="F223">
        <v>21</v>
      </c>
      <c r="G223">
        <f>IF(OR(WEEKDAY(Cafe_FitTrend[[#This Row],[Date]])=1, WEEKDAY(Cafe_FitTrend[[#This Row],[Date]])=7),1,0)</f>
        <v>1</v>
      </c>
      <c r="H223" s="10">
        <f>(Cafe_FitTrend[[#This Row],[Date]]-$B$372)/365*(1+$A$6)</f>
        <v>-0.44904109589041097</v>
      </c>
      <c r="I223" s="8">
        <f>L$17+(L$18*Cafe_FitTrend[[#This Row],[Temp]])+(L$19*Cafe_FitTrend[[#This Row],[ADSpend]])+(L$20*Cafe_FitTrend[[#This Row],[TapsActive]])+(L$21*Cafe_FitTrend[[#This Row],[IsWeekend]])+(L$22*Cafe_FitTrend[[#This Row],[RollChange]])</f>
        <v>15762.425310309081</v>
      </c>
      <c r="J223" s="4"/>
      <c r="K223" s="4">
        <v>195</v>
      </c>
      <c r="L223" s="4">
        <v>11798.977159728202</v>
      </c>
      <c r="M223" s="4">
        <v>-1299.6641792748342</v>
      </c>
    </row>
    <row r="224" spans="2:13" x14ac:dyDescent="0.3">
      <c r="B224" s="1">
        <f t="shared" si="3"/>
        <v>42953</v>
      </c>
      <c r="C224" s="2">
        <v>15844.772251044635</v>
      </c>
      <c r="D224">
        <v>79</v>
      </c>
      <c r="E224" cm="1">
        <f t="array" ref="E224">_xlfn.SWITCH(MONTH(Cafe_FitTrend[[#This Row],[Date]]),1,100,2,100,3,100,4,150,5,150,6,150,7,150,8,200,9,150,10,150,11,150,12,150)</f>
        <v>200</v>
      </c>
      <c r="F224">
        <v>18</v>
      </c>
      <c r="G224">
        <f>IF(OR(WEEKDAY(Cafe_FitTrend[[#This Row],[Date]])=1, WEEKDAY(Cafe_FitTrend[[#This Row],[Date]])=7),1,0)</f>
        <v>1</v>
      </c>
      <c r="H224" s="10">
        <f>(Cafe_FitTrend[[#This Row],[Date]]-$B$372)/365*(1+$A$6)</f>
        <v>-0.44602739726027402</v>
      </c>
      <c r="I224" s="8">
        <f>L$17+(L$18*Cafe_FitTrend[[#This Row],[Temp]])+(L$19*Cafe_FitTrend[[#This Row],[ADSpend]])+(L$20*Cafe_FitTrend[[#This Row],[TapsActive]])+(L$21*Cafe_FitTrend[[#This Row],[IsWeekend]])+(L$22*Cafe_FitTrend[[#This Row],[RollChange]])</f>
        <v>15870.969153143575</v>
      </c>
      <c r="J224" s="4"/>
      <c r="K224" s="4">
        <v>196</v>
      </c>
      <c r="L224" s="4">
        <v>14495.900713017951</v>
      </c>
      <c r="M224" s="4">
        <v>983.91728341761154</v>
      </c>
    </row>
    <row r="225" spans="2:13" x14ac:dyDescent="0.3">
      <c r="B225" s="1">
        <f t="shared" si="3"/>
        <v>42954</v>
      </c>
      <c r="C225" s="2">
        <v>13778.386096145947</v>
      </c>
      <c r="D225">
        <v>77</v>
      </c>
      <c r="E225" cm="1">
        <f t="array" ref="E225">_xlfn.SWITCH(MONTH(Cafe_FitTrend[[#This Row],[Date]]),1,100,2,100,3,100,4,150,5,150,6,150,7,150,8,200,9,150,10,150,11,150,12,150)</f>
        <v>200</v>
      </c>
      <c r="F225">
        <v>13</v>
      </c>
      <c r="G225">
        <f>IF(OR(WEEKDAY(Cafe_FitTrend[[#This Row],[Date]])=1, WEEKDAY(Cafe_FitTrend[[#This Row],[Date]])=7),1,0)</f>
        <v>0</v>
      </c>
      <c r="H225" s="10">
        <f>(Cafe_FitTrend[[#This Row],[Date]]-$B$372)/365*(1+$A$6)</f>
        <v>-0.44301369863013701</v>
      </c>
      <c r="I225" s="8">
        <f>L$17+(L$18*Cafe_FitTrend[[#This Row],[Temp]])+(L$19*Cafe_FitTrend[[#This Row],[ADSpend]])+(L$20*Cafe_FitTrend[[#This Row],[TapsActive]])+(L$21*Cafe_FitTrend[[#This Row],[IsWeekend]])+(L$22*Cafe_FitTrend[[#This Row],[RollChange]])</f>
        <v>13031.252583113192</v>
      </c>
      <c r="J225" s="4"/>
      <c r="K225" s="4">
        <v>197</v>
      </c>
      <c r="L225" s="4">
        <v>14350.237547315081</v>
      </c>
      <c r="M225" s="4">
        <v>-461.1306038820203</v>
      </c>
    </row>
    <row r="226" spans="2:13" x14ac:dyDescent="0.3">
      <c r="B226" s="1">
        <f t="shared" si="3"/>
        <v>42955</v>
      </c>
      <c r="C226" s="2">
        <v>13007.469074151082</v>
      </c>
      <c r="D226">
        <v>74</v>
      </c>
      <c r="E226" cm="1">
        <f t="array" ref="E226">_xlfn.SWITCH(MONTH(Cafe_FitTrend[[#This Row],[Date]]),1,100,2,100,3,100,4,150,5,150,6,150,7,150,8,200,9,150,10,150,11,150,12,150)</f>
        <v>200</v>
      </c>
      <c r="F226">
        <v>19</v>
      </c>
      <c r="G226">
        <f>IF(OR(WEEKDAY(Cafe_FitTrend[[#This Row],[Date]])=1, WEEKDAY(Cafe_FitTrend[[#This Row],[Date]])=7),1,0)</f>
        <v>0</v>
      </c>
      <c r="H226" s="10">
        <f>(Cafe_FitTrend[[#This Row],[Date]]-$B$372)/365*(1+$A$6)</f>
        <v>-0.44000000000000006</v>
      </c>
      <c r="I226" s="8">
        <f>L$17+(L$18*Cafe_FitTrend[[#This Row],[Temp]])+(L$19*Cafe_FitTrend[[#This Row],[ADSpend]])+(L$20*Cafe_FitTrend[[#This Row],[TapsActive]])+(L$21*Cafe_FitTrend[[#This Row],[IsWeekend]])+(L$22*Cafe_FitTrend[[#This Row],[RollChange]])</f>
        <v>12775.850534920915</v>
      </c>
      <c r="J226" s="4"/>
      <c r="K226" s="4">
        <v>198</v>
      </c>
      <c r="L226" s="4">
        <v>11396.716906178148</v>
      </c>
      <c r="M226" s="4">
        <v>382.08575483941422</v>
      </c>
    </row>
    <row r="227" spans="2:13" x14ac:dyDescent="0.3">
      <c r="B227" s="1">
        <f t="shared" si="3"/>
        <v>42956</v>
      </c>
      <c r="C227" s="2">
        <v>12508.492966151724</v>
      </c>
      <c r="D227">
        <v>74</v>
      </c>
      <c r="E227" cm="1">
        <f t="array" ref="E227">_xlfn.SWITCH(MONTH(Cafe_FitTrend[[#This Row],[Date]]),1,100,2,100,3,100,4,150,5,150,6,150,7,150,8,200,9,150,10,150,11,150,12,150)</f>
        <v>200</v>
      </c>
      <c r="F227">
        <v>14</v>
      </c>
      <c r="G227">
        <f>IF(OR(WEEKDAY(Cafe_FitTrend[[#This Row],[Date]])=1, WEEKDAY(Cafe_FitTrend[[#This Row],[Date]])=7),1,0)</f>
        <v>0</v>
      </c>
      <c r="H227" s="10">
        <f>(Cafe_FitTrend[[#This Row],[Date]]-$B$372)/365*(1+$A$6)</f>
        <v>-0.43698630136986305</v>
      </c>
      <c r="I227" s="8">
        <f>L$17+(L$18*Cafe_FitTrend[[#This Row],[Temp]])+(L$19*Cafe_FitTrend[[#This Row],[ADSpend]])+(L$20*Cafe_FitTrend[[#This Row],[TapsActive]])+(L$21*Cafe_FitTrend[[#This Row],[IsWeekend]])+(L$22*Cafe_FitTrend[[#This Row],[RollChange]])</f>
        <v>12876.635491320269</v>
      </c>
      <c r="J227" s="4"/>
      <c r="K227" s="4">
        <v>199</v>
      </c>
      <c r="L227" s="4">
        <v>11497.501862577501</v>
      </c>
      <c r="M227" s="4">
        <v>-1085.1193859559571</v>
      </c>
    </row>
    <row r="228" spans="2:13" x14ac:dyDescent="0.3">
      <c r="B228" s="1">
        <f t="shared" si="3"/>
        <v>42957</v>
      </c>
      <c r="C228" s="2">
        <v>13014.169919281578</v>
      </c>
      <c r="D228">
        <v>76</v>
      </c>
      <c r="E228" cm="1">
        <f t="array" ref="E228">_xlfn.SWITCH(MONTH(Cafe_FitTrend[[#This Row],[Date]]),1,100,2,100,3,100,4,150,5,150,6,150,7,150,8,200,9,150,10,150,11,150,12,150)</f>
        <v>200</v>
      </c>
      <c r="F228">
        <v>12</v>
      </c>
      <c r="G228">
        <f>IF(OR(WEEKDAY(Cafe_FitTrend[[#This Row],[Date]])=1, WEEKDAY(Cafe_FitTrend[[#This Row],[Date]])=7),1,0)</f>
        <v>0</v>
      </c>
      <c r="H228" s="10">
        <f>(Cafe_FitTrend[[#This Row],[Date]]-$B$372)/365*(1+$A$6)</f>
        <v>-0.43397260273972604</v>
      </c>
      <c r="I228" s="8">
        <f>L$17+(L$18*Cafe_FitTrend[[#This Row],[Temp]])+(L$19*Cafe_FitTrend[[#This Row],[ADSpend]])+(L$20*Cafe_FitTrend[[#This Row],[TapsActive]])+(L$21*Cafe_FitTrend[[#This Row],[IsWeekend]])+(L$22*Cafe_FitTrend[[#This Row],[RollChange]])</f>
        <v>13012.521182077326</v>
      </c>
      <c r="J228" s="4"/>
      <c r="K228" s="4">
        <v>200</v>
      </c>
      <c r="L228" s="4">
        <v>11617.498289665127</v>
      </c>
      <c r="M228" s="4">
        <v>1370.5679398781103</v>
      </c>
    </row>
    <row r="229" spans="2:13" x14ac:dyDescent="0.3">
      <c r="B229" s="1">
        <f t="shared" si="3"/>
        <v>42958</v>
      </c>
      <c r="C229" s="2">
        <v>13685.916398433119</v>
      </c>
      <c r="D229">
        <v>78</v>
      </c>
      <c r="E229" cm="1">
        <f t="array" ref="E229">_xlfn.SWITCH(MONTH(Cafe_FitTrend[[#This Row],[Date]]),1,100,2,100,3,100,4,150,5,150,6,150,7,150,8,200,9,150,10,150,11,150,12,150)</f>
        <v>200</v>
      </c>
      <c r="F229">
        <v>15</v>
      </c>
      <c r="G229">
        <f>IF(OR(WEEKDAY(Cafe_FitTrend[[#This Row],[Date]])=1, WEEKDAY(Cafe_FitTrend[[#This Row],[Date]])=7),1,0)</f>
        <v>0</v>
      </c>
      <c r="H229" s="10">
        <f>(Cafe_FitTrend[[#This Row],[Date]]-$B$372)/365*(1+$A$6)</f>
        <v>-0.43095890410958909</v>
      </c>
      <c r="I229" s="8">
        <f>L$17+(L$18*Cafe_FitTrend[[#This Row],[Temp]])+(L$19*Cafe_FitTrend[[#This Row],[ADSpend]])+(L$20*Cafe_FitTrend[[#This Row],[TapsActive]])+(L$21*Cafe_FitTrend[[#This Row],[IsWeekend]])+(L$22*Cafe_FitTrend[[#This Row],[RollChange]])</f>
        <v>13050.492065397262</v>
      </c>
      <c r="J229" s="4"/>
      <c r="K229" s="4">
        <v>201</v>
      </c>
      <c r="L229" s="4">
        <v>11726.04213249962</v>
      </c>
      <c r="M229" s="4">
        <v>14.188011811396791</v>
      </c>
    </row>
    <row r="230" spans="2:13" x14ac:dyDescent="0.3">
      <c r="B230" s="1">
        <f t="shared" si="3"/>
        <v>42959</v>
      </c>
      <c r="C230" s="2">
        <v>16304.496564816563</v>
      </c>
      <c r="D230">
        <v>80</v>
      </c>
      <c r="E230" cm="1">
        <f t="array" ref="E230">_xlfn.SWITCH(MONTH(Cafe_FitTrend[[#This Row],[Date]]),1,100,2,100,3,100,4,150,5,150,6,150,7,150,8,200,9,150,10,150,11,150,12,150)</f>
        <v>200</v>
      </c>
      <c r="F230">
        <v>19</v>
      </c>
      <c r="G230">
        <f>IF(OR(WEEKDAY(Cafe_FitTrend[[#This Row],[Date]])=1, WEEKDAY(Cafe_FitTrend[[#This Row],[Date]])=7),1,0)</f>
        <v>1</v>
      </c>
      <c r="H230" s="10">
        <f>(Cafe_FitTrend[[#This Row],[Date]]-$B$372)/365*(1+$A$6)</f>
        <v>-0.42794520547945208</v>
      </c>
      <c r="I230" s="8">
        <f>L$17+(L$18*Cafe_FitTrend[[#This Row],[Temp]])+(L$19*Cafe_FitTrend[[#This Row],[ADSpend]])+(L$20*Cafe_FitTrend[[#This Row],[TapsActive]])+(L$21*Cafe_FitTrend[[#This Row],[IsWeekend]])+(L$22*Cafe_FitTrend[[#This Row],[RollChange]])</f>
        <v>15915.531894839536</v>
      </c>
      <c r="J230" s="4"/>
      <c r="K230" s="4">
        <v>202</v>
      </c>
      <c r="L230" s="4">
        <v>11787.661165924126</v>
      </c>
      <c r="M230" s="4">
        <v>655.8114786488768</v>
      </c>
    </row>
    <row r="231" spans="2:13" x14ac:dyDescent="0.3">
      <c r="B231" s="1">
        <f t="shared" si="3"/>
        <v>42960</v>
      </c>
      <c r="C231" s="2">
        <v>16003.760394708062</v>
      </c>
      <c r="D231">
        <v>80</v>
      </c>
      <c r="E231" cm="1">
        <f t="array" ref="E231">_xlfn.SWITCH(MONTH(Cafe_FitTrend[[#This Row],[Date]]),1,100,2,100,3,100,4,150,5,150,6,150,7,150,8,200,9,150,10,150,11,150,12,150)</f>
        <v>200</v>
      </c>
      <c r="F231">
        <v>17</v>
      </c>
      <c r="G231">
        <f>IF(OR(WEEKDAY(Cafe_FitTrend[[#This Row],[Date]])=1, WEEKDAY(Cafe_FitTrend[[#This Row],[Date]])=7),1,0)</f>
        <v>1</v>
      </c>
      <c r="H231" s="10">
        <f>(Cafe_FitTrend[[#This Row],[Date]]-$B$372)/365*(1+$A$6)</f>
        <v>-0.42493150684931513</v>
      </c>
      <c r="I231" s="8">
        <f>L$17+(L$18*Cafe_FitTrend[[#This Row],[Temp]])+(L$19*Cafe_FitTrend[[#This Row],[ADSpend]])+(L$20*Cafe_FitTrend[[#This Row],[TapsActive]])+(L$21*Cafe_FitTrend[[#This Row],[IsWeekend]])+(L$22*Cafe_FitTrend[[#This Row],[RollChange]])</f>
        <v>15957.567966776618</v>
      </c>
      <c r="J231" s="4"/>
      <c r="K231" s="4">
        <v>203</v>
      </c>
      <c r="L231" s="4">
        <v>14378.911025341613</v>
      </c>
      <c r="M231" s="4">
        <v>-1375.1281746038967</v>
      </c>
    </row>
    <row r="232" spans="2:13" x14ac:dyDescent="0.3">
      <c r="B232" s="1">
        <f t="shared" si="3"/>
        <v>42961</v>
      </c>
      <c r="C232" s="2">
        <v>14075.580624605376</v>
      </c>
      <c r="D232">
        <v>83</v>
      </c>
      <c r="E232" cm="1">
        <f t="array" ref="E232">_xlfn.SWITCH(MONTH(Cafe_FitTrend[[#This Row],[Date]]),1,100,2,100,3,100,4,150,5,150,6,150,7,150,8,200,9,150,10,150,11,150,12,150)</f>
        <v>200</v>
      </c>
      <c r="F232">
        <v>19</v>
      </c>
      <c r="G232">
        <f>IF(OR(WEEKDAY(Cafe_FitTrend[[#This Row],[Date]])=1, WEEKDAY(Cafe_FitTrend[[#This Row],[Date]])=7),1,0)</f>
        <v>0</v>
      </c>
      <c r="H232" s="10">
        <f>(Cafe_FitTrend[[#This Row],[Date]]-$B$372)/365*(1+$A$6)</f>
        <v>-0.42191780821917807</v>
      </c>
      <c r="I232" s="8">
        <f>L$17+(L$18*Cafe_FitTrend[[#This Row],[Temp]])+(L$19*Cafe_FitTrend[[#This Row],[ADSpend]])+(L$20*Cafe_FitTrend[[#This Row],[TapsActive]])+(L$21*Cafe_FitTrend[[#This Row],[IsWeekend]])+(L$22*Cafe_FitTrend[[#This Row],[RollChange]])</f>
        <v>13215.394713384205</v>
      </c>
      <c r="J232" s="4"/>
      <c r="K232" s="4">
        <v>204</v>
      </c>
      <c r="L232" s="4">
        <v>14546.203752638379</v>
      </c>
      <c r="M232" s="4">
        <v>370.45958021648039</v>
      </c>
    </row>
    <row r="233" spans="2:13" x14ac:dyDescent="0.3">
      <c r="B233" s="1">
        <f t="shared" si="3"/>
        <v>42962</v>
      </c>
      <c r="C233" s="2">
        <v>13372.252273398137</v>
      </c>
      <c r="D233">
        <v>79</v>
      </c>
      <c r="E233" cm="1">
        <f t="array" ref="E233">_xlfn.SWITCH(MONTH(Cafe_FitTrend[[#This Row],[Date]]),1,100,2,100,3,100,4,150,5,150,6,150,7,150,8,200,9,150,10,150,11,150,12,150)</f>
        <v>200</v>
      </c>
      <c r="F233">
        <v>21</v>
      </c>
      <c r="G233">
        <f>IF(OR(WEEKDAY(Cafe_FitTrend[[#This Row],[Date]])=1, WEEKDAY(Cafe_FitTrend[[#This Row],[Date]])=7),1,0)</f>
        <v>0</v>
      </c>
      <c r="H233" s="10">
        <f>(Cafe_FitTrend[[#This Row],[Date]]-$B$372)/365*(1+$A$6)</f>
        <v>-0.41890410958904112</v>
      </c>
      <c r="I233" s="8">
        <f>L$17+(L$18*Cafe_FitTrend[[#This Row],[Temp]])+(L$19*Cafe_FitTrend[[#This Row],[ADSpend]])+(L$20*Cafe_FitTrend[[#This Row],[TapsActive]])+(L$21*Cafe_FitTrend[[#This Row],[IsWeekend]])+(L$22*Cafe_FitTrend[[#This Row],[RollChange]])</f>
        <v>12991.39970173164</v>
      </c>
      <c r="J233" s="4"/>
      <c r="K233" s="4">
        <v>205</v>
      </c>
      <c r="L233" s="4">
        <v>11714.246069043134</v>
      </c>
      <c r="M233" s="4">
        <v>1001.0528546408314</v>
      </c>
    </row>
    <row r="234" spans="2:13" x14ac:dyDescent="0.3">
      <c r="B234" s="1">
        <f t="shared" si="3"/>
        <v>42963</v>
      </c>
      <c r="C234" s="2">
        <v>12420.375782706004</v>
      </c>
      <c r="D234">
        <v>81</v>
      </c>
      <c r="E234" cm="1">
        <f t="array" ref="E234">_xlfn.SWITCH(MONTH(Cafe_FitTrend[[#This Row],[Date]]),1,100,2,100,3,100,4,150,5,150,6,150,7,150,8,200,9,150,10,150,11,150,12,150)</f>
        <v>200</v>
      </c>
      <c r="F234">
        <v>18</v>
      </c>
      <c r="G234">
        <f>IF(OR(WEEKDAY(Cafe_FitTrend[[#This Row],[Date]])=1, WEEKDAY(Cafe_FitTrend[[#This Row],[Date]])=7),1,0)</f>
        <v>0</v>
      </c>
      <c r="H234" s="10">
        <f>(Cafe_FitTrend[[#This Row],[Date]]-$B$372)/365*(1+$A$6)</f>
        <v>-0.41589041095890417</v>
      </c>
      <c r="I234" s="8">
        <f>L$17+(L$18*Cafe_FitTrend[[#This Row],[Temp]])+(L$19*Cafe_FitTrend[[#This Row],[ADSpend]])+(L$20*Cafe_FitTrend[[#This Row],[TapsActive]])+(L$21*Cafe_FitTrend[[#This Row],[IsWeekend]])+(L$22*Cafe_FitTrend[[#This Row],[RollChange]])</f>
        <v>13146.86835397612</v>
      </c>
      <c r="J234" s="4"/>
      <c r="K234" s="4">
        <v>206</v>
      </c>
      <c r="L234" s="4">
        <v>11556.758828287981</v>
      </c>
      <c r="M234" s="4">
        <v>-666.58139754997319</v>
      </c>
    </row>
    <row r="235" spans="2:13" x14ac:dyDescent="0.3">
      <c r="B235" s="1">
        <f t="shared" si="3"/>
        <v>42964</v>
      </c>
      <c r="C235" s="2">
        <v>12773.002090403168</v>
      </c>
      <c r="D235">
        <v>83</v>
      </c>
      <c r="E235" cm="1">
        <f t="array" ref="E235">_xlfn.SWITCH(MONTH(Cafe_FitTrend[[#This Row],[Date]]),1,100,2,100,3,100,4,150,5,150,6,150,7,150,8,200,9,150,10,150,11,150,12,150)</f>
        <v>200</v>
      </c>
      <c r="F235">
        <v>15</v>
      </c>
      <c r="G235">
        <f>IF(OR(WEEKDAY(Cafe_FitTrend[[#This Row],[Date]])=1, WEEKDAY(Cafe_FitTrend[[#This Row],[Date]])=7),1,0)</f>
        <v>0</v>
      </c>
      <c r="H235" s="10">
        <f>(Cafe_FitTrend[[#This Row],[Date]]-$B$372)/365*(1+$A$6)</f>
        <v>-0.41287671232876716</v>
      </c>
      <c r="I235" s="8">
        <f>L$17+(L$18*Cafe_FitTrend[[#This Row],[Temp]])+(L$19*Cafe_FitTrend[[#This Row],[ADSpend]])+(L$20*Cafe_FitTrend[[#This Row],[TapsActive]])+(L$21*Cafe_FitTrend[[#This Row],[IsWeekend]])+(L$22*Cafe_FitTrend[[#This Row],[RollChange]])</f>
        <v>13302.337006220601</v>
      </c>
      <c r="J235" s="4"/>
      <c r="K235" s="4">
        <v>207</v>
      </c>
      <c r="L235" s="4">
        <v>11833.418947275</v>
      </c>
      <c r="M235" s="4">
        <v>-1103.3031454166994</v>
      </c>
    </row>
    <row r="236" spans="2:13" x14ac:dyDescent="0.3">
      <c r="B236" s="1">
        <f t="shared" si="3"/>
        <v>42965</v>
      </c>
      <c r="C236" s="2">
        <v>13314.689444977004</v>
      </c>
      <c r="D236">
        <v>82</v>
      </c>
      <c r="E236" cm="1">
        <f t="array" ref="E236">_xlfn.SWITCH(MONTH(Cafe_FitTrend[[#This Row],[Date]]),1,100,2,100,3,100,4,150,5,150,6,150,7,150,8,200,9,150,10,150,11,150,12,150)</f>
        <v>200</v>
      </c>
      <c r="F236">
        <v>13</v>
      </c>
      <c r="G236">
        <f>IF(OR(WEEKDAY(Cafe_FitTrend[[#This Row],[Date]])=1, WEEKDAY(Cafe_FitTrend[[#This Row],[Date]])=7),1,0)</f>
        <v>0</v>
      </c>
      <c r="H236" s="10">
        <f>(Cafe_FitTrend[[#This Row],[Date]]-$B$372)/365*(1+$A$6)</f>
        <v>-0.40986301369863021</v>
      </c>
      <c r="I236" s="8">
        <f>L$17+(L$18*Cafe_FitTrend[[#This Row],[Temp]])+(L$19*Cafe_FitTrend[[#This Row],[ADSpend]])+(L$20*Cafe_FitTrend[[#This Row],[TapsActive]])+(L$21*Cafe_FitTrend[[#This Row],[IsWeekend]])+(L$22*Cafe_FitTrend[[#This Row],[RollChange]])</f>
        <v>13297.448268747692</v>
      </c>
      <c r="J236" s="4"/>
      <c r="K236" s="4">
        <v>208</v>
      </c>
      <c r="L236" s="4">
        <v>11570.258012647588</v>
      </c>
      <c r="M236" s="4">
        <v>513.69493465116284</v>
      </c>
    </row>
    <row r="237" spans="2:13" x14ac:dyDescent="0.3">
      <c r="B237" s="1">
        <f t="shared" si="3"/>
        <v>42966</v>
      </c>
      <c r="C237" s="2">
        <v>16405.180331968688</v>
      </c>
      <c r="D237">
        <v>79</v>
      </c>
      <c r="E237" cm="1">
        <f t="array" ref="E237">_xlfn.SWITCH(MONTH(Cafe_FitTrend[[#This Row],[Date]]),1,100,2,100,3,100,4,150,5,150,6,150,7,150,8,200,9,150,10,150,11,150,12,150)</f>
        <v>200</v>
      </c>
      <c r="F237">
        <v>14</v>
      </c>
      <c r="G237">
        <f>IF(OR(WEEKDAY(Cafe_FitTrend[[#This Row],[Date]])=1, WEEKDAY(Cafe_FitTrend[[#This Row],[Date]])=7),1,0)</f>
        <v>1</v>
      </c>
      <c r="H237" s="10">
        <f>(Cafe_FitTrend[[#This Row],[Date]]-$B$372)/365*(1+$A$6)</f>
        <v>-0.40684931506849314</v>
      </c>
      <c r="I237" s="8">
        <f>L$17+(L$18*Cafe_FitTrend[[#This Row],[Temp]])+(L$19*Cafe_FitTrend[[#This Row],[ADSpend]])+(L$20*Cafe_FitTrend[[#This Row],[TapsActive]])+(L$21*Cafe_FitTrend[[#This Row],[IsWeekend]])+(L$22*Cafe_FitTrend[[#This Row],[RollChange]])</f>
        <v>15986.612935602303</v>
      </c>
      <c r="J237" s="4"/>
      <c r="K237" s="4">
        <v>209</v>
      </c>
      <c r="L237" s="4">
        <v>11506.620390712407</v>
      </c>
      <c r="M237" s="4">
        <v>-93.289062314279363</v>
      </c>
    </row>
    <row r="238" spans="2:13" x14ac:dyDescent="0.3">
      <c r="B238" s="1">
        <f t="shared" si="3"/>
        <v>42967</v>
      </c>
      <c r="C238" s="2">
        <v>16789.829937331273</v>
      </c>
      <c r="D238">
        <v>82</v>
      </c>
      <c r="E238" cm="1">
        <f t="array" ref="E238">_xlfn.SWITCH(MONTH(Cafe_FitTrend[[#This Row],[Date]]),1,100,2,100,3,100,4,150,5,150,6,150,7,150,8,200,9,150,10,150,11,150,12,150)</f>
        <v>200</v>
      </c>
      <c r="F238">
        <v>13</v>
      </c>
      <c r="G238">
        <f>IF(OR(WEEKDAY(Cafe_FitTrend[[#This Row],[Date]])=1, WEEKDAY(Cafe_FitTrend[[#This Row],[Date]])=7),1,0)</f>
        <v>1</v>
      </c>
      <c r="H238" s="10">
        <f>(Cafe_FitTrend[[#This Row],[Date]]-$B$372)/365*(1+$A$6)</f>
        <v>-0.40383561643835619</v>
      </c>
      <c r="I238" s="8">
        <f>L$17+(L$18*Cafe_FitTrend[[#This Row],[Temp]])+(L$19*Cafe_FitTrend[[#This Row],[ADSpend]])+(L$20*Cafe_FitTrend[[#This Row],[TapsActive]])+(L$21*Cafe_FitTrend[[#This Row],[IsWeekend]])+(L$22*Cafe_FitTrend[[#This Row],[RollChange]])</f>
        <v>16149.84047428192</v>
      </c>
      <c r="J238" s="4"/>
      <c r="K238" s="4">
        <v>210</v>
      </c>
      <c r="L238" s="4">
        <v>14399.002068077247</v>
      </c>
      <c r="M238" s="4">
        <v>227.51826895512568</v>
      </c>
    </row>
    <row r="239" spans="2:13" x14ac:dyDescent="0.3">
      <c r="B239" s="1">
        <f t="shared" si="3"/>
        <v>42968</v>
      </c>
      <c r="C239" s="2">
        <v>13525.276638620617</v>
      </c>
      <c r="D239">
        <v>84</v>
      </c>
      <c r="E239" cm="1">
        <f t="array" ref="E239">_xlfn.SWITCH(MONTH(Cafe_FitTrend[[#This Row],[Date]]),1,100,2,100,3,100,4,150,5,150,6,150,7,150,8,200,9,150,10,150,11,150,12,150)</f>
        <v>200</v>
      </c>
      <c r="F239">
        <v>18</v>
      </c>
      <c r="G239">
        <f>IF(OR(WEEKDAY(Cafe_FitTrend[[#This Row],[Date]])=1, WEEKDAY(Cafe_FitTrend[[#This Row],[Date]])=7),1,0)</f>
        <v>0</v>
      </c>
      <c r="H239" s="10">
        <f>(Cafe_FitTrend[[#This Row],[Date]]-$B$372)/365*(1+$A$6)</f>
        <v>-0.40082191780821919</v>
      </c>
      <c r="I239" s="8">
        <f>L$17+(L$18*Cafe_FitTrend[[#This Row],[Temp]])+(L$19*Cafe_FitTrend[[#This Row],[ADSpend]])+(L$20*Cafe_FitTrend[[#This Row],[TapsActive]])+(L$21*Cafe_FitTrend[[#This Row],[IsWeekend]])+(L$22*Cafe_FitTrend[[#This Row],[RollChange]])</f>
        <v>13301.993527017246</v>
      </c>
      <c r="J239" s="4"/>
      <c r="K239" s="4">
        <v>211</v>
      </c>
      <c r="L239" s="4">
        <v>14417.761480708908</v>
      </c>
      <c r="M239" s="4">
        <v>-1200.0377225375632</v>
      </c>
    </row>
    <row r="240" spans="2:13" x14ac:dyDescent="0.3">
      <c r="B240" s="1">
        <f t="shared" si="3"/>
        <v>42969</v>
      </c>
      <c r="C240" s="2">
        <v>14157.693091502153</v>
      </c>
      <c r="D240">
        <v>83</v>
      </c>
      <c r="E240" cm="1">
        <f t="array" ref="E240">_xlfn.SWITCH(MONTH(Cafe_FitTrend[[#This Row],[Date]]),1,100,2,100,3,100,4,150,5,150,6,150,7,150,8,200,9,150,10,150,11,150,12,150)</f>
        <v>200</v>
      </c>
      <c r="F240">
        <v>17</v>
      </c>
      <c r="G240">
        <f>IF(OR(WEEKDAY(Cafe_FitTrend[[#This Row],[Date]])=1, WEEKDAY(Cafe_FitTrend[[#This Row],[Date]])=7),1,0)</f>
        <v>0</v>
      </c>
      <c r="H240" s="10">
        <f>(Cafe_FitTrend[[#This Row],[Date]]-$B$372)/365*(1+$A$6)</f>
        <v>-0.39780821917808223</v>
      </c>
      <c r="I240" s="8">
        <f>L$17+(L$18*Cafe_FitTrend[[#This Row],[Temp]])+(L$19*Cafe_FitTrend[[#This Row],[ADSpend]])+(L$20*Cafe_FitTrend[[#This Row],[TapsActive]])+(L$21*Cafe_FitTrend[[#This Row],[IsWeekend]])+(L$22*Cafe_FitTrend[[#This Row],[RollChange]])</f>
        <v>13277.521828056919</v>
      </c>
      <c r="J240" s="4"/>
      <c r="K240" s="4">
        <v>212</v>
      </c>
      <c r="L240" s="4">
        <v>11448.723066701696</v>
      </c>
      <c r="M240" s="4">
        <v>769.30957620809022</v>
      </c>
    </row>
    <row r="241" spans="2:13" x14ac:dyDescent="0.3">
      <c r="B241" s="1">
        <f t="shared" si="3"/>
        <v>42970</v>
      </c>
      <c r="C241" s="2">
        <v>13926.794582480989</v>
      </c>
      <c r="D241">
        <v>81</v>
      </c>
      <c r="E241" cm="1">
        <f t="array" ref="E241">_xlfn.SWITCH(MONTH(Cafe_FitTrend[[#This Row],[Date]]),1,100,2,100,3,100,4,150,5,150,6,150,7,150,8,200,9,150,10,150,11,150,12,150)</f>
        <v>200</v>
      </c>
      <c r="F241">
        <v>20</v>
      </c>
      <c r="G241">
        <f>IF(OR(WEEKDAY(Cafe_FitTrend[[#This Row],[Date]])=1, WEEKDAY(Cafe_FitTrend[[#This Row],[Date]])=7),1,0)</f>
        <v>0</v>
      </c>
      <c r="H241" s="10">
        <f>(Cafe_FitTrend[[#This Row],[Date]]-$B$372)/365*(1+$A$6)</f>
        <v>-0.39479452054794528</v>
      </c>
      <c r="I241" s="8">
        <f>L$17+(L$18*Cafe_FitTrend[[#This Row],[Temp]])+(L$19*Cafe_FitTrend[[#This Row],[ADSpend]])+(L$20*Cafe_FitTrend[[#This Row],[TapsActive]])+(L$21*Cafe_FitTrend[[#This Row],[IsWeekend]])+(L$22*Cafe_FitTrend[[#This Row],[RollChange]])</f>
        <v>13127.793473736905</v>
      </c>
      <c r="J241" s="4"/>
      <c r="K241" s="4">
        <v>213</v>
      </c>
      <c r="L241" s="4">
        <v>12904.292806850386</v>
      </c>
      <c r="M241" s="4">
        <v>615.52631474498412</v>
      </c>
    </row>
    <row r="242" spans="2:13" x14ac:dyDescent="0.3">
      <c r="B242" s="1">
        <f t="shared" si="3"/>
        <v>42971</v>
      </c>
      <c r="C242" s="2">
        <v>14002.738983572897</v>
      </c>
      <c r="D242">
        <v>78</v>
      </c>
      <c r="E242" cm="1">
        <f t="array" ref="E242">_xlfn.SWITCH(MONTH(Cafe_FitTrend[[#This Row],[Date]]),1,100,2,100,3,100,4,150,5,150,6,150,7,150,8,200,9,150,10,150,11,150,12,150)</f>
        <v>200</v>
      </c>
      <c r="F242">
        <v>14</v>
      </c>
      <c r="G242">
        <f>IF(OR(WEEKDAY(Cafe_FitTrend[[#This Row],[Date]])=1, WEEKDAY(Cafe_FitTrend[[#This Row],[Date]])=7),1,0)</f>
        <v>0</v>
      </c>
      <c r="H242" s="10">
        <f>(Cafe_FitTrend[[#This Row],[Date]]-$B$372)/365*(1+$A$6)</f>
        <v>-0.39178082191780822</v>
      </c>
      <c r="I242" s="8">
        <f>L$17+(L$18*Cafe_FitTrend[[#This Row],[Temp]])+(L$19*Cafe_FitTrend[[#This Row],[ADSpend]])+(L$20*Cafe_FitTrend[[#This Row],[TapsActive]])+(L$21*Cafe_FitTrend[[#This Row],[IsWeekend]])+(L$22*Cafe_FitTrend[[#This Row],[RollChange]])</f>
        <v>13107.386963393717</v>
      </c>
      <c r="J242" s="4"/>
      <c r="K242" s="4">
        <v>214</v>
      </c>
      <c r="L242" s="4">
        <v>12887.579994325195</v>
      </c>
      <c r="M242" s="4">
        <v>-219.94569905257958</v>
      </c>
    </row>
    <row r="243" spans="2:13" x14ac:dyDescent="0.3">
      <c r="B243" s="1">
        <f t="shared" si="3"/>
        <v>42972</v>
      </c>
      <c r="C243" s="2">
        <v>11956.613125552634</v>
      </c>
      <c r="D243">
        <v>78</v>
      </c>
      <c r="E243" cm="1">
        <f t="array" ref="E243">_xlfn.SWITCH(MONTH(Cafe_FitTrend[[#This Row],[Date]]),1,100,2,100,3,100,4,150,5,150,6,150,7,150,8,200,9,150,10,150,11,150,12,150)</f>
        <v>200</v>
      </c>
      <c r="F243">
        <v>12</v>
      </c>
      <c r="G243">
        <f>IF(OR(WEEKDAY(Cafe_FitTrend[[#This Row],[Date]])=1, WEEKDAY(Cafe_FitTrend[[#This Row],[Date]])=7),1,0)</f>
        <v>0</v>
      </c>
      <c r="H243" s="10">
        <f>(Cafe_FitTrend[[#This Row],[Date]]-$B$372)/365*(1+$A$6)</f>
        <v>-0.38876712328767127</v>
      </c>
      <c r="I243" s="8">
        <f>L$17+(L$18*Cafe_FitTrend[[#This Row],[Temp]])+(L$19*Cafe_FitTrend[[#This Row],[ADSpend]])+(L$20*Cafe_FitTrend[[#This Row],[TapsActive]])+(L$21*Cafe_FitTrend[[#This Row],[IsWeekend]])+(L$22*Cafe_FitTrend[[#This Row],[RollChange]])</f>
        <v>13149.423035330799</v>
      </c>
      <c r="J243" s="4"/>
      <c r="K243" s="4">
        <v>215</v>
      </c>
      <c r="L243" s="4">
        <v>13027.530873699396</v>
      </c>
      <c r="M243" s="4">
        <v>14.533485603409645</v>
      </c>
    </row>
    <row r="244" spans="2:13" x14ac:dyDescent="0.3">
      <c r="B244" s="1">
        <f t="shared" si="3"/>
        <v>42973</v>
      </c>
      <c r="C244" s="2">
        <v>14595.233006767518</v>
      </c>
      <c r="D244">
        <v>78</v>
      </c>
      <c r="E244" cm="1">
        <f t="array" ref="E244">_xlfn.SWITCH(MONTH(Cafe_FitTrend[[#This Row],[Date]]),1,100,2,100,3,100,4,150,5,150,6,150,7,150,8,200,9,150,10,150,11,150,12,150)</f>
        <v>200</v>
      </c>
      <c r="F244">
        <v>22</v>
      </c>
      <c r="G244">
        <f>IF(OR(WEEKDAY(Cafe_FitTrend[[#This Row],[Date]])=1, WEEKDAY(Cafe_FitTrend[[#This Row],[Date]])=7),1,0)</f>
        <v>1</v>
      </c>
      <c r="H244" s="10">
        <f>(Cafe_FitTrend[[#This Row],[Date]]-$B$372)/365*(1+$A$6)</f>
        <v>-0.38575342465753426</v>
      </c>
      <c r="I244" s="8">
        <f>L$17+(L$18*Cafe_FitTrend[[#This Row],[Temp]])+(L$19*Cafe_FitTrend[[#This Row],[ADSpend]])+(L$20*Cafe_FitTrend[[#This Row],[TapsActive]])+(L$21*Cafe_FitTrend[[#This Row],[IsWeekend]])+(L$22*Cafe_FitTrend[[#This Row],[RollChange]])</f>
        <v>15803.115477028556</v>
      </c>
      <c r="J244" s="4"/>
      <c r="K244" s="4">
        <v>216</v>
      </c>
      <c r="L244" s="4">
        <v>12877.802519379382</v>
      </c>
      <c r="M244" s="4">
        <v>799.05853670147371</v>
      </c>
    </row>
    <row r="245" spans="2:13" x14ac:dyDescent="0.3">
      <c r="B245" s="1">
        <f t="shared" si="3"/>
        <v>42974</v>
      </c>
      <c r="C245" s="2">
        <v>15168.503860037601</v>
      </c>
      <c r="D245">
        <v>78</v>
      </c>
      <c r="E245" cm="1">
        <f t="array" ref="E245">_xlfn.SWITCH(MONTH(Cafe_FitTrend[[#This Row],[Date]]),1,100,2,100,3,100,4,150,5,150,6,150,7,150,8,200,9,150,10,150,11,150,12,150)</f>
        <v>200</v>
      </c>
      <c r="F245">
        <v>15</v>
      </c>
      <c r="G245">
        <f>IF(OR(WEEKDAY(Cafe_FitTrend[[#This Row],[Date]])=1, WEEKDAY(Cafe_FitTrend[[#This Row],[Date]])=7),1,0)</f>
        <v>1</v>
      </c>
      <c r="H245" s="10">
        <f>(Cafe_FitTrend[[#This Row],[Date]]-$B$372)/365*(1+$A$6)</f>
        <v>-0.38273972602739731</v>
      </c>
      <c r="I245" s="8">
        <f>L$17+(L$18*Cafe_FitTrend[[#This Row],[Temp]])+(L$19*Cafe_FitTrend[[#This Row],[ADSpend]])+(L$20*Cafe_FitTrend[[#This Row],[TapsActive]])+(L$21*Cafe_FitTrend[[#This Row],[IsWeekend]])+(L$22*Cafe_FitTrend[[#This Row],[RollChange]])</f>
        <v>15943.066356402755</v>
      </c>
      <c r="J245" s="4"/>
      <c r="K245" s="4">
        <v>217</v>
      </c>
      <c r="L245" s="4">
        <v>15762.425310309081</v>
      </c>
      <c r="M245" s="4">
        <v>-758.01333919489662</v>
      </c>
    </row>
    <row r="246" spans="2:13" x14ac:dyDescent="0.3">
      <c r="B246" s="1">
        <f t="shared" si="3"/>
        <v>42975</v>
      </c>
      <c r="C246" s="2">
        <v>12189.963965354154</v>
      </c>
      <c r="D246">
        <v>74</v>
      </c>
      <c r="E246" cm="1">
        <f t="array" ref="E246">_xlfn.SWITCH(MONTH(Cafe_FitTrend[[#This Row],[Date]]),1,100,2,100,3,100,4,150,5,150,6,150,7,150,8,200,9,150,10,150,11,150,12,150)</f>
        <v>200</v>
      </c>
      <c r="F246">
        <v>22</v>
      </c>
      <c r="G246">
        <f>IF(OR(WEEKDAY(Cafe_FitTrend[[#This Row],[Date]])=1, WEEKDAY(Cafe_FitTrend[[#This Row],[Date]])=7),1,0)</f>
        <v>0</v>
      </c>
      <c r="H246" s="10">
        <f>(Cafe_FitTrend[[#This Row],[Date]]-$B$372)/365*(1+$A$6)</f>
        <v>-0.37972602739726036</v>
      </c>
      <c r="I246" s="8">
        <f>L$17+(L$18*Cafe_FitTrend[[#This Row],[Temp]])+(L$19*Cafe_FitTrend[[#This Row],[ADSpend]])+(L$20*Cafe_FitTrend[[#This Row],[TapsActive]])+(L$21*Cafe_FitTrend[[#This Row],[IsWeekend]])+(L$22*Cafe_FitTrend[[#This Row],[RollChange]])</f>
        <v>12774.50462970331</v>
      </c>
      <c r="J246" s="4"/>
      <c r="K246" s="4">
        <v>218</v>
      </c>
      <c r="L246" s="4">
        <v>15870.969153143575</v>
      </c>
      <c r="M246" s="4">
        <v>-26.196902098939972</v>
      </c>
    </row>
    <row r="247" spans="2:13" x14ac:dyDescent="0.3">
      <c r="B247" s="1">
        <f t="shared" si="3"/>
        <v>42976</v>
      </c>
      <c r="C247" s="2">
        <v>12262.605291012524</v>
      </c>
      <c r="D247">
        <v>74</v>
      </c>
      <c r="E247" cm="1">
        <f t="array" ref="E247">_xlfn.SWITCH(MONTH(Cafe_FitTrend[[#This Row],[Date]]),1,100,2,100,3,100,4,150,5,150,6,150,7,150,8,200,9,150,10,150,11,150,12,150)</f>
        <v>200</v>
      </c>
      <c r="F247">
        <v>13</v>
      </c>
      <c r="G247">
        <f>IF(OR(WEEKDAY(Cafe_FitTrend[[#This Row],[Date]])=1, WEEKDAY(Cafe_FitTrend[[#This Row],[Date]])=7),1,0)</f>
        <v>0</v>
      </c>
      <c r="H247" s="10">
        <f>(Cafe_FitTrend[[#This Row],[Date]]-$B$372)/365*(1+$A$6)</f>
        <v>-0.37671232876712329</v>
      </c>
      <c r="I247" s="8">
        <f>L$17+(L$18*Cafe_FitTrend[[#This Row],[Temp]])+(L$19*Cafe_FitTrend[[#This Row],[ADSpend]])+(L$20*Cafe_FitTrend[[#This Row],[TapsActive]])+(L$21*Cafe_FitTrend[[#This Row],[IsWeekend]])+(L$22*Cafe_FitTrend[[#This Row],[RollChange]])</f>
        <v>12953.621432052358</v>
      </c>
      <c r="J247" s="4"/>
      <c r="K247" s="4">
        <v>219</v>
      </c>
      <c r="L247" s="4">
        <v>13031.252583113192</v>
      </c>
      <c r="M247" s="4">
        <v>747.13351303275522</v>
      </c>
    </row>
    <row r="248" spans="2:13" x14ac:dyDescent="0.3">
      <c r="B248" s="1">
        <f t="shared" si="3"/>
        <v>42977</v>
      </c>
      <c r="C248" s="2">
        <v>12162.998963667702</v>
      </c>
      <c r="D248">
        <v>73</v>
      </c>
      <c r="E248" cm="1">
        <f t="array" ref="E248">_xlfn.SWITCH(MONTH(Cafe_FitTrend[[#This Row],[Date]]),1,100,2,100,3,100,4,150,5,150,6,150,7,150,8,200,9,150,10,150,11,150,12,150)</f>
        <v>200</v>
      </c>
      <c r="F248">
        <v>16</v>
      </c>
      <c r="G248">
        <f>IF(OR(WEEKDAY(Cafe_FitTrend[[#This Row],[Date]])=1, WEEKDAY(Cafe_FitTrend[[#This Row],[Date]])=7),1,0)</f>
        <v>0</v>
      </c>
      <c r="H248" s="10">
        <f>(Cafe_FitTrend[[#This Row],[Date]]-$B$372)/365*(1+$A$6)</f>
        <v>-0.37369863013698634</v>
      </c>
      <c r="I248" s="8">
        <f>L$17+(L$18*Cafe_FitTrend[[#This Row],[Temp]])+(L$19*Cafe_FitTrend[[#This Row],[ADSpend]])+(L$20*Cafe_FitTrend[[#This Row],[TapsActive]])+(L$21*Cafe_FitTrend[[#This Row],[IsWeekend]])+(L$22*Cafe_FitTrend[[#This Row],[RollChange]])</f>
        <v>12850.817887142333</v>
      </c>
      <c r="J248" s="4"/>
      <c r="K248" s="4">
        <v>220</v>
      </c>
      <c r="L248" s="4">
        <v>12775.850534920915</v>
      </c>
      <c r="M248" s="4">
        <v>231.61853923016679</v>
      </c>
    </row>
    <row r="249" spans="2:13" x14ac:dyDescent="0.3">
      <c r="B249" s="1">
        <f t="shared" si="3"/>
        <v>42978</v>
      </c>
      <c r="C249" s="2">
        <v>13547.3007467142</v>
      </c>
      <c r="D249">
        <v>73</v>
      </c>
      <c r="E249" cm="1">
        <f t="array" ref="E249">_xlfn.SWITCH(MONTH(Cafe_FitTrend[[#This Row],[Date]]),1,100,2,100,3,100,4,150,5,150,6,150,7,150,8,200,9,150,10,150,11,150,12,150)</f>
        <v>200</v>
      </c>
      <c r="F249">
        <v>19</v>
      </c>
      <c r="G249">
        <f>IF(OR(WEEKDAY(Cafe_FitTrend[[#This Row],[Date]])=1, WEEKDAY(Cafe_FitTrend[[#This Row],[Date]])=7),1,0)</f>
        <v>0</v>
      </c>
      <c r="H249" s="10">
        <f>(Cafe_FitTrend[[#This Row],[Date]]-$B$372)/365*(1+$A$6)</f>
        <v>-0.37068493150684934</v>
      </c>
      <c r="I249" s="8">
        <f>L$17+(L$18*Cafe_FitTrend[[#This Row],[Temp]])+(L$19*Cafe_FitTrend[[#This Row],[ADSpend]])+(L$20*Cafe_FitTrend[[#This Row],[TapsActive]])+(L$21*Cafe_FitTrend[[#This Row],[IsWeekend]])+(L$22*Cafe_FitTrend[[#This Row],[RollChange]])</f>
        <v>12794.939151642295</v>
      </c>
      <c r="J249" s="4"/>
      <c r="K249" s="4">
        <v>221</v>
      </c>
      <c r="L249" s="4">
        <v>12876.635491320269</v>
      </c>
      <c r="M249" s="4">
        <v>-368.14252516854503</v>
      </c>
    </row>
    <row r="250" spans="2:13" x14ac:dyDescent="0.3">
      <c r="B250" s="1">
        <f t="shared" si="3"/>
        <v>42979</v>
      </c>
      <c r="C250" s="2">
        <v>11697.598824533072</v>
      </c>
      <c r="D250">
        <v>76</v>
      </c>
      <c r="E250" cm="1">
        <f t="array" ref="E250">_xlfn.SWITCH(MONTH(Cafe_FitTrend[[#This Row],[Date]]),1,100,2,100,3,100,4,150,5,150,6,150,7,150,8,200,9,150,10,150,11,150,12,150)</f>
        <v>150</v>
      </c>
      <c r="F250">
        <v>17</v>
      </c>
      <c r="G250">
        <f>IF(OR(WEEKDAY(Cafe_FitTrend[[#This Row],[Date]])=1, WEEKDAY(Cafe_FitTrend[[#This Row],[Date]])=7),1,0)</f>
        <v>0</v>
      </c>
      <c r="H250" s="10">
        <f>(Cafe_FitTrend[[#This Row],[Date]]-$B$372)/365*(1+$A$6)</f>
        <v>-0.36767123287671238</v>
      </c>
      <c r="I250" s="8">
        <f>L$17+(L$18*Cafe_FitTrend[[#This Row],[Temp]])+(L$19*Cafe_FitTrend[[#This Row],[ADSpend]])+(L$20*Cafe_FitTrend[[#This Row],[TapsActive]])+(L$21*Cafe_FitTrend[[#This Row],[IsWeekend]])+(L$22*Cafe_FitTrend[[#This Row],[RollChange]])</f>
        <v>11513.225985570596</v>
      </c>
      <c r="J250" s="4"/>
      <c r="K250" s="4">
        <v>222</v>
      </c>
      <c r="L250" s="4">
        <v>13012.521182077326</v>
      </c>
      <c r="M250" s="4">
        <v>1.6487372042520292</v>
      </c>
    </row>
    <row r="251" spans="2:13" x14ac:dyDescent="0.3">
      <c r="B251" s="1">
        <f t="shared" si="3"/>
        <v>42980</v>
      </c>
      <c r="C251" s="2">
        <v>15006.097864181065</v>
      </c>
      <c r="D251">
        <v>72</v>
      </c>
      <c r="E251" cm="1">
        <f t="array" ref="E251">_xlfn.SWITCH(MONTH(Cafe_FitTrend[[#This Row],[Date]]),1,100,2,100,3,100,4,150,5,150,6,150,7,150,8,200,9,150,10,150,11,150,12,150)</f>
        <v>150</v>
      </c>
      <c r="F251">
        <v>20</v>
      </c>
      <c r="G251">
        <f>IF(OR(WEEKDAY(Cafe_FitTrend[[#This Row],[Date]])=1, WEEKDAY(Cafe_FitTrend[[#This Row],[Date]])=7),1,0)</f>
        <v>1</v>
      </c>
      <c r="H251" s="10">
        <f>(Cafe_FitTrend[[#This Row],[Date]]-$B$372)/365*(1+$A$6)</f>
        <v>-0.36465753424657538</v>
      </c>
      <c r="I251" s="8">
        <f>L$17+(L$18*Cafe_FitTrend[[#This Row],[Temp]])+(L$19*Cafe_FitTrend[[#This Row],[ADSpend]])+(L$20*Cafe_FitTrend[[#This Row],[TapsActive]])+(L$21*Cafe_FitTrend[[#This Row],[IsWeekend]])+(L$22*Cafe_FitTrend[[#This Row],[RollChange]])</f>
        <v>14116.29992004037</v>
      </c>
      <c r="J251" s="4"/>
      <c r="K251" s="4">
        <v>223</v>
      </c>
      <c r="L251" s="4">
        <v>13050.492065397262</v>
      </c>
      <c r="M251" s="4">
        <v>635.42433303585676</v>
      </c>
    </row>
    <row r="252" spans="2:13" x14ac:dyDescent="0.3">
      <c r="B252" s="1">
        <f t="shared" si="3"/>
        <v>42981</v>
      </c>
      <c r="C252" s="2">
        <v>15051.946267942323</v>
      </c>
      <c r="D252">
        <v>72</v>
      </c>
      <c r="E252" cm="1">
        <f t="array" ref="E252">_xlfn.SWITCH(MONTH(Cafe_FitTrend[[#This Row],[Date]]),1,100,2,100,3,100,4,150,5,150,6,150,7,150,8,200,9,150,10,150,11,150,12,150)</f>
        <v>150</v>
      </c>
      <c r="F252">
        <v>15</v>
      </c>
      <c r="G252">
        <f>IF(OR(WEEKDAY(Cafe_FitTrend[[#This Row],[Date]])=1, WEEKDAY(Cafe_FitTrend[[#This Row],[Date]])=7),1,0)</f>
        <v>1</v>
      </c>
      <c r="H252" s="10">
        <f>(Cafe_FitTrend[[#This Row],[Date]]-$B$372)/365*(1+$A$6)</f>
        <v>-0.36164383561643837</v>
      </c>
      <c r="I252" s="8">
        <f>L$17+(L$18*Cafe_FitTrend[[#This Row],[Temp]])+(L$19*Cafe_FitTrend[[#This Row],[ADSpend]])+(L$20*Cafe_FitTrend[[#This Row],[TapsActive]])+(L$21*Cafe_FitTrend[[#This Row],[IsWeekend]])+(L$22*Cafe_FitTrend[[#This Row],[RollChange]])</f>
        <v>14217.084876439723</v>
      </c>
      <c r="J252" s="4"/>
      <c r="K252" s="4">
        <v>224</v>
      </c>
      <c r="L252" s="4">
        <v>15915.531894839536</v>
      </c>
      <c r="M252" s="4">
        <v>388.96466997702737</v>
      </c>
    </row>
    <row r="253" spans="2:13" x14ac:dyDescent="0.3">
      <c r="B253" s="1">
        <f t="shared" si="3"/>
        <v>42982</v>
      </c>
      <c r="C253" s="2">
        <v>12110.919199420843</v>
      </c>
      <c r="D253">
        <v>74</v>
      </c>
      <c r="E253" cm="1">
        <f t="array" ref="E253">_xlfn.SWITCH(MONTH(Cafe_FitTrend[[#This Row],[Date]]),1,100,2,100,3,100,4,150,5,150,6,150,7,150,8,200,9,150,10,150,11,150,12,150)</f>
        <v>150</v>
      </c>
      <c r="F253">
        <v>18</v>
      </c>
      <c r="G253">
        <f>IF(OR(WEEKDAY(Cafe_FitTrend[[#This Row],[Date]])=1, WEEKDAY(Cafe_FitTrend[[#This Row],[Date]])=7),1,0)</f>
        <v>0</v>
      </c>
      <c r="H253" s="10">
        <f>(Cafe_FitTrend[[#This Row],[Date]]-$B$372)/365*(1+$A$6)</f>
        <v>-0.35863013698630142</v>
      </c>
      <c r="I253" s="8">
        <f>L$17+(L$18*Cafe_FitTrend[[#This Row],[Temp]])+(L$19*Cafe_FitTrend[[#This Row],[ADSpend]])+(L$20*Cafe_FitTrend[[#This Row],[TapsActive]])+(L$21*Cafe_FitTrend[[#This Row],[IsWeekend]])+(L$22*Cafe_FitTrend[[#This Row],[RollChange]])</f>
        <v>11408.403852149897</v>
      </c>
      <c r="J253" s="4"/>
      <c r="K253" s="4">
        <v>225</v>
      </c>
      <c r="L253" s="4">
        <v>15957.567966776618</v>
      </c>
      <c r="M253" s="4">
        <v>46.192427931444399</v>
      </c>
    </row>
    <row r="254" spans="2:13" x14ac:dyDescent="0.3">
      <c r="B254" s="1">
        <f t="shared" si="3"/>
        <v>42983</v>
      </c>
      <c r="C254" s="2">
        <v>10887.888200447091</v>
      </c>
      <c r="D254">
        <v>77</v>
      </c>
      <c r="E254" cm="1">
        <f t="array" ref="E254">_xlfn.SWITCH(MONTH(Cafe_FitTrend[[#This Row],[Date]]),1,100,2,100,3,100,4,150,5,150,6,150,7,150,8,200,9,150,10,150,11,150,12,150)</f>
        <v>150</v>
      </c>
      <c r="F254">
        <v>21</v>
      </c>
      <c r="G254">
        <f>IF(OR(WEEKDAY(Cafe_FitTrend[[#This Row],[Date]])=1, WEEKDAY(Cafe_FitTrend[[#This Row],[Date]])=7),1,0)</f>
        <v>0</v>
      </c>
      <c r="H254" s="10">
        <f>(Cafe_FitTrend[[#This Row],[Date]]-$B$372)/365*(1+$A$6)</f>
        <v>-0.35561643835616441</v>
      </c>
      <c r="I254" s="8">
        <f>L$17+(L$18*Cafe_FitTrend[[#This Row],[Temp]])+(L$19*Cafe_FitTrend[[#This Row],[ADSpend]])+(L$20*Cafe_FitTrend[[#This Row],[TapsActive]])+(L$21*Cafe_FitTrend[[#This Row],[IsWeekend]])+(L$22*Cafe_FitTrend[[#This Row],[RollChange]])</f>
        <v>11493.299544879821</v>
      </c>
      <c r="J254" s="4"/>
      <c r="K254" s="4">
        <v>226</v>
      </c>
      <c r="L254" s="4">
        <v>13215.394713384205</v>
      </c>
      <c r="M254" s="4">
        <v>860.18591122117141</v>
      </c>
    </row>
    <row r="255" spans="2:13" x14ac:dyDescent="0.3">
      <c r="B255" s="1">
        <f t="shared" si="3"/>
        <v>42984</v>
      </c>
      <c r="C255" s="2">
        <v>11280.974094648805</v>
      </c>
      <c r="D255">
        <v>68</v>
      </c>
      <c r="E255" cm="1">
        <f t="array" ref="E255">_xlfn.SWITCH(MONTH(Cafe_FitTrend[[#This Row],[Date]]),1,100,2,100,3,100,4,150,5,150,6,150,7,150,8,200,9,150,10,150,11,150,12,150)</f>
        <v>150</v>
      </c>
      <c r="F255">
        <v>13</v>
      </c>
      <c r="G255">
        <f>IF(OR(WEEKDAY(Cafe_FitTrend[[#This Row],[Date]])=1, WEEKDAY(Cafe_FitTrend[[#This Row],[Date]])=7),1,0)</f>
        <v>0</v>
      </c>
      <c r="H255" s="10">
        <f>(Cafe_FitTrend[[#This Row],[Date]]-$B$372)/365*(1+$A$6)</f>
        <v>-0.35260273972602746</v>
      </c>
      <c r="I255" s="8">
        <f>L$17+(L$18*Cafe_FitTrend[[#This Row],[Temp]])+(L$19*Cafe_FitTrend[[#This Row],[ADSpend]])+(L$20*Cafe_FitTrend[[#This Row],[TapsActive]])+(L$21*Cafe_FitTrend[[#This Row],[IsWeekend]])+(L$22*Cafe_FitTrend[[#This Row],[RollChange]])</f>
        <v>11230.510101051559</v>
      </c>
      <c r="J255" s="4"/>
      <c r="K255" s="4">
        <v>227</v>
      </c>
      <c r="L255" s="4">
        <v>12991.39970173164</v>
      </c>
      <c r="M255" s="4">
        <v>380.85257166649717</v>
      </c>
    </row>
    <row r="256" spans="2:13" x14ac:dyDescent="0.3">
      <c r="B256" s="1">
        <f t="shared" si="3"/>
        <v>42985</v>
      </c>
      <c r="C256" s="2">
        <v>11047.028417830099</v>
      </c>
      <c r="D256">
        <v>65</v>
      </c>
      <c r="E256" cm="1">
        <f t="array" ref="E256">_xlfn.SWITCH(MONTH(Cafe_FitTrend[[#This Row],[Date]]),1,100,2,100,3,100,4,150,5,150,6,150,7,150,8,200,9,150,10,150,11,150,12,150)</f>
        <v>150</v>
      </c>
      <c r="F256">
        <v>15</v>
      </c>
      <c r="G256">
        <f>IF(OR(WEEKDAY(Cafe_FitTrend[[#This Row],[Date]])=1, WEEKDAY(Cafe_FitTrend[[#This Row],[Date]])=7),1,0)</f>
        <v>0</v>
      </c>
      <c r="H256" s="10">
        <f>(Cafe_FitTrend[[#This Row],[Date]]-$B$372)/365*(1+$A$6)</f>
        <v>-0.34958904109589045</v>
      </c>
      <c r="I256" s="8">
        <f>L$17+(L$18*Cafe_FitTrend[[#This Row],[Temp]])+(L$19*Cafe_FitTrend[[#This Row],[ADSpend]])+(L$20*Cafe_FitTrend[[#This Row],[TapsActive]])+(L$21*Cafe_FitTrend[[#This Row],[IsWeekend]])+(L$22*Cafe_FitTrend[[#This Row],[RollChange]])</f>
        <v>11053.439898808982</v>
      </c>
      <c r="J256" s="4"/>
      <c r="K256" s="4">
        <v>228</v>
      </c>
      <c r="L256" s="4">
        <v>13146.86835397612</v>
      </c>
      <c r="M256" s="4">
        <v>-726.49257127011697</v>
      </c>
    </row>
    <row r="257" spans="2:13" x14ac:dyDescent="0.3">
      <c r="B257" s="1">
        <f t="shared" si="3"/>
        <v>42986</v>
      </c>
      <c r="C257" s="2">
        <v>11504.972842008445</v>
      </c>
      <c r="D257">
        <v>68</v>
      </c>
      <c r="E257" cm="1">
        <f t="array" ref="E257">_xlfn.SWITCH(MONTH(Cafe_FitTrend[[#This Row],[Date]]),1,100,2,100,3,100,4,150,5,150,6,150,7,150,8,200,9,150,10,150,11,150,12,150)</f>
        <v>150</v>
      </c>
      <c r="F257">
        <v>15</v>
      </c>
      <c r="G257">
        <f>IF(OR(WEEKDAY(Cafe_FitTrend[[#This Row],[Date]])=1, WEEKDAY(Cafe_FitTrend[[#This Row],[Date]])=7),1,0)</f>
        <v>0</v>
      </c>
      <c r="H257" s="10">
        <f>(Cafe_FitTrend[[#This Row],[Date]]-$B$372)/365*(1+$A$6)</f>
        <v>-0.34657534246575344</v>
      </c>
      <c r="I257" s="8">
        <f>L$17+(L$18*Cafe_FitTrend[[#This Row],[Temp]])+(L$19*Cafe_FitTrend[[#This Row],[ADSpend]])+(L$20*Cafe_FitTrend[[#This Row],[TapsActive]])+(L$21*Cafe_FitTrend[[#This Row],[IsWeekend]])+(L$22*Cafe_FitTrend[[#This Row],[RollChange]])</f>
        <v>11197.084476001177</v>
      </c>
      <c r="J257" s="4"/>
      <c r="K257" s="4">
        <v>229</v>
      </c>
      <c r="L257" s="4">
        <v>13302.337006220601</v>
      </c>
      <c r="M257" s="4">
        <v>-529.33491581743328</v>
      </c>
    </row>
    <row r="258" spans="2:13" x14ac:dyDescent="0.3">
      <c r="B258" s="1">
        <f t="shared" si="3"/>
        <v>42987</v>
      </c>
      <c r="C258" s="2">
        <v>14638.564615326937</v>
      </c>
      <c r="D258">
        <v>71</v>
      </c>
      <c r="E258" cm="1">
        <f t="array" ref="E258">_xlfn.SWITCH(MONTH(Cafe_FitTrend[[#This Row],[Date]]),1,100,2,100,3,100,4,150,5,150,6,150,7,150,8,200,9,150,10,150,11,150,12,150)</f>
        <v>150</v>
      </c>
      <c r="F258">
        <v>19</v>
      </c>
      <c r="G258">
        <f>IF(OR(WEEKDAY(Cafe_FitTrend[[#This Row],[Date]])=1, WEEKDAY(Cafe_FitTrend[[#This Row],[Date]])=7),1,0)</f>
        <v>1</v>
      </c>
      <c r="H258" s="10">
        <f>(Cafe_FitTrend[[#This Row],[Date]]-$B$372)/365*(1+$A$6)</f>
        <v>-0.34356164383561644</v>
      </c>
      <c r="I258" s="8">
        <f>L$17+(L$18*Cafe_FitTrend[[#This Row],[Temp]])+(L$19*Cafe_FitTrend[[#This Row],[ADSpend]])+(L$20*Cafe_FitTrend[[#This Row],[TapsActive]])+(L$21*Cafe_FitTrend[[#This Row],[IsWeekend]])+(L$22*Cafe_FitTrend[[#This Row],[RollChange]])</f>
        <v>14109.049114853438</v>
      </c>
      <c r="J258" s="4"/>
      <c r="K258" s="4">
        <v>230</v>
      </c>
      <c r="L258" s="4">
        <v>13297.448268747692</v>
      </c>
      <c r="M258" s="4">
        <v>17.241176229312259</v>
      </c>
    </row>
    <row r="259" spans="2:13" x14ac:dyDescent="0.3">
      <c r="B259" s="1">
        <f t="shared" si="3"/>
        <v>42988</v>
      </c>
      <c r="C259" s="2">
        <v>14973.533809320801</v>
      </c>
      <c r="D259">
        <v>67</v>
      </c>
      <c r="E259" cm="1">
        <f t="array" ref="E259">_xlfn.SWITCH(MONTH(Cafe_FitTrend[[#This Row],[Date]]),1,100,2,100,3,100,4,150,5,150,6,150,7,150,8,200,9,150,10,150,11,150,12,150)</f>
        <v>150</v>
      </c>
      <c r="F259">
        <v>17</v>
      </c>
      <c r="G259">
        <f>IF(OR(WEEKDAY(Cafe_FitTrend[[#This Row],[Date]])=1, WEEKDAY(Cafe_FitTrend[[#This Row],[Date]])=7),1,0)</f>
        <v>1</v>
      </c>
      <c r="H259" s="10">
        <f>(Cafe_FitTrend[[#This Row],[Date]]-$B$372)/365*(1+$A$6)</f>
        <v>-0.34054794520547949</v>
      </c>
      <c r="I259" s="8">
        <f>L$17+(L$18*Cafe_FitTrend[[#This Row],[Temp]])+(L$19*Cafe_FitTrend[[#This Row],[ADSpend]])+(L$20*Cafe_FitTrend[[#This Row],[TapsActive]])+(L$21*Cafe_FitTrend[[#This Row],[IsWeekend]])+(L$22*Cafe_FitTrend[[#This Row],[RollChange]])</f>
        <v>13963.385949150568</v>
      </c>
      <c r="J259" s="4"/>
      <c r="K259" s="4">
        <v>231</v>
      </c>
      <c r="L259" s="4">
        <v>15986.612935602303</v>
      </c>
      <c r="M259" s="4">
        <v>418.56739636638486</v>
      </c>
    </row>
    <row r="260" spans="2:13" x14ac:dyDescent="0.3">
      <c r="B260" s="1">
        <f t="shared" si="3"/>
        <v>42989</v>
      </c>
      <c r="C260" s="2">
        <v>10032.464852030442</v>
      </c>
      <c r="D260">
        <v>61</v>
      </c>
      <c r="E260" cm="1">
        <f t="array" ref="E260">_xlfn.SWITCH(MONTH(Cafe_FitTrend[[#This Row],[Date]]),1,100,2,100,3,100,4,150,5,150,6,150,7,150,8,200,9,150,10,150,11,150,12,150)</f>
        <v>150</v>
      </c>
      <c r="F260">
        <v>13</v>
      </c>
      <c r="G260">
        <f>IF(OR(WEEKDAY(Cafe_FitTrend[[#This Row],[Date]])=1, WEEKDAY(Cafe_FitTrend[[#This Row],[Date]])=7),1,0)</f>
        <v>0</v>
      </c>
      <c r="H260" s="10">
        <f>(Cafe_FitTrend[[#This Row],[Date]]-$B$372)/365*(1+$A$6)</f>
        <v>-0.33753424657534253</v>
      </c>
      <c r="I260" s="8">
        <f>L$17+(L$18*Cafe_FitTrend[[#This Row],[Temp]])+(L$19*Cafe_FitTrend[[#This Row],[ADSpend]])+(L$20*Cafe_FitTrend[[#This Row],[TapsActive]])+(L$21*Cafe_FitTrend[[#This Row],[IsWeekend]])+(L$22*Cafe_FitTrend[[#This Row],[RollChange]])</f>
        <v>10916.387179992811</v>
      </c>
      <c r="J260" s="4"/>
      <c r="K260" s="4">
        <v>232</v>
      </c>
      <c r="L260" s="4">
        <v>16149.84047428192</v>
      </c>
      <c r="M260" s="4">
        <v>639.98946304935271</v>
      </c>
    </row>
    <row r="261" spans="2:13" x14ac:dyDescent="0.3">
      <c r="B261" s="1">
        <f t="shared" si="3"/>
        <v>42990</v>
      </c>
      <c r="C261" s="2">
        <v>9918.5759118674032</v>
      </c>
      <c r="D261">
        <v>62</v>
      </c>
      <c r="E261" cm="1">
        <f t="array" ref="E261">_xlfn.SWITCH(MONTH(Cafe_FitTrend[[#This Row],[Date]]),1,100,2,100,3,100,4,150,5,150,6,150,7,150,8,200,9,150,10,150,11,150,12,150)</f>
        <v>150</v>
      </c>
      <c r="F261">
        <v>16</v>
      </c>
      <c r="G261">
        <f>IF(OR(WEEKDAY(Cafe_FitTrend[[#This Row],[Date]])=1, WEEKDAY(Cafe_FitTrend[[#This Row],[Date]])=7),1,0)</f>
        <v>0</v>
      </c>
      <c r="H261" s="10">
        <f>(Cafe_FitTrend[[#This Row],[Date]]-$B$372)/365*(1+$A$6)</f>
        <v>-0.33452054794520553</v>
      </c>
      <c r="I261" s="8">
        <f>L$17+(L$18*Cafe_FitTrend[[#This Row],[Temp]])+(L$19*Cafe_FitTrend[[#This Row],[ADSpend]])+(L$20*Cafe_FitTrend[[#This Row],[TapsActive]])+(L$21*Cafe_FitTrend[[#This Row],[IsWeekend]])+(L$22*Cafe_FitTrend[[#This Row],[RollChange]])</f>
        <v>10907.433253902762</v>
      </c>
      <c r="J261" s="4"/>
      <c r="K261" s="4">
        <v>233</v>
      </c>
      <c r="L261" s="4">
        <v>13301.993527017246</v>
      </c>
      <c r="M261" s="4">
        <v>223.28311160337034</v>
      </c>
    </row>
    <row r="262" spans="2:13" x14ac:dyDescent="0.3">
      <c r="B262" s="1">
        <f t="shared" si="3"/>
        <v>42991</v>
      </c>
      <c r="C262" s="2">
        <v>11779.360472004642</v>
      </c>
      <c r="D262">
        <v>66</v>
      </c>
      <c r="E262" cm="1">
        <f t="array" ref="E262">_xlfn.SWITCH(MONTH(Cafe_FitTrend[[#This Row],[Date]]),1,100,2,100,3,100,4,150,5,150,6,150,7,150,8,200,9,150,10,150,11,150,12,150)</f>
        <v>150</v>
      </c>
      <c r="F262">
        <v>15</v>
      </c>
      <c r="G262">
        <f>IF(OR(WEEKDAY(Cafe_FitTrend[[#This Row],[Date]])=1, WEEKDAY(Cafe_FitTrend[[#This Row],[Date]])=7),1,0)</f>
        <v>0</v>
      </c>
      <c r="H262" s="10">
        <f>(Cafe_FitTrend[[#This Row],[Date]]-$B$372)/365*(1+$A$6)</f>
        <v>-0.33150684931506852</v>
      </c>
      <c r="I262" s="8">
        <f>L$17+(L$18*Cafe_FitTrend[[#This Row],[Temp]])+(L$19*Cafe_FitTrend[[#This Row],[ADSpend]])+(L$20*Cafe_FitTrend[[#This Row],[TapsActive]])+(L$21*Cafe_FitTrend[[#This Row],[IsWeekend]])+(L$22*Cafe_FitTrend[[#This Row],[RollChange]])</f>
        <v>11117.585601992369</v>
      </c>
      <c r="J262" s="4"/>
      <c r="K262" s="4">
        <v>234</v>
      </c>
      <c r="L262" s="4">
        <v>13277.521828056919</v>
      </c>
      <c r="M262" s="4">
        <v>880.17126344523422</v>
      </c>
    </row>
    <row r="263" spans="2:13" x14ac:dyDescent="0.3">
      <c r="B263" s="1">
        <f t="shared" si="3"/>
        <v>42992</v>
      </c>
      <c r="C263" s="2">
        <v>10859.622671597059</v>
      </c>
      <c r="D263">
        <v>71</v>
      </c>
      <c r="E263" cm="1">
        <f t="array" ref="E263">_xlfn.SWITCH(MONTH(Cafe_FitTrend[[#This Row],[Date]]),1,100,2,100,3,100,4,150,5,150,6,150,7,150,8,200,9,150,10,150,11,150,12,150)</f>
        <v>150</v>
      </c>
      <c r="F263">
        <v>18</v>
      </c>
      <c r="G263">
        <f>IF(OR(WEEKDAY(Cafe_FitTrend[[#This Row],[Date]])=1, WEEKDAY(Cafe_FitTrend[[#This Row],[Date]])=7),1,0)</f>
        <v>0</v>
      </c>
      <c r="H263" s="10">
        <f>(Cafe_FitTrend[[#This Row],[Date]]-$B$372)/365*(1+$A$6)</f>
        <v>-0.32849315068493151</v>
      </c>
      <c r="I263" s="8">
        <f>L$17+(L$18*Cafe_FitTrend[[#This Row],[Temp]])+(L$19*Cafe_FitTrend[[#This Row],[ADSpend]])+(L$20*Cafe_FitTrend[[#This Row],[TapsActive]])+(L$21*Cafe_FitTrend[[#This Row],[IsWeekend]])+(L$22*Cafe_FitTrend[[#This Row],[RollChange]])</f>
        <v>11296.330913542266</v>
      </c>
      <c r="J263" s="4"/>
      <c r="K263" s="4">
        <v>235</v>
      </c>
      <c r="L263" s="4">
        <v>13127.793473736905</v>
      </c>
      <c r="M263" s="4">
        <v>799.00110874408347</v>
      </c>
    </row>
    <row r="264" spans="2:13" x14ac:dyDescent="0.3">
      <c r="B264" s="1">
        <f t="shared" si="3"/>
        <v>42993</v>
      </c>
      <c r="C264" s="2">
        <v>11543.102752044782</v>
      </c>
      <c r="D264">
        <v>74</v>
      </c>
      <c r="E264" cm="1">
        <f t="array" ref="E264">_xlfn.SWITCH(MONTH(Cafe_FitTrend[[#This Row],[Date]]),1,100,2,100,3,100,4,150,5,150,6,150,7,150,8,200,9,150,10,150,11,150,12,150)</f>
        <v>150</v>
      </c>
      <c r="F264">
        <v>20</v>
      </c>
      <c r="G264">
        <f>IF(OR(WEEKDAY(Cafe_FitTrend[[#This Row],[Date]])=1, WEEKDAY(Cafe_FitTrend[[#This Row],[Date]])=7),1,0)</f>
        <v>0</v>
      </c>
      <c r="H264" s="10">
        <f>(Cafe_FitTrend[[#This Row],[Date]]-$B$372)/365*(1+$A$6)</f>
        <v>-0.32547945205479456</v>
      </c>
      <c r="I264" s="8">
        <f>L$17+(L$18*Cafe_FitTrend[[#This Row],[Temp]])+(L$19*Cafe_FitTrend[[#This Row],[ADSpend]])+(L$20*Cafe_FitTrend[[#This Row],[TapsActive]])+(L$21*Cafe_FitTrend[[#This Row],[IsWeekend]])+(L$22*Cafe_FitTrend[[#This Row],[RollChange]])</f>
        <v>11400.809567759616</v>
      </c>
      <c r="J264" s="4"/>
      <c r="K264" s="4">
        <v>236</v>
      </c>
      <c r="L264" s="4">
        <v>13107.386963393717</v>
      </c>
      <c r="M264" s="4">
        <v>895.35202017917982</v>
      </c>
    </row>
    <row r="265" spans="2:13" x14ac:dyDescent="0.3">
      <c r="B265" s="1">
        <f t="shared" ref="B265:B328" si="4">B264+1</f>
        <v>42994</v>
      </c>
      <c r="C265" s="2">
        <v>13408.576421471476</v>
      </c>
      <c r="D265">
        <v>76</v>
      </c>
      <c r="E265" cm="1">
        <f t="array" ref="E265">_xlfn.SWITCH(MONTH(Cafe_FitTrend[[#This Row],[Date]]),1,100,2,100,3,100,4,150,5,150,6,150,7,150,8,200,9,150,10,150,11,150,12,150)</f>
        <v>150</v>
      </c>
      <c r="F265">
        <v>17</v>
      </c>
      <c r="G265">
        <f>IF(OR(WEEKDAY(Cafe_FitTrend[[#This Row],[Date]])=1, WEEKDAY(Cafe_FitTrend[[#This Row],[Date]])=7),1,0)</f>
        <v>1</v>
      </c>
      <c r="H265" s="10">
        <f>(Cafe_FitTrend[[#This Row],[Date]]-$B$372)/365*(1+$A$6)</f>
        <v>-0.32246575342465755</v>
      </c>
      <c r="I265" s="8">
        <f>L$17+(L$18*Cafe_FitTrend[[#This Row],[Temp]])+(L$19*Cafe_FitTrend[[#This Row],[ADSpend]])+(L$20*Cafe_FitTrend[[#This Row],[TapsActive]])+(L$21*Cafe_FitTrend[[#This Row],[IsWeekend]])+(L$22*Cafe_FitTrend[[#This Row],[RollChange]])</f>
        <v>14402.930127613858</v>
      </c>
      <c r="J265" s="4"/>
      <c r="K265" s="4">
        <v>237</v>
      </c>
      <c r="L265" s="4">
        <v>13149.423035330799</v>
      </c>
      <c r="M265" s="4">
        <v>-1192.8099097781651</v>
      </c>
    </row>
    <row r="266" spans="2:13" x14ac:dyDescent="0.3">
      <c r="B266" s="1">
        <f t="shared" si="4"/>
        <v>42995</v>
      </c>
      <c r="C266" s="2">
        <v>14637.560227855485</v>
      </c>
      <c r="D266">
        <v>78</v>
      </c>
      <c r="E266" cm="1">
        <f t="array" ref="E266">_xlfn.SWITCH(MONTH(Cafe_FitTrend[[#This Row],[Date]]),1,100,2,100,3,100,4,150,5,150,6,150,7,150,8,200,9,150,10,150,11,150,12,150)</f>
        <v>150</v>
      </c>
      <c r="F266">
        <v>20</v>
      </c>
      <c r="G266">
        <f>IF(OR(WEEKDAY(Cafe_FitTrend[[#This Row],[Date]])=1, WEEKDAY(Cafe_FitTrend[[#This Row],[Date]])=7),1,0)</f>
        <v>1</v>
      </c>
      <c r="H266" s="10">
        <f>(Cafe_FitTrend[[#This Row],[Date]]-$B$372)/365*(1+$A$6)</f>
        <v>-0.31945205479452055</v>
      </c>
      <c r="I266" s="8">
        <f>L$17+(L$18*Cafe_FitTrend[[#This Row],[Temp]])+(L$19*Cafe_FitTrend[[#This Row],[ADSpend]])+(L$20*Cafe_FitTrend[[#This Row],[TapsActive]])+(L$21*Cafe_FitTrend[[#This Row],[IsWeekend]])+(L$22*Cafe_FitTrend[[#This Row],[RollChange]])</f>
        <v>14440.901010933794</v>
      </c>
      <c r="J266" s="4"/>
      <c r="K266" s="4">
        <v>238</v>
      </c>
      <c r="L266" s="4">
        <v>15803.115477028556</v>
      </c>
      <c r="M266" s="4">
        <v>-1207.8824702610382</v>
      </c>
    </row>
    <row r="267" spans="2:13" x14ac:dyDescent="0.3">
      <c r="B267" s="1">
        <f t="shared" si="4"/>
        <v>42996</v>
      </c>
      <c r="C267" s="2">
        <v>11402.386582102861</v>
      </c>
      <c r="D267">
        <v>77</v>
      </c>
      <c r="E267" cm="1">
        <f t="array" ref="E267">_xlfn.SWITCH(MONTH(Cafe_FitTrend[[#This Row],[Date]]),1,100,2,100,3,100,4,150,5,150,6,150,7,150,8,200,9,150,10,150,11,150,12,150)</f>
        <v>150</v>
      </c>
      <c r="F267">
        <v>18</v>
      </c>
      <c r="G267">
        <f>IF(OR(WEEKDAY(Cafe_FitTrend[[#This Row],[Date]])=1, WEEKDAY(Cafe_FitTrend[[#This Row],[Date]])=7),1,0)</f>
        <v>0</v>
      </c>
      <c r="H267" s="10">
        <f>(Cafe_FitTrend[[#This Row],[Date]]-$B$372)/365*(1+$A$6)</f>
        <v>-0.31643835616438359</v>
      </c>
      <c r="I267" s="8">
        <f>L$17+(L$18*Cafe_FitTrend[[#This Row],[Temp]])+(L$19*Cafe_FitTrend[[#This Row],[ADSpend]])+(L$20*Cafe_FitTrend[[#This Row],[TapsActive]])+(L$21*Cafe_FitTrend[[#This Row],[IsWeekend]])+(L$22*Cafe_FitTrend[[#This Row],[RollChange]])</f>
        <v>11589.360365851126</v>
      </c>
      <c r="J267" s="4"/>
      <c r="K267" s="4">
        <v>239</v>
      </c>
      <c r="L267" s="4">
        <v>15943.066356402755</v>
      </c>
      <c r="M267" s="4">
        <v>-774.56249636515349</v>
      </c>
    </row>
    <row r="268" spans="2:13" x14ac:dyDescent="0.3">
      <c r="B268" s="1">
        <f t="shared" si="4"/>
        <v>42997</v>
      </c>
      <c r="C268" s="2">
        <v>12213.311050998858</v>
      </c>
      <c r="D268">
        <v>77</v>
      </c>
      <c r="E268" cm="1">
        <f t="array" ref="E268">_xlfn.SWITCH(MONTH(Cafe_FitTrend[[#This Row],[Date]]),1,100,2,100,3,100,4,150,5,150,6,150,7,150,8,200,9,150,10,150,11,150,12,150)</f>
        <v>150</v>
      </c>
      <c r="F268">
        <v>16</v>
      </c>
      <c r="G268">
        <f>IF(OR(WEEKDAY(Cafe_FitTrend[[#This Row],[Date]])=1, WEEKDAY(Cafe_FitTrend[[#This Row],[Date]])=7),1,0)</f>
        <v>0</v>
      </c>
      <c r="H268" s="10">
        <f>(Cafe_FitTrend[[#This Row],[Date]]-$B$372)/365*(1+$A$6)</f>
        <v>-0.31342465753424659</v>
      </c>
      <c r="I268" s="8">
        <f>L$17+(L$18*Cafe_FitTrend[[#This Row],[Temp]])+(L$19*Cafe_FitTrend[[#This Row],[ADSpend]])+(L$20*Cafe_FitTrend[[#This Row],[TapsActive]])+(L$21*Cafe_FitTrend[[#This Row],[IsWeekend]])+(L$22*Cafe_FitTrend[[#This Row],[RollChange]])</f>
        <v>11631.396437788208</v>
      </c>
      <c r="J268" s="4"/>
      <c r="K268" s="4">
        <v>240</v>
      </c>
      <c r="L268" s="4">
        <v>12774.50462970331</v>
      </c>
      <c r="M268" s="4">
        <v>-584.54066434915512</v>
      </c>
    </row>
    <row r="269" spans="2:13" x14ac:dyDescent="0.3">
      <c r="B269" s="1">
        <f t="shared" si="4"/>
        <v>42998</v>
      </c>
      <c r="C269" s="2">
        <v>10538.895093625728</v>
      </c>
      <c r="D269">
        <v>78</v>
      </c>
      <c r="E269" cm="1">
        <f t="array" ref="E269">_xlfn.SWITCH(MONTH(Cafe_FitTrend[[#This Row],[Date]]),1,100,2,100,3,100,4,150,5,150,6,150,7,150,8,200,9,150,10,150,11,150,12,150)</f>
        <v>150</v>
      </c>
      <c r="F269">
        <v>18</v>
      </c>
      <c r="G269">
        <f>IF(OR(WEEKDAY(Cafe_FitTrend[[#This Row],[Date]])=1, WEEKDAY(Cafe_FitTrend[[#This Row],[Date]])=7),1,0)</f>
        <v>0</v>
      </c>
      <c r="H269" s="10">
        <f>(Cafe_FitTrend[[#This Row],[Date]]-$B$372)/365*(1+$A$6)</f>
        <v>-0.31041095890410964</v>
      </c>
      <c r="I269" s="8">
        <f>L$17+(L$18*Cafe_FitTrend[[#This Row],[Temp]])+(L$19*Cafe_FitTrend[[#This Row],[ADSpend]])+(L$20*Cafe_FitTrend[[#This Row],[TapsActive]])+(L$21*Cafe_FitTrend[[#This Row],[IsWeekend]])+(L$22*Cafe_FitTrend[[#This Row],[RollChange]])</f>
        <v>11642.025473185578</v>
      </c>
      <c r="J269" s="4"/>
      <c r="K269" s="4">
        <v>241</v>
      </c>
      <c r="L269" s="4">
        <v>12953.621432052358</v>
      </c>
      <c r="M269" s="4">
        <v>-691.01614103983411</v>
      </c>
    </row>
    <row r="270" spans="2:13" x14ac:dyDescent="0.3">
      <c r="B270" s="1">
        <f t="shared" si="4"/>
        <v>42999</v>
      </c>
      <c r="C270" s="2">
        <v>11671.735672329618</v>
      </c>
      <c r="D270">
        <v>78</v>
      </c>
      <c r="E270" cm="1">
        <f t="array" ref="E270">_xlfn.SWITCH(MONTH(Cafe_FitTrend[[#This Row],[Date]]),1,100,2,100,3,100,4,150,5,150,6,150,7,150,8,200,9,150,10,150,11,150,12,150)</f>
        <v>150</v>
      </c>
      <c r="F270">
        <v>16</v>
      </c>
      <c r="G270">
        <f>IF(OR(WEEKDAY(Cafe_FitTrend[[#This Row],[Date]])=1, WEEKDAY(Cafe_FitTrend[[#This Row],[Date]])=7),1,0)</f>
        <v>0</v>
      </c>
      <c r="H270" s="10">
        <f>(Cafe_FitTrend[[#This Row],[Date]]-$B$372)/365*(1+$A$6)</f>
        <v>-0.30739726027397263</v>
      </c>
      <c r="I270" s="8">
        <f>L$17+(L$18*Cafe_FitTrend[[#This Row],[Temp]])+(L$19*Cafe_FitTrend[[#This Row],[ADSpend]])+(L$20*Cafe_FitTrend[[#This Row],[TapsActive]])+(L$21*Cafe_FitTrend[[#This Row],[IsWeekend]])+(L$22*Cafe_FitTrend[[#This Row],[RollChange]])</f>
        <v>11684.061545122662</v>
      </c>
      <c r="J270" s="4"/>
      <c r="K270" s="4">
        <v>242</v>
      </c>
      <c r="L270" s="4">
        <v>12850.817887142333</v>
      </c>
      <c r="M270" s="4">
        <v>-687.81892347463145</v>
      </c>
    </row>
    <row r="271" spans="2:13" x14ac:dyDescent="0.3">
      <c r="B271" s="1">
        <f t="shared" si="4"/>
        <v>43000</v>
      </c>
      <c r="C271" s="2">
        <v>12164.454239707029</v>
      </c>
      <c r="D271">
        <v>78</v>
      </c>
      <c r="E271" cm="1">
        <f t="array" ref="E271">_xlfn.SWITCH(MONTH(Cafe_FitTrend[[#This Row],[Date]]),1,100,2,100,3,100,4,150,5,150,6,150,7,150,8,200,9,150,10,150,11,150,12,150)</f>
        <v>150</v>
      </c>
      <c r="F271">
        <v>18</v>
      </c>
      <c r="G271">
        <f>IF(OR(WEEKDAY(Cafe_FitTrend[[#This Row],[Date]])=1, WEEKDAY(Cafe_FitTrend[[#This Row],[Date]])=7),1,0)</f>
        <v>0</v>
      </c>
      <c r="H271" s="10">
        <f>(Cafe_FitTrend[[#This Row],[Date]]-$B$372)/365*(1+$A$6)</f>
        <v>-0.30438356164383562</v>
      </c>
      <c r="I271" s="8">
        <f>L$17+(L$18*Cafe_FitTrend[[#This Row],[Temp]])+(L$19*Cafe_FitTrend[[#This Row],[ADSpend]])+(L$20*Cafe_FitTrend[[#This Row],[TapsActive]])+(L$21*Cafe_FitTrend[[#This Row],[IsWeekend]])+(L$22*Cafe_FitTrend[[#This Row],[RollChange]])</f>
        <v>11647.765771110046</v>
      </c>
      <c r="J271" s="4"/>
      <c r="K271" s="4">
        <v>243</v>
      </c>
      <c r="L271" s="4">
        <v>12794.939151642295</v>
      </c>
      <c r="M271" s="4">
        <v>752.36159507190496</v>
      </c>
    </row>
    <row r="272" spans="2:13" x14ac:dyDescent="0.3">
      <c r="B272" s="1">
        <f t="shared" si="4"/>
        <v>43001</v>
      </c>
      <c r="C272" s="2">
        <v>15035.635517081553</v>
      </c>
      <c r="D272">
        <v>78</v>
      </c>
      <c r="E272" cm="1">
        <f t="array" ref="E272">_xlfn.SWITCH(MONTH(Cafe_FitTrend[[#This Row],[Date]]),1,100,2,100,3,100,4,150,5,150,6,150,7,150,8,200,9,150,10,150,11,150,12,150)</f>
        <v>150</v>
      </c>
      <c r="F272">
        <v>16</v>
      </c>
      <c r="G272">
        <f>IF(OR(WEEKDAY(Cafe_FitTrend[[#This Row],[Date]])=1, WEEKDAY(Cafe_FitTrend[[#This Row],[Date]])=7),1,0)</f>
        <v>1</v>
      </c>
      <c r="H272" s="10">
        <f>(Cafe_FitTrend[[#This Row],[Date]]-$B$372)/365*(1+$A$6)</f>
        <v>-0.30136986301369861</v>
      </c>
      <c r="I272" s="8">
        <f>L$17+(L$18*Cafe_FitTrend[[#This Row],[Temp]])+(L$19*Cafe_FitTrend[[#This Row],[ADSpend]])+(L$20*Cafe_FitTrend[[#This Row],[TapsActive]])+(L$21*Cafe_FitTrend[[#This Row],[IsWeekend]])+(L$22*Cafe_FitTrend[[#This Row],[RollChange]])</f>
        <v>14536.453750656889</v>
      </c>
      <c r="J272" s="4"/>
      <c r="K272" s="4">
        <v>244</v>
      </c>
      <c r="L272" s="4">
        <v>11513.225985570596</v>
      </c>
      <c r="M272" s="4">
        <v>184.37283896247573</v>
      </c>
    </row>
    <row r="273" spans="2:13" x14ac:dyDescent="0.3">
      <c r="B273" s="1">
        <f t="shared" si="4"/>
        <v>43002</v>
      </c>
      <c r="C273" s="2">
        <v>13439.202744331815</v>
      </c>
      <c r="D273">
        <v>77</v>
      </c>
      <c r="E273" cm="1">
        <f t="array" ref="E273">_xlfn.SWITCH(MONTH(Cafe_FitTrend[[#This Row],[Date]]),1,100,2,100,3,100,4,150,5,150,6,150,7,150,8,200,9,150,10,150,11,150,12,150)</f>
        <v>150</v>
      </c>
      <c r="F273">
        <v>21</v>
      </c>
      <c r="G273">
        <f>IF(OR(WEEKDAY(Cafe_FitTrend[[#This Row],[Date]])=1, WEEKDAY(Cafe_FitTrend[[#This Row],[Date]])=7),1,0)</f>
        <v>1</v>
      </c>
      <c r="H273" s="10">
        <f>(Cafe_FitTrend[[#This Row],[Date]]-$B$372)/365*(1+$A$6)</f>
        <v>-0.29835616438356166</v>
      </c>
      <c r="I273" s="8">
        <f>L$17+(L$18*Cafe_FitTrend[[#This Row],[Temp]])+(L$19*Cafe_FitTrend[[#This Row],[ADSpend]])+(L$20*Cafe_FitTrend[[#This Row],[TapsActive]])+(L$21*Cafe_FitTrend[[#This Row],[IsWeekend]])+(L$22*Cafe_FitTrend[[#This Row],[RollChange]])</f>
        <v>14394.484282772015</v>
      </c>
      <c r="J273" s="4"/>
      <c r="K273" s="4">
        <v>245</v>
      </c>
      <c r="L273" s="4">
        <v>14116.29992004037</v>
      </c>
      <c r="M273" s="4">
        <v>889.79794414069511</v>
      </c>
    </row>
    <row r="274" spans="2:13" x14ac:dyDescent="0.3">
      <c r="B274" s="1">
        <f t="shared" si="4"/>
        <v>43003</v>
      </c>
      <c r="C274" s="2">
        <v>10715.967651379291</v>
      </c>
      <c r="D274">
        <v>77</v>
      </c>
      <c r="E274" cm="1">
        <f t="array" ref="E274">_xlfn.SWITCH(MONTH(Cafe_FitTrend[[#This Row],[Date]]),1,100,2,100,3,100,4,150,5,150,6,150,7,150,8,200,9,150,10,150,11,150,12,150)</f>
        <v>150</v>
      </c>
      <c r="F274">
        <v>14</v>
      </c>
      <c r="G274">
        <f>IF(OR(WEEKDAY(Cafe_FitTrend[[#This Row],[Date]])=1, WEEKDAY(Cafe_FitTrend[[#This Row],[Date]])=7),1,0)</f>
        <v>0</v>
      </c>
      <c r="H274" s="10">
        <f>(Cafe_FitTrend[[#This Row],[Date]]-$B$372)/365*(1+$A$6)</f>
        <v>-0.29534246575342471</v>
      </c>
      <c r="I274" s="8">
        <f>L$17+(L$18*Cafe_FitTrend[[#This Row],[Temp]])+(L$19*Cafe_FitTrend[[#This Row],[ADSpend]])+(L$20*Cafe_FitTrend[[#This Row],[TapsActive]])+(L$21*Cafe_FitTrend[[#This Row],[IsWeekend]])+(L$22*Cafe_FitTrend[[#This Row],[RollChange]])</f>
        <v>11687.783254536454</v>
      </c>
      <c r="J274" s="4"/>
      <c r="K274" s="4">
        <v>246</v>
      </c>
      <c r="L274" s="4">
        <v>14217.084876439723</v>
      </c>
      <c r="M274" s="4">
        <v>834.86139150259987</v>
      </c>
    </row>
    <row r="275" spans="2:13" x14ac:dyDescent="0.3">
      <c r="B275" s="1">
        <f t="shared" si="4"/>
        <v>43004</v>
      </c>
      <c r="C275" s="2">
        <v>11302.783556856912</v>
      </c>
      <c r="D275">
        <v>78</v>
      </c>
      <c r="E275" cm="1">
        <f t="array" ref="E275">_xlfn.SWITCH(MONTH(Cafe_FitTrend[[#This Row],[Date]]),1,100,2,100,3,100,4,150,5,150,6,150,7,150,8,200,9,150,10,150,11,150,12,150)</f>
        <v>150</v>
      </c>
      <c r="F275">
        <v>17</v>
      </c>
      <c r="G275">
        <f>IF(OR(WEEKDAY(Cafe_FitTrend[[#This Row],[Date]])=1, WEEKDAY(Cafe_FitTrend[[#This Row],[Date]])=7),1,0)</f>
        <v>0</v>
      </c>
      <c r="H275" s="10">
        <f>(Cafe_FitTrend[[#This Row],[Date]]-$B$372)/365*(1+$A$6)</f>
        <v>-0.2923287671232877</v>
      </c>
      <c r="I275" s="8">
        <f>L$17+(L$18*Cafe_FitTrend[[#This Row],[Temp]])+(L$19*Cafe_FitTrend[[#This Row],[ADSpend]])+(L$20*Cafe_FitTrend[[#This Row],[TapsActive]])+(L$21*Cafe_FitTrend[[#This Row],[IsWeekend]])+(L$22*Cafe_FitTrend[[#This Row],[RollChange]])</f>
        <v>11678.829328446402</v>
      </c>
      <c r="J275" s="4"/>
      <c r="K275" s="4">
        <v>247</v>
      </c>
      <c r="L275" s="4">
        <v>11408.403852149897</v>
      </c>
      <c r="M275" s="4">
        <v>702.51534727094622</v>
      </c>
    </row>
    <row r="276" spans="2:13" x14ac:dyDescent="0.3">
      <c r="B276" s="1">
        <f t="shared" si="4"/>
        <v>43005</v>
      </c>
      <c r="C276" s="2">
        <v>11601.402753940823</v>
      </c>
      <c r="D276">
        <v>78</v>
      </c>
      <c r="E276" cm="1">
        <f t="array" ref="E276">_xlfn.SWITCH(MONTH(Cafe_FitTrend[[#This Row],[Date]]),1,100,2,100,3,100,4,150,5,150,6,150,7,150,8,200,9,150,10,150,11,150,12,150)</f>
        <v>150</v>
      </c>
      <c r="F276">
        <v>20</v>
      </c>
      <c r="G276">
        <f>IF(OR(WEEKDAY(Cafe_FitTrend[[#This Row],[Date]])=1, WEEKDAY(Cafe_FitTrend[[#This Row],[Date]])=7),1,0)</f>
        <v>0</v>
      </c>
      <c r="H276" s="10">
        <f>(Cafe_FitTrend[[#This Row],[Date]]-$B$372)/365*(1+$A$6)</f>
        <v>-0.2893150684931507</v>
      </c>
      <c r="I276" s="8">
        <f>L$17+(L$18*Cafe_FitTrend[[#This Row],[Temp]])+(L$19*Cafe_FitTrend[[#This Row],[ADSpend]])+(L$20*Cafe_FitTrend[[#This Row],[TapsActive]])+(L$21*Cafe_FitTrend[[#This Row],[IsWeekend]])+(L$22*Cafe_FitTrend[[#This Row],[RollChange]])</f>
        <v>11622.950592946365</v>
      </c>
      <c r="J276" s="4"/>
      <c r="K276" s="4">
        <v>248</v>
      </c>
      <c r="L276" s="4">
        <v>11493.299544879821</v>
      </c>
      <c r="M276" s="4">
        <v>-605.4113444327304</v>
      </c>
    </row>
    <row r="277" spans="2:13" x14ac:dyDescent="0.3">
      <c r="B277" s="1">
        <f t="shared" si="4"/>
        <v>43006</v>
      </c>
      <c r="C277" s="2">
        <v>10626.384621342229</v>
      </c>
      <c r="D277">
        <v>79</v>
      </c>
      <c r="E277" cm="1">
        <f t="array" ref="E277">_xlfn.SWITCH(MONTH(Cafe_FitTrend[[#This Row],[Date]]),1,100,2,100,3,100,4,150,5,150,6,150,7,150,8,200,9,150,10,150,11,150,12,150)</f>
        <v>150</v>
      </c>
      <c r="F277">
        <v>19</v>
      </c>
      <c r="G277">
        <f>IF(OR(WEEKDAY(Cafe_FitTrend[[#This Row],[Date]])=1, WEEKDAY(Cafe_FitTrend[[#This Row],[Date]])=7),1,0)</f>
        <v>0</v>
      </c>
      <c r="H277" s="10">
        <f>(Cafe_FitTrend[[#This Row],[Date]]-$B$372)/365*(1+$A$6)</f>
        <v>-0.28630136986301369</v>
      </c>
      <c r="I277" s="8">
        <f>L$17+(L$18*Cafe_FitTrend[[#This Row],[Temp]])+(L$19*Cafe_FitTrend[[#This Row],[ADSpend]])+(L$20*Cafe_FitTrend[[#This Row],[TapsActive]])+(L$21*Cafe_FitTrend[[#This Row],[IsWeekend]])+(L$22*Cafe_FitTrend[[#This Row],[RollChange]])</f>
        <v>11692.328512806009</v>
      </c>
      <c r="J277" s="4"/>
      <c r="K277" s="4">
        <v>249</v>
      </c>
      <c r="L277" s="4">
        <v>11230.510101051559</v>
      </c>
      <c r="M277" s="4">
        <v>50.463993597246372</v>
      </c>
    </row>
    <row r="278" spans="2:13" x14ac:dyDescent="0.3">
      <c r="B278" s="1">
        <f t="shared" si="4"/>
        <v>43007</v>
      </c>
      <c r="C278" s="2">
        <v>11238.659789592308</v>
      </c>
      <c r="D278">
        <v>78</v>
      </c>
      <c r="E278" cm="1">
        <f t="array" ref="E278">_xlfn.SWITCH(MONTH(Cafe_FitTrend[[#This Row],[Date]]),1,100,2,100,3,100,4,150,5,150,6,150,7,150,8,200,9,150,10,150,11,150,12,150)</f>
        <v>150</v>
      </c>
      <c r="F278">
        <v>15</v>
      </c>
      <c r="G278">
        <f>IF(OR(WEEKDAY(Cafe_FitTrend[[#This Row],[Date]])=1, WEEKDAY(Cafe_FitTrend[[#This Row],[Date]])=7),1,0)</f>
        <v>0</v>
      </c>
      <c r="H278" s="10">
        <f>(Cafe_FitTrend[[#This Row],[Date]]-$B$372)/365*(1+$A$6)</f>
        <v>-0.28328767123287674</v>
      </c>
      <c r="I278" s="8">
        <f>L$17+(L$18*Cafe_FitTrend[[#This Row],[Temp]])+(L$19*Cafe_FitTrend[[#This Row],[ADSpend]])+(L$20*Cafe_FitTrend[[#This Row],[TapsActive]])+(L$21*Cafe_FitTrend[[#This Row],[IsWeekend]])+(L$22*Cafe_FitTrend[[#This Row],[RollChange]])</f>
        <v>11726.605698307951</v>
      </c>
      <c r="J278" s="4"/>
      <c r="K278" s="4">
        <v>250</v>
      </c>
      <c r="L278" s="4">
        <v>11053.439898808982</v>
      </c>
      <c r="M278" s="4">
        <v>-6.4114809788825369</v>
      </c>
    </row>
    <row r="279" spans="2:13" x14ac:dyDescent="0.3">
      <c r="B279" s="1">
        <f t="shared" si="4"/>
        <v>43008</v>
      </c>
      <c r="C279" s="2">
        <v>13838.460818821834</v>
      </c>
      <c r="D279">
        <v>76</v>
      </c>
      <c r="E279" cm="1">
        <f t="array" ref="E279">_xlfn.SWITCH(MONTH(Cafe_FitTrend[[#This Row],[Date]]),1,100,2,100,3,100,4,150,5,150,6,150,7,150,8,200,9,150,10,150,11,150,12,150)</f>
        <v>150</v>
      </c>
      <c r="F279">
        <v>22</v>
      </c>
      <c r="G279">
        <f>IF(OR(WEEKDAY(Cafe_FitTrend[[#This Row],[Date]])=1, WEEKDAY(Cafe_FitTrend[[#This Row],[Date]])=7),1,0)</f>
        <v>1</v>
      </c>
      <c r="H279" s="10">
        <f>(Cafe_FitTrend[[#This Row],[Date]]-$B$372)/365*(1+$A$6)</f>
        <v>-0.28027397260273978</v>
      </c>
      <c r="I279" s="8">
        <f>L$17+(L$18*Cafe_FitTrend[[#This Row],[Temp]])+(L$19*Cafe_FitTrend[[#This Row],[ADSpend]])+(L$20*Cafe_FitTrend[[#This Row],[TapsActive]])+(L$21*Cafe_FitTrend[[#This Row],[IsWeekend]])+(L$22*Cafe_FitTrend[[#This Row],[RollChange]])</f>
        <v>14345.197405648005</v>
      </c>
      <c r="J279" s="4"/>
      <c r="K279" s="4">
        <v>251</v>
      </c>
      <c r="L279" s="4">
        <v>11197.084476001177</v>
      </c>
      <c r="M279" s="4">
        <v>307.8883660072679</v>
      </c>
    </row>
    <row r="280" spans="2:13" x14ac:dyDescent="0.3">
      <c r="B280" s="1">
        <f t="shared" si="4"/>
        <v>43009</v>
      </c>
      <c r="C280" s="2">
        <v>14199.004562611955</v>
      </c>
      <c r="D280">
        <v>66</v>
      </c>
      <c r="E280" cm="1">
        <f t="array" ref="E280">_xlfn.SWITCH(MONTH(Cafe_FitTrend[[#This Row],[Date]]),1,100,2,100,3,100,4,150,5,150,6,150,7,150,8,200,9,150,10,150,11,150,12,150)</f>
        <v>150</v>
      </c>
      <c r="F280">
        <v>22</v>
      </c>
      <c r="G280">
        <f>IF(OR(WEEKDAY(Cafe_FitTrend[[#This Row],[Date]])=1, WEEKDAY(Cafe_FitTrend[[#This Row],[Date]])=7),1,0)</f>
        <v>1</v>
      </c>
      <c r="H280" s="10">
        <f>(Cafe_FitTrend[[#This Row],[Date]]-$B$372)/365*(1+$A$6)</f>
        <v>-0.27726027397260278</v>
      </c>
      <c r="I280" s="8">
        <f>L$17+(L$18*Cafe_FitTrend[[#This Row],[Temp]])+(L$19*Cafe_FitTrend[[#This Row],[ADSpend]])+(L$20*Cafe_FitTrend[[#This Row],[TapsActive]])+(L$21*Cafe_FitTrend[[#This Row],[IsWeekend]])+(L$22*Cafe_FitTrend[[#This Row],[RollChange]])</f>
        <v>13878.819460510362</v>
      </c>
      <c r="J280" s="4"/>
      <c r="K280" s="4">
        <v>252</v>
      </c>
      <c r="L280" s="4">
        <v>14109.049114853438</v>
      </c>
      <c r="M280" s="4">
        <v>529.51550047349883</v>
      </c>
    </row>
    <row r="281" spans="2:13" x14ac:dyDescent="0.3">
      <c r="B281" s="1">
        <f t="shared" si="4"/>
        <v>43010</v>
      </c>
      <c r="C281" s="2">
        <v>10811.576778734117</v>
      </c>
      <c r="D281">
        <v>65</v>
      </c>
      <c r="E281" cm="1">
        <f t="array" ref="E281">_xlfn.SWITCH(MONTH(Cafe_FitTrend[[#This Row],[Date]]),1,100,2,100,3,100,4,150,5,150,6,150,7,150,8,200,9,150,10,150,11,150,12,150)</f>
        <v>150</v>
      </c>
      <c r="F281">
        <v>19</v>
      </c>
      <c r="G281">
        <f>IF(OR(WEEKDAY(Cafe_FitTrend[[#This Row],[Date]])=1, WEEKDAY(Cafe_FitTrend[[#This Row],[Date]])=7),1,0)</f>
        <v>0</v>
      </c>
      <c r="H281" s="10">
        <f>(Cafe_FitTrend[[#This Row],[Date]]-$B$372)/365*(1+$A$6)</f>
        <v>-0.27424657534246577</v>
      </c>
      <c r="I281" s="8">
        <f>L$17+(L$18*Cafe_FitTrend[[#This Row],[Temp]])+(L$19*Cafe_FitTrend[[#This Row],[ADSpend]])+(L$20*Cafe_FitTrend[[#This Row],[TapsActive]])+(L$21*Cafe_FitTrend[[#This Row],[IsWeekend]])+(L$22*Cafe_FitTrend[[#This Row],[RollChange]])</f>
        <v>11046.861776915115</v>
      </c>
      <c r="J281" s="4"/>
      <c r="K281" s="4">
        <v>253</v>
      </c>
      <c r="L281" s="4">
        <v>13963.385949150568</v>
      </c>
      <c r="M281" s="4">
        <v>1010.1478601702329</v>
      </c>
    </row>
    <row r="282" spans="2:13" x14ac:dyDescent="0.3">
      <c r="B282" s="1">
        <f t="shared" si="4"/>
        <v>43011</v>
      </c>
      <c r="C282" s="2">
        <v>12568.594729681168</v>
      </c>
      <c r="D282">
        <v>70</v>
      </c>
      <c r="E282" cm="1">
        <f t="array" ref="E282">_xlfn.SWITCH(MONTH(Cafe_FitTrend[[#This Row],[Date]]),1,100,2,100,3,100,4,150,5,150,6,150,7,150,8,200,9,150,10,150,11,150,12,150)</f>
        <v>150</v>
      </c>
      <c r="F282">
        <v>20</v>
      </c>
      <c r="G282">
        <f>IF(OR(WEEKDAY(Cafe_FitTrend[[#This Row],[Date]])=1, WEEKDAY(Cafe_FitTrend[[#This Row],[Date]])=7),1,0)</f>
        <v>0</v>
      </c>
      <c r="H282" s="10">
        <f>(Cafe_FitTrend[[#This Row],[Date]]-$B$372)/365*(1+$A$6)</f>
        <v>-0.27123287671232876</v>
      </c>
      <c r="I282" s="8">
        <f>L$17+(L$18*Cafe_FitTrend[[#This Row],[Temp]])+(L$19*Cafe_FitTrend[[#This Row],[ADSpend]])+(L$20*Cafe_FitTrend[[#This Row],[TapsActive]])+(L$21*Cafe_FitTrend[[#This Row],[IsWeekend]])+(L$22*Cafe_FitTrend[[#This Row],[RollChange]])</f>
        <v>11264.773011439864</v>
      </c>
      <c r="J282" s="4"/>
      <c r="K282" s="4">
        <v>254</v>
      </c>
      <c r="L282" s="4">
        <v>10916.387179992811</v>
      </c>
      <c r="M282" s="4">
        <v>-883.92232796236931</v>
      </c>
    </row>
    <row r="283" spans="2:13" x14ac:dyDescent="0.3">
      <c r="B283" s="1">
        <f t="shared" si="4"/>
        <v>43012</v>
      </c>
      <c r="C283" s="2">
        <v>10834.263126477512</v>
      </c>
      <c r="D283">
        <v>70</v>
      </c>
      <c r="E283" cm="1">
        <f t="array" ref="E283">_xlfn.SWITCH(MONTH(Cafe_FitTrend[[#This Row],[Date]]),1,100,2,100,3,100,4,150,5,150,6,150,7,150,8,200,9,150,10,150,11,150,12,150)</f>
        <v>150</v>
      </c>
      <c r="F283">
        <v>16</v>
      </c>
      <c r="G283">
        <f>IF(OR(WEEKDAY(Cafe_FitTrend[[#This Row],[Date]])=1, WEEKDAY(Cafe_FitTrend[[#This Row],[Date]])=7),1,0)</f>
        <v>0</v>
      </c>
      <c r="H283" s="10">
        <f>(Cafe_FitTrend[[#This Row],[Date]]-$B$372)/365*(1+$A$6)</f>
        <v>-0.26821917808219181</v>
      </c>
      <c r="I283" s="8">
        <f>L$17+(L$18*Cafe_FitTrend[[#This Row],[Temp]])+(L$19*Cafe_FitTrend[[#This Row],[ADSpend]])+(L$20*Cafe_FitTrend[[#This Row],[TapsActive]])+(L$21*Cafe_FitTrend[[#This Row],[IsWeekend]])+(L$22*Cafe_FitTrend[[#This Row],[RollChange]])</f>
        <v>11345.975006351793</v>
      </c>
      <c r="J283" s="4"/>
      <c r="K283" s="4">
        <v>255</v>
      </c>
      <c r="L283" s="4">
        <v>10907.433253902762</v>
      </c>
      <c r="M283" s="4">
        <v>-988.85734203535867</v>
      </c>
    </row>
    <row r="284" spans="2:13" x14ac:dyDescent="0.3">
      <c r="B284" s="1">
        <f t="shared" si="4"/>
        <v>43013</v>
      </c>
      <c r="C284" s="2">
        <v>10941.483405069408</v>
      </c>
      <c r="D284">
        <v>70</v>
      </c>
      <c r="E284" cm="1">
        <f t="array" ref="E284">_xlfn.SWITCH(MONTH(Cafe_FitTrend[[#This Row],[Date]]),1,100,2,100,3,100,4,150,5,150,6,150,7,150,8,200,9,150,10,150,11,150,12,150)</f>
        <v>150</v>
      </c>
      <c r="F284">
        <v>17</v>
      </c>
      <c r="G284">
        <f>IF(OR(WEEKDAY(Cafe_FitTrend[[#This Row],[Date]])=1, WEEKDAY(Cafe_FitTrend[[#This Row],[Date]])=7),1,0)</f>
        <v>0</v>
      </c>
      <c r="H284" s="10">
        <f>(Cafe_FitTrend[[#This Row],[Date]]-$B$372)/365*(1+$A$6)</f>
        <v>-0.2652054794520548</v>
      </c>
      <c r="I284" s="8">
        <f>L$17+(L$18*Cafe_FitTrend[[#This Row],[Temp]])+(L$19*Cafe_FitTrend[[#This Row],[ADSpend]])+(L$20*Cafe_FitTrend[[#This Row],[TapsActive]])+(L$21*Cafe_FitTrend[[#This Row],[IsWeekend]])+(L$22*Cafe_FitTrend[[#This Row],[RollChange]])</f>
        <v>11329.2621938266</v>
      </c>
      <c r="J284" s="4"/>
      <c r="K284" s="4">
        <v>256</v>
      </c>
      <c r="L284" s="4">
        <v>11117.585601992369</v>
      </c>
      <c r="M284" s="4">
        <v>661.77487001227382</v>
      </c>
    </row>
    <row r="285" spans="2:13" x14ac:dyDescent="0.3">
      <c r="B285" s="1">
        <f t="shared" si="4"/>
        <v>43014</v>
      </c>
      <c r="C285" s="2">
        <v>10817.863111025354</v>
      </c>
      <c r="D285">
        <v>72</v>
      </c>
      <c r="E285" cm="1">
        <f t="array" ref="E285">_xlfn.SWITCH(MONTH(Cafe_FitTrend[[#This Row],[Date]]),1,100,2,100,3,100,4,150,5,150,6,150,7,150,8,200,9,150,10,150,11,150,12,150)</f>
        <v>150</v>
      </c>
      <c r="F285">
        <v>21</v>
      </c>
      <c r="G285">
        <f>IF(OR(WEEKDAY(Cafe_FitTrend[[#This Row],[Date]])=1, WEEKDAY(Cafe_FitTrend[[#This Row],[Date]])=7),1,0)</f>
        <v>0</v>
      </c>
      <c r="H285" s="10">
        <f>(Cafe_FitTrend[[#This Row],[Date]]-$B$372)/365*(1+$A$6)</f>
        <v>-0.2621917808219178</v>
      </c>
      <c r="I285" s="8">
        <f>L$17+(L$18*Cafe_FitTrend[[#This Row],[Temp]])+(L$19*Cafe_FitTrend[[#This Row],[ADSpend]])+(L$20*Cafe_FitTrend[[#This Row],[TapsActive]])+(L$21*Cafe_FitTrend[[#This Row],[IsWeekend]])+(L$22*Cafe_FitTrend[[#This Row],[RollChange]])</f>
        <v>11347.650115659115</v>
      </c>
      <c r="J285" s="4"/>
      <c r="K285" s="4">
        <v>257</v>
      </c>
      <c r="L285" s="4">
        <v>11296.330913542266</v>
      </c>
      <c r="M285" s="4">
        <v>-436.70824194520719</v>
      </c>
    </row>
    <row r="286" spans="2:13" x14ac:dyDescent="0.3">
      <c r="B286" s="1">
        <f t="shared" si="4"/>
        <v>43015</v>
      </c>
      <c r="C286" s="2">
        <v>13651.171739929141</v>
      </c>
      <c r="D286">
        <v>76</v>
      </c>
      <c r="E286" cm="1">
        <f t="array" ref="E286">_xlfn.SWITCH(MONTH(Cafe_FitTrend[[#This Row],[Date]]),1,100,2,100,3,100,4,150,5,150,6,150,7,150,8,200,9,150,10,150,11,150,12,150)</f>
        <v>150</v>
      </c>
      <c r="F286">
        <v>22</v>
      </c>
      <c r="G286">
        <f>IF(OR(WEEKDAY(Cafe_FitTrend[[#This Row],[Date]])=1, WEEKDAY(Cafe_FitTrend[[#This Row],[Date]])=7),1,0)</f>
        <v>1</v>
      </c>
      <c r="H286" s="10">
        <f>(Cafe_FitTrend[[#This Row],[Date]]-$B$372)/365*(1+$A$6)</f>
        <v>-0.25917808219178085</v>
      </c>
      <c r="I286" s="8">
        <f>L$17+(L$18*Cafe_FitTrend[[#This Row],[Temp]])+(L$19*Cafe_FitTrend[[#This Row],[ADSpend]])+(L$20*Cafe_FitTrend[[#This Row],[TapsActive]])+(L$21*Cafe_FitTrend[[#This Row],[IsWeekend]])+(L$22*Cafe_FitTrend[[#This Row],[RollChange]])</f>
        <v>14365.288448383637</v>
      </c>
      <c r="J286" s="4"/>
      <c r="K286" s="4">
        <v>258</v>
      </c>
      <c r="L286" s="4">
        <v>11400.809567759616</v>
      </c>
      <c r="M286" s="4">
        <v>142.29318428516672</v>
      </c>
    </row>
    <row r="287" spans="2:13" x14ac:dyDescent="0.3">
      <c r="B287" s="1">
        <f t="shared" si="4"/>
        <v>43016</v>
      </c>
      <c r="C287" s="2">
        <v>13531.454244051889</v>
      </c>
      <c r="D287">
        <v>75</v>
      </c>
      <c r="E287" cm="1">
        <f t="array" ref="E287">_xlfn.SWITCH(MONTH(Cafe_FitTrend[[#This Row],[Date]]),1,100,2,100,3,100,4,150,5,150,6,150,7,150,8,200,9,150,10,150,11,150,12,150)</f>
        <v>150</v>
      </c>
      <c r="F287">
        <v>22</v>
      </c>
      <c r="G287">
        <f>IF(OR(WEEKDAY(Cafe_FitTrend[[#This Row],[Date]])=1, WEEKDAY(Cafe_FitTrend[[#This Row],[Date]])=7),1,0)</f>
        <v>1</v>
      </c>
      <c r="H287" s="10">
        <f>(Cafe_FitTrend[[#This Row],[Date]]-$B$372)/365*(1+$A$6)</f>
        <v>-0.25616438356164384</v>
      </c>
      <c r="I287" s="8">
        <f>L$17+(L$18*Cafe_FitTrend[[#This Row],[Temp]])+(L$19*Cafe_FitTrend[[#This Row],[ADSpend]])+(L$20*Cafe_FitTrend[[#This Row],[TapsActive]])+(L$21*Cafe_FitTrend[[#This Row],[IsWeekend]])+(L$22*Cafe_FitTrend[[#This Row],[RollChange]])</f>
        <v>14321.23378793588</v>
      </c>
      <c r="J287" s="4"/>
      <c r="K287" s="4">
        <v>259</v>
      </c>
      <c r="L287" s="4">
        <v>14402.930127613858</v>
      </c>
      <c r="M287" s="4">
        <v>-994.35370614238127</v>
      </c>
    </row>
    <row r="288" spans="2:13" x14ac:dyDescent="0.3">
      <c r="B288" s="1">
        <f t="shared" si="4"/>
        <v>43017</v>
      </c>
      <c r="C288" s="2">
        <v>12665.140581031517</v>
      </c>
      <c r="D288">
        <v>75</v>
      </c>
      <c r="E288" cm="1">
        <f t="array" ref="E288">_xlfn.SWITCH(MONTH(Cafe_FitTrend[[#This Row],[Date]]),1,100,2,100,3,100,4,150,5,150,6,150,7,150,8,200,9,150,10,150,11,150,12,150)</f>
        <v>150</v>
      </c>
      <c r="F288">
        <v>16</v>
      </c>
      <c r="G288">
        <f>IF(OR(WEEKDAY(Cafe_FitTrend[[#This Row],[Date]])=1, WEEKDAY(Cafe_FitTrend[[#This Row],[Date]])=7),1,0)</f>
        <v>0</v>
      </c>
      <c r="H288" s="10">
        <f>(Cafe_FitTrend[[#This Row],[Date]]-$B$372)/365*(1+$A$6)</f>
        <v>-0.25315068493150689</v>
      </c>
      <c r="I288" s="8">
        <f>L$17+(L$18*Cafe_FitTrend[[#This Row],[Temp]])+(L$19*Cafe_FitTrend[[#This Row],[ADSpend]])+(L$20*Cafe_FitTrend[[#This Row],[TapsActive]])+(L$21*Cafe_FitTrend[[#This Row],[IsWeekend]])+(L$22*Cafe_FitTrend[[#This Row],[RollChange]])</f>
        <v>11594.949798212898</v>
      </c>
      <c r="J288" s="4"/>
      <c r="K288" s="4">
        <v>260</v>
      </c>
      <c r="L288" s="4">
        <v>14440.901010933794</v>
      </c>
      <c r="M288" s="4">
        <v>196.65921692169104</v>
      </c>
    </row>
    <row r="289" spans="2:13" x14ac:dyDescent="0.3">
      <c r="B289" s="1">
        <f t="shared" si="4"/>
        <v>43018</v>
      </c>
      <c r="C289" s="2">
        <v>12409.617339912218</v>
      </c>
      <c r="D289">
        <v>77</v>
      </c>
      <c r="E289" cm="1">
        <f t="array" ref="E289">_xlfn.SWITCH(MONTH(Cafe_FitTrend[[#This Row],[Date]]),1,100,2,100,3,100,4,150,5,150,6,150,7,150,8,200,9,150,10,150,11,150,12,150)</f>
        <v>150</v>
      </c>
      <c r="F289">
        <v>20</v>
      </c>
      <c r="G289">
        <f>IF(OR(WEEKDAY(Cafe_FitTrend[[#This Row],[Date]])=1, WEEKDAY(Cafe_FitTrend[[#This Row],[Date]])=7),1,0)</f>
        <v>0</v>
      </c>
      <c r="H289" s="10">
        <f>(Cafe_FitTrend[[#This Row],[Date]]-$B$372)/365*(1+$A$6)</f>
        <v>-0.25013698630136988</v>
      </c>
      <c r="I289" s="8">
        <f>L$17+(L$18*Cafe_FitTrend[[#This Row],[Temp]])+(L$19*Cafe_FitTrend[[#This Row],[ADSpend]])+(L$20*Cafe_FitTrend[[#This Row],[TapsActive]])+(L$21*Cafe_FitTrend[[#This Row],[IsWeekend]])+(L$22*Cafe_FitTrend[[#This Row],[RollChange]])</f>
        <v>11613.337720045409</v>
      </c>
      <c r="J289" s="4"/>
      <c r="K289" s="4">
        <v>261</v>
      </c>
      <c r="L289" s="4">
        <v>11589.360365851126</v>
      </c>
      <c r="M289" s="4">
        <v>-186.9737837482644</v>
      </c>
    </row>
    <row r="290" spans="2:13" x14ac:dyDescent="0.3">
      <c r="B290" s="1">
        <f t="shared" si="4"/>
        <v>43019</v>
      </c>
      <c r="C290" s="2">
        <v>10458.421012708008</v>
      </c>
      <c r="D290">
        <v>78</v>
      </c>
      <c r="E290" cm="1">
        <f t="array" ref="E290">_xlfn.SWITCH(MONTH(Cafe_FitTrend[[#This Row],[Date]]),1,100,2,100,3,100,4,150,5,150,6,150,7,150,8,200,9,150,10,150,11,150,12,150)</f>
        <v>150</v>
      </c>
      <c r="F290">
        <v>21</v>
      </c>
      <c r="G290">
        <f>IF(OR(WEEKDAY(Cafe_FitTrend[[#This Row],[Date]])=1, WEEKDAY(Cafe_FitTrend[[#This Row],[Date]])=7),1,0)</f>
        <v>0</v>
      </c>
      <c r="H290" s="10">
        <f>(Cafe_FitTrend[[#This Row],[Date]]-$B$372)/365*(1+$A$6)</f>
        <v>-0.2471232876712329</v>
      </c>
      <c r="I290" s="8">
        <f>L$17+(L$18*Cafe_FitTrend[[#This Row],[Temp]])+(L$19*Cafe_FitTrend[[#This Row],[ADSpend]])+(L$20*Cafe_FitTrend[[#This Row],[TapsActive]])+(L$21*Cafe_FitTrend[[#This Row],[IsWeekend]])+(L$22*Cafe_FitTrend[[#This Row],[RollChange]])</f>
        <v>11643.549716930205</v>
      </c>
      <c r="J290" s="4"/>
      <c r="K290" s="4">
        <v>262</v>
      </c>
      <c r="L290" s="4">
        <v>11631.396437788208</v>
      </c>
      <c r="M290" s="4">
        <v>581.91461321065071</v>
      </c>
    </row>
    <row r="291" spans="2:13" x14ac:dyDescent="0.3">
      <c r="B291" s="1">
        <f t="shared" si="4"/>
        <v>43020</v>
      </c>
      <c r="C291" s="2">
        <v>10693.057384273372</v>
      </c>
      <c r="D291">
        <v>77</v>
      </c>
      <c r="E291" cm="1">
        <f t="array" ref="E291">_xlfn.SWITCH(MONTH(Cafe_FitTrend[[#This Row],[Date]]),1,100,2,100,3,100,4,150,5,150,6,150,7,150,8,200,9,150,10,150,11,150,12,150)</f>
        <v>150</v>
      </c>
      <c r="F291">
        <v>13</v>
      </c>
      <c r="G291">
        <f>IF(OR(WEEKDAY(Cafe_FitTrend[[#This Row],[Date]])=1, WEEKDAY(Cafe_FitTrend[[#This Row],[Date]])=7),1,0)</f>
        <v>0</v>
      </c>
      <c r="H291" s="10">
        <f>(Cafe_FitTrend[[#This Row],[Date]]-$B$372)/365*(1+$A$6)</f>
        <v>-0.24410958904109592</v>
      </c>
      <c r="I291" s="8">
        <f>L$17+(L$18*Cafe_FitTrend[[#This Row],[Temp]])+(L$19*Cafe_FitTrend[[#This Row],[ADSpend]])+(L$20*Cafe_FitTrend[[#This Row],[TapsActive]])+(L$21*Cafe_FitTrend[[#This Row],[IsWeekend]])+(L$22*Cafe_FitTrend[[#This Row],[RollChange]])</f>
        <v>11756.158748381844</v>
      </c>
      <c r="J291" s="4"/>
      <c r="K291" s="4">
        <v>263</v>
      </c>
      <c r="L291" s="4">
        <v>11642.025473185578</v>
      </c>
      <c r="M291" s="4">
        <v>-1103.1303795598506</v>
      </c>
    </row>
    <row r="292" spans="2:13" x14ac:dyDescent="0.3">
      <c r="B292" s="1">
        <f t="shared" si="4"/>
        <v>43021</v>
      </c>
      <c r="C292" s="2">
        <v>12933.151865686834</v>
      </c>
      <c r="D292">
        <v>74</v>
      </c>
      <c r="E292" cm="1">
        <f t="array" ref="E292">_xlfn.SWITCH(MONTH(Cafe_FitTrend[[#This Row],[Date]]),1,100,2,100,3,100,4,150,5,150,6,150,7,150,8,200,9,150,10,150,11,150,12,150)</f>
        <v>150</v>
      </c>
      <c r="F292">
        <v>21</v>
      </c>
      <c r="G292">
        <f>IF(OR(WEEKDAY(Cafe_FitTrend[[#This Row],[Date]])=1, WEEKDAY(Cafe_FitTrend[[#This Row],[Date]])=7),1,0)</f>
        <v>0</v>
      </c>
      <c r="H292" s="10">
        <f>(Cafe_FitTrend[[#This Row],[Date]]-$B$372)/365*(1+$A$6)</f>
        <v>-0.24109589041095891</v>
      </c>
      <c r="I292" s="8">
        <f>L$17+(L$18*Cafe_FitTrend[[#This Row],[Temp]])+(L$19*Cafe_FitTrend[[#This Row],[ADSpend]])+(L$20*Cafe_FitTrend[[#This Row],[TapsActive]])+(L$21*Cafe_FitTrend[[#This Row],[IsWeekend]])+(L$22*Cafe_FitTrend[[#This Row],[RollChange]])</f>
        <v>11461.590777214722</v>
      </c>
      <c r="J292" s="4"/>
      <c r="K292" s="4">
        <v>264</v>
      </c>
      <c r="L292" s="4">
        <v>11684.061545122662</v>
      </c>
      <c r="M292" s="4">
        <v>-12.325872793044255</v>
      </c>
    </row>
    <row r="293" spans="2:13" x14ac:dyDescent="0.3">
      <c r="B293" s="1">
        <f t="shared" si="4"/>
        <v>43022</v>
      </c>
      <c r="C293" s="2">
        <v>13826.725296748366</v>
      </c>
      <c r="D293">
        <v>71</v>
      </c>
      <c r="E293" cm="1">
        <f t="array" ref="E293">_xlfn.SWITCH(MONTH(Cafe_FitTrend[[#This Row],[Date]]),1,100,2,100,3,100,4,150,5,150,6,150,7,150,8,200,9,150,10,150,11,150,12,150)</f>
        <v>150</v>
      </c>
      <c r="F293">
        <v>16</v>
      </c>
      <c r="G293">
        <f>IF(OR(WEEKDAY(Cafe_FitTrend[[#This Row],[Date]])=1, WEEKDAY(Cafe_FitTrend[[#This Row],[Date]])=7),1,0)</f>
        <v>1</v>
      </c>
      <c r="H293" s="10">
        <f>(Cafe_FitTrend[[#This Row],[Date]]-$B$372)/365*(1+$A$6)</f>
        <v>-0.23808219178082193</v>
      </c>
      <c r="I293" s="8">
        <f>L$17+(L$18*Cafe_FitTrend[[#This Row],[Temp]])+(L$19*Cafe_FitTrend[[#This Row],[ADSpend]])+(L$20*Cafe_FitTrend[[#This Row],[TapsActive]])+(L$21*Cafe_FitTrend[[#This Row],[IsWeekend]])+(L$22*Cafe_FitTrend[[#This Row],[RollChange]])</f>
        <v>14268.253212993875</v>
      </c>
      <c r="J293" s="4"/>
      <c r="K293" s="4">
        <v>265</v>
      </c>
      <c r="L293" s="4">
        <v>11647.765771110046</v>
      </c>
      <c r="M293" s="4">
        <v>516.68846859698351</v>
      </c>
    </row>
    <row r="294" spans="2:13" x14ac:dyDescent="0.3">
      <c r="B294" s="1">
        <f t="shared" si="4"/>
        <v>43023</v>
      </c>
      <c r="C294" s="2">
        <v>13404.440610529475</v>
      </c>
      <c r="D294">
        <v>71</v>
      </c>
      <c r="E294" cm="1">
        <f t="array" ref="E294">_xlfn.SWITCH(MONTH(Cafe_FitTrend[[#This Row],[Date]]),1,100,2,100,3,100,4,150,5,150,6,150,7,150,8,200,9,150,10,150,11,150,12,150)</f>
        <v>150</v>
      </c>
      <c r="F294">
        <v>21</v>
      </c>
      <c r="G294">
        <f>IF(OR(WEEKDAY(Cafe_FitTrend[[#This Row],[Date]])=1, WEEKDAY(Cafe_FitTrend[[#This Row],[Date]])=7),1,0)</f>
        <v>1</v>
      </c>
      <c r="H294" s="10">
        <f>(Cafe_FitTrend[[#This Row],[Date]]-$B$372)/365*(1+$A$6)</f>
        <v>-0.23506849315068495</v>
      </c>
      <c r="I294" s="8">
        <f>L$17+(L$18*Cafe_FitTrend[[#This Row],[Temp]])+(L$19*Cafe_FitTrend[[#This Row],[ADSpend]])+(L$20*Cafe_FitTrend[[#This Row],[TapsActive]])+(L$21*Cafe_FitTrend[[#This Row],[IsWeekend]])+(L$22*Cafe_FitTrend[[#This Row],[RollChange]])</f>
        <v>14173.208554518988</v>
      </c>
      <c r="J294" s="4"/>
      <c r="K294" s="4">
        <v>266</v>
      </c>
      <c r="L294" s="4">
        <v>14536.453750656889</v>
      </c>
      <c r="M294" s="4">
        <v>499.1817664246646</v>
      </c>
    </row>
    <row r="295" spans="2:13" x14ac:dyDescent="0.3">
      <c r="B295" s="1">
        <f t="shared" si="4"/>
        <v>43024</v>
      </c>
      <c r="C295" s="2">
        <v>10558.990606335718</v>
      </c>
      <c r="D295">
        <v>66</v>
      </c>
      <c r="E295" cm="1">
        <f t="array" ref="E295">_xlfn.SWITCH(MONTH(Cafe_FitTrend[[#This Row],[Date]]),1,100,2,100,3,100,4,150,5,150,6,150,7,150,8,200,9,150,10,150,11,150,12,150)</f>
        <v>150</v>
      </c>
      <c r="F295">
        <v>19</v>
      </c>
      <c r="G295">
        <f>IF(OR(WEEKDAY(Cafe_FitTrend[[#This Row],[Date]])=1, WEEKDAY(Cafe_FitTrend[[#This Row],[Date]])=7),1,0)</f>
        <v>0</v>
      </c>
      <c r="H295" s="10">
        <f>(Cafe_FitTrend[[#This Row],[Date]]-$B$372)/365*(1+$A$6)</f>
        <v>-0.23205479452054795</v>
      </c>
      <c r="I295" s="8">
        <f>L$17+(L$18*Cafe_FitTrend[[#This Row],[Temp]])+(L$19*Cafe_FitTrend[[#This Row],[ADSpend]])+(L$20*Cafe_FitTrend[[#This Row],[TapsActive]])+(L$21*Cafe_FitTrend[[#This Row],[IsWeekend]])+(L$22*Cafe_FitTrend[[#This Row],[RollChange]])</f>
        <v>11133.968671796369</v>
      </c>
      <c r="J295" s="4"/>
      <c r="K295" s="4">
        <v>267</v>
      </c>
      <c r="L295" s="4">
        <v>14394.484282772015</v>
      </c>
      <c r="M295" s="4">
        <v>-955.28153844020017</v>
      </c>
    </row>
    <row r="296" spans="2:13" x14ac:dyDescent="0.3">
      <c r="B296" s="1">
        <f t="shared" si="4"/>
        <v>43025</v>
      </c>
      <c r="C296" s="2">
        <v>10093.192137694987</v>
      </c>
      <c r="D296">
        <v>59</v>
      </c>
      <c r="E296" cm="1">
        <f t="array" ref="E296">_xlfn.SWITCH(MONTH(Cafe_FitTrend[[#This Row],[Date]]),1,100,2,100,3,100,4,150,5,150,6,150,7,150,8,200,9,150,10,150,11,150,12,150)</f>
        <v>150</v>
      </c>
      <c r="F296">
        <v>17</v>
      </c>
      <c r="G296">
        <f>IF(OR(WEEKDAY(Cafe_FitTrend[[#This Row],[Date]])=1, WEEKDAY(Cafe_FitTrend[[#This Row],[Date]])=7),1,0)</f>
        <v>0</v>
      </c>
      <c r="H296" s="10">
        <f>(Cafe_FitTrend[[#This Row],[Date]]-$B$372)/365*(1+$A$6)</f>
        <v>-0.229041095890411</v>
      </c>
      <c r="I296" s="8">
        <f>L$17+(L$18*Cafe_FitTrend[[#This Row],[Temp]])+(L$19*Cafe_FitTrend[[#This Row],[ADSpend]])+(L$20*Cafe_FitTrend[[#This Row],[TapsActive]])+(L$21*Cafe_FitTrend[[#This Row],[IsWeekend]])+(L$22*Cafe_FitTrend[[#This Row],[RollChange]])</f>
        <v>10847.531077863538</v>
      </c>
      <c r="J296" s="4"/>
      <c r="K296" s="4">
        <v>268</v>
      </c>
      <c r="L296" s="4">
        <v>11687.783254536454</v>
      </c>
      <c r="M296" s="4">
        <v>-971.81560315716342</v>
      </c>
    </row>
    <row r="297" spans="2:13" x14ac:dyDescent="0.3">
      <c r="B297" s="1">
        <f t="shared" si="4"/>
        <v>43026</v>
      </c>
      <c r="C297" s="2">
        <v>11707.315173127352</v>
      </c>
      <c r="D297">
        <v>58</v>
      </c>
      <c r="E297" cm="1">
        <f t="array" ref="E297">_xlfn.SWITCH(MONTH(Cafe_FitTrend[[#This Row],[Date]]),1,100,2,100,3,100,4,150,5,150,6,150,7,150,8,200,9,150,10,150,11,150,12,150)</f>
        <v>150</v>
      </c>
      <c r="F297">
        <v>19</v>
      </c>
      <c r="G297">
        <f>IF(OR(WEEKDAY(Cafe_FitTrend[[#This Row],[Date]])=1, WEEKDAY(Cafe_FitTrend[[#This Row],[Date]])=7),1,0)</f>
        <v>0</v>
      </c>
      <c r="H297" s="10">
        <f>(Cafe_FitTrend[[#This Row],[Date]]-$B$372)/365*(1+$A$6)</f>
        <v>-0.22602739726027399</v>
      </c>
      <c r="I297" s="8">
        <f>L$17+(L$18*Cafe_FitTrend[[#This Row],[Temp]])+(L$19*Cafe_FitTrend[[#This Row],[ADSpend]])+(L$20*Cafe_FitTrend[[#This Row],[TapsActive]])+(L$21*Cafe_FitTrend[[#This Row],[IsWeekend]])+(L$22*Cafe_FitTrend[[#This Row],[RollChange]])</f>
        <v>10764.310494440935</v>
      </c>
      <c r="J297" s="4"/>
      <c r="K297" s="4">
        <v>269</v>
      </c>
      <c r="L297" s="4">
        <v>11678.829328446402</v>
      </c>
      <c r="M297" s="4">
        <v>-376.04577158948996</v>
      </c>
    </row>
    <row r="298" spans="2:13" x14ac:dyDescent="0.3">
      <c r="B298" s="1">
        <f t="shared" si="4"/>
        <v>43027</v>
      </c>
      <c r="C298" s="2">
        <v>11966.270485806217</v>
      </c>
      <c r="D298">
        <v>61</v>
      </c>
      <c r="E298" cm="1">
        <f t="array" ref="E298">_xlfn.SWITCH(MONTH(Cafe_FitTrend[[#This Row],[Date]]),1,100,2,100,3,100,4,150,5,150,6,150,7,150,8,200,9,150,10,150,11,150,12,150)</f>
        <v>150</v>
      </c>
      <c r="F298">
        <v>15</v>
      </c>
      <c r="G298">
        <f>IF(OR(WEEKDAY(Cafe_FitTrend[[#This Row],[Date]])=1, WEEKDAY(Cafe_FitTrend[[#This Row],[Date]])=7),1,0)</f>
        <v>0</v>
      </c>
      <c r="H298" s="10">
        <f>(Cafe_FitTrend[[#This Row],[Date]]-$B$372)/365*(1+$A$6)</f>
        <v>-0.22301369863013701</v>
      </c>
      <c r="I298" s="8">
        <f>L$17+(L$18*Cafe_FitTrend[[#This Row],[Temp]])+(L$19*Cafe_FitTrend[[#This Row],[ADSpend]])+(L$20*Cafe_FitTrend[[#This Row],[TapsActive]])+(L$21*Cafe_FitTrend[[#This Row],[IsWeekend]])+(L$22*Cafe_FitTrend[[#This Row],[RollChange]])</f>
        <v>10986.286917582827</v>
      </c>
      <c r="J298" s="4"/>
      <c r="K298" s="4">
        <v>270</v>
      </c>
      <c r="L298" s="4">
        <v>11622.950592946365</v>
      </c>
      <c r="M298" s="4">
        <v>-21.547839005541391</v>
      </c>
    </row>
    <row r="299" spans="2:13" x14ac:dyDescent="0.3">
      <c r="B299" s="1">
        <f t="shared" si="4"/>
        <v>43028</v>
      </c>
      <c r="C299" s="2">
        <v>11598.510457325758</v>
      </c>
      <c r="D299">
        <v>64</v>
      </c>
      <c r="E299" cm="1">
        <f t="array" ref="E299">_xlfn.SWITCH(MONTH(Cafe_FitTrend[[#This Row],[Date]]),1,100,2,100,3,100,4,150,5,150,6,150,7,150,8,200,9,150,10,150,11,150,12,150)</f>
        <v>150</v>
      </c>
      <c r="F299">
        <v>14</v>
      </c>
      <c r="G299">
        <f>IF(OR(WEEKDAY(Cafe_FitTrend[[#This Row],[Date]])=1, WEEKDAY(Cafe_FitTrend[[#This Row],[Date]])=7),1,0)</f>
        <v>0</v>
      </c>
      <c r="H299" s="10">
        <f>(Cafe_FitTrend[[#This Row],[Date]]-$B$372)/365*(1+$A$6)</f>
        <v>-0.22000000000000003</v>
      </c>
      <c r="I299" s="8">
        <f>L$17+(L$18*Cafe_FitTrend[[#This Row],[Temp]])+(L$19*Cafe_FitTrend[[#This Row],[ADSpend]])+(L$20*Cafe_FitTrend[[#This Row],[TapsActive]])+(L$21*Cafe_FitTrend[[#This Row],[IsWeekend]])+(L$22*Cafe_FitTrend[[#This Row],[RollChange]])</f>
        <v>11149.514456262446</v>
      </c>
      <c r="J299" s="4"/>
      <c r="K299" s="4">
        <v>271</v>
      </c>
      <c r="L299" s="4">
        <v>11692.328512806009</v>
      </c>
      <c r="M299" s="4">
        <v>-1065.9438914637794</v>
      </c>
    </row>
    <row r="300" spans="2:13" x14ac:dyDescent="0.3">
      <c r="B300" s="1">
        <f t="shared" si="4"/>
        <v>43029</v>
      </c>
      <c r="C300" s="2">
        <v>14598.490259286169</v>
      </c>
      <c r="D300">
        <v>65</v>
      </c>
      <c r="E300" cm="1">
        <f t="array" ref="E300">_xlfn.SWITCH(MONTH(Cafe_FitTrend[[#This Row],[Date]]),1,100,2,100,3,100,4,150,5,150,6,150,7,150,8,200,9,150,10,150,11,150,12,150)</f>
        <v>150</v>
      </c>
      <c r="F300">
        <v>21</v>
      </c>
      <c r="G300">
        <f>IF(OR(WEEKDAY(Cafe_FitTrend[[#This Row],[Date]])=1, WEEKDAY(Cafe_FitTrend[[#This Row],[Date]])=7),1,0)</f>
        <v>1</v>
      </c>
      <c r="H300" s="10">
        <f>(Cafe_FitTrend[[#This Row],[Date]]-$B$372)/365*(1+$A$6)</f>
        <v>-0.21698630136986302</v>
      </c>
      <c r="I300" s="8">
        <f>L$17+(L$18*Cafe_FitTrend[[#This Row],[Temp]])+(L$19*Cafe_FitTrend[[#This Row],[ADSpend]])+(L$20*Cafe_FitTrend[[#This Row],[TapsActive]])+(L$21*Cafe_FitTrend[[#This Row],[IsWeekend]])+(L$22*Cafe_FitTrend[[#This Row],[RollChange]])</f>
        <v>13908.880591832462</v>
      </c>
      <c r="J300" s="4"/>
      <c r="K300" s="4">
        <v>272</v>
      </c>
      <c r="L300" s="4">
        <v>11726.605698307951</v>
      </c>
      <c r="M300" s="4">
        <v>-487.94590871564287</v>
      </c>
    </row>
    <row r="301" spans="2:13" x14ac:dyDescent="0.3">
      <c r="B301" s="1">
        <f t="shared" si="4"/>
        <v>43030</v>
      </c>
      <c r="C301" s="2">
        <v>12729.563450427751</v>
      </c>
      <c r="D301">
        <v>67</v>
      </c>
      <c r="E301" cm="1">
        <f t="array" ref="E301">_xlfn.SWITCH(MONTH(Cafe_FitTrend[[#This Row],[Date]]),1,100,2,100,3,100,4,150,5,150,6,150,7,150,8,200,9,150,10,150,11,150,12,150)</f>
        <v>150</v>
      </c>
      <c r="F301">
        <v>13</v>
      </c>
      <c r="G301">
        <f>IF(OR(WEEKDAY(Cafe_FitTrend[[#This Row],[Date]])=1, WEEKDAY(Cafe_FitTrend[[#This Row],[Date]])=7),1,0)</f>
        <v>1</v>
      </c>
      <c r="H301" s="10">
        <f>(Cafe_FitTrend[[#This Row],[Date]]-$B$372)/365*(1+$A$6)</f>
        <v>-0.21397260273972604</v>
      </c>
      <c r="I301" s="8">
        <f>L$17+(L$18*Cafe_FitTrend[[#This Row],[Temp]])+(L$19*Cafe_FitTrend[[#This Row],[ADSpend]])+(L$20*Cafe_FitTrend[[#This Row],[TapsActive]])+(L$21*Cafe_FitTrend[[#This Row],[IsWeekend]])+(L$22*Cafe_FitTrend[[#This Row],[RollChange]])</f>
        <v>14162.264051514063</v>
      </c>
      <c r="J301" s="4"/>
      <c r="K301" s="4">
        <v>273</v>
      </c>
      <c r="L301" s="4">
        <v>14345.197405648005</v>
      </c>
      <c r="M301" s="4">
        <v>-506.73658682617133</v>
      </c>
    </row>
    <row r="302" spans="2:13" x14ac:dyDescent="0.3">
      <c r="B302" s="1">
        <f t="shared" si="4"/>
        <v>43031</v>
      </c>
      <c r="C302" s="2">
        <v>11221.851475016729</v>
      </c>
      <c r="D302">
        <v>69</v>
      </c>
      <c r="E302" cm="1">
        <f t="array" ref="E302">_xlfn.SWITCH(MONTH(Cafe_FitTrend[[#This Row],[Date]]),1,100,2,100,3,100,4,150,5,150,6,150,7,150,8,200,9,150,10,150,11,150,12,150)</f>
        <v>150</v>
      </c>
      <c r="F302">
        <v>20</v>
      </c>
      <c r="G302">
        <f>IF(OR(WEEKDAY(Cafe_FitTrend[[#This Row],[Date]])=1, WEEKDAY(Cafe_FitTrend[[#This Row],[Date]])=7),1,0)</f>
        <v>0</v>
      </c>
      <c r="H302" s="10">
        <f>(Cafe_FitTrend[[#This Row],[Date]]-$B$372)/365*(1+$A$6)</f>
        <v>-0.21095890410958903</v>
      </c>
      <c r="I302" s="8">
        <f>L$17+(L$18*Cafe_FitTrend[[#This Row],[Temp]])+(L$19*Cafe_FitTrend[[#This Row],[ADSpend]])+(L$20*Cafe_FitTrend[[#This Row],[TapsActive]])+(L$21*Cafe_FitTrend[[#This Row],[IsWeekend]])+(L$22*Cafe_FitTrend[[#This Row],[RollChange]])</f>
        <v>11275.25118127454</v>
      </c>
      <c r="J302" s="4"/>
      <c r="K302" s="4">
        <v>274</v>
      </c>
      <c r="L302" s="4">
        <v>13878.819460510362</v>
      </c>
      <c r="M302" s="4">
        <v>320.18510210159366</v>
      </c>
    </row>
    <row r="303" spans="2:13" x14ac:dyDescent="0.3">
      <c r="B303" s="1">
        <f t="shared" si="4"/>
        <v>43032</v>
      </c>
      <c r="C303" s="2">
        <v>9848.010462207938</v>
      </c>
      <c r="D303">
        <v>58</v>
      </c>
      <c r="E303" cm="1">
        <f t="array" ref="E303">_xlfn.SWITCH(MONTH(Cafe_FitTrend[[#This Row],[Date]]),1,100,2,100,3,100,4,150,5,150,6,150,7,150,8,200,9,150,10,150,11,150,12,150)</f>
        <v>150</v>
      </c>
      <c r="F303">
        <v>17</v>
      </c>
      <c r="G303">
        <f>IF(OR(WEEKDAY(Cafe_FitTrend[[#This Row],[Date]])=1, WEEKDAY(Cafe_FitTrend[[#This Row],[Date]])=7),1,0)</f>
        <v>0</v>
      </c>
      <c r="H303" s="10">
        <f>(Cafe_FitTrend[[#This Row],[Date]]-$B$372)/365*(1+$A$6)</f>
        <v>-0.20794520547945208</v>
      </c>
      <c r="I303" s="8">
        <f>L$17+(L$18*Cafe_FitTrend[[#This Row],[Temp]])+(L$19*Cafe_FitTrend[[#This Row],[ADSpend]])+(L$20*Cafe_FitTrend[[#This Row],[TapsActive]])+(L$21*Cafe_FitTrend[[#This Row],[IsWeekend]])+(L$22*Cafe_FitTrend[[#This Row],[RollChange]])</f>
        <v>10820.697311189182</v>
      </c>
      <c r="J303" s="4"/>
      <c r="K303" s="4">
        <v>275</v>
      </c>
      <c r="L303" s="4">
        <v>11046.861776915115</v>
      </c>
      <c r="M303" s="4">
        <v>-235.28499818099772</v>
      </c>
    </row>
    <row r="304" spans="2:13" x14ac:dyDescent="0.3">
      <c r="B304" s="1">
        <f t="shared" si="4"/>
        <v>43033</v>
      </c>
      <c r="C304" s="2">
        <v>11644.335898561605</v>
      </c>
      <c r="D304">
        <v>51</v>
      </c>
      <c r="E304" cm="1">
        <f t="array" ref="E304">_xlfn.SWITCH(MONTH(Cafe_FitTrend[[#This Row],[Date]]),1,100,2,100,3,100,4,150,5,150,6,150,7,150,8,200,9,150,10,150,11,150,12,150)</f>
        <v>150</v>
      </c>
      <c r="F304">
        <v>20</v>
      </c>
      <c r="G304">
        <f>IF(OR(WEEKDAY(Cafe_FitTrend[[#This Row],[Date]])=1, WEEKDAY(Cafe_FitTrend[[#This Row],[Date]])=7),1,0)</f>
        <v>0</v>
      </c>
      <c r="H304" s="10">
        <f>(Cafe_FitTrend[[#This Row],[Date]]-$B$372)/365*(1+$A$6)</f>
        <v>-0.2049315068493151</v>
      </c>
      <c r="I304" s="8">
        <f>L$17+(L$18*Cafe_FitTrend[[#This Row],[Temp]])+(L$19*Cafe_FitTrend[[#This Row],[ADSpend]])+(L$20*Cafe_FitTrend[[#This Row],[TapsActive]])+(L$21*Cafe_FitTrend[[#This Row],[IsWeekend]])+(L$22*Cafe_FitTrend[[#This Row],[RollChange]])</f>
        <v>10436.344909819232</v>
      </c>
      <c r="J304" s="4"/>
      <c r="K304" s="4">
        <v>276</v>
      </c>
      <c r="L304" s="4">
        <v>11264.773011439864</v>
      </c>
      <c r="M304" s="4">
        <v>1303.8217182413046</v>
      </c>
    </row>
    <row r="305" spans="2:13" x14ac:dyDescent="0.3">
      <c r="B305" s="1">
        <f t="shared" si="4"/>
        <v>43034</v>
      </c>
      <c r="C305" s="2">
        <v>10976.329062596087</v>
      </c>
      <c r="D305">
        <v>53</v>
      </c>
      <c r="E305" cm="1">
        <f t="array" ref="E305">_xlfn.SWITCH(MONTH(Cafe_FitTrend[[#This Row],[Date]]),1,100,2,100,3,100,4,150,5,150,6,150,7,150,8,200,9,150,10,150,11,150,12,150)</f>
        <v>150</v>
      </c>
      <c r="F305">
        <v>16</v>
      </c>
      <c r="G305">
        <f>IF(OR(WEEKDAY(Cafe_FitTrend[[#This Row],[Date]])=1, WEEKDAY(Cafe_FitTrend[[#This Row],[Date]])=7),1,0)</f>
        <v>0</v>
      </c>
      <c r="H305" s="10">
        <f>(Cafe_FitTrend[[#This Row],[Date]]-$B$372)/365*(1+$A$6)</f>
        <v>-0.2019178082191781</v>
      </c>
      <c r="I305" s="8">
        <f>L$17+(L$18*Cafe_FitTrend[[#This Row],[Temp]])+(L$19*Cafe_FitTrend[[#This Row],[ADSpend]])+(L$20*Cafe_FitTrend[[#This Row],[TapsActive]])+(L$21*Cafe_FitTrend[[#This Row],[IsWeekend]])+(L$22*Cafe_FitTrend[[#This Row],[RollChange]])</f>
        <v>10611.396523551139</v>
      </c>
      <c r="J305" s="4"/>
      <c r="K305" s="4">
        <v>277</v>
      </c>
      <c r="L305" s="4">
        <v>11345.975006351793</v>
      </c>
      <c r="M305" s="4">
        <v>-511.71187987428129</v>
      </c>
    </row>
    <row r="306" spans="2:13" x14ac:dyDescent="0.3">
      <c r="B306" s="1">
        <f t="shared" si="4"/>
        <v>43035</v>
      </c>
      <c r="C306" s="2">
        <v>10251.345859502346</v>
      </c>
      <c r="D306">
        <v>60</v>
      </c>
      <c r="E306" cm="1">
        <f t="array" ref="E306">_xlfn.SWITCH(MONTH(Cafe_FitTrend[[#This Row],[Date]]),1,100,2,100,3,100,4,150,5,150,6,150,7,150,8,200,9,150,10,150,11,150,12,150)</f>
        <v>150</v>
      </c>
      <c r="F306">
        <v>18</v>
      </c>
      <c r="G306">
        <f>IF(OR(WEEKDAY(Cafe_FitTrend[[#This Row],[Date]])=1, WEEKDAY(Cafe_FitTrend[[#This Row],[Date]])=7),1,0)</f>
        <v>0</v>
      </c>
      <c r="H306" s="10">
        <f>(Cafe_FitTrend[[#This Row],[Date]]-$B$372)/365*(1+$A$6)</f>
        <v>-0.19890410958904112</v>
      </c>
      <c r="I306" s="8">
        <f>L$17+(L$18*Cafe_FitTrend[[#This Row],[Temp]])+(L$19*Cafe_FitTrend[[#This Row],[ADSpend]])+(L$20*Cafe_FitTrend[[#This Row],[TapsActive]])+(L$21*Cafe_FitTrend[[#This Row],[IsWeekend]])+(L$22*Cafe_FitTrend[[#This Row],[RollChange]])</f>
        <v>10903.574415408433</v>
      </c>
      <c r="J306" s="4"/>
      <c r="K306" s="4">
        <v>278</v>
      </c>
      <c r="L306" s="4">
        <v>11329.2621938266</v>
      </c>
      <c r="M306" s="4">
        <v>-387.77878875719216</v>
      </c>
    </row>
    <row r="307" spans="2:13" x14ac:dyDescent="0.3">
      <c r="B307" s="1">
        <f t="shared" si="4"/>
        <v>43036</v>
      </c>
      <c r="C307" s="2">
        <v>13340.939170865038</v>
      </c>
      <c r="D307">
        <v>60</v>
      </c>
      <c r="E307" cm="1">
        <f t="array" ref="E307">_xlfn.SWITCH(MONTH(Cafe_FitTrend[[#This Row],[Date]]),1,100,2,100,3,100,4,150,5,150,6,150,7,150,8,200,9,150,10,150,11,150,12,150)</f>
        <v>150</v>
      </c>
      <c r="F307">
        <v>17</v>
      </c>
      <c r="G307">
        <f>IF(OR(WEEKDAY(Cafe_FitTrend[[#This Row],[Date]])=1, WEEKDAY(Cafe_FitTrend[[#This Row],[Date]])=7),1,0)</f>
        <v>1</v>
      </c>
      <c r="H307" s="10">
        <f>(Cafe_FitTrend[[#This Row],[Date]]-$B$372)/365*(1+$A$6)</f>
        <v>-0.19589041095890411</v>
      </c>
      <c r="I307" s="8">
        <f>L$17+(L$18*Cafe_FitTrend[[#This Row],[Temp]])+(L$19*Cafe_FitTrend[[#This Row],[ADSpend]])+(L$20*Cafe_FitTrend[[#This Row],[TapsActive]])+(L$21*Cafe_FitTrend[[#This Row],[IsWeekend]])+(L$22*Cafe_FitTrend[[#This Row],[RollChange]])</f>
        <v>13772.679433467853</v>
      </c>
      <c r="J307" s="4"/>
      <c r="K307" s="4">
        <v>279</v>
      </c>
      <c r="L307" s="4">
        <v>11347.650115659115</v>
      </c>
      <c r="M307" s="4">
        <v>-529.78700463376117</v>
      </c>
    </row>
    <row r="308" spans="2:13" x14ac:dyDescent="0.3">
      <c r="B308" s="1">
        <f t="shared" si="4"/>
        <v>43037</v>
      </c>
      <c r="C308" s="2">
        <v>13349.013216321209</v>
      </c>
      <c r="D308">
        <v>41</v>
      </c>
      <c r="E308" cm="1">
        <f t="array" ref="E308">_xlfn.SWITCH(MONTH(Cafe_FitTrend[[#This Row],[Date]]),1,100,2,100,3,100,4,150,5,150,6,150,7,150,8,200,9,150,10,150,11,150,12,150)</f>
        <v>150</v>
      </c>
      <c r="F308">
        <v>18</v>
      </c>
      <c r="G308">
        <f>IF(OR(WEEKDAY(Cafe_FitTrend[[#This Row],[Date]])=1, WEEKDAY(Cafe_FitTrend[[#This Row],[Date]])=7),1,0)</f>
        <v>1</v>
      </c>
      <c r="H308" s="10">
        <f>(Cafe_FitTrend[[#This Row],[Date]]-$B$372)/365*(1+$A$6)</f>
        <v>-0.19287671232876713</v>
      </c>
      <c r="I308" s="8">
        <f>L$17+(L$18*Cafe_FitTrend[[#This Row],[Temp]])+(L$19*Cafe_FitTrend[[#This Row],[ADSpend]])+(L$20*Cafe_FitTrend[[#This Row],[TapsActive]])+(L$21*Cafe_FitTrend[[#This Row],[IsWeekend]])+(L$22*Cafe_FitTrend[[#This Row],[RollChange]])</f>
        <v>12864.395242152899</v>
      </c>
      <c r="J308" s="4"/>
      <c r="K308" s="4">
        <v>280</v>
      </c>
      <c r="L308" s="4">
        <v>14365.288448383637</v>
      </c>
      <c r="M308" s="4">
        <v>-714.11670845449589</v>
      </c>
    </row>
    <row r="309" spans="2:13" x14ac:dyDescent="0.3">
      <c r="B309" s="1">
        <f t="shared" si="4"/>
        <v>43038</v>
      </c>
      <c r="C309" s="2">
        <v>9656.4071567959272</v>
      </c>
      <c r="D309">
        <v>44</v>
      </c>
      <c r="E309" cm="1">
        <f t="array" ref="E309">_xlfn.SWITCH(MONTH(Cafe_FitTrend[[#This Row],[Date]]),1,100,2,100,3,100,4,150,5,150,6,150,7,150,8,200,9,150,10,150,11,150,12,150)</f>
        <v>150</v>
      </c>
      <c r="F309">
        <v>21</v>
      </c>
      <c r="G309">
        <f>IF(OR(WEEKDAY(Cafe_FitTrend[[#This Row],[Date]])=1, WEEKDAY(Cafe_FitTrend[[#This Row],[Date]])=7),1,0)</f>
        <v>0</v>
      </c>
      <c r="H309" s="10">
        <f>(Cafe_FitTrend[[#This Row],[Date]]-$B$372)/365*(1+$A$6)</f>
        <v>-0.18986301369863018</v>
      </c>
      <c r="I309" s="8">
        <f>L$17+(L$18*Cafe_FitTrend[[#This Row],[Temp]])+(L$19*Cafe_FitTrend[[#This Row],[ADSpend]])+(L$20*Cafe_FitTrend[[#This Row],[TapsActive]])+(L$21*Cafe_FitTrend[[#This Row],[IsWeekend]])+(L$22*Cafe_FitTrend[[#This Row],[RollChange]])</f>
        <v>10102.639027273062</v>
      </c>
      <c r="J309" s="4"/>
      <c r="K309" s="4">
        <v>281</v>
      </c>
      <c r="L309" s="4">
        <v>14321.23378793588</v>
      </c>
      <c r="M309" s="4">
        <v>-789.77954388399121</v>
      </c>
    </row>
    <row r="310" spans="2:13" x14ac:dyDescent="0.3">
      <c r="B310" s="1">
        <f t="shared" si="4"/>
        <v>43039</v>
      </c>
      <c r="C310" s="2">
        <v>11619.050376288858</v>
      </c>
      <c r="D310">
        <v>57</v>
      </c>
      <c r="E310" cm="1">
        <f t="array" ref="E310">_xlfn.SWITCH(MONTH(Cafe_FitTrend[[#This Row],[Date]]),1,100,2,100,3,100,4,150,5,150,6,150,7,150,8,200,9,150,10,150,11,150,12,150)</f>
        <v>150</v>
      </c>
      <c r="F310">
        <v>19</v>
      </c>
      <c r="G310">
        <f>IF(OR(WEEKDAY(Cafe_FitTrend[[#This Row],[Date]])=1, WEEKDAY(Cafe_FitTrend[[#This Row],[Date]])=7),1,0)</f>
        <v>0</v>
      </c>
      <c r="H310" s="10">
        <f>(Cafe_FitTrend[[#This Row],[Date]]-$B$372)/365*(1+$A$6)</f>
        <v>-0.18684931506849317</v>
      </c>
      <c r="I310" s="8">
        <f>L$17+(L$18*Cafe_FitTrend[[#This Row],[Temp]])+(L$19*Cafe_FitTrend[[#This Row],[ADSpend]])+(L$20*Cafe_FitTrend[[#This Row],[TapsActive]])+(L$21*Cafe_FitTrend[[#This Row],[IsWeekend]])+(L$22*Cafe_FitTrend[[#This Row],[RollChange]])</f>
        <v>10754.697621539981</v>
      </c>
      <c r="J310" s="4"/>
      <c r="K310" s="4">
        <v>282</v>
      </c>
      <c r="L310" s="4">
        <v>11594.949798212898</v>
      </c>
      <c r="M310" s="4">
        <v>1070.1907828186195</v>
      </c>
    </row>
    <row r="311" spans="2:13" x14ac:dyDescent="0.3">
      <c r="B311" s="1">
        <f t="shared" si="4"/>
        <v>43040</v>
      </c>
      <c r="C311" s="2">
        <v>12004.123680648663</v>
      </c>
      <c r="D311">
        <v>59</v>
      </c>
      <c r="E311" cm="1">
        <f t="array" ref="E311">_xlfn.SWITCH(MONTH(Cafe_FitTrend[[#This Row],[Date]]),1,100,2,100,3,100,4,150,5,150,6,150,7,150,8,200,9,150,10,150,11,150,12,150)</f>
        <v>150</v>
      </c>
      <c r="F311">
        <v>13</v>
      </c>
      <c r="G311">
        <f>IF(OR(WEEKDAY(Cafe_FitTrend[[#This Row],[Date]])=1, WEEKDAY(Cafe_FitTrend[[#This Row],[Date]])=7),1,0)</f>
        <v>0</v>
      </c>
      <c r="H311" s="10">
        <f>(Cafe_FitTrend[[#This Row],[Date]]-$B$372)/365*(1+$A$6)</f>
        <v>-0.18383561643835619</v>
      </c>
      <c r="I311" s="8">
        <f>L$17+(L$18*Cafe_FitTrend[[#This Row],[Temp]])+(L$19*Cafe_FitTrend[[#This Row],[ADSpend]])+(L$20*Cafe_FitTrend[[#This Row],[TapsActive]])+(L$21*Cafe_FitTrend[[#This Row],[IsWeekend]])+(L$22*Cafe_FitTrend[[#This Row],[RollChange]])</f>
        <v>10968.915158246735</v>
      </c>
      <c r="J311" s="4"/>
      <c r="K311" s="4">
        <v>283</v>
      </c>
      <c r="L311" s="4">
        <v>11613.337720045409</v>
      </c>
      <c r="M311" s="4">
        <v>796.2796198668093</v>
      </c>
    </row>
    <row r="312" spans="2:13" x14ac:dyDescent="0.3">
      <c r="B312" s="1">
        <f t="shared" si="4"/>
        <v>43041</v>
      </c>
      <c r="C312" s="2">
        <v>10205.645185235946</v>
      </c>
      <c r="D312">
        <v>65</v>
      </c>
      <c r="E312" cm="1">
        <f t="array" ref="E312">_xlfn.SWITCH(MONTH(Cafe_FitTrend[[#This Row],[Date]]),1,100,2,100,3,100,4,150,5,150,6,150,7,150,8,200,9,150,10,150,11,150,12,150)</f>
        <v>150</v>
      </c>
      <c r="F312">
        <v>14</v>
      </c>
      <c r="G312">
        <f>IF(OR(WEEKDAY(Cafe_FitTrend[[#This Row],[Date]])=1, WEEKDAY(Cafe_FitTrend[[#This Row],[Date]])=7),1,0)</f>
        <v>0</v>
      </c>
      <c r="H312" s="10">
        <f>(Cafe_FitTrend[[#This Row],[Date]]-$B$372)/365*(1+$A$6)</f>
        <v>-0.18082191780821918</v>
      </c>
      <c r="I312" s="8">
        <f>L$17+(L$18*Cafe_FitTrend[[#This Row],[Temp]])+(L$19*Cafe_FitTrend[[#This Row],[ADSpend]])+(L$20*Cafe_FitTrend[[#This Row],[TapsActive]])+(L$21*Cafe_FitTrend[[#This Row],[IsWeekend]])+(L$22*Cafe_FitTrend[[#This Row],[RollChange]])</f>
        <v>11233.751202181467</v>
      </c>
      <c r="J312" s="4"/>
      <c r="K312" s="4">
        <v>284</v>
      </c>
      <c r="L312" s="4">
        <v>11643.549716930205</v>
      </c>
      <c r="M312" s="4">
        <v>-1185.1287042221975</v>
      </c>
    </row>
    <row r="313" spans="2:13" x14ac:dyDescent="0.3">
      <c r="B313" s="1">
        <f t="shared" si="4"/>
        <v>43042</v>
      </c>
      <c r="C313" s="2">
        <v>11101.261149248119</v>
      </c>
      <c r="D313">
        <v>67</v>
      </c>
      <c r="E313" cm="1">
        <f t="array" ref="E313">_xlfn.SWITCH(MONTH(Cafe_FitTrend[[#This Row],[Date]]),1,100,2,100,3,100,4,150,5,150,6,150,7,150,8,200,9,150,10,150,11,150,12,150)</f>
        <v>150</v>
      </c>
      <c r="F313">
        <v>22</v>
      </c>
      <c r="G313">
        <f>IF(OR(WEEKDAY(Cafe_FitTrend[[#This Row],[Date]])=1, WEEKDAY(Cafe_FitTrend[[#This Row],[Date]])=7),1,0)</f>
        <v>0</v>
      </c>
      <c r="H313" s="10">
        <f>(Cafe_FitTrend[[#This Row],[Date]]-$B$372)/365*(1+$A$6)</f>
        <v>-0.17780821917808221</v>
      </c>
      <c r="I313" s="8">
        <f>L$17+(L$18*Cafe_FitTrend[[#This Row],[Temp]])+(L$19*Cafe_FitTrend[[#This Row],[ADSpend]])+(L$20*Cafe_FitTrend[[#This Row],[TapsActive]])+(L$21*Cafe_FitTrend[[#This Row],[IsWeekend]])+(L$22*Cafe_FitTrend[[#This Row],[RollChange]])</f>
        <v>11173.807278064283</v>
      </c>
      <c r="J313" s="4"/>
      <c r="K313" s="4">
        <v>285</v>
      </c>
      <c r="L313" s="4">
        <v>11756.158748381844</v>
      </c>
      <c r="M313" s="4">
        <v>-1063.1013641084719</v>
      </c>
    </row>
    <row r="314" spans="2:13" x14ac:dyDescent="0.3">
      <c r="B314" s="1">
        <f t="shared" si="4"/>
        <v>43043</v>
      </c>
      <c r="C314" s="2">
        <v>13412.432537485445</v>
      </c>
      <c r="D314">
        <v>69</v>
      </c>
      <c r="E314" cm="1">
        <f t="array" ref="E314">_xlfn.SWITCH(MONTH(Cafe_FitTrend[[#This Row],[Date]]),1,100,2,100,3,100,4,150,5,150,6,150,7,150,8,200,9,150,10,150,11,150,12,150)</f>
        <v>150</v>
      </c>
      <c r="F314">
        <v>21</v>
      </c>
      <c r="G314">
        <f>IF(OR(WEEKDAY(Cafe_FitTrend[[#This Row],[Date]])=1, WEEKDAY(Cafe_FitTrend[[#This Row],[Date]])=7),1,0)</f>
        <v>1</v>
      </c>
      <c r="H314" s="10">
        <f>(Cafe_FitTrend[[#This Row],[Date]]-$B$372)/365*(1+$A$6)</f>
        <v>-0.17479452054794523</v>
      </c>
      <c r="I314" s="8">
        <f>L$17+(L$18*Cafe_FitTrend[[#This Row],[Temp]])+(L$19*Cafe_FitTrend[[#This Row],[ADSpend]])+(L$20*Cafe_FitTrend[[#This Row],[TapsActive]])+(L$21*Cafe_FitTrend[[#This Row],[IsWeekend]])+(L$22*Cafe_FitTrend[[#This Row],[RollChange]])</f>
        <v>14136.761914943678</v>
      </c>
      <c r="J314" s="4"/>
      <c r="K314" s="4">
        <v>286</v>
      </c>
      <c r="L314" s="4">
        <v>11461.590777214722</v>
      </c>
      <c r="M314" s="4">
        <v>1471.5610884721118</v>
      </c>
    </row>
    <row r="315" spans="2:13" x14ac:dyDescent="0.3">
      <c r="B315" s="1">
        <f t="shared" si="4"/>
        <v>43044</v>
      </c>
      <c r="C315" s="2">
        <v>14886.828481627461</v>
      </c>
      <c r="D315">
        <v>68</v>
      </c>
      <c r="E315" cm="1">
        <f t="array" ref="E315">_xlfn.SWITCH(MONTH(Cafe_FitTrend[[#This Row],[Date]]),1,100,2,100,3,100,4,150,5,150,6,150,7,150,8,200,9,150,10,150,11,150,12,150)</f>
        <v>150</v>
      </c>
      <c r="F315">
        <v>16</v>
      </c>
      <c r="G315">
        <f>IF(OR(WEEKDAY(Cafe_FitTrend[[#This Row],[Date]])=1, WEEKDAY(Cafe_FitTrend[[#This Row],[Date]])=7),1,0)</f>
        <v>1</v>
      </c>
      <c r="H315" s="10">
        <f>(Cafe_FitTrend[[#This Row],[Date]]-$B$372)/365*(1+$A$6)</f>
        <v>-0.17178082191780822</v>
      </c>
      <c r="I315" s="8">
        <f>L$17+(L$18*Cafe_FitTrend[[#This Row],[Temp]])+(L$19*Cafe_FitTrend[[#This Row],[ADSpend]])+(L$20*Cafe_FitTrend[[#This Row],[TapsActive]])+(L$21*Cafe_FitTrend[[#This Row],[IsWeekend]])+(L$22*Cafe_FitTrend[[#This Row],[RollChange]])</f>
        <v>14190.622061933043</v>
      </c>
      <c r="J315" s="4"/>
      <c r="K315" s="4">
        <v>287</v>
      </c>
      <c r="L315" s="4">
        <v>14268.253212993875</v>
      </c>
      <c r="M315" s="4">
        <v>-441.52791624550991</v>
      </c>
    </row>
    <row r="316" spans="2:13" x14ac:dyDescent="0.3">
      <c r="B316" s="1">
        <f t="shared" si="4"/>
        <v>43045</v>
      </c>
      <c r="C316" s="2">
        <v>11170.178908346799</v>
      </c>
      <c r="D316">
        <v>69</v>
      </c>
      <c r="E316" cm="1">
        <f t="array" ref="E316">_xlfn.SWITCH(MONTH(Cafe_FitTrend[[#This Row],[Date]]),1,100,2,100,3,100,4,150,5,150,6,150,7,150,8,200,9,150,10,150,11,150,12,150)</f>
        <v>150</v>
      </c>
      <c r="F316">
        <v>13</v>
      </c>
      <c r="G316">
        <f>IF(OR(WEEKDAY(Cafe_FitTrend[[#This Row],[Date]])=1, WEEKDAY(Cafe_FitTrend[[#This Row],[Date]])=7),1,0)</f>
        <v>0</v>
      </c>
      <c r="H316" s="10">
        <f>(Cafe_FitTrend[[#This Row],[Date]]-$B$372)/365*(1+$A$6)</f>
        <v>-0.16876712328767127</v>
      </c>
      <c r="I316" s="8">
        <f>L$17+(L$18*Cafe_FitTrend[[#This Row],[Temp]])+(L$19*Cafe_FitTrend[[#This Row],[ADSpend]])+(L$20*Cafe_FitTrend[[#This Row],[TapsActive]])+(L$21*Cafe_FitTrend[[#This Row],[IsWeekend]])+(L$22*Cafe_FitTrend[[#This Row],[RollChange]])</f>
        <v>11452.513997157774</v>
      </c>
      <c r="J316" s="4"/>
      <c r="K316" s="4">
        <v>288</v>
      </c>
      <c r="L316" s="4">
        <v>14173.208554518988</v>
      </c>
      <c r="M316" s="4">
        <v>-768.76794398951279</v>
      </c>
    </row>
    <row r="317" spans="2:13" x14ac:dyDescent="0.3">
      <c r="B317" s="1">
        <f t="shared" si="4"/>
        <v>43046</v>
      </c>
      <c r="C317" s="2">
        <v>10865.205608974458</v>
      </c>
      <c r="D317">
        <v>70</v>
      </c>
      <c r="E317" cm="1">
        <f t="array" ref="E317">_xlfn.SWITCH(MONTH(Cafe_FitTrend[[#This Row],[Date]]),1,100,2,100,3,100,4,150,5,150,6,150,7,150,8,200,9,150,10,150,11,150,12,150)</f>
        <v>150</v>
      </c>
      <c r="F317">
        <v>15</v>
      </c>
      <c r="G317">
        <f>IF(OR(WEEKDAY(Cafe_FitTrend[[#This Row],[Date]])=1, WEEKDAY(Cafe_FitTrend[[#This Row],[Date]])=7),1,0)</f>
        <v>0</v>
      </c>
      <c r="H317" s="10">
        <f>(Cafe_FitTrend[[#This Row],[Date]]-$B$372)/365*(1+$A$6)</f>
        <v>-0.16575342465753426</v>
      </c>
      <c r="I317" s="8">
        <f>L$17+(L$18*Cafe_FitTrend[[#This Row],[Temp]])+(L$19*Cafe_FitTrend[[#This Row],[ADSpend]])+(L$20*Cafe_FitTrend[[#This Row],[TapsActive]])+(L$21*Cafe_FitTrend[[#This Row],[IsWeekend]])+(L$22*Cafe_FitTrend[[#This Row],[RollChange]])</f>
        <v>11463.143032555148</v>
      </c>
      <c r="J317" s="4"/>
      <c r="K317" s="4">
        <v>289</v>
      </c>
      <c r="L317" s="4">
        <v>11133.968671796369</v>
      </c>
      <c r="M317" s="4">
        <v>-574.97806546065112</v>
      </c>
    </row>
    <row r="318" spans="2:13" x14ac:dyDescent="0.3">
      <c r="B318" s="1">
        <f t="shared" si="4"/>
        <v>43047</v>
      </c>
      <c r="C318" s="2">
        <v>11507.992198630338</v>
      </c>
      <c r="D318">
        <v>63</v>
      </c>
      <c r="E318" cm="1">
        <f t="array" ref="E318">_xlfn.SWITCH(MONTH(Cafe_FitTrend[[#This Row],[Date]]),1,100,2,100,3,100,4,150,5,150,6,150,7,150,8,200,9,150,10,150,11,150,12,150)</f>
        <v>150</v>
      </c>
      <c r="F318">
        <v>17</v>
      </c>
      <c r="G318">
        <f>IF(OR(WEEKDAY(Cafe_FitTrend[[#This Row],[Date]])=1, WEEKDAY(Cafe_FitTrend[[#This Row],[Date]])=7),1,0)</f>
        <v>0</v>
      </c>
      <c r="H318" s="10">
        <f>(Cafe_FitTrend[[#This Row],[Date]]-$B$372)/365*(1+$A$6)</f>
        <v>-0.16273972602739728</v>
      </c>
      <c r="I318" s="8">
        <f>L$17+(L$18*Cafe_FitTrend[[#This Row],[Temp]])+(L$19*Cafe_FitTrend[[#This Row],[ADSpend]])+(L$20*Cafe_FitTrend[[#This Row],[TapsActive]])+(L$21*Cafe_FitTrend[[#This Row],[IsWeekend]])+(L$22*Cafe_FitTrend[[#This Row],[RollChange]])</f>
        <v>11098.373592672619</v>
      </c>
      <c r="J318" s="4"/>
      <c r="K318" s="4">
        <v>290</v>
      </c>
      <c r="L318" s="4">
        <v>10847.531077863538</v>
      </c>
      <c r="M318" s="4">
        <v>-754.33894016855083</v>
      </c>
    </row>
    <row r="319" spans="2:13" x14ac:dyDescent="0.3">
      <c r="B319" s="1">
        <f t="shared" si="4"/>
        <v>43048</v>
      </c>
      <c r="C319" s="2">
        <v>9744.2887203135451</v>
      </c>
      <c r="D319">
        <v>52</v>
      </c>
      <c r="E319" cm="1">
        <f t="array" ref="E319">_xlfn.SWITCH(MONTH(Cafe_FitTrend[[#This Row],[Date]]),1,100,2,100,3,100,4,150,5,150,6,150,7,150,8,200,9,150,10,150,11,150,12,150)</f>
        <v>150</v>
      </c>
      <c r="F319">
        <v>21</v>
      </c>
      <c r="G319">
        <f>IF(OR(WEEKDAY(Cafe_FitTrend[[#This Row],[Date]])=1, WEEKDAY(Cafe_FitTrend[[#This Row],[Date]])=7),1,0)</f>
        <v>0</v>
      </c>
      <c r="H319" s="10">
        <f>(Cafe_FitTrend[[#This Row],[Date]]-$B$372)/365*(1+$A$6)</f>
        <v>-0.15972602739726027</v>
      </c>
      <c r="I319" s="8">
        <f>L$17+(L$18*Cafe_FitTrend[[#This Row],[Temp]])+(L$19*Cafe_FitTrend[[#This Row],[ADSpend]])+(L$20*Cafe_FitTrend[[#This Row],[TapsActive]])+(L$21*Cafe_FitTrend[[#This Row],[IsWeekend]])+(L$22*Cafe_FitTrend[[#This Row],[RollChange]])</f>
        <v>10506.738992175293</v>
      </c>
      <c r="J319" s="4"/>
      <c r="K319" s="4">
        <v>291</v>
      </c>
      <c r="L319" s="4">
        <v>10764.310494440935</v>
      </c>
      <c r="M319" s="4">
        <v>943.00467868641681</v>
      </c>
    </row>
    <row r="320" spans="2:13" x14ac:dyDescent="0.3">
      <c r="B320" s="1">
        <f t="shared" si="4"/>
        <v>43049</v>
      </c>
      <c r="C320" s="2">
        <v>11790.5649441447</v>
      </c>
      <c r="D320">
        <v>52</v>
      </c>
      <c r="E320" cm="1">
        <f t="array" ref="E320">_xlfn.SWITCH(MONTH(Cafe_FitTrend[[#This Row],[Date]]),1,100,2,100,3,100,4,150,5,150,6,150,7,150,8,200,9,150,10,150,11,150,12,150)</f>
        <v>150</v>
      </c>
      <c r="F320">
        <v>17</v>
      </c>
      <c r="G320">
        <f>IF(OR(WEEKDAY(Cafe_FitTrend[[#This Row],[Date]])=1, WEEKDAY(Cafe_FitTrend[[#This Row],[Date]])=7),1,0)</f>
        <v>0</v>
      </c>
      <c r="H320" s="10">
        <f>(Cafe_FitTrend[[#This Row],[Date]]-$B$372)/365*(1+$A$6)</f>
        <v>-0.15671232876712329</v>
      </c>
      <c r="I320" s="8">
        <f>L$17+(L$18*Cafe_FitTrend[[#This Row],[Temp]])+(L$19*Cafe_FitTrend[[#This Row],[ADSpend]])+(L$20*Cafe_FitTrend[[#This Row],[TapsActive]])+(L$21*Cafe_FitTrend[[#This Row],[IsWeekend]])+(L$22*Cafe_FitTrend[[#This Row],[RollChange]])</f>
        <v>10587.940987087222</v>
      </c>
      <c r="J320" s="4"/>
      <c r="K320" s="4">
        <v>292</v>
      </c>
      <c r="L320" s="4">
        <v>10986.286917582827</v>
      </c>
      <c r="M320" s="4">
        <v>979.98356822338974</v>
      </c>
    </row>
    <row r="321" spans="2:13" x14ac:dyDescent="0.3">
      <c r="B321" s="1">
        <f t="shared" si="4"/>
        <v>43050</v>
      </c>
      <c r="C321" s="2">
        <v>12822.66044544465</v>
      </c>
      <c r="D321">
        <v>48</v>
      </c>
      <c r="E321" cm="1">
        <f t="array" ref="E321">_xlfn.SWITCH(MONTH(Cafe_FitTrend[[#This Row],[Date]]),1,100,2,100,3,100,4,150,5,150,6,150,7,150,8,200,9,150,10,150,11,150,12,150)</f>
        <v>150</v>
      </c>
      <c r="F321">
        <v>12</v>
      </c>
      <c r="G321">
        <f>IF(OR(WEEKDAY(Cafe_FitTrend[[#This Row],[Date]])=1, WEEKDAY(Cafe_FitTrend[[#This Row],[Date]])=7),1,0)</f>
        <v>1</v>
      </c>
      <c r="H321" s="10">
        <f>(Cafe_FitTrend[[#This Row],[Date]]-$B$372)/365*(1+$A$6)</f>
        <v>-0.15369863013698631</v>
      </c>
      <c r="I321" s="8">
        <f>L$17+(L$18*Cafe_FitTrend[[#This Row],[Temp]])+(L$19*Cafe_FitTrend[[#This Row],[ADSpend]])+(L$20*Cafe_FitTrend[[#This Row],[TapsActive]])+(L$21*Cafe_FitTrend[[#This Row],[IsWeekend]])+(L$22*Cafe_FitTrend[[#This Row],[RollChange]])</f>
        <v>13347.67861345639</v>
      </c>
      <c r="J321" s="4"/>
      <c r="K321" s="4">
        <v>293</v>
      </c>
      <c r="L321" s="4">
        <v>11149.514456262446</v>
      </c>
      <c r="M321" s="4">
        <v>448.99600106331127</v>
      </c>
    </row>
    <row r="322" spans="2:13" x14ac:dyDescent="0.3">
      <c r="B322" s="1">
        <f t="shared" si="4"/>
        <v>43051</v>
      </c>
      <c r="C322" s="2">
        <v>13697.908954488961</v>
      </c>
      <c r="D322">
        <v>47</v>
      </c>
      <c r="E322" cm="1">
        <f t="array" ref="E322">_xlfn.SWITCH(MONTH(Cafe_FitTrend[[#This Row],[Date]]),1,100,2,100,3,100,4,150,5,150,6,150,7,150,8,200,9,150,10,150,11,150,12,150)</f>
        <v>150</v>
      </c>
      <c r="F322">
        <v>19</v>
      </c>
      <c r="G322">
        <f>IF(OR(WEEKDAY(Cafe_FitTrend[[#This Row],[Date]])=1, WEEKDAY(Cafe_FitTrend[[#This Row],[Date]])=7),1,0)</f>
        <v>1</v>
      </c>
      <c r="H322" s="10">
        <f>(Cafe_FitTrend[[#This Row],[Date]]-$B$372)/365*(1+$A$6)</f>
        <v>-0.15068493150684931</v>
      </c>
      <c r="I322" s="8">
        <f>L$17+(L$18*Cafe_FitTrend[[#This Row],[Temp]])+(L$19*Cafe_FitTrend[[#This Row],[ADSpend]])+(L$20*Cafe_FitTrend[[#This Row],[TapsActive]])+(L$21*Cafe_FitTrend[[#This Row],[IsWeekend]])+(L$22*Cafe_FitTrend[[#This Row],[RollChange]])</f>
        <v>13166.543222596667</v>
      </c>
      <c r="J322" s="4"/>
      <c r="K322" s="4">
        <v>294</v>
      </c>
      <c r="L322" s="4">
        <v>13908.880591832462</v>
      </c>
      <c r="M322" s="4">
        <v>689.60966745370752</v>
      </c>
    </row>
    <row r="323" spans="2:13" x14ac:dyDescent="0.3">
      <c r="B323" s="1">
        <f t="shared" si="4"/>
        <v>43052</v>
      </c>
      <c r="C323" s="2">
        <v>11099.971678319562</v>
      </c>
      <c r="D323">
        <v>52</v>
      </c>
      <c r="E323" cm="1">
        <f t="array" ref="E323">_xlfn.SWITCH(MONTH(Cafe_FitTrend[[#This Row],[Date]]),1,100,2,100,3,100,4,150,5,150,6,150,7,150,8,200,9,150,10,150,11,150,12,150)</f>
        <v>150</v>
      </c>
      <c r="F323">
        <v>16</v>
      </c>
      <c r="G323">
        <f>IF(OR(WEEKDAY(Cafe_FitTrend[[#This Row],[Date]])=1, WEEKDAY(Cafe_FitTrend[[#This Row],[Date]])=7),1,0)</f>
        <v>0</v>
      </c>
      <c r="H323" s="10">
        <f>(Cafe_FitTrend[[#This Row],[Date]]-$B$372)/365*(1+$A$6)</f>
        <v>-0.14767123287671235</v>
      </c>
      <c r="I323" s="8">
        <f>L$17+(L$18*Cafe_FitTrend[[#This Row],[Temp]])+(L$19*Cafe_FitTrend[[#This Row],[ADSpend]])+(L$20*Cafe_FitTrend[[#This Row],[TapsActive]])+(L$21*Cafe_FitTrend[[#This Row],[IsWeekend]])+(L$22*Cafe_FitTrend[[#This Row],[RollChange]])</f>
        <v>10616.134395461348</v>
      </c>
      <c r="J323" s="4"/>
      <c r="K323" s="4">
        <v>295</v>
      </c>
      <c r="L323" s="4">
        <v>14162.264051514063</v>
      </c>
      <c r="M323" s="4">
        <v>-1432.7006010863115</v>
      </c>
    </row>
    <row r="324" spans="2:13" x14ac:dyDescent="0.3">
      <c r="B324" s="1">
        <f t="shared" si="4"/>
        <v>43053</v>
      </c>
      <c r="C324" s="2">
        <v>10126.289325321202</v>
      </c>
      <c r="D324">
        <v>50</v>
      </c>
      <c r="E324" cm="1">
        <f t="array" ref="E324">_xlfn.SWITCH(MONTH(Cafe_FitTrend[[#This Row],[Date]]),1,100,2,100,3,100,4,150,5,150,6,150,7,150,8,200,9,150,10,150,11,150,12,150)</f>
        <v>150</v>
      </c>
      <c r="F324">
        <v>19</v>
      </c>
      <c r="G324">
        <f>IF(OR(WEEKDAY(Cafe_FitTrend[[#This Row],[Date]])=1, WEEKDAY(Cafe_FitTrend[[#This Row],[Date]])=7),1,0)</f>
        <v>0</v>
      </c>
      <c r="H324" s="10">
        <f>(Cafe_FitTrend[[#This Row],[Date]]-$B$372)/365*(1+$A$6)</f>
        <v>-0.14465753424657535</v>
      </c>
      <c r="I324" s="8">
        <f>L$17+(L$18*Cafe_FitTrend[[#This Row],[Temp]])+(L$19*Cafe_FitTrend[[#This Row],[ADSpend]])+(L$20*Cafe_FitTrend[[#This Row],[TapsActive]])+(L$21*Cafe_FitTrend[[#This Row],[IsWeekend]])+(L$22*Cafe_FitTrend[[#This Row],[RollChange]])</f>
        <v>10466.406041141334</v>
      </c>
      <c r="J324" s="4"/>
      <c r="K324" s="4">
        <v>296</v>
      </c>
      <c r="L324" s="4">
        <v>11275.25118127454</v>
      </c>
      <c r="M324" s="4">
        <v>-53.399706257810976</v>
      </c>
    </row>
    <row r="325" spans="2:13" x14ac:dyDescent="0.3">
      <c r="B325" s="1">
        <f t="shared" si="4"/>
        <v>43054</v>
      </c>
      <c r="C325" s="2">
        <v>11271.588431468135</v>
      </c>
      <c r="D325">
        <v>49</v>
      </c>
      <c r="E325" cm="1">
        <f t="array" ref="E325">_xlfn.SWITCH(MONTH(Cafe_FitTrend[[#This Row],[Date]]),1,100,2,100,3,100,4,150,5,150,6,150,7,150,8,200,9,150,10,150,11,150,12,150)</f>
        <v>150</v>
      </c>
      <c r="F325">
        <v>15</v>
      </c>
      <c r="G325">
        <f>IF(OR(WEEKDAY(Cafe_FitTrend[[#This Row],[Date]])=1, WEEKDAY(Cafe_FitTrend[[#This Row],[Date]])=7),1,0)</f>
        <v>0</v>
      </c>
      <c r="H325" s="10">
        <f>(Cafe_FitTrend[[#This Row],[Date]]-$B$372)/365*(1+$A$6)</f>
        <v>-0.14164383561643837</v>
      </c>
      <c r="I325" s="8">
        <f>L$17+(L$18*Cafe_FitTrend[[#This Row],[Temp]])+(L$19*Cafe_FitTrend[[#This Row],[ADSpend]])+(L$20*Cafe_FitTrend[[#This Row],[TapsActive]])+(L$21*Cafe_FitTrend[[#This Row],[IsWeekend]])+(L$22*Cafe_FitTrend[[#This Row],[RollChange]])</f>
        <v>10500.683226643276</v>
      </c>
      <c r="J325" s="4"/>
      <c r="K325" s="4">
        <v>297</v>
      </c>
      <c r="L325" s="4">
        <v>10820.697311189182</v>
      </c>
      <c r="M325" s="4">
        <v>-972.68684898124411</v>
      </c>
    </row>
    <row r="326" spans="2:13" x14ac:dyDescent="0.3">
      <c r="B326" s="1">
        <f t="shared" si="4"/>
        <v>43055</v>
      </c>
      <c r="C326" s="2">
        <v>10146.158844534812</v>
      </c>
      <c r="D326">
        <v>56</v>
      </c>
      <c r="E326" cm="1">
        <f t="array" ref="E326">_xlfn.SWITCH(MONTH(Cafe_FitTrend[[#This Row],[Date]]),1,100,2,100,3,100,4,150,5,150,6,150,7,150,8,200,9,150,10,150,11,150,12,150)</f>
        <v>150</v>
      </c>
      <c r="F326">
        <v>20</v>
      </c>
      <c r="G326">
        <f>IF(OR(WEEKDAY(Cafe_FitTrend[[#This Row],[Date]])=1, WEEKDAY(Cafe_FitTrend[[#This Row],[Date]])=7),1,0)</f>
        <v>0</v>
      </c>
      <c r="H326" s="10">
        <f>(Cafe_FitTrend[[#This Row],[Date]]-$B$372)/365*(1+$A$6)</f>
        <v>-0.13863013698630139</v>
      </c>
      <c r="I326" s="8">
        <f>L$17+(L$18*Cafe_FitTrend[[#This Row],[Temp]])+(L$19*Cafe_FitTrend[[#This Row],[ADSpend]])+(L$20*Cafe_FitTrend[[#This Row],[TapsActive]])+(L$21*Cafe_FitTrend[[#This Row],[IsWeekend]])+(L$22*Cafe_FitTrend[[#This Row],[RollChange]])</f>
        <v>10734.112234038301</v>
      </c>
      <c r="J326" s="4"/>
      <c r="K326" s="4">
        <v>298</v>
      </c>
      <c r="L326" s="4">
        <v>10436.344909819232</v>
      </c>
      <c r="M326" s="4">
        <v>1207.9909887423728</v>
      </c>
    </row>
    <row r="327" spans="2:13" x14ac:dyDescent="0.3">
      <c r="B327" s="1">
        <f t="shared" si="4"/>
        <v>43056</v>
      </c>
      <c r="C327" s="2">
        <v>11818.171986562036</v>
      </c>
      <c r="D327">
        <v>53</v>
      </c>
      <c r="E327" cm="1">
        <f t="array" ref="E327">_xlfn.SWITCH(MONTH(Cafe_FitTrend[[#This Row],[Date]]),1,100,2,100,3,100,4,150,5,150,6,150,7,150,8,200,9,150,10,150,11,150,12,150)</f>
        <v>150</v>
      </c>
      <c r="F327">
        <v>13</v>
      </c>
      <c r="G327">
        <f>IF(OR(WEEKDAY(Cafe_FitTrend[[#This Row],[Date]])=1, WEEKDAY(Cafe_FitTrend[[#This Row],[Date]])=7),1,0)</f>
        <v>0</v>
      </c>
      <c r="H327" s="10">
        <f>(Cafe_FitTrend[[#This Row],[Date]]-$B$372)/365*(1+$A$6)</f>
        <v>-0.13561643835616438</v>
      </c>
      <c r="I327" s="8">
        <f>L$17+(L$18*Cafe_FitTrend[[#This Row],[Temp]])+(L$19*Cafe_FitTrend[[#This Row],[ADSpend]])+(L$20*Cafe_FitTrend[[#This Row],[TapsActive]])+(L$21*Cafe_FitTrend[[#This Row],[IsWeekend]])+(L$22*Cafe_FitTrend[[#This Row],[RollChange]])</f>
        <v>10733.288685182541</v>
      </c>
      <c r="J327" s="4"/>
      <c r="K327" s="4">
        <v>299</v>
      </c>
      <c r="L327" s="4">
        <v>10611.396523551139</v>
      </c>
      <c r="M327" s="4">
        <v>364.9325390449485</v>
      </c>
    </row>
    <row r="328" spans="2:13" x14ac:dyDescent="0.3">
      <c r="B328" s="1">
        <f t="shared" si="4"/>
        <v>43057</v>
      </c>
      <c r="C328" s="2">
        <v>12503.484854826313</v>
      </c>
      <c r="D328">
        <v>55</v>
      </c>
      <c r="E328" cm="1">
        <f t="array" ref="E328">_xlfn.SWITCH(MONTH(Cafe_FitTrend[[#This Row],[Date]]),1,100,2,100,3,100,4,150,5,150,6,150,7,150,8,200,9,150,10,150,11,150,12,150)</f>
        <v>150</v>
      </c>
      <c r="F328">
        <v>20</v>
      </c>
      <c r="G328">
        <f>IF(OR(WEEKDAY(Cafe_FitTrend[[#This Row],[Date]])=1, WEEKDAY(Cafe_FitTrend[[#This Row],[Date]])=7),1,0)</f>
        <v>1</v>
      </c>
      <c r="H328" s="10">
        <f>(Cafe_FitTrend[[#This Row],[Date]]-$B$372)/365*(1+$A$6)</f>
        <v>-0.1326027397260274</v>
      </c>
      <c r="I328" s="8">
        <f>L$17+(L$18*Cafe_FitTrend[[#This Row],[Temp]])+(L$19*Cafe_FitTrend[[#This Row],[ADSpend]])+(L$20*Cafe_FitTrend[[#This Row],[TapsActive]])+(L$21*Cafe_FitTrend[[#This Row],[IsWeekend]])+(L$22*Cafe_FitTrend[[#This Row],[RollChange]])</f>
        <v>13539.579630162543</v>
      </c>
      <c r="J328" s="4"/>
      <c r="K328" s="4">
        <v>300</v>
      </c>
      <c r="L328" s="4">
        <v>10903.574415408433</v>
      </c>
      <c r="M328" s="4">
        <v>-652.22855590608742</v>
      </c>
    </row>
    <row r="329" spans="2:13" x14ac:dyDescent="0.3">
      <c r="B329" s="1">
        <f t="shared" ref="B329:B392" si="5">B328+1</f>
        <v>43058</v>
      </c>
      <c r="C329" s="2">
        <v>14240.087121828556</v>
      </c>
      <c r="D329">
        <v>53</v>
      </c>
      <c r="E329" cm="1">
        <f t="array" ref="E329">_xlfn.SWITCH(MONTH(Cafe_FitTrend[[#This Row],[Date]]),1,100,2,100,3,100,4,150,5,150,6,150,7,150,8,200,9,150,10,150,11,150,12,150)</f>
        <v>150</v>
      </c>
      <c r="F329">
        <v>20</v>
      </c>
      <c r="G329">
        <f>IF(OR(WEEKDAY(Cafe_FitTrend[[#This Row],[Date]])=1, WEEKDAY(Cafe_FitTrend[[#This Row],[Date]])=7),1,0)</f>
        <v>1</v>
      </c>
      <c r="H329" s="10">
        <f>(Cafe_FitTrend[[#This Row],[Date]]-$B$372)/365*(1+$A$6)</f>
        <v>-0.12958904109589042</v>
      </c>
      <c r="I329" s="8">
        <f>L$17+(L$18*Cafe_FitTrend[[#This Row],[Temp]])+(L$19*Cafe_FitTrend[[#This Row],[ADSpend]])+(L$20*Cafe_FitTrend[[#This Row],[TapsActive]])+(L$21*Cafe_FitTrend[[#This Row],[IsWeekend]])+(L$22*Cafe_FitTrend[[#This Row],[RollChange]])</f>
        <v>13448.600160304803</v>
      </c>
      <c r="J329" s="4"/>
      <c r="K329" s="4">
        <v>301</v>
      </c>
      <c r="L329" s="4">
        <v>13772.679433467853</v>
      </c>
      <c r="M329" s="4">
        <v>-431.74026260281425</v>
      </c>
    </row>
    <row r="330" spans="2:13" x14ac:dyDescent="0.3">
      <c r="B330" s="1">
        <f t="shared" si="5"/>
        <v>43059</v>
      </c>
      <c r="C330" s="2">
        <v>10636.922383958783</v>
      </c>
      <c r="D330">
        <v>44</v>
      </c>
      <c r="E330" cm="1">
        <f t="array" ref="E330">_xlfn.SWITCH(MONTH(Cafe_FitTrend[[#This Row],[Date]]),1,100,2,100,3,100,4,150,5,150,6,150,7,150,8,200,9,150,10,150,11,150,12,150)</f>
        <v>150</v>
      </c>
      <c r="F330">
        <v>21</v>
      </c>
      <c r="G330">
        <f>IF(OR(WEEKDAY(Cafe_FitTrend[[#This Row],[Date]])=1, WEEKDAY(Cafe_FitTrend[[#This Row],[Date]])=7),1,0)</f>
        <v>0</v>
      </c>
      <c r="H330" s="10">
        <f>(Cafe_FitTrend[[#This Row],[Date]]-$B$372)/365*(1+$A$6)</f>
        <v>-0.12657534246575344</v>
      </c>
      <c r="I330" s="8">
        <f>L$17+(L$18*Cafe_FitTrend[[#This Row],[Temp]])+(L$19*Cafe_FitTrend[[#This Row],[ADSpend]])+(L$20*Cafe_FitTrend[[#This Row],[TapsActive]])+(L$21*Cafe_FitTrend[[#This Row],[IsWeekend]])+(L$22*Cafe_FitTrend[[#This Row],[RollChange]])</f>
        <v>10162.91215547996</v>
      </c>
      <c r="J330" s="4"/>
      <c r="K330" s="4">
        <v>302</v>
      </c>
      <c r="L330" s="4">
        <v>12864.395242152899</v>
      </c>
      <c r="M330" s="4">
        <v>484.61797416830996</v>
      </c>
    </row>
    <row r="331" spans="2:13" x14ac:dyDescent="0.3">
      <c r="B331" s="1">
        <f t="shared" si="5"/>
        <v>43060</v>
      </c>
      <c r="C331" s="2">
        <v>10195.477545391057</v>
      </c>
      <c r="D331">
        <v>52</v>
      </c>
      <c r="E331" cm="1">
        <f t="array" ref="E331">_xlfn.SWITCH(MONTH(Cafe_FitTrend[[#This Row],[Date]]),1,100,2,100,3,100,4,150,5,150,6,150,7,150,8,200,9,150,10,150,11,150,12,150)</f>
        <v>150</v>
      </c>
      <c r="F331">
        <v>17</v>
      </c>
      <c r="G331">
        <f>IF(OR(WEEKDAY(Cafe_FitTrend[[#This Row],[Date]])=1, WEEKDAY(Cafe_FitTrend[[#This Row],[Date]])=7),1,0)</f>
        <v>0</v>
      </c>
      <c r="H331" s="10">
        <f>(Cafe_FitTrend[[#This Row],[Date]]-$B$372)/365*(1+$A$6)</f>
        <v>-0.12356164383561645</v>
      </c>
      <c r="I331" s="8">
        <f>L$17+(L$18*Cafe_FitTrend[[#This Row],[Temp]])+(L$19*Cafe_FitTrend[[#This Row],[ADSpend]])+(L$20*Cafe_FitTrend[[#This Row],[TapsActive]])+(L$21*Cafe_FitTrend[[#This Row],[IsWeekend]])+(L$22*Cafe_FitTrend[[#This Row],[RollChange]])</f>
        <v>10619.512625671787</v>
      </c>
      <c r="J331" s="4"/>
      <c r="K331" s="4">
        <v>303</v>
      </c>
      <c r="L331" s="4">
        <v>10102.639027273062</v>
      </c>
      <c r="M331" s="4">
        <v>-446.23187047713509</v>
      </c>
    </row>
    <row r="332" spans="2:13" x14ac:dyDescent="0.3">
      <c r="B332" s="1">
        <f t="shared" si="5"/>
        <v>43061</v>
      </c>
      <c r="C332" s="2">
        <v>11038.434228397027</v>
      </c>
      <c r="D332">
        <v>56</v>
      </c>
      <c r="E332" cm="1">
        <f t="array" ref="E332">_xlfn.SWITCH(MONTH(Cafe_FitTrend[[#This Row],[Date]]),1,100,2,100,3,100,4,150,5,150,6,150,7,150,8,200,9,150,10,150,11,150,12,150)</f>
        <v>150</v>
      </c>
      <c r="F332">
        <v>21</v>
      </c>
      <c r="G332">
        <f>IF(OR(WEEKDAY(Cafe_FitTrend[[#This Row],[Date]])=1, WEEKDAY(Cafe_FitTrend[[#This Row],[Date]])=7),1,0)</f>
        <v>0</v>
      </c>
      <c r="H332" s="10">
        <f>(Cafe_FitTrend[[#This Row],[Date]]-$B$372)/365*(1+$A$6)</f>
        <v>-0.12054794520547946</v>
      </c>
      <c r="I332" s="8">
        <f>L$17+(L$18*Cafe_FitTrend[[#This Row],[Temp]])+(L$19*Cafe_FitTrend[[#This Row],[ADSpend]])+(L$20*Cafe_FitTrend[[#This Row],[TapsActive]])+(L$21*Cafe_FitTrend[[#This Row],[IsWeekend]])+(L$22*Cafe_FitTrend[[#This Row],[RollChange]])</f>
        <v>10731.750166324277</v>
      </c>
      <c r="J332" s="4"/>
      <c r="K332" s="4">
        <v>304</v>
      </c>
      <c r="L332" s="4">
        <v>10754.697621539981</v>
      </c>
      <c r="M332" s="4">
        <v>864.35275474887749</v>
      </c>
    </row>
    <row r="333" spans="2:13" x14ac:dyDescent="0.3">
      <c r="B333" s="1">
        <f t="shared" si="5"/>
        <v>43062</v>
      </c>
      <c r="C333" s="2">
        <v>11252.112860482866</v>
      </c>
      <c r="D333">
        <v>49</v>
      </c>
      <c r="E333" cm="1">
        <f t="array" ref="E333">_xlfn.SWITCH(MONTH(Cafe_FitTrend[[#This Row],[Date]]),1,100,2,100,3,100,4,150,5,150,6,150,7,150,8,200,9,150,10,150,11,150,12,150)</f>
        <v>150</v>
      </c>
      <c r="F333">
        <v>16</v>
      </c>
      <c r="G333">
        <f>IF(OR(WEEKDAY(Cafe_FitTrend[[#This Row],[Date]])=1, WEEKDAY(Cafe_FitTrend[[#This Row],[Date]])=7),1,0)</f>
        <v>0</v>
      </c>
      <c r="H333" s="10">
        <f>(Cafe_FitTrend[[#This Row],[Date]]-$B$372)/365*(1+$A$6)</f>
        <v>-0.11753424657534248</v>
      </c>
      <c r="I333" s="8">
        <f>L$17+(L$18*Cafe_FitTrend[[#This Row],[Temp]])+(L$19*Cafe_FitTrend[[#This Row],[ADSpend]])+(L$20*Cafe_FitTrend[[#This Row],[TapsActive]])+(L$21*Cafe_FitTrend[[#This Row],[IsWeekend]])+(L$22*Cafe_FitTrend[[#This Row],[RollChange]])</f>
        <v>10504.061456853718</v>
      </c>
      <c r="J333" s="4"/>
      <c r="K333" s="4">
        <v>305</v>
      </c>
      <c r="L333" s="4">
        <v>10968.915158246735</v>
      </c>
      <c r="M333" s="4">
        <v>1035.2085224019283</v>
      </c>
    </row>
    <row r="334" spans="2:13" x14ac:dyDescent="0.3">
      <c r="B334" s="1">
        <f t="shared" si="5"/>
        <v>43063</v>
      </c>
      <c r="C334" s="2">
        <v>11275.732554201713</v>
      </c>
      <c r="D334">
        <v>51</v>
      </c>
      <c r="E334" cm="1">
        <f t="array" ref="E334">_xlfn.SWITCH(MONTH(Cafe_FitTrend[[#This Row],[Date]]),1,100,2,100,3,100,4,150,5,150,6,150,7,150,8,200,9,150,10,150,11,150,12,150)</f>
        <v>150</v>
      </c>
      <c r="F334">
        <v>20</v>
      </c>
      <c r="G334">
        <f>IF(OR(WEEKDAY(Cafe_FitTrend[[#This Row],[Date]])=1, WEEKDAY(Cafe_FitTrend[[#This Row],[Date]])=7),1,0)</f>
        <v>0</v>
      </c>
      <c r="H334" s="10">
        <f>(Cafe_FitTrend[[#This Row],[Date]]-$B$372)/365*(1+$A$6)</f>
        <v>-0.1145205479452055</v>
      </c>
      <c r="I334" s="8">
        <f>L$17+(L$18*Cafe_FitTrend[[#This Row],[Temp]])+(L$19*Cafe_FitTrend[[#This Row],[ADSpend]])+(L$20*Cafe_FitTrend[[#This Row],[TapsActive]])+(L$21*Cafe_FitTrend[[#This Row],[IsWeekend]])+(L$22*Cafe_FitTrend[[#This Row],[RollChange]])</f>
        <v>10522.449378686229</v>
      </c>
      <c r="J334" s="4"/>
      <c r="K334" s="4">
        <v>306</v>
      </c>
      <c r="L334" s="4">
        <v>11233.751202181467</v>
      </c>
      <c r="M334" s="4">
        <v>-1028.1060169455213</v>
      </c>
    </row>
    <row r="335" spans="2:13" x14ac:dyDescent="0.3">
      <c r="B335" s="1">
        <f t="shared" si="5"/>
        <v>43064</v>
      </c>
      <c r="C335" s="2">
        <v>14308.977193185156</v>
      </c>
      <c r="D335">
        <v>52</v>
      </c>
      <c r="E335" cm="1">
        <f t="array" ref="E335">_xlfn.SWITCH(MONTH(Cafe_FitTrend[[#This Row],[Date]]),1,100,2,100,3,100,4,150,5,150,6,150,7,150,8,200,9,150,10,150,11,150,12,150)</f>
        <v>150</v>
      </c>
      <c r="F335">
        <v>15</v>
      </c>
      <c r="G335">
        <f>IF(OR(WEEKDAY(Cafe_FitTrend[[#This Row],[Date]])=1, WEEKDAY(Cafe_FitTrend[[#This Row],[Date]])=7),1,0)</f>
        <v>1</v>
      </c>
      <c r="H335" s="10">
        <f>(Cafe_FitTrend[[#This Row],[Date]]-$B$372)/365*(1+$A$6)</f>
        <v>-0.1115068493150685</v>
      </c>
      <c r="I335" s="8">
        <f>L$17+(L$18*Cafe_FitTrend[[#This Row],[Temp]])+(L$19*Cafe_FitTrend[[#This Row],[ADSpend]])+(L$20*Cafe_FitTrend[[#This Row],[TapsActive]])+(L$21*Cafe_FitTrend[[#This Row],[IsWeekend]])+(L$22*Cafe_FitTrend[[#This Row],[RollChange]])</f>
        <v>13516.811052105331</v>
      </c>
      <c r="J335" s="4"/>
      <c r="K335" s="4">
        <v>307</v>
      </c>
      <c r="L335" s="4">
        <v>11173.807278064283</v>
      </c>
      <c r="M335" s="4">
        <v>-72.546128816164128</v>
      </c>
    </row>
    <row r="336" spans="2:13" x14ac:dyDescent="0.3">
      <c r="B336" s="1">
        <f t="shared" si="5"/>
        <v>43065</v>
      </c>
      <c r="C336" s="2">
        <v>13863.6931433114</v>
      </c>
      <c r="D336">
        <v>52</v>
      </c>
      <c r="E336" cm="1">
        <f t="array" ref="E336">_xlfn.SWITCH(MONTH(Cafe_FitTrend[[#This Row],[Date]]),1,100,2,100,3,100,4,150,5,150,6,150,7,150,8,200,9,150,10,150,11,150,12,150)</f>
        <v>150</v>
      </c>
      <c r="F336">
        <v>18</v>
      </c>
      <c r="G336">
        <f>IF(OR(WEEKDAY(Cafe_FitTrend[[#This Row],[Date]])=1, WEEKDAY(Cafe_FitTrend[[#This Row],[Date]])=7),1,0)</f>
        <v>1</v>
      </c>
      <c r="H336" s="10">
        <f>(Cafe_FitTrend[[#This Row],[Date]]-$B$372)/365*(1+$A$6)</f>
        <v>-0.10849315068493151</v>
      </c>
      <c r="I336" s="8">
        <f>L$17+(L$18*Cafe_FitTrend[[#This Row],[Temp]])+(L$19*Cafe_FitTrend[[#This Row],[ADSpend]])+(L$20*Cafe_FitTrend[[#This Row],[TapsActive]])+(L$21*Cafe_FitTrend[[#This Row],[IsWeekend]])+(L$22*Cafe_FitTrend[[#This Row],[RollChange]])</f>
        <v>13460.932316605293</v>
      </c>
      <c r="J336" s="4"/>
      <c r="K336" s="4">
        <v>308</v>
      </c>
      <c r="L336" s="4">
        <v>14136.761914943678</v>
      </c>
      <c r="M336" s="4">
        <v>-724.32937745823256</v>
      </c>
    </row>
    <row r="337" spans="2:13" x14ac:dyDescent="0.3">
      <c r="B337" s="1">
        <f t="shared" si="5"/>
        <v>43066</v>
      </c>
      <c r="C337" s="2">
        <v>9295.4431073161832</v>
      </c>
      <c r="D337">
        <v>49</v>
      </c>
      <c r="E337" cm="1">
        <f t="array" ref="E337">_xlfn.SWITCH(MONTH(Cafe_FitTrend[[#This Row],[Date]]),1,100,2,100,3,100,4,150,5,150,6,150,7,150,8,200,9,150,10,150,11,150,12,150)</f>
        <v>150</v>
      </c>
      <c r="F337">
        <v>20</v>
      </c>
      <c r="G337">
        <f>IF(OR(WEEKDAY(Cafe_FitTrend[[#This Row],[Date]])=1, WEEKDAY(Cafe_FitTrend[[#This Row],[Date]])=7),1,0)</f>
        <v>0</v>
      </c>
      <c r="H337" s="10">
        <f>(Cafe_FitTrend[[#This Row],[Date]]-$B$372)/365*(1+$A$6)</f>
        <v>-0.10547945205479452</v>
      </c>
      <c r="I337" s="8">
        <f>L$17+(L$18*Cafe_FitTrend[[#This Row],[Temp]])+(L$19*Cafe_FitTrend[[#This Row],[ADSpend]])+(L$20*Cafe_FitTrend[[#This Row],[TapsActive]])+(L$21*Cafe_FitTrend[[#This Row],[IsWeekend]])+(L$22*Cafe_FitTrend[[#This Row],[RollChange]])</f>
        <v>10437.210206752954</v>
      </c>
      <c r="J337" s="4"/>
      <c r="K337" s="4">
        <v>309</v>
      </c>
      <c r="L337" s="4">
        <v>14190.622061933043</v>
      </c>
      <c r="M337" s="4">
        <v>696.20641969441749</v>
      </c>
    </row>
    <row r="338" spans="2:13" x14ac:dyDescent="0.3">
      <c r="B338" s="1">
        <f t="shared" si="5"/>
        <v>43067</v>
      </c>
      <c r="C338" s="2">
        <v>9878.9642019569474</v>
      </c>
      <c r="D338">
        <v>52</v>
      </c>
      <c r="E338" cm="1">
        <f t="array" ref="E338">_xlfn.SWITCH(MONTH(Cafe_FitTrend[[#This Row],[Date]]),1,100,2,100,3,100,4,150,5,150,6,150,7,150,8,200,9,150,10,150,11,150,12,150)</f>
        <v>150</v>
      </c>
      <c r="F338">
        <v>20</v>
      </c>
      <c r="G338">
        <f>IF(OR(WEEKDAY(Cafe_FitTrend[[#This Row],[Date]])=1, WEEKDAY(Cafe_FitTrend[[#This Row],[Date]])=7),1,0)</f>
        <v>0</v>
      </c>
      <c r="H338" s="10">
        <f>(Cafe_FitTrend[[#This Row],[Date]]-$B$372)/365*(1+$A$6)</f>
        <v>-0.10246575342465755</v>
      </c>
      <c r="I338" s="8">
        <f>L$17+(L$18*Cafe_FitTrend[[#This Row],[Temp]])+(L$19*Cafe_FitTrend[[#This Row],[ADSpend]])+(L$20*Cafe_FitTrend[[#This Row],[TapsActive]])+(L$21*Cafe_FitTrend[[#This Row],[IsWeekend]])+(L$22*Cafe_FitTrend[[#This Row],[RollChange]])</f>
        <v>10580.854783945149</v>
      </c>
      <c r="J338" s="4"/>
      <c r="K338" s="4">
        <v>310</v>
      </c>
      <c r="L338" s="4">
        <v>11452.513997157774</v>
      </c>
      <c r="M338" s="4">
        <v>-282.33508881097441</v>
      </c>
    </row>
    <row r="339" spans="2:13" x14ac:dyDescent="0.3">
      <c r="B339" s="1">
        <f t="shared" si="5"/>
        <v>43068</v>
      </c>
      <c r="C339" s="2">
        <v>11854.877214630334</v>
      </c>
      <c r="D339">
        <v>55</v>
      </c>
      <c r="E339" cm="1">
        <f t="array" ref="E339">_xlfn.SWITCH(MONTH(Cafe_FitTrend[[#This Row],[Date]]),1,100,2,100,3,100,4,150,5,150,6,150,7,150,8,200,9,150,10,150,11,150,12,150)</f>
        <v>150</v>
      </c>
      <c r="F339">
        <v>18</v>
      </c>
      <c r="G339">
        <f>IF(OR(WEEKDAY(Cafe_FitTrend[[#This Row],[Date]])=1, WEEKDAY(Cafe_FitTrend[[#This Row],[Date]])=7),1,0)</f>
        <v>0</v>
      </c>
      <c r="H339" s="10">
        <f>(Cafe_FitTrend[[#This Row],[Date]]-$B$372)/365*(1+$A$6)</f>
        <v>-9.9452054794520559E-2</v>
      </c>
      <c r="I339" s="8">
        <f>L$17+(L$18*Cafe_FitTrend[[#This Row],[Temp]])+(L$19*Cafe_FitTrend[[#This Row],[ADSpend]])+(L$20*Cafe_FitTrend[[#This Row],[TapsActive]])+(L$21*Cafe_FitTrend[[#This Row],[IsWeekend]])+(L$22*Cafe_FitTrend[[#This Row],[RollChange]])</f>
        <v>10763.665284112194</v>
      </c>
      <c r="J339" s="4"/>
      <c r="K339" s="4">
        <v>311</v>
      </c>
      <c r="L339" s="4">
        <v>11463.143032555148</v>
      </c>
      <c r="M339" s="4">
        <v>-597.93742358068994</v>
      </c>
    </row>
    <row r="340" spans="2:13" x14ac:dyDescent="0.3">
      <c r="B340" s="1">
        <f t="shared" si="5"/>
        <v>43069</v>
      </c>
      <c r="C340" s="2">
        <v>10981.164344819408</v>
      </c>
      <c r="D340">
        <v>59</v>
      </c>
      <c r="E340" cm="1">
        <f t="array" ref="E340">_xlfn.SWITCH(MONTH(Cafe_FitTrend[[#This Row],[Date]]),1,100,2,100,3,100,4,150,5,150,6,150,7,150,8,200,9,150,10,150,11,150,12,150)</f>
        <v>150</v>
      </c>
      <c r="F340">
        <v>22</v>
      </c>
      <c r="G340">
        <f>IF(OR(WEEKDAY(Cafe_FitTrend[[#This Row],[Date]])=1, WEEKDAY(Cafe_FitTrend[[#This Row],[Date]])=7),1,0)</f>
        <v>0</v>
      </c>
      <c r="H340" s="10">
        <f>(Cafe_FitTrend[[#This Row],[Date]]-$B$372)/365*(1+$A$6)</f>
        <v>-9.6438356164383565E-2</v>
      </c>
      <c r="I340" s="8">
        <f>L$17+(L$18*Cafe_FitTrend[[#This Row],[Temp]])+(L$19*Cafe_FitTrend[[#This Row],[ADSpend]])+(L$20*Cafe_FitTrend[[#This Row],[TapsActive]])+(L$21*Cafe_FitTrend[[#This Row],[IsWeekend]])+(L$22*Cafe_FitTrend[[#This Row],[RollChange]])</f>
        <v>10875.902824764682</v>
      </c>
      <c r="J340" s="4"/>
      <c r="K340" s="4">
        <v>312</v>
      </c>
      <c r="L340" s="4">
        <v>11098.373592672619</v>
      </c>
      <c r="M340" s="4">
        <v>409.61860595771941</v>
      </c>
    </row>
    <row r="341" spans="2:13" x14ac:dyDescent="0.3">
      <c r="B341" s="1">
        <f t="shared" si="5"/>
        <v>43070</v>
      </c>
      <c r="C341" s="2">
        <v>11966.645026662609</v>
      </c>
      <c r="D341">
        <v>60</v>
      </c>
      <c r="E341" cm="1">
        <f t="array" ref="E341">_xlfn.SWITCH(MONTH(Cafe_FitTrend[[#This Row],[Date]]),1,100,2,100,3,100,4,150,5,150,6,150,7,150,8,200,9,150,10,150,11,150,12,150)</f>
        <v>150</v>
      </c>
      <c r="F341">
        <v>14</v>
      </c>
      <c r="G341">
        <f>IF(OR(WEEKDAY(Cafe_FitTrend[[#This Row],[Date]])=1, WEEKDAY(Cafe_FitTrend[[#This Row],[Date]])=7),1,0)</f>
        <v>0</v>
      </c>
      <c r="H341" s="10">
        <f>(Cafe_FitTrend[[#This Row],[Date]]-$B$372)/365*(1+$A$6)</f>
        <v>-9.3424657534246586E-2</v>
      </c>
      <c r="I341" s="8">
        <f>L$17+(L$18*Cafe_FitTrend[[#This Row],[Temp]])+(L$19*Cafe_FitTrend[[#This Row],[ADSpend]])+(L$20*Cafe_FitTrend[[#This Row],[TapsActive]])+(L$21*Cafe_FitTrend[[#This Row],[IsWeekend]])+(L$22*Cafe_FitTrend[[#This Row],[RollChange]])</f>
        <v>11082.361475036294</v>
      </c>
      <c r="J341" s="4"/>
      <c r="K341" s="4">
        <v>313</v>
      </c>
      <c r="L341" s="4">
        <v>10506.738992175293</v>
      </c>
      <c r="M341" s="4">
        <v>-762.45027186174775</v>
      </c>
    </row>
    <row r="342" spans="2:13" x14ac:dyDescent="0.3">
      <c r="B342" s="1">
        <f t="shared" si="5"/>
        <v>43071</v>
      </c>
      <c r="C342" s="2">
        <v>12449.680120966299</v>
      </c>
      <c r="D342">
        <v>59</v>
      </c>
      <c r="E342" cm="1">
        <f t="array" ref="E342">_xlfn.SWITCH(MONTH(Cafe_FitTrend[[#This Row],[Date]]),1,100,2,100,3,100,4,150,5,150,6,150,7,150,8,200,9,150,10,150,11,150,12,150)</f>
        <v>150</v>
      </c>
      <c r="F342">
        <v>12</v>
      </c>
      <c r="G342">
        <f>IF(OR(WEEKDAY(Cafe_FitTrend[[#This Row],[Date]])=1, WEEKDAY(Cafe_FitTrend[[#This Row],[Date]])=7),1,0)</f>
        <v>1</v>
      </c>
      <c r="H342" s="10">
        <f>(Cafe_FitTrend[[#This Row],[Date]]-$B$372)/365*(1+$A$6)</f>
        <v>-9.0410958904109592E-2</v>
      </c>
      <c r="I342" s="8">
        <f>L$17+(L$18*Cafe_FitTrend[[#This Row],[Temp]])+(L$19*Cafe_FitTrend[[#This Row],[ADSpend]])+(L$20*Cafe_FitTrend[[#This Row],[TapsActive]])+(L$21*Cafe_FitTrend[[#This Row],[IsWeekend]])+(L$22*Cafe_FitTrend[[#This Row],[RollChange]])</f>
        <v>13924.124645173149</v>
      </c>
      <c r="J342" s="4"/>
      <c r="K342" s="4">
        <v>314</v>
      </c>
      <c r="L342" s="4">
        <v>10587.940987087222</v>
      </c>
      <c r="M342" s="4">
        <v>1202.623957057478</v>
      </c>
    </row>
    <row r="343" spans="2:13" x14ac:dyDescent="0.3">
      <c r="B343" s="1">
        <f t="shared" si="5"/>
        <v>43072</v>
      </c>
      <c r="C343" s="2">
        <v>12875.314771744866</v>
      </c>
      <c r="D343">
        <v>59</v>
      </c>
      <c r="E343" cm="1">
        <f t="array" ref="E343">_xlfn.SWITCH(MONTH(Cafe_FitTrend[[#This Row],[Date]]),1,100,2,100,3,100,4,150,5,150,6,150,7,150,8,200,9,150,10,150,11,150,12,150)</f>
        <v>150</v>
      </c>
      <c r="F343">
        <v>14</v>
      </c>
      <c r="G343">
        <f>IF(OR(WEEKDAY(Cafe_FitTrend[[#This Row],[Date]])=1, WEEKDAY(Cafe_FitTrend[[#This Row],[Date]])=7),1,0)</f>
        <v>1</v>
      </c>
      <c r="H343" s="10">
        <f>(Cafe_FitTrend[[#This Row],[Date]]-$B$372)/365*(1+$A$6)</f>
        <v>-8.7397260273972613E-2</v>
      </c>
      <c r="I343" s="8">
        <f>L$17+(L$18*Cafe_FitTrend[[#This Row],[Temp]])+(L$19*Cafe_FitTrend[[#This Row],[ADSpend]])+(L$20*Cafe_FitTrend[[#This Row],[TapsActive]])+(L$21*Cafe_FitTrend[[#This Row],[IsWeekend]])+(L$22*Cafe_FitTrend[[#This Row],[RollChange]])</f>
        <v>13887.828871160535</v>
      </c>
      <c r="J343" s="4"/>
      <c r="K343" s="4">
        <v>315</v>
      </c>
      <c r="L343" s="4">
        <v>13347.67861345639</v>
      </c>
      <c r="M343" s="4">
        <v>-525.01816801174027</v>
      </c>
    </row>
    <row r="344" spans="2:13" x14ac:dyDescent="0.3">
      <c r="B344" s="1">
        <f t="shared" si="5"/>
        <v>43073</v>
      </c>
      <c r="C344" s="2">
        <v>10037.255444573195</v>
      </c>
      <c r="D344">
        <v>56</v>
      </c>
      <c r="E344" cm="1">
        <f t="array" ref="E344">_xlfn.SWITCH(MONTH(Cafe_FitTrend[[#This Row],[Date]]),1,100,2,100,3,100,4,150,5,150,6,150,7,150,8,200,9,150,10,150,11,150,12,150)</f>
        <v>150</v>
      </c>
      <c r="F344">
        <v>12</v>
      </c>
      <c r="G344">
        <f>IF(OR(WEEKDAY(Cafe_FitTrend[[#This Row],[Date]])=1, WEEKDAY(Cafe_FitTrend[[#This Row],[Date]])=7),1,0)</f>
        <v>0</v>
      </c>
      <c r="H344" s="10">
        <f>(Cafe_FitTrend[[#This Row],[Date]]-$B$372)/365*(1+$A$6)</f>
        <v>-8.4383561643835633E-2</v>
      </c>
      <c r="I344" s="8">
        <f>L$17+(L$18*Cafe_FitTrend[[#This Row],[Temp]])+(L$19*Cafe_FitTrend[[#This Row],[ADSpend]])+(L$20*Cafe_FitTrend[[#This Row],[TapsActive]])+(L$21*Cafe_FitTrend[[#This Row],[IsWeekend]])+(L$22*Cafe_FitTrend[[#This Row],[RollChange]])</f>
        <v>10942.438607257891</v>
      </c>
      <c r="J344" s="4"/>
      <c r="K344" s="4">
        <v>316</v>
      </c>
      <c r="L344" s="4">
        <v>13166.543222596667</v>
      </c>
      <c r="M344" s="4">
        <v>531.36573189229421</v>
      </c>
    </row>
    <row r="345" spans="2:13" x14ac:dyDescent="0.3">
      <c r="B345" s="1">
        <f t="shared" si="5"/>
        <v>43074</v>
      </c>
      <c r="C345" s="2">
        <v>12270.104350967616</v>
      </c>
      <c r="D345">
        <v>61</v>
      </c>
      <c r="E345" cm="1">
        <f t="array" ref="E345">_xlfn.SWITCH(MONTH(Cafe_FitTrend[[#This Row],[Date]]),1,100,2,100,3,100,4,150,5,150,6,150,7,150,8,200,9,150,10,150,11,150,12,150)</f>
        <v>150</v>
      </c>
      <c r="F345">
        <v>19</v>
      </c>
      <c r="G345">
        <f>IF(OR(WEEKDAY(Cafe_FitTrend[[#This Row],[Date]])=1, WEEKDAY(Cafe_FitTrend[[#This Row],[Date]])=7),1,0)</f>
        <v>0</v>
      </c>
      <c r="H345" s="10">
        <f>(Cafe_FitTrend[[#This Row],[Date]]-$B$372)/365*(1+$A$6)</f>
        <v>-8.136986301369864E-2</v>
      </c>
      <c r="I345" s="8">
        <f>L$17+(L$18*Cafe_FitTrend[[#This Row],[Temp]])+(L$19*Cafe_FitTrend[[#This Row],[ADSpend]])+(L$20*Cafe_FitTrend[[#This Row],[TapsActive]])+(L$21*Cafe_FitTrend[[#This Row],[IsWeekend]])+(L$22*Cafe_FitTrend[[#This Row],[RollChange]])</f>
        <v>11042.852072858093</v>
      </c>
      <c r="J345" s="4"/>
      <c r="K345" s="4">
        <v>317</v>
      </c>
      <c r="L345" s="4">
        <v>10616.134395461348</v>
      </c>
      <c r="M345" s="4">
        <v>483.83728285821417</v>
      </c>
    </row>
    <row r="346" spans="2:13" x14ac:dyDescent="0.3">
      <c r="B346" s="1">
        <f t="shared" si="5"/>
        <v>43075</v>
      </c>
      <c r="C346" s="2">
        <v>11573.923580673762</v>
      </c>
      <c r="D346">
        <v>46</v>
      </c>
      <c r="E346" cm="1">
        <f t="array" ref="E346">_xlfn.SWITCH(MONTH(Cafe_FitTrend[[#This Row],[Date]]),1,100,2,100,3,100,4,150,5,150,6,150,7,150,8,200,9,150,10,150,11,150,12,150)</f>
        <v>150</v>
      </c>
      <c r="F346">
        <v>18</v>
      </c>
      <c r="G346">
        <f>IF(OR(WEEKDAY(Cafe_FitTrend[[#This Row],[Date]])=1, WEEKDAY(Cafe_FitTrend[[#This Row],[Date]])=7),1,0)</f>
        <v>0</v>
      </c>
      <c r="H346" s="10">
        <f>(Cafe_FitTrend[[#This Row],[Date]]-$B$372)/365*(1+$A$6)</f>
        <v>-7.8356164383561647E-2</v>
      </c>
      <c r="I346" s="8">
        <f>L$17+(L$18*Cafe_FitTrend[[#This Row],[Temp]])+(L$19*Cafe_FitTrend[[#This Row],[ADSpend]])+(L$20*Cafe_FitTrend[[#This Row],[TapsActive]])+(L$21*Cafe_FitTrend[[#This Row],[IsWeekend]])+(L$22*Cafe_FitTrend[[#This Row],[RollChange]])</f>
        <v>10361.433042157938</v>
      </c>
      <c r="J346" s="4"/>
      <c r="K346" s="4">
        <v>318</v>
      </c>
      <c r="L346" s="4">
        <v>10466.406041141334</v>
      </c>
      <c r="M346" s="4">
        <v>-340.1167158201315</v>
      </c>
    </row>
    <row r="347" spans="2:13" x14ac:dyDescent="0.3">
      <c r="B347" s="1">
        <f t="shared" si="5"/>
        <v>43076</v>
      </c>
      <c r="C347" s="2">
        <v>11448.276559424101</v>
      </c>
      <c r="D347">
        <v>43</v>
      </c>
      <c r="E347" cm="1">
        <f t="array" ref="E347">_xlfn.SWITCH(MONTH(Cafe_FitTrend[[#This Row],[Date]]),1,100,2,100,3,100,4,150,5,150,6,150,7,150,8,200,9,150,10,150,11,150,12,150)</f>
        <v>150</v>
      </c>
      <c r="F347">
        <v>14</v>
      </c>
      <c r="G347">
        <f>IF(OR(WEEKDAY(Cafe_FitTrend[[#This Row],[Date]])=1, WEEKDAY(Cafe_FitTrend[[#This Row],[Date]])=7),1,0)</f>
        <v>0</v>
      </c>
      <c r="H347" s="10">
        <f>(Cafe_FitTrend[[#This Row],[Date]]-$B$372)/365*(1+$A$6)</f>
        <v>-7.5342465753424653E-2</v>
      </c>
      <c r="I347" s="8">
        <f>L$17+(L$18*Cafe_FitTrend[[#This Row],[Temp]])+(L$19*Cafe_FitTrend[[#This Row],[ADSpend]])+(L$20*Cafe_FitTrend[[#This Row],[TapsActive]])+(L$21*Cafe_FitTrend[[#This Row],[IsWeekend]])+(L$22*Cafe_FitTrend[[#This Row],[RollChange]])</f>
        <v>10301.860608839906</v>
      </c>
      <c r="J347" s="4"/>
      <c r="K347" s="4">
        <v>319</v>
      </c>
      <c r="L347" s="4">
        <v>10500.683226643276</v>
      </c>
      <c r="M347" s="4">
        <v>770.90520482485954</v>
      </c>
    </row>
    <row r="348" spans="2:13" x14ac:dyDescent="0.3">
      <c r="B348" s="1">
        <f t="shared" si="5"/>
        <v>43077</v>
      </c>
      <c r="C348" s="2">
        <v>10712.346291690352</v>
      </c>
      <c r="D348">
        <v>39</v>
      </c>
      <c r="E348" cm="1">
        <f t="array" ref="E348">_xlfn.SWITCH(MONTH(Cafe_FitTrend[[#This Row],[Date]]),1,100,2,100,3,100,4,150,5,150,6,150,7,150,8,200,9,150,10,150,11,150,12,150)</f>
        <v>150</v>
      </c>
      <c r="F348">
        <v>14</v>
      </c>
      <c r="G348">
        <f>IF(OR(WEEKDAY(Cafe_FitTrend[[#This Row],[Date]])=1, WEEKDAY(Cafe_FitTrend[[#This Row],[Date]])=7),1,0)</f>
        <v>0</v>
      </c>
      <c r="H348" s="10">
        <f>(Cafe_FitTrend[[#This Row],[Date]]-$B$372)/365*(1+$A$6)</f>
        <v>-7.2328767123287674E-2</v>
      </c>
      <c r="I348" s="8">
        <f>L$17+(L$18*Cafe_FitTrend[[#This Row],[Temp]])+(L$19*Cafe_FitTrend[[#This Row],[ADSpend]])+(L$20*Cafe_FitTrend[[#This Row],[TapsActive]])+(L$21*Cafe_FitTrend[[#This Row],[IsWeekend]])+(L$22*Cafe_FitTrend[[#This Row],[RollChange]])</f>
        <v>10117.031520162189</v>
      </c>
      <c r="J348" s="4"/>
      <c r="K348" s="4">
        <v>320</v>
      </c>
      <c r="L348" s="4">
        <v>10734.112234038301</v>
      </c>
      <c r="M348" s="4">
        <v>-587.95338950348923</v>
      </c>
    </row>
    <row r="349" spans="2:13" x14ac:dyDescent="0.3">
      <c r="B349" s="1">
        <f t="shared" si="5"/>
        <v>43078</v>
      </c>
      <c r="C349" s="2">
        <v>13830.69750259946</v>
      </c>
      <c r="D349">
        <v>34</v>
      </c>
      <c r="E349" cm="1">
        <f t="array" ref="E349">_xlfn.SWITCH(MONTH(Cafe_FitTrend[[#This Row],[Date]]),1,100,2,100,3,100,4,150,5,150,6,150,7,150,8,200,9,150,10,150,11,150,12,150)</f>
        <v>150</v>
      </c>
      <c r="F349">
        <v>13</v>
      </c>
      <c r="G349">
        <f>IF(OR(WEEKDAY(Cafe_FitTrend[[#This Row],[Date]])=1, WEEKDAY(Cafe_FitTrend[[#This Row],[Date]])=7),1,0)</f>
        <v>1</v>
      </c>
      <c r="H349" s="10">
        <f>(Cafe_FitTrend[[#This Row],[Date]]-$B$372)/365*(1+$A$6)</f>
        <v>-6.9315068493150694E-2</v>
      </c>
      <c r="I349" s="8">
        <f>L$17+(L$18*Cafe_FitTrend[[#This Row],[Temp]])+(L$19*Cafe_FitTrend[[#This Row],[ADSpend]])+(L$20*Cafe_FitTrend[[#This Row],[TapsActive]])+(L$21*Cafe_FitTrend[[#This Row],[IsWeekend]])+(L$22*Cafe_FitTrend[[#This Row],[RollChange]])</f>
        <v>12751.51249117167</v>
      </c>
      <c r="J349" s="4"/>
      <c r="K349" s="4">
        <v>321</v>
      </c>
      <c r="L349" s="4">
        <v>10733.288685182541</v>
      </c>
      <c r="M349" s="4">
        <v>1084.8833013794956</v>
      </c>
    </row>
    <row r="350" spans="2:13" x14ac:dyDescent="0.3">
      <c r="B350" s="1">
        <f t="shared" si="5"/>
        <v>43079</v>
      </c>
      <c r="C350" s="2">
        <v>13205.76020754156</v>
      </c>
      <c r="D350">
        <v>34</v>
      </c>
      <c r="E350" cm="1">
        <f t="array" ref="E350">_xlfn.SWITCH(MONTH(Cafe_FitTrend[[#This Row],[Date]]),1,100,2,100,3,100,4,150,5,150,6,150,7,150,8,200,9,150,10,150,11,150,12,150)</f>
        <v>150</v>
      </c>
      <c r="F350">
        <v>12</v>
      </c>
      <c r="G350">
        <f>IF(OR(WEEKDAY(Cafe_FitTrend[[#This Row],[Date]])=1, WEEKDAY(Cafe_FitTrend[[#This Row],[Date]])=7),1,0)</f>
        <v>1</v>
      </c>
      <c r="H350" s="10">
        <f>(Cafe_FitTrend[[#This Row],[Date]]-$B$372)/365*(1+$A$6)</f>
        <v>-6.6301369863013701E-2</v>
      </c>
      <c r="I350" s="8">
        <f>L$17+(L$18*Cafe_FitTrend[[#This Row],[Temp]])+(L$19*Cafe_FitTrend[[#This Row],[ADSpend]])+(L$20*Cafe_FitTrend[[#This Row],[TapsActive]])+(L$21*Cafe_FitTrend[[#This Row],[IsWeekend]])+(L$22*Cafe_FitTrend[[#This Row],[RollChange]])</f>
        <v>12773.965601621328</v>
      </c>
      <c r="J350" s="4"/>
      <c r="K350" s="4">
        <v>322</v>
      </c>
      <c r="L350" s="4">
        <v>13539.579630162543</v>
      </c>
      <c r="M350" s="4">
        <v>-1036.0947753362307</v>
      </c>
    </row>
    <row r="351" spans="2:13" x14ac:dyDescent="0.3">
      <c r="B351" s="1">
        <f t="shared" si="5"/>
        <v>43080</v>
      </c>
      <c r="C351" s="2">
        <v>10327.51118360295</v>
      </c>
      <c r="D351">
        <v>42</v>
      </c>
      <c r="E351" cm="1">
        <f t="array" ref="E351">_xlfn.SWITCH(MONTH(Cafe_FitTrend[[#This Row],[Date]]),1,100,2,100,3,100,4,150,5,150,6,150,7,150,8,200,9,150,10,150,11,150,12,150)</f>
        <v>150</v>
      </c>
      <c r="F351">
        <v>13</v>
      </c>
      <c r="G351">
        <f>IF(OR(WEEKDAY(Cafe_FitTrend[[#This Row],[Date]])=1, WEEKDAY(Cafe_FitTrend[[#This Row],[Date]])=7),1,0)</f>
        <v>0</v>
      </c>
      <c r="H351" s="10">
        <f>(Cafe_FitTrend[[#This Row],[Date]]-$B$372)/365*(1+$A$6)</f>
        <v>-6.3287671232876722E-2</v>
      </c>
      <c r="I351" s="8">
        <f>L$17+(L$18*Cafe_FitTrend[[#This Row],[Temp]])+(L$19*Cafe_FitTrend[[#This Row],[ADSpend]])+(L$20*Cafe_FitTrend[[#This Row],[TapsActive]])+(L$21*Cafe_FitTrend[[#This Row],[IsWeekend]])+(L$22*Cafe_FitTrend[[#This Row],[RollChange]])</f>
        <v>10285.999356766275</v>
      </c>
      <c r="J351" s="4"/>
      <c r="K351" s="4">
        <v>323</v>
      </c>
      <c r="L351" s="4">
        <v>13448.600160304803</v>
      </c>
      <c r="M351" s="4">
        <v>791.48696152375305</v>
      </c>
    </row>
    <row r="352" spans="2:13" x14ac:dyDescent="0.3">
      <c r="B352" s="1">
        <f t="shared" si="5"/>
        <v>43081</v>
      </c>
      <c r="C352" s="2">
        <v>9465.8240879277928</v>
      </c>
      <c r="D352">
        <v>47</v>
      </c>
      <c r="E352" cm="1">
        <f t="array" ref="E352">_xlfn.SWITCH(MONTH(Cafe_FitTrend[[#This Row],[Date]]),1,100,2,100,3,100,4,150,5,150,6,150,7,150,8,200,9,150,10,150,11,150,12,150)</f>
        <v>150</v>
      </c>
      <c r="F352">
        <v>20</v>
      </c>
      <c r="G352">
        <f>IF(OR(WEEKDAY(Cafe_FitTrend[[#This Row],[Date]])=1, WEEKDAY(Cafe_FitTrend[[#This Row],[Date]])=7),1,0)</f>
        <v>0</v>
      </c>
      <c r="H352" s="10">
        <f>(Cafe_FitTrend[[#This Row],[Date]]-$B$372)/365*(1+$A$6)</f>
        <v>-6.0273972602739728E-2</v>
      </c>
      <c r="I352" s="8">
        <f>L$17+(L$18*Cafe_FitTrend[[#This Row],[Temp]])+(L$19*Cafe_FitTrend[[#This Row],[ADSpend]])+(L$20*Cafe_FitTrend[[#This Row],[TapsActive]])+(L$21*Cafe_FitTrend[[#This Row],[IsWeekend]])+(L$22*Cafe_FitTrend[[#This Row],[RollChange]])</f>
        <v>10386.412822366477</v>
      </c>
      <c r="J352" s="4"/>
      <c r="K352" s="4">
        <v>324</v>
      </c>
      <c r="L352" s="4">
        <v>10162.91215547996</v>
      </c>
      <c r="M352" s="4">
        <v>474.01022847882268</v>
      </c>
    </row>
    <row r="353" spans="2:13" x14ac:dyDescent="0.3">
      <c r="B353" s="1">
        <f t="shared" si="5"/>
        <v>43082</v>
      </c>
      <c r="C353" s="2">
        <v>8860.0964736580045</v>
      </c>
      <c r="D353">
        <v>38</v>
      </c>
      <c r="E353" cm="1">
        <f t="array" ref="E353">_xlfn.SWITCH(MONTH(Cafe_FitTrend[[#This Row],[Date]]),1,100,2,100,3,100,4,150,5,150,6,150,7,150,8,200,9,150,10,150,11,150,12,150)</f>
        <v>150</v>
      </c>
      <c r="F353">
        <v>21</v>
      </c>
      <c r="G353">
        <f>IF(OR(WEEKDAY(Cafe_FitTrend[[#This Row],[Date]])=1, WEEKDAY(Cafe_FitTrend[[#This Row],[Date]])=7),1,0)</f>
        <v>0</v>
      </c>
      <c r="H353" s="10">
        <f>(Cafe_FitTrend[[#This Row],[Date]]-$B$372)/365*(1+$A$6)</f>
        <v>-5.7260273972602749E-2</v>
      </c>
      <c r="I353" s="8">
        <f>L$17+(L$18*Cafe_FitTrend[[#This Row],[Temp]])+(L$19*Cafe_FitTrend[[#This Row],[ADSpend]])+(L$20*Cafe_FitTrend[[#This Row],[TapsActive]])+(L$21*Cafe_FitTrend[[#This Row],[IsWeekend]])+(L$22*Cafe_FitTrend[[#This Row],[RollChange]])</f>
        <v>9947.3767251514</v>
      </c>
      <c r="J353" s="4"/>
      <c r="K353" s="4">
        <v>325</v>
      </c>
      <c r="L353" s="4">
        <v>10619.512625671787</v>
      </c>
      <c r="M353" s="4">
        <v>-424.03508028072974</v>
      </c>
    </row>
    <row r="354" spans="2:13" x14ac:dyDescent="0.3">
      <c r="B354" s="1">
        <f t="shared" si="5"/>
        <v>43083</v>
      </c>
      <c r="C354" s="2">
        <v>9440.4763395548507</v>
      </c>
      <c r="D354">
        <v>46</v>
      </c>
      <c r="E354" cm="1">
        <f t="array" ref="E354">_xlfn.SWITCH(MONTH(Cafe_FitTrend[[#This Row],[Date]]),1,100,2,100,3,100,4,150,5,150,6,150,7,150,8,200,9,150,10,150,11,150,12,150)</f>
        <v>150</v>
      </c>
      <c r="F354">
        <v>17</v>
      </c>
      <c r="G354">
        <f>IF(OR(WEEKDAY(Cafe_FitTrend[[#This Row],[Date]])=1, WEEKDAY(Cafe_FitTrend[[#This Row],[Date]])=7),1,0)</f>
        <v>0</v>
      </c>
      <c r="H354" s="10">
        <f>(Cafe_FitTrend[[#This Row],[Date]]-$B$372)/365*(1+$A$6)</f>
        <v>-5.4246575342465755E-2</v>
      </c>
      <c r="I354" s="8">
        <f>L$17+(L$18*Cafe_FitTrend[[#This Row],[Temp]])+(L$19*Cafe_FitTrend[[#This Row],[ADSpend]])+(L$20*Cafe_FitTrend[[#This Row],[TapsActive]])+(L$21*Cafe_FitTrend[[#This Row],[IsWeekend]])+(L$22*Cafe_FitTrend[[#This Row],[RollChange]])</f>
        <v>10403.977195343228</v>
      </c>
      <c r="J354" s="4"/>
      <c r="K354" s="4">
        <v>326</v>
      </c>
      <c r="L354" s="4">
        <v>10731.750166324277</v>
      </c>
      <c r="M354" s="4">
        <v>306.68406207275075</v>
      </c>
    </row>
    <row r="355" spans="2:13" x14ac:dyDescent="0.3">
      <c r="B355" s="1">
        <f t="shared" si="5"/>
        <v>43084</v>
      </c>
      <c r="C355" s="2">
        <v>10166.516946394702</v>
      </c>
      <c r="D355">
        <v>42</v>
      </c>
      <c r="E355" cm="1">
        <f t="array" ref="E355">_xlfn.SWITCH(MONTH(Cafe_FitTrend[[#This Row],[Date]]),1,100,2,100,3,100,4,150,5,150,6,150,7,150,8,200,9,150,10,150,11,150,12,150)</f>
        <v>150</v>
      </c>
      <c r="F355">
        <v>18</v>
      </c>
      <c r="G355">
        <f>IF(OR(WEEKDAY(Cafe_FitTrend[[#This Row],[Date]])=1, WEEKDAY(Cafe_FitTrend[[#This Row],[Date]])=7),1,0)</f>
        <v>0</v>
      </c>
      <c r="H355" s="10">
        <f>(Cafe_FitTrend[[#This Row],[Date]]-$B$372)/365*(1+$A$6)</f>
        <v>-5.1232876712328776E-2</v>
      </c>
      <c r="I355" s="8">
        <f>L$17+(L$18*Cafe_FitTrend[[#This Row],[Temp]])+(L$19*Cafe_FitTrend[[#This Row],[ADSpend]])+(L$20*Cafe_FitTrend[[#This Row],[TapsActive]])+(L$21*Cafe_FitTrend[[#This Row],[IsWeekend]])+(L$22*Cafe_FitTrend[[#This Row],[RollChange]])</f>
        <v>10199.565145178087</v>
      </c>
      <c r="J355" s="4"/>
      <c r="K355" s="4">
        <v>327</v>
      </c>
      <c r="L355" s="4">
        <v>10504.061456853718</v>
      </c>
      <c r="M355" s="4">
        <v>748.0514036291479</v>
      </c>
    </row>
    <row r="356" spans="2:13" x14ac:dyDescent="0.3">
      <c r="B356" s="1">
        <f t="shared" si="5"/>
        <v>43085</v>
      </c>
      <c r="C356" s="2">
        <v>11645.22411121098</v>
      </c>
      <c r="D356">
        <v>37</v>
      </c>
      <c r="E356" cm="1">
        <f t="array" ref="E356">_xlfn.SWITCH(MONTH(Cafe_FitTrend[[#This Row],[Date]]),1,100,2,100,3,100,4,150,5,150,6,150,7,150,8,200,9,150,10,150,11,150,12,150)</f>
        <v>150</v>
      </c>
      <c r="F356">
        <v>20</v>
      </c>
      <c r="G356">
        <f>IF(OR(WEEKDAY(Cafe_FitTrend[[#This Row],[Date]])=1, WEEKDAY(Cafe_FitTrend[[#This Row],[Date]])=7),1,0)</f>
        <v>1</v>
      </c>
      <c r="H356" s="10">
        <f>(Cafe_FitTrend[[#This Row],[Date]]-$B$372)/365*(1+$A$6)</f>
        <v>-4.8219178082191783E-2</v>
      </c>
      <c r="I356" s="8">
        <f>L$17+(L$18*Cafe_FitTrend[[#This Row],[Temp]])+(L$19*Cafe_FitTrend[[#This Row],[ADSpend]])+(L$20*Cafe_FitTrend[[#This Row],[TapsActive]])+(L$21*Cafe_FitTrend[[#This Row],[IsWeekend]])+(L$22*Cafe_FitTrend[[#This Row],[RollChange]])</f>
        <v>12775.297231725299</v>
      </c>
      <c r="J356" s="4"/>
      <c r="K356" s="4">
        <v>328</v>
      </c>
      <c r="L356" s="4">
        <v>10522.449378686229</v>
      </c>
      <c r="M356" s="4">
        <v>753.28317551548389</v>
      </c>
    </row>
    <row r="357" spans="2:13" x14ac:dyDescent="0.3">
      <c r="B357" s="1">
        <f t="shared" si="5"/>
        <v>43086</v>
      </c>
      <c r="C357" s="2">
        <v>12322.59846223889</v>
      </c>
      <c r="D357">
        <v>42</v>
      </c>
      <c r="E357" cm="1">
        <f t="array" ref="E357">_xlfn.SWITCH(MONTH(Cafe_FitTrend[[#This Row],[Date]]),1,100,2,100,3,100,4,150,5,150,6,150,7,150,8,200,9,150,10,150,11,150,12,150)</f>
        <v>150</v>
      </c>
      <c r="F357">
        <v>17</v>
      </c>
      <c r="G357">
        <f>IF(OR(WEEKDAY(Cafe_FitTrend[[#This Row],[Date]])=1, WEEKDAY(Cafe_FitTrend[[#This Row],[Date]])=7),1,0)</f>
        <v>1</v>
      </c>
      <c r="H357" s="10">
        <f>(Cafe_FitTrend[[#This Row],[Date]]-$B$372)/365*(1+$A$6)</f>
        <v>-4.5205479452054796E-2</v>
      </c>
      <c r="I357" s="8">
        <f>L$17+(L$18*Cafe_FitTrend[[#This Row],[Temp]])+(L$19*Cafe_FitTrend[[#This Row],[ADSpend]])+(L$20*Cafe_FitTrend[[#This Row],[TapsActive]])+(L$21*Cafe_FitTrend[[#This Row],[IsWeekend]])+(L$22*Cafe_FitTrend[[#This Row],[RollChange]])</f>
        <v>13071.540312199739</v>
      </c>
      <c r="J357" s="4"/>
      <c r="K357" s="4">
        <v>329</v>
      </c>
      <c r="L357" s="4">
        <v>13516.811052105331</v>
      </c>
      <c r="M357" s="4">
        <v>792.16614107982423</v>
      </c>
    </row>
    <row r="358" spans="2:13" x14ac:dyDescent="0.3">
      <c r="B358" s="1">
        <f t="shared" si="5"/>
        <v>43087</v>
      </c>
      <c r="C358" s="2">
        <v>10112.824240136008</v>
      </c>
      <c r="D358">
        <v>51</v>
      </c>
      <c r="E358" cm="1">
        <f t="array" ref="E358">_xlfn.SWITCH(MONTH(Cafe_FitTrend[[#This Row],[Date]]),1,100,2,100,3,100,4,150,5,150,6,150,7,150,8,200,9,150,10,150,11,150,12,150)</f>
        <v>150</v>
      </c>
      <c r="F358">
        <v>13</v>
      </c>
      <c r="G358">
        <f>IF(OR(WEEKDAY(Cafe_FitTrend[[#This Row],[Date]])=1, WEEKDAY(Cafe_FitTrend[[#This Row],[Date]])=7),1,0)</f>
        <v>0</v>
      </c>
      <c r="H358" s="10">
        <f>(Cafe_FitTrend[[#This Row],[Date]]-$B$372)/365*(1+$A$6)</f>
        <v>-4.2191780821917817E-2</v>
      </c>
      <c r="I358" s="8">
        <f>L$17+(L$18*Cafe_FitTrend[[#This Row],[Temp]])+(L$19*Cafe_FitTrend[[#This Row],[ADSpend]])+(L$20*Cafe_FitTrend[[#This Row],[TapsActive]])+(L$21*Cafe_FitTrend[[#This Row],[IsWeekend]])+(L$22*Cafe_FitTrend[[#This Row],[RollChange]])</f>
        <v>10728.413684191795</v>
      </c>
      <c r="J358" s="4"/>
      <c r="K358" s="4">
        <v>330</v>
      </c>
      <c r="L358" s="4">
        <v>13460.932316605293</v>
      </c>
      <c r="M358" s="4">
        <v>402.76082670610776</v>
      </c>
    </row>
    <row r="359" spans="2:13" x14ac:dyDescent="0.3">
      <c r="B359" s="1">
        <f t="shared" si="5"/>
        <v>43088</v>
      </c>
      <c r="C359" s="2">
        <v>11242.211632514751</v>
      </c>
      <c r="D359">
        <v>53</v>
      </c>
      <c r="E359" cm="1">
        <f t="array" ref="E359">_xlfn.SWITCH(MONTH(Cafe_FitTrend[[#This Row],[Date]]),1,100,2,100,3,100,4,150,5,150,6,150,7,150,8,200,9,150,10,150,11,150,12,150)</f>
        <v>150</v>
      </c>
      <c r="F359">
        <v>15</v>
      </c>
      <c r="G359">
        <f>IF(OR(WEEKDAY(Cafe_FitTrend[[#This Row],[Date]])=1, WEEKDAY(Cafe_FitTrend[[#This Row],[Date]])=7),1,0)</f>
        <v>0</v>
      </c>
      <c r="H359" s="10">
        <f>(Cafe_FitTrend[[#This Row],[Date]]-$B$372)/365*(1+$A$6)</f>
        <v>-3.9178082191780823E-2</v>
      </c>
      <c r="I359" s="8">
        <f>L$17+(L$18*Cafe_FitTrend[[#This Row],[Temp]])+(L$19*Cafe_FitTrend[[#This Row],[ADSpend]])+(L$20*Cafe_FitTrend[[#This Row],[TapsActive]])+(L$21*Cafe_FitTrend[[#This Row],[IsWeekend]])+(L$22*Cafe_FitTrend[[#This Row],[RollChange]])</f>
        <v>10785.967528999157</v>
      </c>
      <c r="J359" s="4"/>
      <c r="K359" s="4">
        <v>331</v>
      </c>
      <c r="L359" s="4">
        <v>10437.210206752954</v>
      </c>
      <c r="M359" s="4">
        <v>-1141.7670994367709</v>
      </c>
    </row>
    <row r="360" spans="2:13" x14ac:dyDescent="0.3">
      <c r="B360" s="1">
        <f t="shared" si="5"/>
        <v>43089</v>
      </c>
      <c r="C360" s="2">
        <v>9980.7787346569567</v>
      </c>
      <c r="D360">
        <v>62</v>
      </c>
      <c r="E360" cm="1">
        <f t="array" ref="E360">_xlfn.SWITCH(MONTH(Cafe_FitTrend[[#This Row],[Date]]),1,100,2,100,3,100,4,150,5,150,6,150,7,150,8,200,9,150,10,150,11,150,12,150)</f>
        <v>150</v>
      </c>
      <c r="F360">
        <v>22</v>
      </c>
      <c r="G360">
        <f>IF(OR(WEEKDAY(Cafe_FitTrend[[#This Row],[Date]])=1, WEEKDAY(Cafe_FitTrend[[#This Row],[Date]])=7),1,0)</f>
        <v>0</v>
      </c>
      <c r="H360" s="10">
        <f>(Cafe_FitTrend[[#This Row],[Date]]-$B$372)/365*(1+$A$6)</f>
        <v>-3.6164383561643837E-2</v>
      </c>
      <c r="I360" s="8">
        <f>L$17+(L$18*Cafe_FitTrend[[#This Row],[Temp]])+(L$19*Cafe_FitTrend[[#This Row],[ADSpend]])+(L$20*Cafe_FitTrend[[#This Row],[TapsActive]])+(L$21*Cafe_FitTrend[[#This Row],[IsWeekend]])+(L$22*Cafe_FitTrend[[#This Row],[RollChange]])</f>
        <v>11074.080232239308</v>
      </c>
      <c r="J360" s="4"/>
      <c r="K360" s="4">
        <v>332</v>
      </c>
      <c r="L360" s="4">
        <v>10580.854783945149</v>
      </c>
      <c r="M360" s="4">
        <v>-701.89058198820203</v>
      </c>
    </row>
    <row r="361" spans="2:13" x14ac:dyDescent="0.3">
      <c r="B361" s="1">
        <f t="shared" si="5"/>
        <v>43090</v>
      </c>
      <c r="C361" s="2">
        <v>10441.223356719303</v>
      </c>
      <c r="D361">
        <v>56</v>
      </c>
      <c r="E361" cm="1">
        <f t="array" ref="E361">_xlfn.SWITCH(MONTH(Cafe_FitTrend[[#This Row],[Date]]),1,100,2,100,3,100,4,150,5,150,6,150,7,150,8,200,9,150,10,150,11,150,12,150)</f>
        <v>150</v>
      </c>
      <c r="F361">
        <v>18</v>
      </c>
      <c r="G361">
        <f>IF(OR(WEEKDAY(Cafe_FitTrend[[#This Row],[Date]])=1, WEEKDAY(Cafe_FitTrend[[#This Row],[Date]])=7),1,0)</f>
        <v>0</v>
      </c>
      <c r="H361" s="10">
        <f>(Cafe_FitTrend[[#This Row],[Date]]-$B$372)/365*(1+$A$6)</f>
        <v>-3.3150684931506851E-2</v>
      </c>
      <c r="I361" s="8">
        <f>L$17+(L$18*Cafe_FitTrend[[#This Row],[Temp]])+(L$19*Cafe_FitTrend[[#This Row],[ADSpend]])+(L$20*Cafe_FitTrend[[#This Row],[TapsActive]])+(L$21*Cafe_FitTrend[[#This Row],[IsWeekend]])+(L$22*Cafe_FitTrend[[#This Row],[RollChange]])</f>
        <v>10873.73337069131</v>
      </c>
      <c r="J361" s="4"/>
      <c r="K361" s="4">
        <v>333</v>
      </c>
      <c r="L361" s="4">
        <v>10763.665284112194</v>
      </c>
      <c r="M361" s="4">
        <v>1091.2119305181404</v>
      </c>
    </row>
    <row r="362" spans="2:13" x14ac:dyDescent="0.3">
      <c r="B362" s="1">
        <f t="shared" si="5"/>
        <v>43091</v>
      </c>
      <c r="C362" s="2">
        <v>10372.374362662777</v>
      </c>
      <c r="D362">
        <v>53</v>
      </c>
      <c r="E362" cm="1">
        <f t="array" ref="E362">_xlfn.SWITCH(MONTH(Cafe_FitTrend[[#This Row],[Date]]),1,100,2,100,3,100,4,150,5,150,6,150,7,150,8,200,9,150,10,150,11,150,12,150)</f>
        <v>150</v>
      </c>
      <c r="F362">
        <v>12</v>
      </c>
      <c r="G362">
        <f>IF(OR(WEEKDAY(Cafe_FitTrend[[#This Row],[Date]])=1, WEEKDAY(Cafe_FitTrend[[#This Row],[Date]])=7),1,0)</f>
        <v>0</v>
      </c>
      <c r="H362" s="10">
        <f>(Cafe_FitTrend[[#This Row],[Date]]-$B$372)/365*(1+$A$6)</f>
        <v>-3.0136986301369864E-2</v>
      </c>
      <c r="I362" s="8">
        <f>L$17+(L$18*Cafe_FitTrend[[#This Row],[Temp]])+(L$19*Cafe_FitTrend[[#This Row],[ADSpend]])+(L$20*Cafe_FitTrend[[#This Row],[TapsActive]])+(L$21*Cafe_FitTrend[[#This Row],[IsWeekend]])+(L$22*Cafe_FitTrend[[#This Row],[RollChange]])</f>
        <v>10853.326860348128</v>
      </c>
      <c r="J362" s="4"/>
      <c r="K362" s="4">
        <v>334</v>
      </c>
      <c r="L362" s="4">
        <v>10875.902824764682</v>
      </c>
      <c r="M362" s="4">
        <v>105.26152005472613</v>
      </c>
    </row>
    <row r="363" spans="2:13" x14ac:dyDescent="0.3">
      <c r="B363" s="1">
        <f t="shared" si="5"/>
        <v>43092</v>
      </c>
      <c r="C363" s="2">
        <v>13973.124009227431</v>
      </c>
      <c r="D363">
        <v>61</v>
      </c>
      <c r="E363" cm="1">
        <f t="array" ref="E363">_xlfn.SWITCH(MONTH(Cafe_FitTrend[[#This Row],[Date]]),1,100,2,100,3,100,4,150,5,150,6,150,7,150,8,200,9,150,10,150,11,150,12,150)</f>
        <v>150</v>
      </c>
      <c r="F363">
        <v>16</v>
      </c>
      <c r="G363">
        <f>IF(OR(WEEKDAY(Cafe_FitTrend[[#This Row],[Date]])=1, WEEKDAY(Cafe_FitTrend[[#This Row],[Date]])=7),1,0)</f>
        <v>1</v>
      </c>
      <c r="H363" s="10">
        <f>(Cafe_FitTrend[[#This Row],[Date]]-$B$372)/365*(1+$A$6)</f>
        <v>-2.7123287671232878E-2</v>
      </c>
      <c r="I363" s="8">
        <f>L$17+(L$18*Cafe_FitTrend[[#This Row],[Temp]])+(L$19*Cafe_FitTrend[[#This Row],[ADSpend]])+(L$20*Cafe_FitTrend[[#This Row],[TapsActive]])+(L$21*Cafe_FitTrend[[#This Row],[IsWeekend]])+(L$22*Cafe_FitTrend[[#This Row],[RollChange]])</f>
        <v>13999.915546250328</v>
      </c>
      <c r="J363" s="4"/>
      <c r="K363" s="4">
        <v>335</v>
      </c>
      <c r="L363" s="4">
        <v>11082.361475036294</v>
      </c>
      <c r="M363" s="4">
        <v>884.28355162631487</v>
      </c>
    </row>
    <row r="364" spans="2:13" x14ac:dyDescent="0.3">
      <c r="B364" s="1">
        <f t="shared" si="5"/>
        <v>43093</v>
      </c>
      <c r="C364" s="2">
        <v>13661.958615635405</v>
      </c>
      <c r="D364">
        <v>48</v>
      </c>
      <c r="E364" cm="1">
        <f t="array" ref="E364">_xlfn.SWITCH(MONTH(Cafe_FitTrend[[#This Row],[Date]]),1,100,2,100,3,100,4,150,5,150,6,150,7,150,8,200,9,150,10,150,11,150,12,150)</f>
        <v>150</v>
      </c>
      <c r="F364">
        <v>12</v>
      </c>
      <c r="G364">
        <f>IF(OR(WEEKDAY(Cafe_FitTrend[[#This Row],[Date]])=1, WEEKDAY(Cafe_FitTrend[[#This Row],[Date]])=7),1,0)</f>
        <v>1</v>
      </c>
      <c r="H364" s="10">
        <f>(Cafe_FitTrend[[#This Row],[Date]]-$B$372)/365*(1+$A$6)</f>
        <v>-2.4109589041095891E-2</v>
      </c>
      <c r="I364" s="8">
        <f>L$17+(L$18*Cafe_FitTrend[[#This Row],[Temp]])+(L$19*Cafe_FitTrend[[#This Row],[ADSpend]])+(L$20*Cafe_FitTrend[[#This Row],[TapsActive]])+(L$21*Cafe_FitTrend[[#This Row],[IsWeekend]])+(L$22*Cafe_FitTrend[[#This Row],[RollChange]])</f>
        <v>13471.095018832419</v>
      </c>
      <c r="J364" s="4"/>
      <c r="K364" s="4">
        <v>336</v>
      </c>
      <c r="L364" s="4">
        <v>13924.124645173149</v>
      </c>
      <c r="M364" s="4">
        <v>-1474.4445242068505</v>
      </c>
    </row>
    <row r="365" spans="2:13" x14ac:dyDescent="0.3">
      <c r="B365" s="1">
        <f t="shared" si="5"/>
        <v>43094</v>
      </c>
      <c r="C365" s="2">
        <v>9090.7455249217037</v>
      </c>
      <c r="D365">
        <v>38</v>
      </c>
      <c r="E365" cm="1">
        <f t="array" ref="E365">_xlfn.SWITCH(MONTH(Cafe_FitTrend[[#This Row],[Date]]),1,100,2,100,3,100,4,150,5,150,6,150,7,150,8,200,9,150,10,150,11,150,12,150)</f>
        <v>150</v>
      </c>
      <c r="F365">
        <v>16</v>
      </c>
      <c r="G365">
        <f>IF(OR(WEEKDAY(Cafe_FitTrend[[#This Row],[Date]])=1, WEEKDAY(Cafe_FitTrend[[#This Row],[Date]])=7),1,0)</f>
        <v>0</v>
      </c>
      <c r="H365" s="10">
        <f>(Cafe_FitTrend[[#This Row],[Date]]-$B$372)/365*(1+$A$6)</f>
        <v>-2.1095890410958908E-2</v>
      </c>
      <c r="I365" s="8">
        <f>L$17+(L$18*Cafe_FitTrend[[#This Row],[Temp]])+(L$19*Cafe_FitTrend[[#This Row],[ADSpend]])+(L$20*Cafe_FitTrend[[#This Row],[TapsActive]])+(L$21*Cafe_FitTrend[[#This Row],[IsWeekend]])+(L$22*Cafe_FitTrend[[#This Row],[RollChange]])</f>
        <v>10079.733320135319</v>
      </c>
      <c r="J365" s="4"/>
      <c r="K365" s="4">
        <v>337</v>
      </c>
      <c r="L365" s="4">
        <v>13887.828871160535</v>
      </c>
      <c r="M365" s="4">
        <v>-1012.5140994156682</v>
      </c>
    </row>
    <row r="366" spans="2:13" x14ac:dyDescent="0.3">
      <c r="B366" s="1">
        <f t="shared" si="5"/>
        <v>43095</v>
      </c>
      <c r="C366" s="2">
        <v>9546.2305720796667</v>
      </c>
      <c r="D366">
        <v>38</v>
      </c>
      <c r="E366" cm="1">
        <f t="array" ref="E366">_xlfn.SWITCH(MONTH(Cafe_FitTrend[[#This Row],[Date]]),1,100,2,100,3,100,4,150,5,150,6,150,7,150,8,200,9,150,10,150,11,150,12,150)</f>
        <v>150</v>
      </c>
      <c r="F366">
        <v>20</v>
      </c>
      <c r="G366">
        <f>IF(OR(WEEKDAY(Cafe_FitTrend[[#This Row],[Date]])=1, WEEKDAY(Cafe_FitTrend[[#This Row],[Date]])=7),1,0)</f>
        <v>0</v>
      </c>
      <c r="H366" s="10">
        <f>(Cafe_FitTrend[[#This Row],[Date]]-$B$372)/365*(1+$A$6)</f>
        <v>-1.8082191780821918E-2</v>
      </c>
      <c r="I366" s="8">
        <f>L$17+(L$18*Cafe_FitTrend[[#This Row],[Temp]])+(L$19*Cafe_FitTrend[[#This Row],[ADSpend]])+(L$20*Cafe_FitTrend[[#This Row],[TapsActive]])+(L$21*Cafe_FitTrend[[#This Row],[IsWeekend]])+(L$22*Cafe_FitTrend[[#This Row],[RollChange]])</f>
        <v>10004.271623147855</v>
      </c>
      <c r="J366" s="4"/>
      <c r="K366" s="4">
        <v>338</v>
      </c>
      <c r="L366" s="4">
        <v>10942.438607257891</v>
      </c>
      <c r="M366" s="4">
        <v>-905.18316268469607</v>
      </c>
    </row>
    <row r="367" spans="2:13" x14ac:dyDescent="0.3">
      <c r="B367" s="1">
        <f t="shared" si="5"/>
        <v>43096</v>
      </c>
      <c r="C367" s="2">
        <v>10157.43997077636</v>
      </c>
      <c r="D367">
        <v>41</v>
      </c>
      <c r="E367" cm="1">
        <f t="array" ref="E367">_xlfn.SWITCH(MONTH(Cafe_FitTrend[[#This Row],[Date]]),1,100,2,100,3,100,4,150,5,150,6,150,7,150,8,200,9,150,10,150,11,150,12,150)</f>
        <v>150</v>
      </c>
      <c r="F367">
        <v>21</v>
      </c>
      <c r="G367">
        <f>IF(OR(WEEKDAY(Cafe_FitTrend[[#This Row],[Date]])=1, WEEKDAY(Cafe_FitTrend[[#This Row],[Date]])=7),1,0)</f>
        <v>0</v>
      </c>
      <c r="H367" s="10">
        <f>(Cafe_FitTrend[[#This Row],[Date]]-$B$372)/365*(1+$A$6)</f>
        <v>-1.5068493150684932E-2</v>
      </c>
      <c r="I367" s="8">
        <f>L$17+(L$18*Cafe_FitTrend[[#This Row],[Temp]])+(L$19*Cafe_FitTrend[[#This Row],[ADSpend]])+(L$20*Cafe_FitTrend[[#This Row],[TapsActive]])+(L$21*Cafe_FitTrend[[#This Row],[IsWeekend]])+(L$22*Cafe_FitTrend[[#This Row],[RollChange]])</f>
        <v>10128.333238852627</v>
      </c>
      <c r="J367" s="4"/>
      <c r="K367" s="4">
        <v>339</v>
      </c>
      <c r="L367" s="4">
        <v>11042.852072858093</v>
      </c>
      <c r="M367" s="4">
        <v>1227.2522781095231</v>
      </c>
    </row>
    <row r="368" spans="2:13" x14ac:dyDescent="0.3">
      <c r="B368" s="1">
        <f t="shared" si="5"/>
        <v>43097</v>
      </c>
      <c r="C368" s="2">
        <v>10933.779552395245</v>
      </c>
      <c r="D368">
        <v>38</v>
      </c>
      <c r="E368" cm="1">
        <f t="array" ref="E368">_xlfn.SWITCH(MONTH(Cafe_FitTrend[[#This Row],[Date]]),1,100,2,100,3,100,4,150,5,150,6,150,7,150,8,200,9,150,10,150,11,150,12,150)</f>
        <v>150</v>
      </c>
      <c r="F368">
        <v>20</v>
      </c>
      <c r="G368">
        <f>IF(OR(WEEKDAY(Cafe_FitTrend[[#This Row],[Date]])=1, WEEKDAY(Cafe_FitTrend[[#This Row],[Date]])=7),1,0)</f>
        <v>0</v>
      </c>
      <c r="H368" s="10">
        <f>(Cafe_FitTrend[[#This Row],[Date]]-$B$372)/365*(1+$A$6)</f>
        <v>-1.2054794520547946E-2</v>
      </c>
      <c r="I368" s="8">
        <f>L$17+(L$18*Cafe_FitTrend[[#This Row],[Temp]])+(L$19*Cafe_FitTrend[[#This Row],[ADSpend]])+(L$20*Cafe_FitTrend[[#This Row],[TapsActive]])+(L$21*Cafe_FitTrend[[#This Row],[IsWeekend]])+(L$22*Cafe_FitTrend[[#This Row],[RollChange]])</f>
        <v>10010.011921072322</v>
      </c>
      <c r="J368" s="4"/>
      <c r="K368" s="4">
        <v>340</v>
      </c>
      <c r="L368" s="4">
        <v>10361.433042157938</v>
      </c>
      <c r="M368" s="4">
        <v>1212.4905385158236</v>
      </c>
    </row>
    <row r="369" spans="2:13" x14ac:dyDescent="0.3">
      <c r="B369" s="1">
        <f t="shared" si="5"/>
        <v>43098</v>
      </c>
      <c r="C369" s="2">
        <v>10092.893413328988</v>
      </c>
      <c r="D369">
        <v>42</v>
      </c>
      <c r="E369" cm="1">
        <f t="array" ref="E369">_xlfn.SWITCH(MONTH(Cafe_FitTrend[[#This Row],[Date]]),1,100,2,100,3,100,4,150,5,150,6,150,7,150,8,200,9,150,10,150,11,150,12,150)</f>
        <v>150</v>
      </c>
      <c r="F369">
        <v>15</v>
      </c>
      <c r="G369">
        <f>IF(OR(WEEKDAY(Cafe_FitTrend[[#This Row],[Date]])=1, WEEKDAY(Cafe_FitTrend[[#This Row],[Date]])=7),1,0)</f>
        <v>0</v>
      </c>
      <c r="H369" s="10">
        <f>(Cafe_FitTrend[[#This Row],[Date]]-$B$372)/365*(1+$A$6)</f>
        <v>-9.0410958904109592E-3</v>
      </c>
      <c r="I369" s="8">
        <f>L$17+(L$18*Cafe_FitTrend[[#This Row],[Temp]])+(L$19*Cafe_FitTrend[[#This Row],[ADSpend]])+(L$20*Cafe_FitTrend[[#This Row],[TapsActive]])+(L$21*Cafe_FitTrend[[#This Row],[IsWeekend]])+(L$22*Cafe_FitTrend[[#This Row],[RollChange]])</f>
        <v>10298.496115111626</v>
      </c>
      <c r="J369" s="4"/>
      <c r="K369" s="4">
        <v>341</v>
      </c>
      <c r="L369" s="4">
        <v>10301.860608839906</v>
      </c>
      <c r="M369" s="4">
        <v>1146.4159505841944</v>
      </c>
    </row>
    <row r="370" spans="2:13" x14ac:dyDescent="0.3">
      <c r="B370" s="1">
        <f t="shared" si="5"/>
        <v>43099</v>
      </c>
      <c r="C370" s="2">
        <v>13132.777519882629</v>
      </c>
      <c r="D370">
        <v>42</v>
      </c>
      <c r="E370" cm="1">
        <f t="array" ref="E370">_xlfn.SWITCH(MONTH(Cafe_FitTrend[[#This Row],[Date]]),1,100,2,100,3,100,4,150,5,150,6,150,7,150,8,200,9,150,10,150,11,150,12,150)</f>
        <v>150</v>
      </c>
      <c r="F370">
        <v>15</v>
      </c>
      <c r="G370">
        <f>IF(OR(WEEKDAY(Cafe_FitTrend[[#This Row],[Date]])=1, WEEKDAY(Cafe_FitTrend[[#This Row],[Date]])=7),1,0)</f>
        <v>1</v>
      </c>
      <c r="H370" s="10">
        <f>(Cafe_FitTrend[[#This Row],[Date]]-$B$372)/365*(1+$A$6)</f>
        <v>-6.0273972602739728E-3</v>
      </c>
      <c r="I370" s="8">
        <f>L$17+(L$18*Cafe_FitTrend[[#This Row],[Temp]])+(L$19*Cafe_FitTrend[[#This Row],[ADSpend]])+(L$20*Cafe_FitTrend[[#This Row],[TapsActive]])+(L$21*Cafe_FitTrend[[#This Row],[IsWeekend]])+(L$22*Cafe_FitTrend[[#This Row],[RollChange]])</f>
        <v>13148.018171683621</v>
      </c>
      <c r="J370" s="4"/>
      <c r="K370" s="4">
        <v>342</v>
      </c>
      <c r="L370" s="4">
        <v>10117.031520162189</v>
      </c>
      <c r="M370" s="4">
        <v>595.31477152816296</v>
      </c>
    </row>
    <row r="371" spans="2:13" x14ac:dyDescent="0.3">
      <c r="B371" s="1">
        <f t="shared" si="5"/>
        <v>43100</v>
      </c>
      <c r="C371" s="2">
        <v>13863.715690607805</v>
      </c>
      <c r="D371">
        <v>35</v>
      </c>
      <c r="E371" cm="1">
        <f t="array" ref="E371">_xlfn.SWITCH(MONTH(Cafe_FitTrend[[#This Row],[Date]]),1,100,2,100,3,100,4,150,5,150,6,150,7,150,8,200,9,150,10,150,11,150,12,150)</f>
        <v>150</v>
      </c>
      <c r="F371">
        <v>14</v>
      </c>
      <c r="G371">
        <f>IF(OR(WEEKDAY(Cafe_FitTrend[[#This Row],[Date]])=1, WEEKDAY(Cafe_FitTrend[[#This Row],[Date]])=7),1,0)</f>
        <v>1</v>
      </c>
      <c r="H371" s="10">
        <f>(Cafe_FitTrend[[#This Row],[Date]]-$B$372)/365*(1+$A$6)</f>
        <v>-3.0136986301369864E-3</v>
      </c>
      <c r="I371" s="8">
        <f>L$17+(L$18*Cafe_FitTrend[[#This Row],[Temp]])+(L$19*Cafe_FitTrend[[#This Row],[ADSpend]])+(L$20*Cafe_FitTrend[[#This Row],[TapsActive]])+(L$21*Cafe_FitTrend[[#This Row],[IsWeekend]])+(L$22*Cafe_FitTrend[[#This Row],[RollChange]])</f>
        <v>12841.997616263365</v>
      </c>
      <c r="J371" s="4"/>
      <c r="K371" s="4">
        <v>343</v>
      </c>
      <c r="L371" s="4">
        <v>12751.51249117167</v>
      </c>
      <c r="M371" s="4">
        <v>1079.1850114277895</v>
      </c>
    </row>
    <row r="372" spans="2:13" x14ac:dyDescent="0.3">
      <c r="B372" s="1">
        <f t="shared" si="5"/>
        <v>43101</v>
      </c>
      <c r="C372" s="2">
        <v>8282.9189585846379</v>
      </c>
      <c r="D372">
        <v>25</v>
      </c>
      <c r="E372" cm="1">
        <f t="array" ref="E372">_xlfn.SWITCH(MONTH(Cafe_FitTrend[[#This Row],[Date]]),1,100,2,100,3,100,4,150,5,150,6,150,7,150,8,200,9,150,10,150,11,150,12,150)</f>
        <v>100</v>
      </c>
      <c r="F372">
        <v>15</v>
      </c>
      <c r="G372">
        <f>IF(OR(WEEKDAY(Cafe_FitTrend[[#This Row],[Date]])=1, WEEKDAY(Cafe_FitTrend[[#This Row],[Date]])=7),1,0)</f>
        <v>0</v>
      </c>
      <c r="H372" s="10">
        <f>(Cafe_FitTrend[[#This Row],[Date]]-$B$372)/365*(1+$A$6)</f>
        <v>0</v>
      </c>
      <c r="I372" s="8">
        <f>L$17+(L$18*Cafe_FitTrend[[#This Row],[Temp]])+(L$19*Cafe_FitTrend[[#This Row],[ADSpend]])+(L$20*Cafe_FitTrend[[#This Row],[TapsActive]])+(L$21*Cafe_FitTrend[[#This Row],[IsWeekend]])+(L$22*Cafe_FitTrend[[#This Row],[RollChange]])</f>
        <v>8044.8611357897971</v>
      </c>
      <c r="J372" s="4"/>
      <c r="K372" s="4">
        <v>344</v>
      </c>
      <c r="L372" s="4">
        <v>12773.965601621328</v>
      </c>
      <c r="M372" s="4">
        <v>431.79460592023133</v>
      </c>
    </row>
    <row r="373" spans="2:13" x14ac:dyDescent="0.3">
      <c r="B373" s="1">
        <f t="shared" si="5"/>
        <v>43102</v>
      </c>
      <c r="C373" s="2">
        <v>8873.523052409957</v>
      </c>
      <c r="D373">
        <v>22</v>
      </c>
      <c r="E373" cm="1">
        <f t="array" ref="E373">_xlfn.SWITCH(MONTH(Cafe_FitTrend[[#This Row],[Date]]),1,100,2,100,3,100,4,150,5,150,6,150,7,150,8,200,9,150,10,150,11,150,12,150)</f>
        <v>100</v>
      </c>
      <c r="F373">
        <v>18</v>
      </c>
      <c r="G373">
        <f>IF(OR(WEEKDAY(Cafe_FitTrend[[#This Row],[Date]])=1, WEEKDAY(Cafe_FitTrend[[#This Row],[Date]])=7),1,0)</f>
        <v>0</v>
      </c>
      <c r="H373" s="10">
        <f>(Cafe_FitTrend[[#This Row],[Date]]-$B$372)/365*(1+$A$6)</f>
        <v>3.0136986301369864E-3</v>
      </c>
      <c r="I373" s="8">
        <f>L$17+(L$18*Cafe_FitTrend[[#This Row],[Temp]])+(L$19*Cafe_FitTrend[[#This Row],[ADSpend]])+(L$20*Cafe_FitTrend[[#This Row],[TapsActive]])+(L$21*Cafe_FitTrend[[#This Row],[IsWeekend]])+(L$22*Cafe_FitTrend[[#This Row],[RollChange]])</f>
        <v>7848.2079720597958</v>
      </c>
      <c r="J373" s="4"/>
      <c r="K373" s="4">
        <v>345</v>
      </c>
      <c r="L373" s="4">
        <v>10285.999356766275</v>
      </c>
      <c r="M373" s="4">
        <v>41.511826836675027</v>
      </c>
    </row>
    <row r="374" spans="2:13" x14ac:dyDescent="0.3">
      <c r="B374" s="1">
        <f t="shared" si="5"/>
        <v>43103</v>
      </c>
      <c r="C374" s="2">
        <v>9482.6709528585961</v>
      </c>
      <c r="D374">
        <v>31</v>
      </c>
      <c r="E374" cm="1">
        <f t="array" ref="E374">_xlfn.SWITCH(MONTH(Cafe_FitTrend[[#This Row],[Date]]),1,100,2,100,3,100,4,150,5,150,6,150,7,150,8,200,9,150,10,150,11,150,12,150)</f>
        <v>100</v>
      </c>
      <c r="F374">
        <v>19</v>
      </c>
      <c r="G374">
        <f>IF(OR(WEEKDAY(Cafe_FitTrend[[#This Row],[Date]])=1, WEEKDAY(Cafe_FitTrend[[#This Row],[Date]])=7),1,0)</f>
        <v>0</v>
      </c>
      <c r="H374" s="10">
        <f>(Cafe_FitTrend[[#This Row],[Date]]-$B$372)/365*(1+$A$6)</f>
        <v>6.0273972602739728E-3</v>
      </c>
      <c r="I374" s="8">
        <f>L$17+(L$18*Cafe_FitTrend[[#This Row],[Temp]])+(L$19*Cafe_FitTrend[[#This Row],[ADSpend]])+(L$20*Cafe_FitTrend[[#This Row],[TapsActive]])+(L$21*Cafe_FitTrend[[#This Row],[IsWeekend]])+(L$22*Cafe_FitTrend[[#This Row],[RollChange]])</f>
        <v>8253.818444224491</v>
      </c>
      <c r="J374" s="4"/>
      <c r="K374" s="4">
        <v>346</v>
      </c>
      <c r="L374" s="4">
        <v>10386.412822366477</v>
      </c>
      <c r="M374" s="4">
        <v>-920.5887344386847</v>
      </c>
    </row>
    <row r="375" spans="2:13" x14ac:dyDescent="0.3">
      <c r="B375" s="1">
        <f t="shared" si="5"/>
        <v>43104</v>
      </c>
      <c r="C375" s="2">
        <v>8405.3771452251021</v>
      </c>
      <c r="D375">
        <v>29</v>
      </c>
      <c r="E375" cm="1">
        <f t="array" ref="E375">_xlfn.SWITCH(MONTH(Cafe_FitTrend[[#This Row],[Date]]),1,100,2,100,3,100,4,150,5,150,6,150,7,150,8,200,9,150,10,150,11,150,12,150)</f>
        <v>100</v>
      </c>
      <c r="F375">
        <v>17</v>
      </c>
      <c r="G375">
        <f>IF(OR(WEEKDAY(Cafe_FitTrend[[#This Row],[Date]])=1, WEEKDAY(Cafe_FitTrend[[#This Row],[Date]])=7),1,0)</f>
        <v>0</v>
      </c>
      <c r="H375" s="10">
        <f>(Cafe_FitTrend[[#This Row],[Date]]-$B$372)/365*(1+$A$6)</f>
        <v>9.0410958904109592E-3</v>
      </c>
      <c r="I375" s="8">
        <f>L$17+(L$18*Cafe_FitTrend[[#This Row],[Temp]])+(L$19*Cafe_FitTrend[[#This Row],[ADSpend]])+(L$20*Cafe_FitTrend[[#This Row],[TapsActive]])+(L$21*Cafe_FitTrend[[#This Row],[IsWeekend]])+(L$22*Cafe_FitTrend[[#This Row],[RollChange]])</f>
        <v>8202.004897341596</v>
      </c>
      <c r="J375" s="4"/>
      <c r="K375" s="4">
        <v>347</v>
      </c>
      <c r="L375" s="4">
        <v>9947.3767251514</v>
      </c>
      <c r="M375" s="4">
        <v>-1087.2802514933956</v>
      </c>
    </row>
    <row r="376" spans="2:13" x14ac:dyDescent="0.3">
      <c r="B376" s="1">
        <f t="shared" si="5"/>
        <v>43105</v>
      </c>
      <c r="C376" s="2">
        <v>8262.1053647020217</v>
      </c>
      <c r="D376">
        <v>25</v>
      </c>
      <c r="E376" cm="1">
        <f t="array" ref="E376">_xlfn.SWITCH(MONTH(Cafe_FitTrend[[#This Row],[Date]]),1,100,2,100,3,100,4,150,5,150,6,150,7,150,8,200,9,150,10,150,11,150,12,150)</f>
        <v>100</v>
      </c>
      <c r="F376">
        <v>13</v>
      </c>
      <c r="G376">
        <f>IF(OR(WEEKDAY(Cafe_FitTrend[[#This Row],[Date]])=1, WEEKDAY(Cafe_FitTrend[[#This Row],[Date]])=7),1,0)</f>
        <v>0</v>
      </c>
      <c r="H376" s="10">
        <f>(Cafe_FitTrend[[#This Row],[Date]]-$B$372)/365*(1+$A$6)</f>
        <v>1.2054794520547946E-2</v>
      </c>
      <c r="I376" s="8">
        <f>L$17+(L$18*Cafe_FitTrend[[#This Row],[Temp]])+(L$19*Cafe_FitTrend[[#This Row],[ADSpend]])+(L$20*Cafe_FitTrend[[#This Row],[TapsActive]])+(L$21*Cafe_FitTrend[[#This Row],[IsWeekend]])+(L$22*Cafe_FitTrend[[#This Row],[RollChange]])</f>
        <v>8095.5076546135779</v>
      </c>
      <c r="J376" s="4"/>
      <c r="K376" s="4">
        <v>348</v>
      </c>
      <c r="L376" s="4">
        <v>10403.977195343228</v>
      </c>
      <c r="M376" s="4">
        <v>-963.50085578837752</v>
      </c>
    </row>
    <row r="377" spans="2:13" x14ac:dyDescent="0.3">
      <c r="B377" s="1">
        <f t="shared" si="5"/>
        <v>43106</v>
      </c>
      <c r="C377" s="2">
        <v>11943.152535531131</v>
      </c>
      <c r="D377">
        <v>29</v>
      </c>
      <c r="E377" cm="1">
        <f t="array" ref="E377">_xlfn.SWITCH(MONTH(Cafe_FitTrend[[#This Row],[Date]]),1,100,2,100,3,100,4,150,5,150,6,150,7,150,8,200,9,150,10,150,11,150,12,150)</f>
        <v>100</v>
      </c>
      <c r="F377">
        <v>18</v>
      </c>
      <c r="G377">
        <f>IF(OR(WEEKDAY(Cafe_FitTrend[[#This Row],[Date]])=1, WEEKDAY(Cafe_FitTrend[[#This Row],[Date]])=7),1,0)</f>
        <v>1</v>
      </c>
      <c r="H377" s="10">
        <f>(Cafe_FitTrend[[#This Row],[Date]]-$B$372)/365*(1+$A$6)</f>
        <v>1.5068493150684932E-2</v>
      </c>
      <c r="I377" s="8">
        <f>L$17+(L$18*Cafe_FitTrend[[#This Row],[Temp]])+(L$19*Cafe_FitTrend[[#This Row],[ADSpend]])+(L$20*Cafe_FitTrend[[#This Row],[TapsActive]])+(L$21*Cafe_FitTrend[[#This Row],[IsWeekend]])+(L$22*Cafe_FitTrend[[#This Row],[RollChange]])</f>
        <v>11034.814141388402</v>
      </c>
      <c r="J377" s="4"/>
      <c r="K377" s="4">
        <v>349</v>
      </c>
      <c r="L377" s="4">
        <v>10199.565145178087</v>
      </c>
      <c r="M377" s="4">
        <v>-33.048198783384578</v>
      </c>
    </row>
    <row r="378" spans="2:13" x14ac:dyDescent="0.3">
      <c r="B378" s="1">
        <f t="shared" si="5"/>
        <v>43107</v>
      </c>
      <c r="C378" s="2">
        <v>11267.915441045518</v>
      </c>
      <c r="D378">
        <v>29</v>
      </c>
      <c r="E378" cm="1">
        <f t="array" ref="E378">_xlfn.SWITCH(MONTH(Cafe_FitTrend[[#This Row],[Date]]),1,100,2,100,3,100,4,150,5,150,6,150,7,150,8,200,9,150,10,150,11,150,12,150)</f>
        <v>100</v>
      </c>
      <c r="F378">
        <v>17</v>
      </c>
      <c r="G378">
        <f>IF(OR(WEEKDAY(Cafe_FitTrend[[#This Row],[Date]])=1, WEEKDAY(Cafe_FitTrend[[#This Row],[Date]])=7),1,0)</f>
        <v>1</v>
      </c>
      <c r="H378" s="10">
        <f>(Cafe_FitTrend[[#This Row],[Date]]-$B$372)/365*(1+$A$6)</f>
        <v>1.8082191780821918E-2</v>
      </c>
      <c r="I378" s="8">
        <f>L$17+(L$18*Cafe_FitTrend[[#This Row],[Temp]])+(L$19*Cafe_FitTrend[[#This Row],[ADSpend]])+(L$20*Cafe_FitTrend[[#This Row],[TapsActive]])+(L$21*Cafe_FitTrend[[#This Row],[IsWeekend]])+(L$22*Cafe_FitTrend[[#This Row],[RollChange]])</f>
        <v>11057.267251838057</v>
      </c>
      <c r="J378" s="4"/>
      <c r="K378" s="4">
        <v>350</v>
      </c>
      <c r="L378" s="4">
        <v>12775.297231725299</v>
      </c>
      <c r="M378" s="4">
        <v>-1130.0731205143184</v>
      </c>
    </row>
    <row r="379" spans="2:13" x14ac:dyDescent="0.3">
      <c r="B379" s="1">
        <f t="shared" si="5"/>
        <v>43108</v>
      </c>
      <c r="C379" s="2">
        <v>7856.0173979231386</v>
      </c>
      <c r="D379">
        <v>35</v>
      </c>
      <c r="E379" cm="1">
        <f t="array" ref="E379">_xlfn.SWITCH(MONTH(Cafe_FitTrend[[#This Row],[Date]]),1,100,2,100,3,100,4,150,5,150,6,150,7,150,8,200,9,150,10,150,11,150,12,150)</f>
        <v>100</v>
      </c>
      <c r="F379">
        <v>15</v>
      </c>
      <c r="G379">
        <f>IF(OR(WEEKDAY(Cafe_FitTrend[[#This Row],[Date]])=1, WEEKDAY(Cafe_FitTrend[[#This Row],[Date]])=7),1,0)</f>
        <v>0</v>
      </c>
      <c r="H379" s="10">
        <f>(Cafe_FitTrend[[#This Row],[Date]]-$B$372)/365*(1+$A$6)</f>
        <v>2.1095890410958908E-2</v>
      </c>
      <c r="I379" s="8">
        <f>L$17+(L$18*Cafe_FitTrend[[#This Row],[Temp]])+(L$19*Cafe_FitTrend[[#This Row],[ADSpend]])+(L$20*Cafe_FitTrend[[#This Row],[TapsActive]])+(L$21*Cafe_FitTrend[[#This Row],[IsWeekend]])+(L$22*Cafe_FitTrend[[#This Row],[RollChange]])</f>
        <v>8534.2002726253031</v>
      </c>
      <c r="J379" s="4"/>
      <c r="K379" s="4">
        <v>351</v>
      </c>
      <c r="L379" s="4">
        <v>13071.540312199739</v>
      </c>
      <c r="M379" s="4">
        <v>-748.94184996084914</v>
      </c>
    </row>
    <row r="380" spans="2:13" x14ac:dyDescent="0.3">
      <c r="B380" s="1">
        <f t="shared" si="5"/>
        <v>43109</v>
      </c>
      <c r="C380" s="2">
        <v>8751.1915087462185</v>
      </c>
      <c r="D380">
        <v>46</v>
      </c>
      <c r="E380" cm="1">
        <f t="array" ref="E380">_xlfn.SWITCH(MONTH(Cafe_FitTrend[[#This Row],[Date]]),1,100,2,100,3,100,4,150,5,150,6,150,7,150,8,200,9,150,10,150,11,150,12,150)</f>
        <v>100</v>
      </c>
      <c r="F380">
        <v>16</v>
      </c>
      <c r="G380">
        <f>IF(OR(WEEKDAY(Cafe_FitTrend[[#This Row],[Date]])=1, WEEKDAY(Cafe_FitTrend[[#This Row],[Date]])=7),1,0)</f>
        <v>0</v>
      </c>
      <c r="H380" s="10">
        <f>(Cafe_FitTrend[[#This Row],[Date]]-$B$372)/365*(1+$A$6)</f>
        <v>2.4109589041095891E-2</v>
      </c>
      <c r="I380" s="8">
        <f>L$17+(L$18*Cafe_FitTrend[[#This Row],[Temp]])+(L$19*Cafe_FitTrend[[#This Row],[ADSpend]])+(L$20*Cafe_FitTrend[[#This Row],[TapsActive]])+(L$21*Cafe_FitTrend[[#This Row],[IsWeekend]])+(L$22*Cafe_FitTrend[[#This Row],[RollChange]])</f>
        <v>9033.6603636099771</v>
      </c>
      <c r="J380" s="4"/>
      <c r="K380" s="4">
        <v>352</v>
      </c>
      <c r="L380" s="4">
        <v>10728.413684191795</v>
      </c>
      <c r="M380" s="4">
        <v>-615.58944405578768</v>
      </c>
    </row>
    <row r="381" spans="2:13" x14ac:dyDescent="0.3">
      <c r="B381" s="1">
        <f t="shared" si="5"/>
        <v>43110</v>
      </c>
      <c r="C381" s="2">
        <v>8886.3456451044458</v>
      </c>
      <c r="D381">
        <v>58</v>
      </c>
      <c r="E381" cm="1">
        <f t="array" ref="E381">_xlfn.SWITCH(MONTH(Cafe_FitTrend[[#This Row],[Date]]),1,100,2,100,3,100,4,150,5,150,6,150,7,150,8,200,9,150,10,150,11,150,12,150)</f>
        <v>100</v>
      </c>
      <c r="F381">
        <v>14</v>
      </c>
      <c r="G381">
        <f>IF(OR(WEEKDAY(Cafe_FitTrend[[#This Row],[Date]])=1, WEEKDAY(Cafe_FitTrend[[#This Row],[Date]])=7),1,0)</f>
        <v>0</v>
      </c>
      <c r="H381" s="10">
        <f>(Cafe_FitTrend[[#This Row],[Date]]-$B$372)/365*(1+$A$6)</f>
        <v>2.7123287671232878E-2</v>
      </c>
      <c r="I381" s="8">
        <f>L$17+(L$18*Cafe_FitTrend[[#This Row],[Temp]])+(L$19*Cafe_FitTrend[[#This Row],[ADSpend]])+(L$20*Cafe_FitTrend[[#This Row],[TapsActive]])+(L$21*Cafe_FitTrend[[#This Row],[IsWeekend]])+(L$22*Cafe_FitTrend[[#This Row],[RollChange]])</f>
        <v>9638.7941484669082</v>
      </c>
      <c r="J381" s="4"/>
      <c r="K381" s="4">
        <v>353</v>
      </c>
      <c r="L381" s="4">
        <v>10785.967528999157</v>
      </c>
      <c r="M381" s="4">
        <v>456.24410351559345</v>
      </c>
    </row>
    <row r="382" spans="2:13" x14ac:dyDescent="0.3">
      <c r="B382" s="1">
        <f t="shared" si="5"/>
        <v>43111</v>
      </c>
      <c r="C382" s="2">
        <v>10722.653060697219</v>
      </c>
      <c r="D382">
        <v>57</v>
      </c>
      <c r="E382" cm="1">
        <f t="array" ref="E382">_xlfn.SWITCH(MONTH(Cafe_FitTrend[[#This Row],[Date]]),1,100,2,100,3,100,4,150,5,150,6,150,7,150,8,200,9,150,10,150,11,150,12,150)</f>
        <v>100</v>
      </c>
      <c r="F382">
        <v>18</v>
      </c>
      <c r="G382">
        <f>IF(OR(WEEKDAY(Cafe_FitTrend[[#This Row],[Date]])=1, WEEKDAY(Cafe_FitTrend[[#This Row],[Date]])=7),1,0)</f>
        <v>0</v>
      </c>
      <c r="H382" s="10">
        <f>(Cafe_FitTrend[[#This Row],[Date]]-$B$372)/365*(1+$A$6)</f>
        <v>3.0136986301369864E-2</v>
      </c>
      <c r="I382" s="8">
        <f>L$17+(L$18*Cafe_FitTrend[[#This Row],[Temp]])+(L$19*Cafe_FitTrend[[#This Row],[ADSpend]])+(L$20*Cafe_FitTrend[[#This Row],[TapsActive]])+(L$21*Cafe_FitTrend[[#This Row],[IsWeekend]])+(L$22*Cafe_FitTrend[[#This Row],[RollChange]])</f>
        <v>9516.4076420694564</v>
      </c>
      <c r="J382" s="4"/>
      <c r="K382" s="4">
        <v>354</v>
      </c>
      <c r="L382" s="4">
        <v>11074.080232239308</v>
      </c>
      <c r="M382" s="4">
        <v>-1093.3014975823517</v>
      </c>
    </row>
    <row r="383" spans="2:13" x14ac:dyDescent="0.3">
      <c r="B383" s="1">
        <f t="shared" si="5"/>
        <v>43112</v>
      </c>
      <c r="C383" s="2">
        <v>11017.172068885415</v>
      </c>
      <c r="D383">
        <v>58</v>
      </c>
      <c r="E383" cm="1">
        <f t="array" ref="E383">_xlfn.SWITCH(MONTH(Cafe_FitTrend[[#This Row],[Date]]),1,100,2,100,3,100,4,150,5,150,6,150,7,150,8,200,9,150,10,150,11,150,12,150)</f>
        <v>100</v>
      </c>
      <c r="F383">
        <v>12</v>
      </c>
      <c r="G383">
        <f>IF(OR(WEEKDAY(Cafe_FitTrend[[#This Row],[Date]])=1, WEEKDAY(Cafe_FitTrend[[#This Row],[Date]])=7),1,0)</f>
        <v>0</v>
      </c>
      <c r="H383" s="10">
        <f>(Cafe_FitTrend[[#This Row],[Date]]-$B$372)/365*(1+$A$6)</f>
        <v>3.3150684931506851E-2</v>
      </c>
      <c r="I383" s="8">
        <f>L$17+(L$18*Cafe_FitTrend[[#This Row],[Temp]])+(L$19*Cafe_FitTrend[[#This Row],[ADSpend]])+(L$20*Cafe_FitTrend[[#This Row],[TapsActive]])+(L$21*Cafe_FitTrend[[#This Row],[IsWeekend]])+(L$22*Cafe_FitTrend[[#This Row],[RollChange]])</f>
        <v>9683.7003693662227</v>
      </c>
      <c r="J383" s="4"/>
      <c r="K383" s="4">
        <v>355</v>
      </c>
      <c r="L383" s="4">
        <v>10873.73337069131</v>
      </c>
      <c r="M383" s="4">
        <v>-432.51001397200707</v>
      </c>
    </row>
    <row r="384" spans="2:13" x14ac:dyDescent="0.3">
      <c r="B384" s="1">
        <f t="shared" si="5"/>
        <v>43113</v>
      </c>
      <c r="C384" s="2">
        <v>11374.403622445645</v>
      </c>
      <c r="D384">
        <v>31</v>
      </c>
      <c r="E384" cm="1">
        <f t="array" ref="E384">_xlfn.SWITCH(MONTH(Cafe_FitTrend[[#This Row],[Date]]),1,100,2,100,3,100,4,150,5,150,6,150,7,150,8,200,9,150,10,150,11,150,12,150)</f>
        <v>100</v>
      </c>
      <c r="F384">
        <v>13</v>
      </c>
      <c r="G384">
        <f>IF(OR(WEEKDAY(Cafe_FitTrend[[#This Row],[Date]])=1, WEEKDAY(Cafe_FitTrend[[#This Row],[Date]])=7),1,0)</f>
        <v>1</v>
      </c>
      <c r="H384" s="10">
        <f>(Cafe_FitTrend[[#This Row],[Date]]-$B$372)/365*(1+$A$6)</f>
        <v>3.6164383561643837E-2</v>
      </c>
      <c r="I384" s="8">
        <f>L$17+(L$18*Cafe_FitTrend[[#This Row],[Temp]])+(L$19*Cafe_FitTrend[[#This Row],[ADSpend]])+(L$20*Cafe_FitTrend[[#This Row],[TapsActive]])+(L$21*Cafe_FitTrend[[#This Row],[IsWeekend]])+(L$22*Cafe_FitTrend[[#This Row],[RollChange]])</f>
        <v>11246.66961038113</v>
      </c>
      <c r="J384" s="4"/>
      <c r="K384" s="4">
        <v>356</v>
      </c>
      <c r="L384" s="4">
        <v>10853.326860348128</v>
      </c>
      <c r="M384" s="4">
        <v>-480.95249768535177</v>
      </c>
    </row>
    <row r="385" spans="2:13" x14ac:dyDescent="0.3">
      <c r="B385" s="1">
        <f t="shared" si="5"/>
        <v>43114</v>
      </c>
      <c r="C385" s="2">
        <v>10725.01436095037</v>
      </c>
      <c r="D385">
        <v>27</v>
      </c>
      <c r="E385" cm="1">
        <f t="array" ref="E385">_xlfn.SWITCH(MONTH(Cafe_FitTrend[[#This Row],[Date]]),1,100,2,100,3,100,4,150,5,150,6,150,7,150,8,200,9,150,10,150,11,150,12,150)</f>
        <v>100</v>
      </c>
      <c r="F385">
        <v>12</v>
      </c>
      <c r="G385">
        <f>IF(OR(WEEKDAY(Cafe_FitTrend[[#This Row],[Date]])=1, WEEKDAY(Cafe_FitTrend[[#This Row],[Date]])=7),1,0)</f>
        <v>1</v>
      </c>
      <c r="H385" s="10">
        <f>(Cafe_FitTrend[[#This Row],[Date]]-$B$372)/365*(1+$A$6)</f>
        <v>3.9178082191780823E-2</v>
      </c>
      <c r="I385" s="8">
        <f>L$17+(L$18*Cafe_FitTrend[[#This Row],[Temp]])+(L$19*Cafe_FitTrend[[#This Row],[ADSpend]])+(L$20*Cafe_FitTrend[[#This Row],[TapsActive]])+(L$21*Cafe_FitTrend[[#This Row],[IsWeekend]])+(L$22*Cafe_FitTrend[[#This Row],[RollChange]])</f>
        <v>11081.423483190836</v>
      </c>
      <c r="J385" s="4"/>
      <c r="K385" s="4">
        <v>357</v>
      </c>
      <c r="L385" s="4">
        <v>13999.915546250328</v>
      </c>
      <c r="M385" s="4">
        <v>-26.791537022896591</v>
      </c>
    </row>
    <row r="386" spans="2:13" x14ac:dyDescent="0.3">
      <c r="B386" s="1">
        <f t="shared" si="5"/>
        <v>43115</v>
      </c>
      <c r="C386" s="2">
        <v>9276.0276282406357</v>
      </c>
      <c r="D386">
        <v>35</v>
      </c>
      <c r="E386" cm="1">
        <f t="array" ref="E386">_xlfn.SWITCH(MONTH(Cafe_FitTrend[[#This Row],[Date]]),1,100,2,100,3,100,4,150,5,150,6,150,7,150,8,200,9,150,10,150,11,150,12,150)</f>
        <v>100</v>
      </c>
      <c r="F386">
        <v>16</v>
      </c>
      <c r="G386">
        <f>IF(OR(WEEKDAY(Cafe_FitTrend[[#This Row],[Date]])=1, WEEKDAY(Cafe_FitTrend[[#This Row],[Date]])=7),1,0)</f>
        <v>0</v>
      </c>
      <c r="H386" s="10">
        <f>(Cafe_FitTrend[[#This Row],[Date]]-$B$372)/365*(1+$A$6)</f>
        <v>4.2191780821917817E-2</v>
      </c>
      <c r="I386" s="8">
        <f>L$17+(L$18*Cafe_FitTrend[[#This Row],[Temp]])+(L$19*Cafe_FitTrend[[#This Row],[ADSpend]])+(L$20*Cafe_FitTrend[[#This Row],[TapsActive]])+(L$21*Cafe_FitTrend[[#This Row],[IsWeekend]])+(L$22*Cafe_FitTrend[[#This Row],[RollChange]])</f>
        <v>8534.7083538735133</v>
      </c>
      <c r="J386" s="4"/>
      <c r="K386" s="4">
        <v>358</v>
      </c>
      <c r="L386" s="4">
        <v>13471.095018832419</v>
      </c>
      <c r="M386" s="4">
        <v>190.86359680298665</v>
      </c>
    </row>
    <row r="387" spans="2:13" x14ac:dyDescent="0.3">
      <c r="B387" s="1">
        <f t="shared" si="5"/>
        <v>43116</v>
      </c>
      <c r="C387" s="2">
        <v>8884.9432157538795</v>
      </c>
      <c r="D387">
        <v>40</v>
      </c>
      <c r="E387" cm="1">
        <f t="array" ref="E387">_xlfn.SWITCH(MONTH(Cafe_FitTrend[[#This Row],[Date]]),1,100,2,100,3,100,4,150,5,150,6,150,7,150,8,200,9,150,10,150,11,150,12,150)</f>
        <v>100</v>
      </c>
      <c r="F387">
        <v>18</v>
      </c>
      <c r="G387">
        <f>IF(OR(WEEKDAY(Cafe_FitTrend[[#This Row],[Date]])=1, WEEKDAY(Cafe_FitTrend[[#This Row],[Date]])=7),1,0)</f>
        <v>0</v>
      </c>
      <c r="H387" s="10">
        <f>(Cafe_FitTrend[[#This Row],[Date]]-$B$372)/365*(1+$A$6)</f>
        <v>4.5205479452054796E-2</v>
      </c>
      <c r="I387" s="8">
        <f>L$17+(L$18*Cafe_FitTrend[[#This Row],[Temp]])+(L$19*Cafe_FitTrend[[#This Row],[ADSpend]])+(L$20*Cafe_FitTrend[[#This Row],[TapsActive]])+(L$21*Cafe_FitTrend[[#This Row],[IsWeekend]])+(L$22*Cafe_FitTrend[[#This Row],[RollChange]])</f>
        <v>8733.0366269108345</v>
      </c>
      <c r="J387" s="4"/>
      <c r="K387" s="4">
        <v>359</v>
      </c>
      <c r="L387" s="4">
        <v>10079.733320135319</v>
      </c>
      <c r="M387" s="4">
        <v>-988.98779521361575</v>
      </c>
    </row>
    <row r="388" spans="2:13" x14ac:dyDescent="0.3">
      <c r="B388" s="1">
        <f t="shared" si="5"/>
        <v>43117</v>
      </c>
      <c r="C388" s="2">
        <v>8092.2678013332461</v>
      </c>
      <c r="D388">
        <v>23</v>
      </c>
      <c r="E388" cm="1">
        <f t="array" ref="E388">_xlfn.SWITCH(MONTH(Cafe_FitTrend[[#This Row],[Date]]),1,100,2,100,3,100,4,150,5,150,6,150,7,150,8,200,9,150,10,150,11,150,12,150)</f>
        <v>100</v>
      </c>
      <c r="F388">
        <v>22</v>
      </c>
      <c r="G388">
        <f>IF(OR(WEEKDAY(Cafe_FitTrend[[#This Row],[Date]])=1, WEEKDAY(Cafe_FitTrend[[#This Row],[Date]])=7),1,0)</f>
        <v>0</v>
      </c>
      <c r="H388" s="10">
        <f>(Cafe_FitTrend[[#This Row],[Date]]-$B$372)/365*(1+$A$6)</f>
        <v>4.8219178082191783E-2</v>
      </c>
      <c r="I388" s="8">
        <f>L$17+(L$18*Cafe_FitTrend[[#This Row],[Temp]])+(L$19*Cafe_FitTrend[[#This Row],[ADSpend]])+(L$20*Cafe_FitTrend[[#This Row],[TapsActive]])+(L$21*Cafe_FitTrend[[#This Row],[IsWeekend]])+(L$22*Cafe_FitTrend[[#This Row],[RollChange]])</f>
        <v>7859.8531699535861</v>
      </c>
      <c r="J388" s="4"/>
      <c r="K388" s="4">
        <v>360</v>
      </c>
      <c r="L388" s="4">
        <v>10004.271623147855</v>
      </c>
      <c r="M388" s="4">
        <v>-458.04105106818861</v>
      </c>
    </row>
    <row r="389" spans="2:13" x14ac:dyDescent="0.3">
      <c r="B389" s="1">
        <f t="shared" si="5"/>
        <v>43118</v>
      </c>
      <c r="C389" s="2">
        <v>7499.0982792870318</v>
      </c>
      <c r="D389">
        <v>24</v>
      </c>
      <c r="E389" cm="1">
        <f t="array" ref="E389">_xlfn.SWITCH(MONTH(Cafe_FitTrend[[#This Row],[Date]]),1,100,2,100,3,100,4,150,5,150,6,150,7,150,8,200,9,150,10,150,11,150,12,150)</f>
        <v>100</v>
      </c>
      <c r="F389">
        <v>16</v>
      </c>
      <c r="G389">
        <f>IF(OR(WEEKDAY(Cafe_FitTrend[[#This Row],[Date]])=1, WEEKDAY(Cafe_FitTrend[[#This Row],[Date]])=7),1,0)</f>
        <v>0</v>
      </c>
      <c r="H389" s="10">
        <f>(Cafe_FitTrend[[#This Row],[Date]]-$B$372)/365*(1+$A$6)</f>
        <v>5.1232876712328776E-2</v>
      </c>
      <c r="I389" s="8">
        <f>L$17+(L$18*Cafe_FitTrend[[#This Row],[Temp]])+(L$19*Cafe_FitTrend[[#This Row],[ADSpend]])+(L$20*Cafe_FitTrend[[#This Row],[TapsActive]])+(L$21*Cafe_FitTrend[[#This Row],[IsWeekend]])+(L$22*Cafe_FitTrend[[#This Row],[RollChange]])</f>
        <v>8027.1458972503497</v>
      </c>
      <c r="J389" s="4"/>
      <c r="K389" s="4">
        <v>361</v>
      </c>
      <c r="L389" s="4">
        <v>10128.333238852627</v>
      </c>
      <c r="M389" s="4">
        <v>29.106731923733605</v>
      </c>
    </row>
    <row r="390" spans="2:13" x14ac:dyDescent="0.3">
      <c r="B390" s="1">
        <f t="shared" si="5"/>
        <v>43119</v>
      </c>
      <c r="C390" s="2">
        <v>7317.7785437533748</v>
      </c>
      <c r="D390">
        <v>36</v>
      </c>
      <c r="E390" cm="1">
        <f t="array" ref="E390">_xlfn.SWITCH(MONTH(Cafe_FitTrend[[#This Row],[Date]]),1,100,2,100,3,100,4,150,5,150,6,150,7,150,8,200,9,150,10,150,11,150,12,150)</f>
        <v>100</v>
      </c>
      <c r="F390">
        <v>18</v>
      </c>
      <c r="G390">
        <f>IF(OR(WEEKDAY(Cafe_FitTrend[[#This Row],[Date]])=1, WEEKDAY(Cafe_FitTrend[[#This Row],[Date]])=7),1,0)</f>
        <v>0</v>
      </c>
      <c r="H390" s="10">
        <f>(Cafe_FitTrend[[#This Row],[Date]]-$B$372)/365*(1+$A$6)</f>
        <v>5.4246575342465755E-2</v>
      </c>
      <c r="I390" s="8">
        <f>L$17+(L$18*Cafe_FitTrend[[#This Row],[Temp]])+(L$19*Cafe_FitTrend[[#This Row],[ADSpend]])+(L$20*Cafe_FitTrend[[#This Row],[TapsActive]])+(L$21*Cafe_FitTrend[[#This Row],[IsWeekend]])+(L$22*Cafe_FitTrend[[#This Row],[RollChange]])</f>
        <v>8553.9478361575839</v>
      </c>
      <c r="J390" s="4"/>
      <c r="K390" s="4">
        <v>362</v>
      </c>
      <c r="L390" s="4">
        <v>10010.011921072322</v>
      </c>
      <c r="M390" s="4">
        <v>923.76763132292217</v>
      </c>
    </row>
    <row r="391" spans="2:13" x14ac:dyDescent="0.3">
      <c r="B391" s="1">
        <f t="shared" si="5"/>
        <v>43120</v>
      </c>
      <c r="C391" s="2">
        <v>10995.364305660696</v>
      </c>
      <c r="D391">
        <v>45</v>
      </c>
      <c r="E391" cm="1">
        <f t="array" ref="E391">_xlfn.SWITCH(MONTH(Cafe_FitTrend[[#This Row],[Date]]),1,100,2,100,3,100,4,150,5,150,6,150,7,150,8,200,9,150,10,150,11,150,12,150)</f>
        <v>100</v>
      </c>
      <c r="F391">
        <v>17</v>
      </c>
      <c r="G391">
        <f>IF(OR(WEEKDAY(Cafe_FitTrend[[#This Row],[Date]])=1, WEEKDAY(Cafe_FitTrend[[#This Row],[Date]])=7),1,0)</f>
        <v>1</v>
      </c>
      <c r="H391" s="10">
        <f>(Cafe_FitTrend[[#This Row],[Date]]-$B$372)/365*(1+$A$6)</f>
        <v>5.7260273972602749E-2</v>
      </c>
      <c r="I391" s="8">
        <f>L$17+(L$18*Cafe_FitTrend[[#This Row],[Temp]])+(L$19*Cafe_FitTrend[[#This Row],[ADSpend]])+(L$20*Cafe_FitTrend[[#This Row],[TapsActive]])+(L$21*Cafe_FitTrend[[#This Row],[IsWeekend]])+(L$22*Cafe_FitTrend[[#This Row],[RollChange]])</f>
        <v>11845.37613890689</v>
      </c>
      <c r="J391" s="4"/>
      <c r="K391" s="4">
        <v>363</v>
      </c>
      <c r="L391" s="4">
        <v>10298.496115111626</v>
      </c>
      <c r="M391" s="4">
        <v>-205.60270178263818</v>
      </c>
    </row>
    <row r="392" spans="2:13" x14ac:dyDescent="0.3">
      <c r="B392" s="1">
        <f t="shared" si="5"/>
        <v>43121</v>
      </c>
      <c r="C392" s="2">
        <v>11379.166133061974</v>
      </c>
      <c r="D392">
        <v>53</v>
      </c>
      <c r="E392" cm="1">
        <f t="array" ref="E392">_xlfn.SWITCH(MONTH(Cafe_FitTrend[[#This Row],[Date]]),1,100,2,100,3,100,4,150,5,150,6,150,7,150,8,200,9,150,10,150,11,150,12,150)</f>
        <v>100</v>
      </c>
      <c r="F392">
        <v>21</v>
      </c>
      <c r="G392">
        <f>IF(OR(WEEKDAY(Cafe_FitTrend[[#This Row],[Date]])=1, WEEKDAY(Cafe_FitTrend[[#This Row],[Date]])=7),1,0)</f>
        <v>1</v>
      </c>
      <c r="H392" s="10">
        <f>(Cafe_FitTrend[[#This Row],[Date]]-$B$372)/365*(1+$A$6)</f>
        <v>6.0273972602739728E-2</v>
      </c>
      <c r="I392" s="8">
        <f>L$17+(L$18*Cafe_FitTrend[[#This Row],[Temp]])+(L$19*Cafe_FitTrend[[#This Row],[ADSpend]])+(L$20*Cafe_FitTrend[[#This Row],[TapsActive]])+(L$21*Cafe_FitTrend[[#This Row],[IsWeekend]])+(L$22*Cafe_FitTrend[[#This Row],[RollChange]])</f>
        <v>12145.31291719933</v>
      </c>
      <c r="J392" s="4"/>
      <c r="K392" s="4">
        <v>364</v>
      </c>
      <c r="L392" s="4">
        <v>13148.018171683621</v>
      </c>
      <c r="M392" s="4">
        <v>-15.240651800992055</v>
      </c>
    </row>
    <row r="393" spans="2:13" x14ac:dyDescent="0.3">
      <c r="B393" s="1">
        <f t="shared" ref="B393:B456" si="6">B392+1</f>
        <v>43122</v>
      </c>
      <c r="C393" s="2">
        <v>10208.90334045386</v>
      </c>
      <c r="D393">
        <v>54</v>
      </c>
      <c r="E393" cm="1">
        <f t="array" ref="E393">_xlfn.SWITCH(MONTH(Cafe_FitTrend[[#This Row],[Date]]),1,100,2,100,3,100,4,150,5,150,6,150,7,150,8,200,9,150,10,150,11,150,12,150)</f>
        <v>100</v>
      </c>
      <c r="F393">
        <v>17</v>
      </c>
      <c r="G393">
        <f>IF(OR(WEEKDAY(Cafe_FitTrend[[#This Row],[Date]])=1, WEEKDAY(Cafe_FitTrend[[#This Row],[Date]])=7),1,0)</f>
        <v>0</v>
      </c>
      <c r="H393" s="10">
        <f>(Cafe_FitTrend[[#This Row],[Date]]-$B$372)/365*(1+$A$6)</f>
        <v>6.3287671232876722E-2</v>
      </c>
      <c r="I393" s="8">
        <f>L$17+(L$18*Cafe_FitTrend[[#This Row],[Temp]])+(L$19*Cafe_FitTrend[[#This Row],[ADSpend]])+(L$20*Cafe_FitTrend[[#This Row],[TapsActive]])+(L$21*Cafe_FitTrend[[#This Row],[IsWeekend]])+(L$22*Cafe_FitTrend[[#This Row],[RollChange]])</f>
        <v>9426.7878139114837</v>
      </c>
      <c r="J393" s="4"/>
      <c r="K393" s="4">
        <v>365</v>
      </c>
      <c r="L393" s="4">
        <v>12841.997616263365</v>
      </c>
      <c r="M393" s="4">
        <v>1021.7180743444405</v>
      </c>
    </row>
    <row r="394" spans="2:13" x14ac:dyDescent="0.3">
      <c r="B394" s="1">
        <f t="shared" si="6"/>
        <v>43123</v>
      </c>
      <c r="C394" s="2">
        <v>9686.3058788668222</v>
      </c>
      <c r="D394">
        <v>55</v>
      </c>
      <c r="E394" cm="1">
        <f t="array" ref="E394">_xlfn.SWITCH(MONTH(Cafe_FitTrend[[#This Row],[Date]]),1,100,2,100,3,100,4,150,5,150,6,150,7,150,8,200,9,150,10,150,11,150,12,150)</f>
        <v>100</v>
      </c>
      <c r="F394">
        <v>14</v>
      </c>
      <c r="G394">
        <f>IF(OR(WEEKDAY(Cafe_FitTrend[[#This Row],[Date]])=1, WEEKDAY(Cafe_FitTrend[[#This Row],[Date]])=7),1,0)</f>
        <v>0</v>
      </c>
      <c r="H394" s="10">
        <f>(Cafe_FitTrend[[#This Row],[Date]]-$B$372)/365*(1+$A$6)</f>
        <v>6.6301369863013701E-2</v>
      </c>
      <c r="I394" s="8">
        <f>L$17+(L$18*Cafe_FitTrend[[#This Row],[Temp]])+(L$19*Cafe_FitTrend[[#This Row],[ADSpend]])+(L$20*Cafe_FitTrend[[#This Row],[TapsActive]])+(L$21*Cafe_FitTrend[[#This Row],[IsWeekend]])+(L$22*Cafe_FitTrend[[#This Row],[RollChange]])</f>
        <v>9535.3316567459769</v>
      </c>
      <c r="J394" s="4"/>
      <c r="K394" s="4">
        <v>366</v>
      </c>
      <c r="L394" s="4">
        <v>8044.8611357897971</v>
      </c>
      <c r="M394" s="4">
        <v>238.05782279484083</v>
      </c>
    </row>
    <row r="395" spans="2:13" x14ac:dyDescent="0.3">
      <c r="B395" s="1">
        <f t="shared" si="6"/>
        <v>43124</v>
      </c>
      <c r="C395" s="2">
        <v>9948.7946158220366</v>
      </c>
      <c r="D395">
        <v>43</v>
      </c>
      <c r="E395" cm="1">
        <f t="array" ref="E395">_xlfn.SWITCH(MONTH(Cafe_FitTrend[[#This Row],[Date]]),1,100,2,100,3,100,4,150,5,150,6,150,7,150,8,200,9,150,10,150,11,150,12,150)</f>
        <v>100</v>
      </c>
      <c r="F395">
        <v>17</v>
      </c>
      <c r="G395">
        <f>IF(OR(WEEKDAY(Cafe_FitTrend[[#This Row],[Date]])=1, WEEKDAY(Cafe_FitTrend[[#This Row],[Date]])=7),1,0)</f>
        <v>0</v>
      </c>
      <c r="H395" s="10">
        <f>(Cafe_FitTrend[[#This Row],[Date]]-$B$372)/365*(1+$A$6)</f>
        <v>6.9315068493150694E-2</v>
      </c>
      <c r="I395" s="8">
        <f>L$17+(L$18*Cafe_FitTrend[[#This Row],[Temp]])+(L$19*Cafe_FitTrend[[#This Row],[ADSpend]])+(L$20*Cafe_FitTrend[[#This Row],[TapsActive]])+(L$21*Cafe_FitTrend[[#This Row],[IsWeekend]])+(L$22*Cafe_FitTrend[[#This Row],[RollChange]])</f>
        <v>8916.3552083260874</v>
      </c>
      <c r="J395" s="4"/>
      <c r="K395" s="4">
        <v>367</v>
      </c>
      <c r="L395" s="4">
        <v>7848.2079720597958</v>
      </c>
      <c r="M395" s="4">
        <v>1025.3150803501612</v>
      </c>
    </row>
    <row r="396" spans="2:13" x14ac:dyDescent="0.3">
      <c r="B396" s="1">
        <f t="shared" si="6"/>
        <v>43125</v>
      </c>
      <c r="C396" s="2">
        <v>8716.1337051202863</v>
      </c>
      <c r="D396">
        <v>43</v>
      </c>
      <c r="E396" cm="1">
        <f t="array" ref="E396">_xlfn.SWITCH(MONTH(Cafe_FitTrend[[#This Row],[Date]]),1,100,2,100,3,100,4,150,5,150,6,150,7,150,8,200,9,150,10,150,11,150,12,150)</f>
        <v>100</v>
      </c>
      <c r="F396">
        <v>13</v>
      </c>
      <c r="G396">
        <f>IF(OR(WEEKDAY(Cafe_FitTrend[[#This Row],[Date]])=1, WEEKDAY(Cafe_FitTrend[[#This Row],[Date]])=7),1,0)</f>
        <v>0</v>
      </c>
      <c r="H396" s="10">
        <f>(Cafe_FitTrend[[#This Row],[Date]]-$B$372)/365*(1+$A$6)</f>
        <v>7.2328767123287674E-2</v>
      </c>
      <c r="I396" s="8">
        <f>L$17+(L$18*Cafe_FitTrend[[#This Row],[Temp]])+(L$19*Cafe_FitTrend[[#This Row],[ADSpend]])+(L$20*Cafe_FitTrend[[#This Row],[TapsActive]])+(L$21*Cafe_FitTrend[[#This Row],[IsWeekend]])+(L$22*Cafe_FitTrend[[#This Row],[RollChange]])</f>
        <v>8997.5572032380169</v>
      </c>
      <c r="J396" s="4"/>
      <c r="K396" s="4">
        <v>368</v>
      </c>
      <c r="L396" s="4">
        <v>8253.818444224491</v>
      </c>
      <c r="M396" s="4">
        <v>1228.8525086341051</v>
      </c>
    </row>
    <row r="397" spans="2:13" x14ac:dyDescent="0.3">
      <c r="B397" s="1">
        <f t="shared" si="6"/>
        <v>43126</v>
      </c>
      <c r="C397" s="2">
        <v>8258.831721346136</v>
      </c>
      <c r="D397">
        <v>46</v>
      </c>
      <c r="E397" cm="1">
        <f t="array" ref="E397">_xlfn.SWITCH(MONTH(Cafe_FitTrend[[#This Row],[Date]]),1,100,2,100,3,100,4,150,5,150,6,150,7,150,8,200,9,150,10,150,11,150,12,150)</f>
        <v>100</v>
      </c>
      <c r="F397">
        <v>15</v>
      </c>
      <c r="G397">
        <f>IF(OR(WEEKDAY(Cafe_FitTrend[[#This Row],[Date]])=1, WEEKDAY(Cafe_FitTrend[[#This Row],[Date]])=7),1,0)</f>
        <v>0</v>
      </c>
      <c r="H397" s="10">
        <f>(Cafe_FitTrend[[#This Row],[Date]]-$B$372)/365*(1+$A$6)</f>
        <v>7.5342465753424653E-2</v>
      </c>
      <c r="I397" s="8">
        <f>L$17+(L$18*Cafe_FitTrend[[#This Row],[Temp]])+(L$19*Cafe_FitTrend[[#This Row],[ADSpend]])+(L$20*Cafe_FitTrend[[#This Row],[TapsActive]])+(L$21*Cafe_FitTrend[[#This Row],[IsWeekend]])+(L$22*Cafe_FitTrend[[#This Row],[RollChange]])</f>
        <v>9102.0358574553647</v>
      </c>
      <c r="J397" s="4"/>
      <c r="K397" s="4">
        <v>369</v>
      </c>
      <c r="L397" s="4">
        <v>8202.004897341596</v>
      </c>
      <c r="M397" s="4">
        <v>203.37224788350613</v>
      </c>
    </row>
    <row r="398" spans="2:13" x14ac:dyDescent="0.3">
      <c r="B398" s="1">
        <f t="shared" si="6"/>
        <v>43127</v>
      </c>
      <c r="C398" s="2">
        <v>11024.713885792569</v>
      </c>
      <c r="D398">
        <v>52</v>
      </c>
      <c r="E398" cm="1">
        <f t="array" ref="E398">_xlfn.SWITCH(MONTH(Cafe_FitTrend[[#This Row],[Date]]),1,100,2,100,3,100,4,150,5,150,6,150,7,150,8,200,9,150,10,150,11,150,12,150)</f>
        <v>100</v>
      </c>
      <c r="F398">
        <v>15</v>
      </c>
      <c r="G398">
        <f>IF(OR(WEEKDAY(Cafe_FitTrend[[#This Row],[Date]])=1, WEEKDAY(Cafe_FitTrend[[#This Row],[Date]])=7),1,0)</f>
        <v>1</v>
      </c>
      <c r="H398" s="10">
        <f>(Cafe_FitTrend[[#This Row],[Date]]-$B$372)/365*(1+$A$6)</f>
        <v>7.8356164383561647E-2</v>
      </c>
      <c r="I398" s="8">
        <f>L$17+(L$18*Cafe_FitTrend[[#This Row],[Temp]])+(L$19*Cafe_FitTrend[[#This Row],[ADSpend]])+(L$20*Cafe_FitTrend[[#This Row],[TapsActive]])+(L$21*Cafe_FitTrend[[#This Row],[IsWeekend]])+(L$22*Cafe_FitTrend[[#This Row],[RollChange]])</f>
        <v>12233.106770487286</v>
      </c>
      <c r="J398" s="4"/>
      <c r="K398" s="4">
        <v>370</v>
      </c>
      <c r="L398" s="4">
        <v>8095.5076546135779</v>
      </c>
      <c r="M398" s="4">
        <v>166.59771008844382</v>
      </c>
    </row>
    <row r="399" spans="2:13" x14ac:dyDescent="0.3">
      <c r="B399" s="1">
        <f t="shared" si="6"/>
        <v>43128</v>
      </c>
      <c r="C399" s="2">
        <v>11534.954156988319</v>
      </c>
      <c r="D399">
        <v>55</v>
      </c>
      <c r="E399" cm="1">
        <f t="array" ref="E399">_xlfn.SWITCH(MONTH(Cafe_FitTrend[[#This Row],[Date]]),1,100,2,100,3,100,4,150,5,150,6,150,7,150,8,200,9,150,10,150,11,150,12,150)</f>
        <v>100</v>
      </c>
      <c r="F399">
        <v>16</v>
      </c>
      <c r="G399">
        <f>IF(OR(WEEKDAY(Cafe_FitTrend[[#This Row],[Date]])=1, WEEKDAY(Cafe_FitTrend[[#This Row],[Date]])=7),1,0)</f>
        <v>1</v>
      </c>
      <c r="H399" s="10">
        <f>(Cafe_FitTrend[[#This Row],[Date]]-$B$372)/365*(1+$A$6)</f>
        <v>8.136986301369864E-2</v>
      </c>
      <c r="I399" s="8">
        <f>L$17+(L$18*Cafe_FitTrend[[#This Row],[Temp]])+(L$19*Cafe_FitTrend[[#This Row],[ADSpend]])+(L$20*Cafe_FitTrend[[#This Row],[TapsActive]])+(L$21*Cafe_FitTrend[[#This Row],[IsWeekend]])+(L$22*Cafe_FitTrend[[#This Row],[RollChange]])</f>
        <v>12357.168386192059</v>
      </c>
      <c r="J399" s="4"/>
      <c r="K399" s="4">
        <v>371</v>
      </c>
      <c r="L399" s="4">
        <v>11034.814141388402</v>
      </c>
      <c r="M399" s="4">
        <v>908.33839414272916</v>
      </c>
    </row>
    <row r="400" spans="2:13" x14ac:dyDescent="0.3">
      <c r="B400" s="1">
        <f t="shared" si="6"/>
        <v>43129</v>
      </c>
      <c r="C400" s="2">
        <v>8435.1660210231385</v>
      </c>
      <c r="D400">
        <v>53</v>
      </c>
      <c r="E400" cm="1">
        <f t="array" ref="E400">_xlfn.SWITCH(MONTH(Cafe_FitTrend[[#This Row],[Date]]),1,100,2,100,3,100,4,150,5,150,6,150,7,150,8,200,9,150,10,150,11,150,12,150)</f>
        <v>100</v>
      </c>
      <c r="F400">
        <v>16</v>
      </c>
      <c r="G400">
        <f>IF(OR(WEEKDAY(Cafe_FitTrend[[#This Row],[Date]])=1, WEEKDAY(Cafe_FitTrend[[#This Row],[Date]])=7),1,0)</f>
        <v>0</v>
      </c>
      <c r="H400" s="10">
        <f>(Cafe_FitTrend[[#This Row],[Date]]-$B$372)/365*(1+$A$6)</f>
        <v>8.4383561643835633E-2</v>
      </c>
      <c r="I400" s="8">
        <f>L$17+(L$18*Cafe_FitTrend[[#This Row],[Temp]])+(L$19*Cafe_FitTrend[[#This Row],[ADSpend]])+(L$20*Cafe_FitTrend[[#This Row],[TapsActive]])+(L$21*Cafe_FitTrend[[#This Row],[IsWeekend]])+(L$22*Cafe_FitTrend[[#This Row],[RollChange]])</f>
        <v>9419.5370087245537</v>
      </c>
      <c r="J400" s="4"/>
      <c r="K400" s="4">
        <v>372</v>
      </c>
      <c r="L400" s="4">
        <v>11057.267251838057</v>
      </c>
      <c r="M400" s="4">
        <v>210.64818920746075</v>
      </c>
    </row>
    <row r="401" spans="2:13" x14ac:dyDescent="0.3">
      <c r="B401" s="1">
        <f t="shared" si="6"/>
        <v>43130</v>
      </c>
      <c r="C401" s="2">
        <v>8102.1402115441997</v>
      </c>
      <c r="D401">
        <v>40</v>
      </c>
      <c r="E401" cm="1">
        <f t="array" ref="E401">_xlfn.SWITCH(MONTH(Cafe_FitTrend[[#This Row],[Date]]),1,100,2,100,3,100,4,150,5,150,6,150,7,150,8,200,9,150,10,150,11,150,12,150)</f>
        <v>100</v>
      </c>
      <c r="F401">
        <v>19</v>
      </c>
      <c r="G401">
        <f>IF(OR(WEEKDAY(Cafe_FitTrend[[#This Row],[Date]])=1, WEEKDAY(Cafe_FitTrend[[#This Row],[Date]])=7),1,0)</f>
        <v>0</v>
      </c>
      <c r="H401" s="10">
        <f>(Cafe_FitTrend[[#This Row],[Date]]-$B$372)/365*(1+$A$6)</f>
        <v>8.7397260273972613E-2</v>
      </c>
      <c r="I401" s="8">
        <f>L$17+(L$18*Cafe_FitTrend[[#This Row],[Temp]])+(L$19*Cafe_FitTrend[[#This Row],[ADSpend]])+(L$20*Cafe_FitTrend[[#This Row],[TapsActive]])+(L$21*Cafe_FitTrend[[#This Row],[IsWeekend]])+(L$22*Cafe_FitTrend[[#This Row],[RollChange]])</f>
        <v>8753.6357508946767</v>
      </c>
      <c r="J401" s="4"/>
      <c r="K401" s="4">
        <v>373</v>
      </c>
      <c r="L401" s="4">
        <v>8534.2002726253031</v>
      </c>
      <c r="M401" s="4">
        <v>-678.18287470216455</v>
      </c>
    </row>
    <row r="402" spans="2:13" x14ac:dyDescent="0.3">
      <c r="B402" s="1">
        <f t="shared" si="6"/>
        <v>43131</v>
      </c>
      <c r="C402" s="2">
        <v>8319.1892724975132</v>
      </c>
      <c r="D402">
        <v>40</v>
      </c>
      <c r="E402" cm="1">
        <f t="array" ref="E402">_xlfn.SWITCH(MONTH(Cafe_FitTrend[[#This Row],[Date]]),1,100,2,100,3,100,4,150,5,150,6,150,7,150,8,200,9,150,10,150,11,150,12,150)</f>
        <v>100</v>
      </c>
      <c r="F402">
        <v>14</v>
      </c>
      <c r="G402">
        <f>IF(OR(WEEKDAY(Cafe_FitTrend[[#This Row],[Date]])=1, WEEKDAY(Cafe_FitTrend[[#This Row],[Date]])=7),1,0)</f>
        <v>0</v>
      </c>
      <c r="H402" s="10">
        <f>(Cafe_FitTrend[[#This Row],[Date]]-$B$372)/365*(1+$A$6)</f>
        <v>9.0410958904109592E-2</v>
      </c>
      <c r="I402" s="8">
        <f>L$17+(L$18*Cafe_FitTrend[[#This Row],[Temp]])+(L$19*Cafe_FitTrend[[#This Row],[ADSpend]])+(L$20*Cafe_FitTrend[[#This Row],[TapsActive]])+(L$21*Cafe_FitTrend[[#This Row],[IsWeekend]])+(L$22*Cafe_FitTrend[[#This Row],[RollChange]])</f>
        <v>8854.4207072940299</v>
      </c>
      <c r="J402" s="4"/>
      <c r="K402" s="4">
        <v>374</v>
      </c>
      <c r="L402" s="4">
        <v>9033.6603636099771</v>
      </c>
      <c r="M402" s="4">
        <v>-282.46885486375868</v>
      </c>
    </row>
    <row r="403" spans="2:13" x14ac:dyDescent="0.3">
      <c r="B403" s="1">
        <f t="shared" si="6"/>
        <v>43132</v>
      </c>
      <c r="C403" s="2">
        <v>10568.805321281048</v>
      </c>
      <c r="D403">
        <v>50</v>
      </c>
      <c r="E403" cm="1">
        <f t="array" ref="E403">_xlfn.SWITCH(MONTH(Cafe_FitTrend[[#This Row],[Date]]),1,100,2,100,3,100,4,150,5,150,6,150,7,150,8,200,9,150,10,150,11,150,12,150)</f>
        <v>100</v>
      </c>
      <c r="F403">
        <v>15</v>
      </c>
      <c r="G403">
        <f>IF(OR(WEEKDAY(Cafe_FitTrend[[#This Row],[Date]])=1, WEEKDAY(Cafe_FitTrend[[#This Row],[Date]])=7),1,0)</f>
        <v>0</v>
      </c>
      <c r="H403" s="10">
        <f>(Cafe_FitTrend[[#This Row],[Date]]-$B$372)/365*(1+$A$6)</f>
        <v>9.3424657534246586E-2</v>
      </c>
      <c r="I403" s="8">
        <f>L$17+(L$18*Cafe_FitTrend[[#This Row],[Temp]])+(L$19*Cafe_FitTrend[[#This Row],[ADSpend]])+(L$20*Cafe_FitTrend[[#This Row],[TapsActive]])+(L$21*Cafe_FitTrend[[#This Row],[IsWeekend]])+(L$22*Cafe_FitTrend[[#This Row],[RollChange]])</f>
        <v>9306.9559888687145</v>
      </c>
      <c r="J403" s="4"/>
      <c r="K403" s="4">
        <v>375</v>
      </c>
      <c r="L403" s="4">
        <v>9638.7941484669082</v>
      </c>
      <c r="M403" s="4">
        <v>-752.44850336246236</v>
      </c>
    </row>
    <row r="404" spans="2:13" x14ac:dyDescent="0.3">
      <c r="B404" s="1">
        <f t="shared" si="6"/>
        <v>43133</v>
      </c>
      <c r="C404" s="2">
        <v>8523.8579068488034</v>
      </c>
      <c r="D404">
        <v>43</v>
      </c>
      <c r="E404" cm="1">
        <f t="array" ref="E404">_xlfn.SWITCH(MONTH(Cafe_FitTrend[[#This Row],[Date]]),1,100,2,100,3,100,4,150,5,150,6,150,7,150,8,200,9,150,10,150,11,150,12,150)</f>
        <v>100</v>
      </c>
      <c r="F404">
        <v>14</v>
      </c>
      <c r="G404">
        <f>IF(OR(WEEKDAY(Cafe_FitTrend[[#This Row],[Date]])=1, WEEKDAY(Cafe_FitTrend[[#This Row],[Date]])=7),1,0)</f>
        <v>0</v>
      </c>
      <c r="H404" s="10">
        <f>(Cafe_FitTrend[[#This Row],[Date]]-$B$372)/365*(1+$A$6)</f>
        <v>9.6438356164383565E-2</v>
      </c>
      <c r="I404" s="8">
        <f>L$17+(L$18*Cafe_FitTrend[[#This Row],[Temp]])+(L$19*Cafe_FitTrend[[#This Row],[ADSpend]])+(L$20*Cafe_FitTrend[[#This Row],[TapsActive]])+(L$21*Cafe_FitTrend[[#This Row],[IsWeekend]])+(L$22*Cafe_FitTrend[[#This Row],[RollChange]])</f>
        <v>9000.9354334484597</v>
      </c>
      <c r="J404" s="4"/>
      <c r="K404" s="4">
        <v>376</v>
      </c>
      <c r="L404" s="4">
        <v>9516.4076420694564</v>
      </c>
      <c r="M404" s="4">
        <v>1206.2454186277628</v>
      </c>
    </row>
    <row r="405" spans="2:13" x14ac:dyDescent="0.3">
      <c r="B405" s="1">
        <f t="shared" si="6"/>
        <v>43134</v>
      </c>
      <c r="C405" s="2">
        <v>11136.57686877469</v>
      </c>
      <c r="D405">
        <v>37</v>
      </c>
      <c r="E405" cm="1">
        <f t="array" ref="E405">_xlfn.SWITCH(MONTH(Cafe_FitTrend[[#This Row],[Date]]),1,100,2,100,3,100,4,150,5,150,6,150,7,150,8,200,9,150,10,150,11,150,12,150)</f>
        <v>100</v>
      </c>
      <c r="F405">
        <v>18</v>
      </c>
      <c r="G405">
        <f>IF(OR(WEEKDAY(Cafe_FitTrend[[#This Row],[Date]])=1, WEEKDAY(Cafe_FitTrend[[#This Row],[Date]])=7),1,0)</f>
        <v>1</v>
      </c>
      <c r="H405" s="10">
        <f>(Cafe_FitTrend[[#This Row],[Date]]-$B$372)/365*(1+$A$6)</f>
        <v>9.9452054794520559E-2</v>
      </c>
      <c r="I405" s="8">
        <f>L$17+(L$18*Cafe_FitTrend[[#This Row],[Temp]])+(L$19*Cafe_FitTrend[[#This Row],[ADSpend]])+(L$20*Cafe_FitTrend[[#This Row],[TapsActive]])+(L$21*Cafe_FitTrend[[#This Row],[IsWeekend]])+(L$22*Cafe_FitTrend[[#This Row],[RollChange]])</f>
        <v>11490.576787610831</v>
      </c>
      <c r="J405" s="4"/>
      <c r="K405" s="4">
        <v>377</v>
      </c>
      <c r="L405" s="4">
        <v>9683.7003693662227</v>
      </c>
      <c r="M405" s="4">
        <v>1333.471699519192</v>
      </c>
    </row>
    <row r="406" spans="2:13" x14ac:dyDescent="0.3">
      <c r="B406" s="1">
        <f t="shared" si="6"/>
        <v>43135</v>
      </c>
      <c r="C406" s="2">
        <v>12263.152363160403</v>
      </c>
      <c r="D406">
        <v>41</v>
      </c>
      <c r="E406" cm="1">
        <f t="array" ref="E406">_xlfn.SWITCH(MONTH(Cafe_FitTrend[[#This Row],[Date]]),1,100,2,100,3,100,4,150,5,150,6,150,7,150,8,200,9,150,10,150,11,150,12,150)</f>
        <v>100</v>
      </c>
      <c r="F406">
        <v>14</v>
      </c>
      <c r="G406">
        <f>IF(OR(WEEKDAY(Cafe_FitTrend[[#This Row],[Date]])=1, WEEKDAY(Cafe_FitTrend[[#This Row],[Date]])=7),1,0)</f>
        <v>1</v>
      </c>
      <c r="H406" s="10">
        <f>(Cafe_FitTrend[[#This Row],[Date]]-$B$372)/365*(1+$A$6)</f>
        <v>0.10246575342465755</v>
      </c>
      <c r="I406" s="8">
        <f>L$17+(L$18*Cafe_FitTrend[[#This Row],[Temp]])+(L$19*Cafe_FitTrend[[#This Row],[ADSpend]])+(L$20*Cafe_FitTrend[[#This Row],[TapsActive]])+(L$21*Cafe_FitTrend[[#This Row],[IsWeekend]])+(L$22*Cafe_FitTrend[[#This Row],[RollChange]])</f>
        <v>11759.478020162713</v>
      </c>
      <c r="J406" s="4"/>
      <c r="K406" s="4">
        <v>378</v>
      </c>
      <c r="L406" s="4">
        <v>11246.66961038113</v>
      </c>
      <c r="M406" s="4">
        <v>127.7340120645149</v>
      </c>
    </row>
    <row r="407" spans="2:13" x14ac:dyDescent="0.3">
      <c r="B407" s="1">
        <f t="shared" si="6"/>
        <v>43136</v>
      </c>
      <c r="C407" s="2">
        <v>10116.047201056268</v>
      </c>
      <c r="D407">
        <v>44</v>
      </c>
      <c r="E407" cm="1">
        <f t="array" ref="E407">_xlfn.SWITCH(MONTH(Cafe_FitTrend[[#This Row],[Date]]),1,100,2,100,3,100,4,150,5,150,6,150,7,150,8,200,9,150,10,150,11,150,12,150)</f>
        <v>100</v>
      </c>
      <c r="F407">
        <v>16</v>
      </c>
      <c r="G407">
        <f>IF(OR(WEEKDAY(Cafe_FitTrend[[#This Row],[Date]])=1, WEEKDAY(Cafe_FitTrend[[#This Row],[Date]])=7),1,0)</f>
        <v>0</v>
      </c>
      <c r="H407" s="10">
        <f>(Cafe_FitTrend[[#This Row],[Date]]-$B$372)/365*(1+$A$6)</f>
        <v>0.10547945205479452</v>
      </c>
      <c r="I407" s="8">
        <f>L$17+(L$18*Cafe_FitTrend[[#This Row],[Temp]])+(L$19*Cafe_FitTrend[[#This Row],[ADSpend]])+(L$20*Cafe_FitTrend[[#This Row],[TapsActive]])+(L$21*Cafe_FitTrend[[#This Row],[IsWeekend]])+(L$22*Cafe_FitTrend[[#This Row],[RollChange]])</f>
        <v>9017.3047667702995</v>
      </c>
      <c r="J407" s="4"/>
      <c r="K407" s="4">
        <v>379</v>
      </c>
      <c r="L407" s="4">
        <v>11081.423483190836</v>
      </c>
      <c r="M407" s="4">
        <v>-356.40912224046588</v>
      </c>
    </row>
    <row r="408" spans="2:13" x14ac:dyDescent="0.3">
      <c r="B408" s="1">
        <f t="shared" si="6"/>
        <v>43137</v>
      </c>
      <c r="C408" s="2">
        <v>8185.1533228682447</v>
      </c>
      <c r="D408">
        <v>50</v>
      </c>
      <c r="E408" cm="1">
        <f t="array" ref="E408">_xlfn.SWITCH(MONTH(Cafe_FitTrend[[#This Row],[Date]]),1,100,2,100,3,100,4,150,5,150,6,150,7,150,8,200,9,150,10,150,11,150,12,150)</f>
        <v>100</v>
      </c>
      <c r="F408">
        <v>18</v>
      </c>
      <c r="G408">
        <f>IF(OR(WEEKDAY(Cafe_FitTrend[[#This Row],[Date]])=1, WEEKDAY(Cafe_FitTrend[[#This Row],[Date]])=7),1,0)</f>
        <v>0</v>
      </c>
      <c r="H408" s="10">
        <f>(Cafe_FitTrend[[#This Row],[Date]]-$B$372)/365*(1+$A$6)</f>
        <v>0.10849315068493151</v>
      </c>
      <c r="I408" s="8">
        <f>L$17+(L$18*Cafe_FitTrend[[#This Row],[Temp]])+(L$19*Cafe_FitTrend[[#This Row],[ADSpend]])+(L$20*Cafe_FitTrend[[#This Row],[TapsActive]])+(L$21*Cafe_FitTrend[[#This Row],[IsWeekend]])+(L$22*Cafe_FitTrend[[#This Row],[RollChange]])</f>
        <v>9262.5578492176082</v>
      </c>
      <c r="J408" s="4"/>
      <c r="K408" s="4">
        <v>380</v>
      </c>
      <c r="L408" s="4">
        <v>8534.7083538735133</v>
      </c>
      <c r="M408" s="4">
        <v>741.31927436712249</v>
      </c>
    </row>
    <row r="409" spans="2:13" x14ac:dyDescent="0.3">
      <c r="B409" s="1">
        <f t="shared" si="6"/>
        <v>43138</v>
      </c>
      <c r="C409" s="2">
        <v>9489.7381592159072</v>
      </c>
      <c r="D409">
        <v>60</v>
      </c>
      <c r="E409" cm="1">
        <f t="array" ref="E409">_xlfn.SWITCH(MONTH(Cafe_FitTrend[[#This Row],[Date]]),1,100,2,100,3,100,4,150,5,150,6,150,7,150,8,200,9,150,10,150,11,150,12,150)</f>
        <v>100</v>
      </c>
      <c r="F409">
        <v>13</v>
      </c>
      <c r="G409">
        <f>IF(OR(WEEKDAY(Cafe_FitTrend[[#This Row],[Date]])=1, WEEKDAY(Cafe_FitTrend[[#This Row],[Date]])=7),1,0)</f>
        <v>0</v>
      </c>
      <c r="H409" s="10">
        <f>(Cafe_FitTrend[[#This Row],[Date]]-$B$372)/365*(1+$A$6)</f>
        <v>0.1115068493150685</v>
      </c>
      <c r="I409" s="8">
        <f>L$17+(L$18*Cafe_FitTrend[[#This Row],[Temp]])+(L$19*Cafe_FitTrend[[#This Row],[ADSpend]])+(L$20*Cafe_FitTrend[[#This Row],[TapsActive]])+(L$21*Cafe_FitTrend[[#This Row],[IsWeekend]])+(L$22*Cafe_FitTrend[[#This Row],[RollChange]])</f>
        <v>9832.5908997168353</v>
      </c>
      <c r="J409" s="4"/>
      <c r="K409" s="4">
        <v>381</v>
      </c>
      <c r="L409" s="4">
        <v>8733.0366269108345</v>
      </c>
      <c r="M409" s="4">
        <v>151.90658884304503</v>
      </c>
    </row>
    <row r="410" spans="2:13" x14ac:dyDescent="0.3">
      <c r="B410" s="1">
        <f t="shared" si="6"/>
        <v>43139</v>
      </c>
      <c r="C410" s="2">
        <v>9002.5970969779173</v>
      </c>
      <c r="D410">
        <v>45</v>
      </c>
      <c r="E410" cm="1">
        <f t="array" ref="E410">_xlfn.SWITCH(MONTH(Cafe_FitTrend[[#This Row],[Date]]),1,100,2,100,3,100,4,150,5,150,6,150,7,150,8,200,9,150,10,150,11,150,12,150)</f>
        <v>100</v>
      </c>
      <c r="F410">
        <v>21</v>
      </c>
      <c r="G410">
        <f>IF(OR(WEEKDAY(Cafe_FitTrend[[#This Row],[Date]])=1, WEEKDAY(Cafe_FitTrend[[#This Row],[Date]])=7),1,0)</f>
        <v>0</v>
      </c>
      <c r="H410" s="10">
        <f>(Cafe_FitTrend[[#This Row],[Date]]-$B$372)/365*(1+$A$6)</f>
        <v>0.1145205479452055</v>
      </c>
      <c r="I410" s="8">
        <f>L$17+(L$18*Cafe_FitTrend[[#This Row],[Temp]])+(L$19*Cafe_FitTrend[[#This Row],[ADSpend]])+(L$20*Cafe_FitTrend[[#This Row],[TapsActive]])+(L$21*Cafe_FitTrend[[#This Row],[IsWeekend]])+(L$22*Cafe_FitTrend[[#This Row],[RollChange]])</f>
        <v>8974.9252156298662</v>
      </c>
      <c r="J410" s="4"/>
      <c r="K410" s="4">
        <v>382</v>
      </c>
      <c r="L410" s="4">
        <v>7859.8531699535861</v>
      </c>
      <c r="M410" s="4">
        <v>232.41463137966002</v>
      </c>
    </row>
    <row r="411" spans="2:13" x14ac:dyDescent="0.3">
      <c r="B411" s="1">
        <f t="shared" si="6"/>
        <v>43140</v>
      </c>
      <c r="C411" s="2">
        <v>10491.555385886504</v>
      </c>
      <c r="D411">
        <v>48</v>
      </c>
      <c r="E411" cm="1">
        <f t="array" ref="E411">_xlfn.SWITCH(MONTH(Cafe_FitTrend[[#This Row],[Date]]),1,100,2,100,3,100,4,150,5,150,6,150,7,150,8,200,9,150,10,150,11,150,12,150)</f>
        <v>100</v>
      </c>
      <c r="F411">
        <v>20</v>
      </c>
      <c r="G411">
        <f>IF(OR(WEEKDAY(Cafe_FitTrend[[#This Row],[Date]])=1, WEEKDAY(Cafe_FitTrend[[#This Row],[Date]])=7),1,0)</f>
        <v>0</v>
      </c>
      <c r="H411" s="10">
        <f>(Cafe_FitTrend[[#This Row],[Date]]-$B$372)/365*(1+$A$6)</f>
        <v>0.11753424657534248</v>
      </c>
      <c r="I411" s="8">
        <f>L$17+(L$18*Cafe_FitTrend[[#This Row],[Temp]])+(L$19*Cafe_FitTrend[[#This Row],[ADSpend]])+(L$20*Cafe_FitTrend[[#This Row],[TapsActive]])+(L$21*Cafe_FitTrend[[#This Row],[IsWeekend]])+(L$22*Cafe_FitTrend[[#This Row],[RollChange]])</f>
        <v>9138.1527543094853</v>
      </c>
      <c r="J411" s="4"/>
      <c r="K411" s="4">
        <v>383</v>
      </c>
      <c r="L411" s="4">
        <v>8027.1458972503497</v>
      </c>
      <c r="M411" s="4">
        <v>-528.04761796331786</v>
      </c>
    </row>
    <row r="412" spans="2:13" x14ac:dyDescent="0.3">
      <c r="B412" s="1">
        <f t="shared" si="6"/>
        <v>43141</v>
      </c>
      <c r="C412" s="2">
        <v>13569.623233619213</v>
      </c>
      <c r="D412">
        <v>55</v>
      </c>
      <c r="E412" cm="1">
        <f t="array" ref="E412">_xlfn.SWITCH(MONTH(Cafe_FitTrend[[#This Row],[Date]]),1,100,2,100,3,100,4,150,5,150,6,150,7,150,8,200,9,150,10,150,11,150,12,150)</f>
        <v>100</v>
      </c>
      <c r="F412">
        <v>12</v>
      </c>
      <c r="G412">
        <f>IF(OR(WEEKDAY(Cafe_FitTrend[[#This Row],[Date]])=1, WEEKDAY(Cafe_FitTrend[[#This Row],[Date]])=7),1,0)</f>
        <v>1</v>
      </c>
      <c r="H412" s="10">
        <f>(Cafe_FitTrend[[#This Row],[Date]]-$B$372)/365*(1+$A$6)</f>
        <v>0.12054794520547946</v>
      </c>
      <c r="I412" s="8">
        <f>L$17+(L$18*Cafe_FitTrend[[#This Row],[Temp]])+(L$19*Cafe_FitTrend[[#This Row],[ADSpend]])+(L$20*Cafe_FitTrend[[#This Row],[TapsActive]])+(L$21*Cafe_FitTrend[[#This Row],[IsWeekend]])+(L$22*Cafe_FitTrend[[#This Row],[RollChange]])</f>
        <v>12472.812168650786</v>
      </c>
      <c r="J412" s="4"/>
      <c r="K412" s="4">
        <v>384</v>
      </c>
      <c r="L412" s="4">
        <v>8553.9478361575839</v>
      </c>
      <c r="M412" s="4">
        <v>-1236.169292404209</v>
      </c>
    </row>
    <row r="413" spans="2:13" x14ac:dyDescent="0.3">
      <c r="B413" s="1">
        <f t="shared" si="6"/>
        <v>43142</v>
      </c>
      <c r="C413" s="2">
        <v>11889.597123739402</v>
      </c>
      <c r="D413">
        <v>65</v>
      </c>
      <c r="E413" cm="1">
        <f t="array" ref="E413">_xlfn.SWITCH(MONTH(Cafe_FitTrend[[#This Row],[Date]]),1,100,2,100,3,100,4,150,5,150,6,150,7,150,8,200,9,150,10,150,11,150,12,150)</f>
        <v>100</v>
      </c>
      <c r="F413">
        <v>14</v>
      </c>
      <c r="G413">
        <f>IF(OR(WEEKDAY(Cafe_FitTrend[[#This Row],[Date]])=1, WEEKDAY(Cafe_FitTrend[[#This Row],[Date]])=7),1,0)</f>
        <v>1</v>
      </c>
      <c r="H413" s="10">
        <f>(Cafe_FitTrend[[#This Row],[Date]]-$B$372)/365*(1+$A$6)</f>
        <v>0.12356164383561645</v>
      </c>
      <c r="I413" s="8">
        <f>L$17+(L$18*Cafe_FitTrend[[#This Row],[Temp]])+(L$19*Cafe_FitTrend[[#This Row],[ADSpend]])+(L$20*Cafe_FitTrend[[#This Row],[TapsActive]])+(L$21*Cafe_FitTrend[[#This Row],[IsWeekend]])+(L$22*Cafe_FitTrend[[#This Row],[RollChange]])</f>
        <v>12905.764488738045</v>
      </c>
      <c r="J413" s="4"/>
      <c r="K413" s="4">
        <v>385</v>
      </c>
      <c r="L413" s="4">
        <v>11845.37613890689</v>
      </c>
      <c r="M413" s="4">
        <v>-850.01183324619342</v>
      </c>
    </row>
    <row r="414" spans="2:13" x14ac:dyDescent="0.3">
      <c r="B414" s="1">
        <f t="shared" si="6"/>
        <v>43143</v>
      </c>
      <c r="C414" s="2">
        <v>11078.364909970926</v>
      </c>
      <c r="D414">
        <v>60</v>
      </c>
      <c r="E414" cm="1">
        <f t="array" ref="E414">_xlfn.SWITCH(MONTH(Cafe_FitTrend[[#This Row],[Date]]),1,100,2,100,3,100,4,150,5,150,6,150,7,150,8,200,9,150,10,150,11,150,12,150)</f>
        <v>100</v>
      </c>
      <c r="F414">
        <v>16</v>
      </c>
      <c r="G414">
        <f>IF(OR(WEEKDAY(Cafe_FitTrend[[#This Row],[Date]])=1, WEEKDAY(Cafe_FitTrend[[#This Row],[Date]])=7),1,0)</f>
        <v>0</v>
      </c>
      <c r="H414" s="10">
        <f>(Cafe_FitTrend[[#This Row],[Date]]-$B$372)/365*(1+$A$6)</f>
        <v>0.12657534246575344</v>
      </c>
      <c r="I414" s="8">
        <f>L$17+(L$18*Cafe_FitTrend[[#This Row],[Temp]])+(L$19*Cafe_FitTrend[[#This Row],[ADSpend]])+(L$20*Cafe_FitTrend[[#This Row],[TapsActive]])+(L$21*Cafe_FitTrend[[#This Row],[IsWeekend]])+(L$22*Cafe_FitTrend[[#This Row],[RollChange]])</f>
        <v>9788.1927600657309</v>
      </c>
      <c r="J414" s="4"/>
      <c r="K414" s="4">
        <v>386</v>
      </c>
      <c r="L414" s="4">
        <v>12145.31291719933</v>
      </c>
      <c r="M414" s="4">
        <v>-766.14678413735601</v>
      </c>
    </row>
    <row r="415" spans="2:13" x14ac:dyDescent="0.3">
      <c r="B415" s="1">
        <f t="shared" si="6"/>
        <v>43144</v>
      </c>
      <c r="C415" s="2">
        <v>8346.124582655726</v>
      </c>
      <c r="D415">
        <v>52</v>
      </c>
      <c r="E415" cm="1">
        <f t="array" ref="E415">_xlfn.SWITCH(MONTH(Cafe_FitTrend[[#This Row],[Date]]),1,100,2,100,3,100,4,150,5,150,6,150,7,150,8,200,9,150,10,150,11,150,12,150)</f>
        <v>100</v>
      </c>
      <c r="F415">
        <v>18</v>
      </c>
      <c r="G415">
        <f>IF(OR(WEEKDAY(Cafe_FitTrend[[#This Row],[Date]])=1, WEEKDAY(Cafe_FitTrend[[#This Row],[Date]])=7),1,0)</f>
        <v>0</v>
      </c>
      <c r="H415" s="10">
        <f>(Cafe_FitTrend[[#This Row],[Date]]-$B$372)/365*(1+$A$6)</f>
        <v>0.12958904109589042</v>
      </c>
      <c r="I415" s="8">
        <f>L$17+(L$18*Cafe_FitTrend[[#This Row],[Temp]])+(L$19*Cafe_FitTrend[[#This Row],[ADSpend]])+(L$20*Cafe_FitTrend[[#This Row],[TapsActive]])+(L$21*Cafe_FitTrend[[#This Row],[IsWeekend]])+(L$22*Cafe_FitTrend[[#This Row],[RollChange]])</f>
        <v>9376.4985107732155</v>
      </c>
      <c r="J415" s="4"/>
      <c r="K415" s="4">
        <v>387</v>
      </c>
      <c r="L415" s="4">
        <v>9426.7878139114837</v>
      </c>
      <c r="M415" s="4">
        <v>782.11552654237676</v>
      </c>
    </row>
    <row r="416" spans="2:13" x14ac:dyDescent="0.3">
      <c r="B416" s="1">
        <f t="shared" si="6"/>
        <v>43145</v>
      </c>
      <c r="C416" s="2">
        <v>9097.672370692655</v>
      </c>
      <c r="D416">
        <v>52</v>
      </c>
      <c r="E416" cm="1">
        <f t="array" ref="E416">_xlfn.SWITCH(MONTH(Cafe_FitTrend[[#This Row],[Date]]),1,100,2,100,3,100,4,150,5,150,6,150,7,150,8,200,9,150,10,150,11,150,12,150)</f>
        <v>100</v>
      </c>
      <c r="F416">
        <v>20</v>
      </c>
      <c r="G416">
        <f>IF(OR(WEEKDAY(Cafe_FitTrend[[#This Row],[Date]])=1, WEEKDAY(Cafe_FitTrend[[#This Row],[Date]])=7),1,0)</f>
        <v>0</v>
      </c>
      <c r="H416" s="10">
        <f>(Cafe_FitTrend[[#This Row],[Date]]-$B$372)/365*(1+$A$6)</f>
        <v>0.1326027397260274</v>
      </c>
      <c r="I416" s="8">
        <f>L$17+(L$18*Cafe_FitTrend[[#This Row],[Temp]])+(L$19*Cafe_FitTrend[[#This Row],[ADSpend]])+(L$20*Cafe_FitTrend[[#This Row],[TapsActive]])+(L$21*Cafe_FitTrend[[#This Row],[IsWeekend]])+(L$22*Cafe_FitTrend[[#This Row],[RollChange]])</f>
        <v>9340.2027367606024</v>
      </c>
      <c r="J416" s="4"/>
      <c r="K416" s="4">
        <v>388</v>
      </c>
      <c r="L416" s="4">
        <v>9535.3316567459769</v>
      </c>
      <c r="M416" s="4">
        <v>150.9742221208453</v>
      </c>
    </row>
    <row r="417" spans="2:13" x14ac:dyDescent="0.3">
      <c r="B417" s="1">
        <f t="shared" si="6"/>
        <v>43146</v>
      </c>
      <c r="C417" s="2">
        <v>8925.4308463328362</v>
      </c>
      <c r="D417">
        <v>63</v>
      </c>
      <c r="E417" cm="1">
        <f t="array" ref="E417">_xlfn.SWITCH(MONTH(Cafe_FitTrend[[#This Row],[Date]]),1,100,2,100,3,100,4,150,5,150,6,150,7,150,8,200,9,150,10,150,11,150,12,150)</f>
        <v>100</v>
      </c>
      <c r="F417">
        <v>17</v>
      </c>
      <c r="G417">
        <f>IF(OR(WEEKDAY(Cafe_FitTrend[[#This Row],[Date]])=1, WEEKDAY(Cafe_FitTrend[[#This Row],[Date]])=7),1,0)</f>
        <v>0</v>
      </c>
      <c r="H417" s="10">
        <f>(Cafe_FitTrend[[#This Row],[Date]]-$B$372)/365*(1+$A$6)</f>
        <v>0.13561643835616438</v>
      </c>
      <c r="I417" s="8">
        <f>L$17+(L$18*Cafe_FitTrend[[#This Row],[Temp]])+(L$19*Cafe_FitTrend[[#This Row],[ADSpend]])+(L$20*Cafe_FitTrend[[#This Row],[TapsActive]])+(L$21*Cafe_FitTrend[[#This Row],[IsWeekend]])+(L$22*Cafe_FitTrend[[#This Row],[RollChange]])</f>
        <v>9917.9946736949678</v>
      </c>
      <c r="J417" s="4"/>
      <c r="K417" s="4">
        <v>389</v>
      </c>
      <c r="L417" s="4">
        <v>8916.3552083260874</v>
      </c>
      <c r="M417" s="4">
        <v>1032.4394074959491</v>
      </c>
    </row>
    <row r="418" spans="2:13" x14ac:dyDescent="0.3">
      <c r="B418" s="1">
        <f t="shared" si="6"/>
        <v>43147</v>
      </c>
      <c r="C418" s="2">
        <v>11230.872277668594</v>
      </c>
      <c r="D418">
        <v>68</v>
      </c>
      <c r="E418" cm="1">
        <f t="array" ref="E418">_xlfn.SWITCH(MONTH(Cafe_FitTrend[[#This Row],[Date]]),1,100,2,100,3,100,4,150,5,150,6,150,7,150,8,200,9,150,10,150,11,150,12,150)</f>
        <v>100</v>
      </c>
      <c r="F418">
        <v>18</v>
      </c>
      <c r="G418">
        <f>IF(OR(WEEKDAY(Cafe_FitTrend[[#This Row],[Date]])=1, WEEKDAY(Cafe_FitTrend[[#This Row],[Date]])=7),1,0)</f>
        <v>0</v>
      </c>
      <c r="H418" s="10">
        <f>(Cafe_FitTrend[[#This Row],[Date]]-$B$372)/365*(1+$A$6)</f>
        <v>0.13863013698630139</v>
      </c>
      <c r="I418" s="8">
        <f>L$17+(L$18*Cafe_FitTrend[[#This Row],[Temp]])+(L$19*Cafe_FitTrend[[#This Row],[ADSpend]])+(L$20*Cafe_FitTrend[[#This Row],[TapsActive]])+(L$21*Cafe_FitTrend[[#This Row],[IsWeekend]])+(L$22*Cafe_FitTrend[[#This Row],[RollChange]])</f>
        <v>10135.905908219715</v>
      </c>
      <c r="J418" s="4"/>
      <c r="K418" s="4">
        <v>390</v>
      </c>
      <c r="L418" s="4">
        <v>8997.5572032380169</v>
      </c>
      <c r="M418" s="4">
        <v>-281.42349811773056</v>
      </c>
    </row>
    <row r="419" spans="2:13" x14ac:dyDescent="0.3">
      <c r="B419" s="1">
        <f t="shared" si="6"/>
        <v>43148</v>
      </c>
      <c r="C419" s="2">
        <v>11938.480997192682</v>
      </c>
      <c r="D419">
        <v>60</v>
      </c>
      <c r="E419" cm="1">
        <f t="array" ref="E419">_xlfn.SWITCH(MONTH(Cafe_FitTrend[[#This Row],[Date]]),1,100,2,100,3,100,4,150,5,150,6,150,7,150,8,200,9,150,10,150,11,150,12,150)</f>
        <v>100</v>
      </c>
      <c r="F419">
        <v>22</v>
      </c>
      <c r="G419">
        <f>IF(OR(WEEKDAY(Cafe_FitTrend[[#This Row],[Date]])=1, WEEKDAY(Cafe_FitTrend[[#This Row],[Date]])=7),1,0)</f>
        <v>1</v>
      </c>
      <c r="H419" s="10">
        <f>(Cafe_FitTrend[[#This Row],[Date]]-$B$372)/365*(1+$A$6)</f>
        <v>0.14164383561643837</v>
      </c>
      <c r="I419" s="8">
        <f>L$17+(L$18*Cafe_FitTrend[[#This Row],[Temp]])+(L$19*Cafe_FitTrend[[#This Row],[ADSpend]])+(L$20*Cafe_FitTrend[[#This Row],[TapsActive]])+(L$21*Cafe_FitTrend[[#This Row],[IsWeekend]])+(L$22*Cafe_FitTrend[[#This Row],[RollChange]])</f>
        <v>12531.697643562115</v>
      </c>
      <c r="J419" s="4"/>
      <c r="K419" s="4">
        <v>391</v>
      </c>
      <c r="L419" s="4">
        <v>9102.0358574553647</v>
      </c>
      <c r="M419" s="4">
        <v>-843.20413610922878</v>
      </c>
    </row>
    <row r="420" spans="2:13" x14ac:dyDescent="0.3">
      <c r="B420" s="1">
        <f t="shared" si="6"/>
        <v>43149</v>
      </c>
      <c r="C420" s="2">
        <v>12547.285334664815</v>
      </c>
      <c r="D420">
        <v>60</v>
      </c>
      <c r="E420" cm="1">
        <f t="array" ref="E420">_xlfn.SWITCH(MONTH(Cafe_FitTrend[[#This Row],[Date]]),1,100,2,100,3,100,4,150,5,150,6,150,7,150,8,200,9,150,10,150,11,150,12,150)</f>
        <v>100</v>
      </c>
      <c r="F420">
        <v>15</v>
      </c>
      <c r="G420">
        <f>IF(OR(WEEKDAY(Cafe_FitTrend[[#This Row],[Date]])=1, WEEKDAY(Cafe_FitTrend[[#This Row],[Date]])=7),1,0)</f>
        <v>1</v>
      </c>
      <c r="H420" s="10">
        <f>(Cafe_FitTrend[[#This Row],[Date]]-$B$372)/365*(1+$A$6)</f>
        <v>0.14465753424657535</v>
      </c>
      <c r="I420" s="8">
        <f>L$17+(L$18*Cafe_FitTrend[[#This Row],[Temp]])+(L$19*Cafe_FitTrend[[#This Row],[ADSpend]])+(L$20*Cafe_FitTrend[[#This Row],[TapsActive]])+(L$21*Cafe_FitTrend[[#This Row],[IsWeekend]])+(L$22*Cafe_FitTrend[[#This Row],[RollChange]])</f>
        <v>12671.648522936317</v>
      </c>
      <c r="J420" s="4"/>
      <c r="K420" s="4">
        <v>392</v>
      </c>
      <c r="L420" s="4">
        <v>12233.106770487286</v>
      </c>
      <c r="M420" s="4">
        <v>-1208.3928846947165</v>
      </c>
    </row>
    <row r="421" spans="2:13" x14ac:dyDescent="0.3">
      <c r="B421" s="1">
        <f t="shared" si="6"/>
        <v>43150</v>
      </c>
      <c r="C421" s="2">
        <v>9182.384162637969</v>
      </c>
      <c r="D421">
        <v>63</v>
      </c>
      <c r="E421" cm="1">
        <f t="array" ref="E421">_xlfn.SWITCH(MONTH(Cafe_FitTrend[[#This Row],[Date]]),1,100,2,100,3,100,4,150,5,150,6,150,7,150,8,200,9,150,10,150,11,150,12,150)</f>
        <v>100</v>
      </c>
      <c r="F421">
        <v>12</v>
      </c>
      <c r="G421">
        <f>IF(OR(WEEKDAY(Cafe_FitTrend[[#This Row],[Date]])=1, WEEKDAY(Cafe_FitTrend[[#This Row],[Date]])=7),1,0)</f>
        <v>0</v>
      </c>
      <c r="H421" s="10">
        <f>(Cafe_FitTrend[[#This Row],[Date]]-$B$372)/365*(1+$A$6)</f>
        <v>0.14767123287671235</v>
      </c>
      <c r="I421" s="8">
        <f>L$17+(L$18*Cafe_FitTrend[[#This Row],[Temp]])+(L$19*Cafe_FitTrend[[#This Row],[ADSpend]])+(L$20*Cafe_FitTrend[[#This Row],[TapsActive]])+(L$21*Cafe_FitTrend[[#This Row],[IsWeekend]])+(L$22*Cafe_FitTrend[[#This Row],[RollChange]])</f>
        <v>10027.390076981021</v>
      </c>
      <c r="J421" s="4"/>
      <c r="K421" s="4">
        <v>393</v>
      </c>
      <c r="L421" s="4">
        <v>12357.168386192059</v>
      </c>
      <c r="M421" s="4">
        <v>-822.21422920374062</v>
      </c>
    </row>
    <row r="422" spans="2:13" x14ac:dyDescent="0.3">
      <c r="B422" s="1">
        <f t="shared" si="6"/>
        <v>43151</v>
      </c>
      <c r="C422" s="2">
        <v>11233.139288447084</v>
      </c>
      <c r="D422">
        <v>64</v>
      </c>
      <c r="E422" cm="1">
        <f t="array" ref="E422">_xlfn.SWITCH(MONTH(Cafe_FitTrend[[#This Row],[Date]]),1,100,2,100,3,100,4,150,5,150,6,150,7,150,8,200,9,150,10,150,11,150,12,150)</f>
        <v>100</v>
      </c>
      <c r="F422">
        <v>13</v>
      </c>
      <c r="G422">
        <f>IF(OR(WEEKDAY(Cafe_FitTrend[[#This Row],[Date]])=1, WEEKDAY(Cafe_FitTrend[[#This Row],[Date]])=7),1,0)</f>
        <v>0</v>
      </c>
      <c r="H422" s="10">
        <f>(Cafe_FitTrend[[#This Row],[Date]]-$B$372)/365*(1+$A$6)</f>
        <v>0.15068493150684931</v>
      </c>
      <c r="I422" s="8">
        <f>L$17+(L$18*Cafe_FitTrend[[#This Row],[Temp]])+(L$19*Cafe_FitTrend[[#This Row],[ADSpend]])+(L$20*Cafe_FitTrend[[#This Row],[TapsActive]])+(L$21*Cafe_FitTrend[[#This Row],[IsWeekend]])+(L$22*Cafe_FitTrend[[#This Row],[RollChange]])</f>
        <v>10057.602073865819</v>
      </c>
      <c r="J422" s="4"/>
      <c r="K422" s="4">
        <v>394</v>
      </c>
      <c r="L422" s="4">
        <v>9419.5370087245537</v>
      </c>
      <c r="M422" s="4">
        <v>-984.37098770141529</v>
      </c>
    </row>
    <row r="423" spans="2:13" x14ac:dyDescent="0.3">
      <c r="B423" s="1">
        <f t="shared" si="6"/>
        <v>43152</v>
      </c>
      <c r="C423" s="2">
        <v>10142.68828657013</v>
      </c>
      <c r="D423">
        <v>70</v>
      </c>
      <c r="E423" cm="1">
        <f t="array" ref="E423">_xlfn.SWITCH(MONTH(Cafe_FitTrend[[#This Row],[Date]]),1,100,2,100,3,100,4,150,5,150,6,150,7,150,8,200,9,150,10,150,11,150,12,150)</f>
        <v>100</v>
      </c>
      <c r="F423">
        <v>13</v>
      </c>
      <c r="G423">
        <f>IF(OR(WEEKDAY(Cafe_FitTrend[[#This Row],[Date]])=1, WEEKDAY(Cafe_FitTrend[[#This Row],[Date]])=7),1,0)</f>
        <v>0</v>
      </c>
      <c r="H423" s="10">
        <f>(Cafe_FitTrend[[#This Row],[Date]]-$B$372)/365*(1+$A$6)</f>
        <v>0.15369863013698631</v>
      </c>
      <c r="I423" s="8">
        <f>L$17+(L$18*Cafe_FitTrend[[#This Row],[Temp]])+(L$19*Cafe_FitTrend[[#This Row],[ADSpend]])+(L$20*Cafe_FitTrend[[#This Row],[TapsActive]])+(L$21*Cafe_FitTrend[[#This Row],[IsWeekend]])+(L$22*Cafe_FitTrend[[#This Row],[RollChange]])</f>
        <v>10342.021079287977</v>
      </c>
      <c r="J423" s="4"/>
      <c r="K423" s="4">
        <v>395</v>
      </c>
      <c r="L423" s="4">
        <v>8753.6357508946767</v>
      </c>
      <c r="M423" s="4">
        <v>-651.49553935047697</v>
      </c>
    </row>
    <row r="424" spans="2:13" x14ac:dyDescent="0.3">
      <c r="B424" s="1">
        <f t="shared" si="6"/>
        <v>43153</v>
      </c>
      <c r="C424" s="2">
        <v>10376.380367703805</v>
      </c>
      <c r="D424">
        <v>70</v>
      </c>
      <c r="E424" cm="1">
        <f t="array" ref="E424">_xlfn.SWITCH(MONTH(Cafe_FitTrend[[#This Row],[Date]]),1,100,2,100,3,100,4,150,5,150,6,150,7,150,8,200,9,150,10,150,11,150,12,150)</f>
        <v>100</v>
      </c>
      <c r="F424">
        <v>20</v>
      </c>
      <c r="G424">
        <f>IF(OR(WEEKDAY(Cafe_FitTrend[[#This Row],[Date]])=1, WEEKDAY(Cafe_FitTrend[[#This Row],[Date]])=7),1,0)</f>
        <v>0</v>
      </c>
      <c r="H424" s="10">
        <f>(Cafe_FitTrend[[#This Row],[Date]]-$B$372)/365*(1+$A$6)</f>
        <v>0.15671232876712329</v>
      </c>
      <c r="I424" s="8">
        <f>L$17+(L$18*Cafe_FitTrend[[#This Row],[Temp]])+(L$19*Cafe_FitTrend[[#This Row],[ADSpend]])+(L$20*Cafe_FitTrend[[#This Row],[TapsActive]])+(L$21*Cafe_FitTrend[[#This Row],[IsWeekend]])+(L$22*Cafe_FitTrend[[#This Row],[RollChange]])</f>
        <v>10207.810497838242</v>
      </c>
      <c r="J424" s="4"/>
      <c r="K424" s="4">
        <v>396</v>
      </c>
      <c r="L424" s="4">
        <v>8854.4207072940299</v>
      </c>
      <c r="M424" s="4">
        <v>-535.23143479651662</v>
      </c>
    </row>
    <row r="425" spans="2:13" x14ac:dyDescent="0.3">
      <c r="B425" s="1">
        <f t="shared" si="6"/>
        <v>43154</v>
      </c>
      <c r="C425" s="2">
        <v>8986.2158105890594</v>
      </c>
      <c r="D425">
        <v>68</v>
      </c>
      <c r="E425" cm="1">
        <f t="array" ref="E425">_xlfn.SWITCH(MONTH(Cafe_FitTrend[[#This Row],[Date]]),1,100,2,100,3,100,4,150,5,150,6,150,7,150,8,200,9,150,10,150,11,150,12,150)</f>
        <v>100</v>
      </c>
      <c r="F425">
        <v>15</v>
      </c>
      <c r="G425">
        <f>IF(OR(WEEKDAY(Cafe_FitTrend[[#This Row],[Date]])=1, WEEKDAY(Cafe_FitTrend[[#This Row],[Date]])=7),1,0)</f>
        <v>0</v>
      </c>
      <c r="H425" s="10">
        <f>(Cafe_FitTrend[[#This Row],[Date]]-$B$372)/365*(1+$A$6)</f>
        <v>0.15972602739726027</v>
      </c>
      <c r="I425" s="8">
        <f>L$17+(L$18*Cafe_FitTrend[[#This Row],[Temp]])+(L$19*Cafe_FitTrend[[#This Row],[ADSpend]])+(L$20*Cafe_FitTrend[[#This Row],[TapsActive]])+(L$21*Cafe_FitTrend[[#This Row],[IsWeekend]])+(L$22*Cafe_FitTrend[[#This Row],[RollChange]])</f>
        <v>10214.745835417621</v>
      </c>
      <c r="J425" s="4"/>
      <c r="K425" s="4">
        <v>397</v>
      </c>
      <c r="L425" s="4">
        <v>9306.9559888687145</v>
      </c>
      <c r="M425" s="4">
        <v>1261.8493324123338</v>
      </c>
    </row>
    <row r="426" spans="2:13" x14ac:dyDescent="0.3">
      <c r="B426" s="1">
        <f t="shared" si="6"/>
        <v>43155</v>
      </c>
      <c r="C426" s="2">
        <v>13155.117075989761</v>
      </c>
      <c r="D426">
        <v>70</v>
      </c>
      <c r="E426" cm="1">
        <f t="array" ref="E426">_xlfn.SWITCH(MONTH(Cafe_FitTrend[[#This Row],[Date]]),1,100,2,100,3,100,4,150,5,150,6,150,7,150,8,200,9,150,10,150,11,150,12,150)</f>
        <v>100</v>
      </c>
      <c r="F426">
        <v>14</v>
      </c>
      <c r="G426">
        <f>IF(OR(WEEKDAY(Cafe_FitTrend[[#This Row],[Date]])=1, WEEKDAY(Cafe_FitTrend[[#This Row],[Date]])=7),1,0)</f>
        <v>1</v>
      </c>
      <c r="H426" s="10">
        <f>(Cafe_FitTrend[[#This Row],[Date]]-$B$372)/365*(1+$A$6)</f>
        <v>0.16273972602739728</v>
      </c>
      <c r="I426" s="8">
        <f>L$17+(L$18*Cafe_FitTrend[[#This Row],[Temp]])+(L$19*Cafe_FitTrend[[#This Row],[ADSpend]])+(L$20*Cafe_FitTrend[[#This Row],[TapsActive]])+(L$21*Cafe_FitTrend[[#This Row],[IsWeekend]])+(L$22*Cafe_FitTrend[[#This Row],[RollChange]])</f>
        <v>13177.700472297016</v>
      </c>
      <c r="J426" s="4"/>
      <c r="K426" s="4">
        <v>398</v>
      </c>
      <c r="L426" s="4">
        <v>9000.9354334484597</v>
      </c>
      <c r="M426" s="4">
        <v>-477.07752659965627</v>
      </c>
    </row>
    <row r="427" spans="2:13" x14ac:dyDescent="0.3">
      <c r="B427" s="1">
        <f t="shared" si="6"/>
        <v>43156</v>
      </c>
      <c r="C427" s="2">
        <v>12551.340805799242</v>
      </c>
      <c r="D427">
        <v>67</v>
      </c>
      <c r="E427" cm="1">
        <f t="array" ref="E427">_xlfn.SWITCH(MONTH(Cafe_FitTrend[[#This Row],[Date]]),1,100,2,100,3,100,4,150,5,150,6,150,7,150,8,200,9,150,10,150,11,150,12,150)</f>
        <v>100</v>
      </c>
      <c r="F427">
        <v>22</v>
      </c>
      <c r="G427">
        <f>IF(OR(WEEKDAY(Cafe_FitTrend[[#This Row],[Date]])=1, WEEKDAY(Cafe_FitTrend[[#This Row],[Date]])=7),1,0)</f>
        <v>1</v>
      </c>
      <c r="H427" s="10">
        <f>(Cafe_FitTrend[[#This Row],[Date]]-$B$372)/365*(1+$A$6)</f>
        <v>0.16575342465753426</v>
      </c>
      <c r="I427" s="8">
        <f>L$17+(L$18*Cafe_FitTrend[[#This Row],[Temp]])+(L$19*Cafe_FitTrend[[#This Row],[ADSpend]])+(L$20*Cafe_FitTrend[[#This Row],[TapsActive]])+(L$21*Cafe_FitTrend[[#This Row],[IsWeekend]])+(L$22*Cafe_FitTrend[[#This Row],[RollChange]])</f>
        <v>12883.132501129894</v>
      </c>
      <c r="J427" s="4"/>
      <c r="K427" s="4">
        <v>399</v>
      </c>
      <c r="L427" s="4">
        <v>11490.576787610831</v>
      </c>
      <c r="M427" s="4">
        <v>-353.99991883614166</v>
      </c>
    </row>
    <row r="428" spans="2:13" x14ac:dyDescent="0.3">
      <c r="B428" s="1">
        <f t="shared" si="6"/>
        <v>43157</v>
      </c>
      <c r="C428" s="2">
        <v>10180.98652250224</v>
      </c>
      <c r="D428">
        <v>60</v>
      </c>
      <c r="E428" cm="1">
        <f t="array" ref="E428">_xlfn.SWITCH(MONTH(Cafe_FitTrend[[#This Row],[Date]]),1,100,2,100,3,100,4,150,5,150,6,150,7,150,8,200,9,150,10,150,11,150,12,150)</f>
        <v>100</v>
      </c>
      <c r="F428">
        <v>15</v>
      </c>
      <c r="G428">
        <f>IF(OR(WEEKDAY(Cafe_FitTrend[[#This Row],[Date]])=1, WEEKDAY(Cafe_FitTrend[[#This Row],[Date]])=7),1,0)</f>
        <v>0</v>
      </c>
      <c r="H428" s="10">
        <f>(Cafe_FitTrend[[#This Row],[Date]]-$B$372)/365*(1+$A$6)</f>
        <v>0.16876712328767127</v>
      </c>
      <c r="I428" s="8">
        <f>L$17+(L$18*Cafe_FitTrend[[#This Row],[Temp]])+(L$19*Cafe_FitTrend[[#This Row],[ADSpend]])+(L$20*Cafe_FitTrend[[#This Row],[TapsActive]])+(L$21*Cafe_FitTrend[[#This Row],[IsWeekend]])+(L$22*Cafe_FitTrend[[#This Row],[RollChange]])</f>
        <v>9847.9578070244206</v>
      </c>
      <c r="J428" s="4"/>
      <c r="K428" s="4">
        <v>400</v>
      </c>
      <c r="L428" s="4">
        <v>11759.478020162713</v>
      </c>
      <c r="M428" s="4">
        <v>503.67434299769047</v>
      </c>
    </row>
    <row r="429" spans="2:13" x14ac:dyDescent="0.3">
      <c r="B429" s="1">
        <f t="shared" si="6"/>
        <v>43158</v>
      </c>
      <c r="C429" s="2">
        <v>8295.4406833198973</v>
      </c>
      <c r="D429">
        <v>54</v>
      </c>
      <c r="E429" cm="1">
        <f t="array" ref="E429">_xlfn.SWITCH(MONTH(Cafe_FitTrend[[#This Row],[Date]]),1,100,2,100,3,100,4,150,5,150,6,150,7,150,8,200,9,150,10,150,11,150,12,150)</f>
        <v>100</v>
      </c>
      <c r="F429">
        <v>14</v>
      </c>
      <c r="G429">
        <f>IF(OR(WEEKDAY(Cafe_FitTrend[[#This Row],[Date]])=1, WEEKDAY(Cafe_FitTrend[[#This Row],[Date]])=7),1,0)</f>
        <v>0</v>
      </c>
      <c r="H429" s="10">
        <f>(Cafe_FitTrend[[#This Row],[Date]]-$B$372)/365*(1+$A$6)</f>
        <v>0.17178082191780822</v>
      </c>
      <c r="I429" s="8">
        <f>L$17+(L$18*Cafe_FitTrend[[#This Row],[Temp]])+(L$19*Cafe_FitTrend[[#This Row],[ADSpend]])+(L$20*Cafe_FitTrend[[#This Row],[TapsActive]])+(L$21*Cafe_FitTrend[[#This Row],[IsWeekend]])+(L$22*Cafe_FitTrend[[#This Row],[RollChange]])</f>
        <v>9588.8620610141534</v>
      </c>
      <c r="J429" s="4"/>
      <c r="K429" s="4">
        <v>401</v>
      </c>
      <c r="L429" s="4">
        <v>9017.3047667702995</v>
      </c>
      <c r="M429" s="4">
        <v>1098.7424342859686</v>
      </c>
    </row>
    <row r="430" spans="2:13" x14ac:dyDescent="0.3">
      <c r="B430" s="1">
        <f t="shared" si="6"/>
        <v>43159</v>
      </c>
      <c r="C430" s="2">
        <v>8501.9049563327426</v>
      </c>
      <c r="D430">
        <v>56</v>
      </c>
      <c r="E430" cm="1">
        <f t="array" ref="E430">_xlfn.SWITCH(MONTH(Cafe_FitTrend[[#This Row],[Date]]),1,100,2,100,3,100,4,150,5,150,6,150,7,150,8,200,9,150,10,150,11,150,12,150)</f>
        <v>100</v>
      </c>
      <c r="F430">
        <v>18</v>
      </c>
      <c r="G430">
        <f>IF(OR(WEEKDAY(Cafe_FitTrend[[#This Row],[Date]])=1, WEEKDAY(Cafe_FitTrend[[#This Row],[Date]])=7),1,0)</f>
        <v>0</v>
      </c>
      <c r="H430" s="10">
        <f>(Cafe_FitTrend[[#This Row],[Date]]-$B$372)/365*(1+$A$6)</f>
        <v>0.17479452054794523</v>
      </c>
      <c r="I430" s="8">
        <f>L$17+(L$18*Cafe_FitTrend[[#This Row],[Temp]])+(L$19*Cafe_FitTrend[[#This Row],[ADSpend]])+(L$20*Cafe_FitTrend[[#This Row],[TapsActive]])+(L$21*Cafe_FitTrend[[#This Row],[IsWeekend]])+(L$22*Cafe_FitTrend[[#This Row],[RollChange]])</f>
        <v>9607.2499828466644</v>
      </c>
      <c r="J430" s="4"/>
      <c r="K430" s="4">
        <v>402</v>
      </c>
      <c r="L430" s="4">
        <v>9262.5578492176082</v>
      </c>
      <c r="M430" s="4">
        <v>-1077.4045263493636</v>
      </c>
    </row>
    <row r="431" spans="2:13" x14ac:dyDescent="0.3">
      <c r="B431" s="1">
        <f t="shared" si="6"/>
        <v>43160</v>
      </c>
      <c r="C431" s="2">
        <v>10864.054563257549</v>
      </c>
      <c r="D431">
        <v>63</v>
      </c>
      <c r="E431" cm="1">
        <f t="array" ref="E431">_xlfn.SWITCH(MONTH(Cafe_FitTrend[[#This Row],[Date]]),1,100,2,100,3,100,4,150,5,150,6,150,7,150,8,200,9,150,10,150,11,150,12,150)</f>
        <v>100</v>
      </c>
      <c r="F431">
        <v>16</v>
      </c>
      <c r="G431">
        <f>IF(OR(WEEKDAY(Cafe_FitTrend[[#This Row],[Date]])=1, WEEKDAY(Cafe_FitTrend[[#This Row],[Date]])=7),1,0)</f>
        <v>0</v>
      </c>
      <c r="H431" s="10">
        <f>(Cafe_FitTrend[[#This Row],[Date]]-$B$372)/365*(1+$A$6)</f>
        <v>0.17780821917808221</v>
      </c>
      <c r="I431" s="8">
        <f>L$17+(L$18*Cafe_FitTrend[[#This Row],[Temp]])+(L$19*Cafe_FitTrend[[#This Row],[ADSpend]])+(L$20*Cafe_FitTrend[[#This Row],[TapsActive]])+(L$21*Cafe_FitTrend[[#This Row],[IsWeekend]])+(L$22*Cafe_FitTrend[[#This Row],[RollChange]])</f>
        <v>9977.7597206536593</v>
      </c>
      <c r="J431" s="4"/>
      <c r="K431" s="4">
        <v>403</v>
      </c>
      <c r="L431" s="4">
        <v>9832.5908997168353</v>
      </c>
      <c r="M431" s="4">
        <v>-342.85274050092812</v>
      </c>
    </row>
    <row r="432" spans="2:13" x14ac:dyDescent="0.3">
      <c r="B432" s="1">
        <f t="shared" si="6"/>
        <v>43161</v>
      </c>
      <c r="C432" s="2">
        <v>8165.552144517279</v>
      </c>
      <c r="D432">
        <v>53</v>
      </c>
      <c r="E432" cm="1">
        <f t="array" ref="E432">_xlfn.SWITCH(MONTH(Cafe_FitTrend[[#This Row],[Date]]),1,100,2,100,3,100,4,150,5,150,6,150,7,150,8,200,9,150,10,150,11,150,12,150)</f>
        <v>100</v>
      </c>
      <c r="F432">
        <v>12</v>
      </c>
      <c r="G432">
        <f>IF(OR(WEEKDAY(Cafe_FitTrend[[#This Row],[Date]])=1, WEEKDAY(Cafe_FitTrend[[#This Row],[Date]])=7),1,0)</f>
        <v>0</v>
      </c>
      <c r="H432" s="10">
        <f>(Cafe_FitTrend[[#This Row],[Date]]-$B$372)/365*(1+$A$6)</f>
        <v>0.18082191780821918</v>
      </c>
      <c r="I432" s="8">
        <f>L$17+(L$18*Cafe_FitTrend[[#This Row],[Temp]])+(L$19*Cafe_FitTrend[[#This Row],[ADSpend]])+(L$20*Cafe_FitTrend[[#This Row],[TapsActive]])+(L$21*Cafe_FitTrend[[#This Row],[IsWeekend]])+(L$22*Cafe_FitTrend[[#This Row],[RollChange]])</f>
        <v>9589.713621465713</v>
      </c>
      <c r="J432" s="4"/>
      <c r="K432" s="4">
        <v>404</v>
      </c>
      <c r="L432" s="4">
        <v>8974.9252156298662</v>
      </c>
      <c r="M432" s="4">
        <v>27.671881348051102</v>
      </c>
    </row>
    <row r="433" spans="2:13" x14ac:dyDescent="0.3">
      <c r="B433" s="1">
        <f t="shared" si="6"/>
        <v>43162</v>
      </c>
      <c r="C433" s="2">
        <v>12648.937604775852</v>
      </c>
      <c r="D433">
        <v>50</v>
      </c>
      <c r="E433" cm="1">
        <f t="array" ref="E433">_xlfn.SWITCH(MONTH(Cafe_FitTrend[[#This Row],[Date]]),1,100,2,100,3,100,4,150,5,150,6,150,7,150,8,200,9,150,10,150,11,150,12,150)</f>
        <v>100</v>
      </c>
      <c r="F433">
        <v>13</v>
      </c>
      <c r="G433">
        <f>IF(OR(WEEKDAY(Cafe_FitTrend[[#This Row],[Date]])=1, WEEKDAY(Cafe_FitTrend[[#This Row],[Date]])=7),1,0)</f>
        <v>1</v>
      </c>
      <c r="H433" s="10">
        <f>(Cafe_FitTrend[[#This Row],[Date]]-$B$372)/365*(1+$A$6)</f>
        <v>0.18383561643835619</v>
      </c>
      <c r="I433" s="8">
        <f>L$17+(L$18*Cafe_FitTrend[[#This Row],[Temp]])+(L$19*Cafe_FitTrend[[#This Row],[ADSpend]])+(L$20*Cafe_FitTrend[[#This Row],[TapsActive]])+(L$21*Cafe_FitTrend[[#This Row],[IsWeekend]])+(L$22*Cafe_FitTrend[[#This Row],[RollChange]])</f>
        <v>12278.87828832032</v>
      </c>
      <c r="J433" s="4"/>
      <c r="K433" s="4">
        <v>405</v>
      </c>
      <c r="L433" s="4">
        <v>9138.1527543094853</v>
      </c>
      <c r="M433" s="4">
        <v>1353.4026315770188</v>
      </c>
    </row>
    <row r="434" spans="2:13" x14ac:dyDescent="0.3">
      <c r="B434" s="1">
        <f t="shared" si="6"/>
        <v>43163</v>
      </c>
      <c r="C434" s="2">
        <v>12326.245673966801</v>
      </c>
      <c r="D434">
        <v>52</v>
      </c>
      <c r="E434" cm="1">
        <f t="array" ref="E434">_xlfn.SWITCH(MONTH(Cafe_FitTrend[[#This Row],[Date]]),1,100,2,100,3,100,4,150,5,150,6,150,7,150,8,200,9,150,10,150,11,150,12,150)</f>
        <v>100</v>
      </c>
      <c r="F434">
        <v>14</v>
      </c>
      <c r="G434">
        <f>IF(OR(WEEKDAY(Cafe_FitTrend[[#This Row],[Date]])=1, WEEKDAY(Cafe_FitTrend[[#This Row],[Date]])=7),1,0)</f>
        <v>1</v>
      </c>
      <c r="H434" s="10">
        <f>(Cafe_FitTrend[[#This Row],[Date]]-$B$372)/365*(1+$A$6)</f>
        <v>0.18684931506849317</v>
      </c>
      <c r="I434" s="8">
        <f>L$17+(L$18*Cafe_FitTrend[[#This Row],[Temp]])+(L$19*Cafe_FitTrend[[#This Row],[ADSpend]])+(L$20*Cafe_FitTrend[[#This Row],[TapsActive]])+(L$21*Cafe_FitTrend[[#This Row],[IsWeekend]])+(L$22*Cafe_FitTrend[[#This Row],[RollChange]])</f>
        <v>12356.015094615106</v>
      </c>
      <c r="J434" s="4"/>
      <c r="K434" s="4">
        <v>406</v>
      </c>
      <c r="L434" s="4">
        <v>12472.812168650786</v>
      </c>
      <c r="M434" s="4">
        <v>1096.8110649684277</v>
      </c>
    </row>
    <row r="435" spans="2:13" x14ac:dyDescent="0.3">
      <c r="B435" s="1">
        <f t="shared" si="6"/>
        <v>43164</v>
      </c>
      <c r="C435" s="2">
        <v>10000.511560544988</v>
      </c>
      <c r="D435">
        <v>54</v>
      </c>
      <c r="E435" cm="1">
        <f t="array" ref="E435">_xlfn.SWITCH(MONTH(Cafe_FitTrend[[#This Row],[Date]]),1,100,2,100,3,100,4,150,5,150,6,150,7,150,8,200,9,150,10,150,11,150,12,150)</f>
        <v>100</v>
      </c>
      <c r="F435">
        <v>12</v>
      </c>
      <c r="G435">
        <f>IF(OR(WEEKDAY(Cafe_FitTrend[[#This Row],[Date]])=1, WEEKDAY(Cafe_FitTrend[[#This Row],[Date]])=7),1,0)</f>
        <v>0</v>
      </c>
      <c r="H435" s="10">
        <f>(Cafe_FitTrend[[#This Row],[Date]]-$B$372)/365*(1+$A$6)</f>
        <v>0.18986301369863018</v>
      </c>
      <c r="I435" s="8">
        <f>L$17+(L$18*Cafe_FitTrend[[#This Row],[Temp]])+(L$19*Cafe_FitTrend[[#This Row],[ADSpend]])+(L$20*Cafe_FitTrend[[#This Row],[TapsActive]])+(L$21*Cafe_FitTrend[[#This Row],[IsWeekend]])+(L$22*Cafe_FitTrend[[#This Row],[RollChange]])</f>
        <v>9645.2488777624003</v>
      </c>
      <c r="J435" s="4"/>
      <c r="K435" s="4">
        <v>407</v>
      </c>
      <c r="L435" s="4">
        <v>12905.764488738045</v>
      </c>
      <c r="M435" s="4">
        <v>-1016.1673649986424</v>
      </c>
    </row>
    <row r="436" spans="2:13" x14ac:dyDescent="0.3">
      <c r="B436" s="1">
        <f t="shared" si="6"/>
        <v>43165</v>
      </c>
      <c r="C436" s="2">
        <v>9638.7931766585971</v>
      </c>
      <c r="D436">
        <v>56</v>
      </c>
      <c r="E436" cm="1">
        <f t="array" ref="E436">_xlfn.SWITCH(MONTH(Cafe_FitTrend[[#This Row],[Date]]),1,100,2,100,3,100,4,150,5,150,6,150,7,150,8,200,9,150,10,150,11,150,12,150)</f>
        <v>100</v>
      </c>
      <c r="F436">
        <v>16</v>
      </c>
      <c r="G436">
        <f>IF(OR(WEEKDAY(Cafe_FitTrend[[#This Row],[Date]])=1, WEEKDAY(Cafe_FitTrend[[#This Row],[Date]])=7),1,0)</f>
        <v>0</v>
      </c>
      <c r="H436" s="10">
        <f>(Cafe_FitTrend[[#This Row],[Date]]-$B$372)/365*(1+$A$6)</f>
        <v>0.19287671232876713</v>
      </c>
      <c r="I436" s="8">
        <f>L$17+(L$18*Cafe_FitTrend[[#This Row],[Temp]])+(L$19*Cafe_FitTrend[[#This Row],[ADSpend]])+(L$20*Cafe_FitTrend[[#This Row],[TapsActive]])+(L$21*Cafe_FitTrend[[#This Row],[IsWeekend]])+(L$22*Cafe_FitTrend[[#This Row],[RollChange]])</f>
        <v>9663.6367995949149</v>
      </c>
      <c r="J436" s="4"/>
      <c r="K436" s="4">
        <v>408</v>
      </c>
      <c r="L436" s="4">
        <v>9788.1927600657309</v>
      </c>
      <c r="M436" s="4">
        <v>1290.1721499051946</v>
      </c>
    </row>
    <row r="437" spans="2:13" x14ac:dyDescent="0.3">
      <c r="B437" s="1">
        <f t="shared" si="6"/>
        <v>43166</v>
      </c>
      <c r="C437" s="2">
        <v>8735.1675460951155</v>
      </c>
      <c r="D437">
        <v>47</v>
      </c>
      <c r="E437" cm="1">
        <f t="array" ref="E437">_xlfn.SWITCH(MONTH(Cafe_FitTrend[[#This Row],[Date]]),1,100,2,100,3,100,4,150,5,150,6,150,7,150,8,200,9,150,10,150,11,150,12,150)</f>
        <v>100</v>
      </c>
      <c r="F437">
        <v>18</v>
      </c>
      <c r="G437">
        <f>IF(OR(WEEKDAY(Cafe_FitTrend[[#This Row],[Date]])=1, WEEKDAY(Cafe_FitTrend[[#This Row],[Date]])=7),1,0)</f>
        <v>0</v>
      </c>
      <c r="H437" s="10">
        <f>(Cafe_FitTrend[[#This Row],[Date]]-$B$372)/365*(1+$A$6)</f>
        <v>0.19589041095890411</v>
      </c>
      <c r="I437" s="8">
        <f>L$17+(L$18*Cafe_FitTrend[[#This Row],[Temp]])+(L$19*Cafe_FitTrend[[#This Row],[ADSpend]])+(L$20*Cafe_FitTrend[[#This Row],[TapsActive]])+(L$21*Cafe_FitTrend[[#This Row],[IsWeekend]])+(L$22*Cafe_FitTrend[[#This Row],[RollChange]])</f>
        <v>9205.0177408924101</v>
      </c>
      <c r="J437" s="4"/>
      <c r="K437" s="4">
        <v>409</v>
      </c>
      <c r="L437" s="4">
        <v>9376.4985107732155</v>
      </c>
      <c r="M437" s="4">
        <v>-1030.3739281174894</v>
      </c>
    </row>
    <row r="438" spans="2:13" x14ac:dyDescent="0.3">
      <c r="B438" s="1">
        <f t="shared" si="6"/>
        <v>43167</v>
      </c>
      <c r="C438" s="2">
        <v>9532.6282591678246</v>
      </c>
      <c r="D438">
        <v>41</v>
      </c>
      <c r="E438" cm="1">
        <f t="array" ref="E438">_xlfn.SWITCH(MONTH(Cafe_FitTrend[[#This Row],[Date]]),1,100,2,100,3,100,4,150,5,150,6,150,7,150,8,200,9,150,10,150,11,150,12,150)</f>
        <v>100</v>
      </c>
      <c r="F438">
        <v>14</v>
      </c>
      <c r="G438">
        <f>IF(OR(WEEKDAY(Cafe_FitTrend[[#This Row],[Date]])=1, WEEKDAY(Cafe_FitTrend[[#This Row],[Date]])=7),1,0)</f>
        <v>0</v>
      </c>
      <c r="H438" s="10">
        <f>(Cafe_FitTrend[[#This Row],[Date]]-$B$372)/365*(1+$A$6)</f>
        <v>0.19890410958904112</v>
      </c>
      <c r="I438" s="8">
        <f>L$17+(L$18*Cafe_FitTrend[[#This Row],[Temp]])+(L$19*Cafe_FitTrend[[#This Row],[ADSpend]])+(L$20*Cafe_FitTrend[[#This Row],[TapsActive]])+(L$21*Cafe_FitTrend[[#This Row],[IsWeekend]])+(L$22*Cafe_FitTrend[[#This Row],[RollChange]])</f>
        <v>9004.6708793444141</v>
      </c>
      <c r="J438" s="4"/>
      <c r="K438" s="4">
        <v>410</v>
      </c>
      <c r="L438" s="4">
        <v>9340.2027367606024</v>
      </c>
      <c r="M438" s="4">
        <v>-242.5303660679474</v>
      </c>
    </row>
    <row r="439" spans="2:13" x14ac:dyDescent="0.3">
      <c r="B439" s="1">
        <f t="shared" si="6"/>
        <v>43168</v>
      </c>
      <c r="C439" s="2">
        <v>9810.4006867281805</v>
      </c>
      <c r="D439">
        <v>42</v>
      </c>
      <c r="E439" cm="1">
        <f t="array" ref="E439">_xlfn.SWITCH(MONTH(Cafe_FitTrend[[#This Row],[Date]]),1,100,2,100,3,100,4,150,5,150,6,150,7,150,8,200,9,150,10,150,11,150,12,150)</f>
        <v>100</v>
      </c>
      <c r="F439">
        <v>14</v>
      </c>
      <c r="G439">
        <f>IF(OR(WEEKDAY(Cafe_FitTrend[[#This Row],[Date]])=1, WEEKDAY(Cafe_FitTrend[[#This Row],[Date]])=7),1,0)</f>
        <v>0</v>
      </c>
      <c r="H439" s="10">
        <f>(Cafe_FitTrend[[#This Row],[Date]]-$B$372)/365*(1+$A$6)</f>
        <v>0.2019178082191781</v>
      </c>
      <c r="I439" s="8">
        <f>L$17+(L$18*Cafe_FitTrend[[#This Row],[Temp]])+(L$19*Cafe_FitTrend[[#This Row],[ADSpend]])+(L$20*Cafe_FitTrend[[#This Row],[TapsActive]])+(L$21*Cafe_FitTrend[[#This Row],[IsWeekend]])+(L$22*Cafe_FitTrend[[#This Row],[RollChange]])</f>
        <v>9054.4658377166343</v>
      </c>
      <c r="J439" s="4"/>
      <c r="K439" s="4">
        <v>411</v>
      </c>
      <c r="L439" s="4">
        <v>9917.9946736949678</v>
      </c>
      <c r="M439" s="4">
        <v>-992.56382736213163</v>
      </c>
    </row>
    <row r="440" spans="2:13" x14ac:dyDescent="0.3">
      <c r="B440" s="1">
        <f t="shared" si="6"/>
        <v>43169</v>
      </c>
      <c r="C440" s="2">
        <v>12400.662225203712</v>
      </c>
      <c r="D440">
        <v>53</v>
      </c>
      <c r="E440" cm="1">
        <f t="array" ref="E440">_xlfn.SWITCH(MONTH(Cafe_FitTrend[[#This Row],[Date]]),1,100,2,100,3,100,4,150,5,150,6,150,7,150,8,200,9,150,10,150,11,150,12,150)</f>
        <v>100</v>
      </c>
      <c r="F440">
        <v>16</v>
      </c>
      <c r="G440">
        <f>IF(OR(WEEKDAY(Cafe_FitTrend[[#This Row],[Date]])=1, WEEKDAY(Cafe_FitTrend[[#This Row],[Date]])=7),1,0)</f>
        <v>1</v>
      </c>
      <c r="H440" s="10">
        <f>(Cafe_FitTrend[[#This Row],[Date]]-$B$372)/365*(1+$A$6)</f>
        <v>0.2049315068493151</v>
      </c>
      <c r="I440" s="8">
        <f>L$17+(L$18*Cafe_FitTrend[[#This Row],[Temp]])+(L$19*Cafe_FitTrend[[#This Row],[ADSpend]])+(L$20*Cafe_FitTrend[[#This Row],[TapsActive]])+(L$21*Cafe_FitTrend[[#This Row],[IsWeekend]])+(L$22*Cafe_FitTrend[[#This Row],[RollChange]])</f>
        <v>12380.994874823647</v>
      </c>
      <c r="J440" s="4"/>
      <c r="K440" s="4">
        <v>412</v>
      </c>
      <c r="L440" s="4">
        <v>10135.905908219715</v>
      </c>
      <c r="M440" s="4">
        <v>1094.966369448879</v>
      </c>
    </row>
    <row r="441" spans="2:13" x14ac:dyDescent="0.3">
      <c r="B441" s="1">
        <f t="shared" si="6"/>
        <v>43170</v>
      </c>
      <c r="C441" s="2">
        <v>13048.221136394039</v>
      </c>
      <c r="D441">
        <v>56</v>
      </c>
      <c r="E441" cm="1">
        <f t="array" ref="E441">_xlfn.SWITCH(MONTH(Cafe_FitTrend[[#This Row],[Date]]),1,100,2,100,3,100,4,150,5,150,6,150,7,150,8,200,9,150,10,150,11,150,12,150)</f>
        <v>100</v>
      </c>
      <c r="F441">
        <v>18</v>
      </c>
      <c r="G441">
        <f>IF(OR(WEEKDAY(Cafe_FitTrend[[#This Row],[Date]])=1, WEEKDAY(Cafe_FitTrend[[#This Row],[Date]])=7),1,0)</f>
        <v>1</v>
      </c>
      <c r="H441" s="10">
        <f>(Cafe_FitTrend[[#This Row],[Date]]-$B$372)/365*(1+$A$6)</f>
        <v>0.20794520547945208</v>
      </c>
      <c r="I441" s="8">
        <f>L$17+(L$18*Cafe_FitTrend[[#This Row],[Temp]])+(L$19*Cafe_FitTrend[[#This Row],[ADSpend]])+(L$20*Cafe_FitTrend[[#This Row],[TapsActive]])+(L$21*Cafe_FitTrend[[#This Row],[IsWeekend]])+(L$22*Cafe_FitTrend[[#This Row],[RollChange]])</f>
        <v>12485.473529040994</v>
      </c>
      <c r="J441" s="4"/>
      <c r="K441" s="4">
        <v>413</v>
      </c>
      <c r="L441" s="4">
        <v>12531.697643562115</v>
      </c>
      <c r="M441" s="4">
        <v>-593.21664636943206</v>
      </c>
    </row>
    <row r="442" spans="2:13" x14ac:dyDescent="0.3">
      <c r="B442" s="1">
        <f t="shared" si="6"/>
        <v>43171</v>
      </c>
      <c r="C442" s="2">
        <v>10111.391516920972</v>
      </c>
      <c r="D442">
        <v>48</v>
      </c>
      <c r="E442" cm="1">
        <f t="array" ref="E442">_xlfn.SWITCH(MONTH(Cafe_FitTrend[[#This Row],[Date]]),1,100,2,100,3,100,4,150,5,150,6,150,7,150,8,200,9,150,10,150,11,150,12,150)</f>
        <v>100</v>
      </c>
      <c r="F442">
        <v>16</v>
      </c>
      <c r="G442">
        <f>IF(OR(WEEKDAY(Cafe_FitTrend[[#This Row],[Date]])=1, WEEKDAY(Cafe_FitTrend[[#This Row],[Date]])=7),1,0)</f>
        <v>0</v>
      </c>
      <c r="H442" s="10">
        <f>(Cafe_FitTrend[[#This Row],[Date]]-$B$372)/365*(1+$A$6)</f>
        <v>0.21095890410958903</v>
      </c>
      <c r="I442" s="8">
        <f>L$17+(L$18*Cafe_FitTrend[[#This Row],[Temp]])+(L$19*Cafe_FitTrend[[#This Row],[ADSpend]])+(L$20*Cafe_FitTrend[[#This Row],[TapsActive]])+(L$21*Cafe_FitTrend[[#This Row],[IsWeekend]])+(L$22*Cafe_FitTrend[[#This Row],[RollChange]])</f>
        <v>9305.4592180884138</v>
      </c>
      <c r="J442" s="4"/>
      <c r="K442" s="4">
        <v>414</v>
      </c>
      <c r="L442" s="4">
        <v>12671.648522936317</v>
      </c>
      <c r="M442" s="4">
        <v>-124.36318827150171</v>
      </c>
    </row>
    <row r="443" spans="2:13" x14ac:dyDescent="0.3">
      <c r="B443" s="1">
        <f t="shared" si="6"/>
        <v>43172</v>
      </c>
      <c r="C443" s="2">
        <v>9054.0360036423172</v>
      </c>
      <c r="D443">
        <v>43</v>
      </c>
      <c r="E443" cm="1">
        <f t="array" ref="E443">_xlfn.SWITCH(MONTH(Cafe_FitTrend[[#This Row],[Date]]),1,100,2,100,3,100,4,150,5,150,6,150,7,150,8,200,9,150,10,150,11,150,12,150)</f>
        <v>100</v>
      </c>
      <c r="F443">
        <v>17</v>
      </c>
      <c r="G443">
        <f>IF(OR(WEEKDAY(Cafe_FitTrend[[#This Row],[Date]])=1, WEEKDAY(Cafe_FitTrend[[#This Row],[Date]])=7),1,0)</f>
        <v>0</v>
      </c>
      <c r="H443" s="10">
        <f>(Cafe_FitTrend[[#This Row],[Date]]-$B$372)/365*(1+$A$6)</f>
        <v>0.21397260273972604</v>
      </c>
      <c r="I443" s="8">
        <f>L$17+(L$18*Cafe_FitTrend[[#This Row],[Temp]])+(L$19*Cafe_FitTrend[[#This Row],[ADSpend]])+(L$20*Cafe_FitTrend[[#This Row],[TapsActive]])+(L$21*Cafe_FitTrend[[#This Row],[IsWeekend]])+(L$22*Cafe_FitTrend[[#This Row],[RollChange]])</f>
        <v>9054.122358513283</v>
      </c>
      <c r="J443" s="4"/>
      <c r="K443" s="4">
        <v>415</v>
      </c>
      <c r="L443" s="4">
        <v>10027.390076981021</v>
      </c>
      <c r="M443" s="4">
        <v>-845.0059143430517</v>
      </c>
    </row>
    <row r="444" spans="2:13" x14ac:dyDescent="0.3">
      <c r="B444" s="1">
        <f t="shared" si="6"/>
        <v>43173</v>
      </c>
      <c r="C444" s="2">
        <v>9162.0531746018441</v>
      </c>
      <c r="D444">
        <v>43</v>
      </c>
      <c r="E444" cm="1">
        <f t="array" ref="E444">_xlfn.SWITCH(MONTH(Cafe_FitTrend[[#This Row],[Date]]),1,100,2,100,3,100,4,150,5,150,6,150,7,150,8,200,9,150,10,150,11,150,12,150)</f>
        <v>100</v>
      </c>
      <c r="F444">
        <v>18</v>
      </c>
      <c r="G444">
        <f>IF(OR(WEEKDAY(Cafe_FitTrend[[#This Row],[Date]])=1, WEEKDAY(Cafe_FitTrend[[#This Row],[Date]])=7),1,0)</f>
        <v>0</v>
      </c>
      <c r="H444" s="10">
        <f>(Cafe_FitTrend[[#This Row],[Date]]-$B$372)/365*(1+$A$6)</f>
        <v>0.21698630136986302</v>
      </c>
      <c r="I444" s="8">
        <f>L$17+(L$18*Cafe_FitTrend[[#This Row],[Temp]])+(L$19*Cafe_FitTrend[[#This Row],[ADSpend]])+(L$20*Cafe_FitTrend[[#This Row],[TapsActive]])+(L$21*Cafe_FitTrend[[#This Row],[IsWeekend]])+(L$22*Cafe_FitTrend[[#This Row],[RollChange]])</f>
        <v>9037.4095459880918</v>
      </c>
      <c r="J444" s="4"/>
      <c r="K444" s="4">
        <v>416</v>
      </c>
      <c r="L444" s="4">
        <v>10057.602073865819</v>
      </c>
      <c r="M444" s="4">
        <v>1175.5372145812653</v>
      </c>
    </row>
    <row r="445" spans="2:13" x14ac:dyDescent="0.3">
      <c r="B445" s="1">
        <f t="shared" si="6"/>
        <v>43174</v>
      </c>
      <c r="C445" s="2">
        <v>8708.2086915001164</v>
      </c>
      <c r="D445">
        <v>48</v>
      </c>
      <c r="E445" cm="1">
        <f t="array" ref="E445">_xlfn.SWITCH(MONTH(Cafe_FitTrend[[#This Row],[Date]]),1,100,2,100,3,100,4,150,5,150,6,150,7,150,8,200,9,150,10,150,11,150,12,150)</f>
        <v>100</v>
      </c>
      <c r="F445">
        <v>20</v>
      </c>
      <c r="G445">
        <f>IF(OR(WEEKDAY(Cafe_FitTrend[[#This Row],[Date]])=1, WEEKDAY(Cafe_FitTrend[[#This Row],[Date]])=7),1,0)</f>
        <v>0</v>
      </c>
      <c r="H445" s="10">
        <f>(Cafe_FitTrend[[#This Row],[Date]]-$B$372)/365*(1+$A$6)</f>
        <v>0.22000000000000003</v>
      </c>
      <c r="I445" s="8">
        <f>L$17+(L$18*Cafe_FitTrend[[#This Row],[Temp]])+(L$19*Cafe_FitTrend[[#This Row],[ADSpend]])+(L$20*Cafe_FitTrend[[#This Row],[TapsActive]])+(L$21*Cafe_FitTrend[[#This Row],[IsWeekend]])+(L$22*Cafe_FitTrend[[#This Row],[RollChange]])</f>
        <v>9235.7378190254167</v>
      </c>
      <c r="J445" s="4"/>
      <c r="K445" s="4">
        <v>417</v>
      </c>
      <c r="L445" s="4">
        <v>10342.021079287977</v>
      </c>
      <c r="M445" s="4">
        <v>-199.33279271784704</v>
      </c>
    </row>
    <row r="446" spans="2:13" x14ac:dyDescent="0.3">
      <c r="B446" s="1">
        <f t="shared" si="6"/>
        <v>43175</v>
      </c>
      <c r="C446" s="2">
        <v>10626.760039235805</v>
      </c>
      <c r="D446">
        <v>58</v>
      </c>
      <c r="E446" cm="1">
        <f t="array" ref="E446">_xlfn.SWITCH(MONTH(Cafe_FitTrend[[#This Row],[Date]]),1,100,2,100,3,100,4,150,5,150,6,150,7,150,8,200,9,150,10,150,11,150,12,150)</f>
        <v>100</v>
      </c>
      <c r="F446">
        <v>14</v>
      </c>
      <c r="G446">
        <f>IF(OR(WEEKDAY(Cafe_FitTrend[[#This Row],[Date]])=1, WEEKDAY(Cafe_FitTrend[[#This Row],[Date]])=7),1,0)</f>
        <v>0</v>
      </c>
      <c r="H446" s="10">
        <f>(Cafe_FitTrend[[#This Row],[Date]]-$B$372)/365*(1+$A$6)</f>
        <v>0.22301369863013701</v>
      </c>
      <c r="I446" s="8">
        <f>L$17+(L$18*Cafe_FitTrend[[#This Row],[Temp]])+(L$19*Cafe_FitTrend[[#This Row],[ADSpend]])+(L$20*Cafe_FitTrend[[#This Row],[TapsActive]])+(L$21*Cafe_FitTrend[[#This Row],[IsWeekend]])+(L$22*Cafe_FitTrend[[#This Row],[RollChange]])</f>
        <v>9825.3538310120693</v>
      </c>
      <c r="J446" s="4"/>
      <c r="K446" s="4">
        <v>418</v>
      </c>
      <c r="L446" s="4">
        <v>10207.810497838242</v>
      </c>
      <c r="M446" s="4">
        <v>168.56986986556331</v>
      </c>
    </row>
    <row r="447" spans="2:13" x14ac:dyDescent="0.3">
      <c r="B447" s="1">
        <f t="shared" si="6"/>
        <v>43176</v>
      </c>
      <c r="C447" s="2">
        <v>12731.264933424834</v>
      </c>
      <c r="D447">
        <v>62</v>
      </c>
      <c r="E447" cm="1">
        <f t="array" ref="E447">_xlfn.SWITCH(MONTH(Cafe_FitTrend[[#This Row],[Date]]),1,100,2,100,3,100,4,150,5,150,6,150,7,150,8,200,9,150,10,150,11,150,12,150)</f>
        <v>100</v>
      </c>
      <c r="F447">
        <v>17</v>
      </c>
      <c r="G447">
        <f>IF(OR(WEEKDAY(Cafe_FitTrend[[#This Row],[Date]])=1, WEEKDAY(Cafe_FitTrend[[#This Row],[Date]])=7),1,0)</f>
        <v>1</v>
      </c>
      <c r="H447" s="10">
        <f>(Cafe_FitTrend[[#This Row],[Date]]-$B$372)/365*(1+$A$6)</f>
        <v>0.22602739726027399</v>
      </c>
      <c r="I447" s="8">
        <f>L$17+(L$18*Cafe_FitTrend[[#This Row],[Temp]])+(L$19*Cafe_FitTrend[[#This Row],[ADSpend]])+(L$20*Cafe_FitTrend[[#This Row],[TapsActive]])+(L$21*Cafe_FitTrend[[#This Row],[IsWeekend]])+(L$22*Cafe_FitTrend[[#This Row],[RollChange]])</f>
        <v>12803.826240761739</v>
      </c>
      <c r="J447" s="4"/>
      <c r="K447" s="4">
        <v>419</v>
      </c>
      <c r="L447" s="4">
        <v>10214.745835417621</v>
      </c>
      <c r="M447" s="4">
        <v>-1228.5300248285621</v>
      </c>
    </row>
    <row r="448" spans="2:13" x14ac:dyDescent="0.3">
      <c r="B448" s="1">
        <f t="shared" si="6"/>
        <v>43177</v>
      </c>
      <c r="C448" s="2">
        <v>13064.945410728567</v>
      </c>
      <c r="D448">
        <v>67</v>
      </c>
      <c r="E448" cm="1">
        <f t="array" ref="E448">_xlfn.SWITCH(MONTH(Cafe_FitTrend[[#This Row],[Date]]),1,100,2,100,3,100,4,150,5,150,6,150,7,150,8,200,9,150,10,150,11,150,12,150)</f>
        <v>100</v>
      </c>
      <c r="F448">
        <v>14</v>
      </c>
      <c r="G448">
        <f>IF(OR(WEEKDAY(Cafe_FitTrend[[#This Row],[Date]])=1, WEEKDAY(Cafe_FitTrend[[#This Row],[Date]])=7),1,0)</f>
        <v>1</v>
      </c>
      <c r="H448" s="10">
        <f>(Cafe_FitTrend[[#This Row],[Date]]-$B$372)/365*(1+$A$6)</f>
        <v>0.229041095890411</v>
      </c>
      <c r="I448" s="8">
        <f>L$17+(L$18*Cafe_FitTrend[[#This Row],[Temp]])+(L$19*Cafe_FitTrend[[#This Row],[ADSpend]])+(L$20*Cafe_FitTrend[[#This Row],[TapsActive]])+(L$21*Cafe_FitTrend[[#This Row],[IsWeekend]])+(L$22*Cafe_FitTrend[[#This Row],[RollChange]])</f>
        <v>13100.069321236184</v>
      </c>
      <c r="J448" s="4"/>
      <c r="K448" s="4">
        <v>420</v>
      </c>
      <c r="L448" s="4">
        <v>13177.700472297016</v>
      </c>
      <c r="M448" s="4">
        <v>-22.583396307254588</v>
      </c>
    </row>
    <row r="449" spans="2:13" x14ac:dyDescent="0.3">
      <c r="B449" s="1">
        <f t="shared" si="6"/>
        <v>43178</v>
      </c>
      <c r="C449" s="2">
        <v>10676.174148149437</v>
      </c>
      <c r="D449">
        <v>61</v>
      </c>
      <c r="E449" cm="1">
        <f t="array" ref="E449">_xlfn.SWITCH(MONTH(Cafe_FitTrend[[#This Row],[Date]]),1,100,2,100,3,100,4,150,5,150,6,150,7,150,8,200,9,150,10,150,11,150,12,150)</f>
        <v>100</v>
      </c>
      <c r="F449">
        <v>18</v>
      </c>
      <c r="G449">
        <f>IF(OR(WEEKDAY(Cafe_FitTrend[[#This Row],[Date]])=1, WEEKDAY(Cafe_FitTrend[[#This Row],[Date]])=7),1,0)</f>
        <v>0</v>
      </c>
      <c r="H449" s="10">
        <f>(Cafe_FitTrend[[#This Row],[Date]]-$B$372)/365*(1+$A$6)</f>
        <v>0.23205479452054795</v>
      </c>
      <c r="I449" s="8">
        <f>L$17+(L$18*Cafe_FitTrend[[#This Row],[Temp]])+(L$19*Cafe_FitTrend[[#This Row],[ADSpend]])+(L$20*Cafe_FitTrend[[#This Row],[TapsActive]])+(L$21*Cafe_FitTrend[[#This Row],[IsWeekend]])+(L$22*Cafe_FitTrend[[#This Row],[RollChange]])</f>
        <v>9896.4068601790332</v>
      </c>
      <c r="J449" s="4"/>
      <c r="K449" s="4">
        <v>421</v>
      </c>
      <c r="L449" s="4">
        <v>12883.132501129894</v>
      </c>
      <c r="M449" s="4">
        <v>-331.79169533065215</v>
      </c>
    </row>
    <row r="450" spans="2:13" x14ac:dyDescent="0.3">
      <c r="B450" s="1">
        <f t="shared" si="6"/>
        <v>43179</v>
      </c>
      <c r="C450" s="2">
        <v>9205.6803383911265</v>
      </c>
      <c r="D450">
        <v>62</v>
      </c>
      <c r="E450" cm="1">
        <f t="array" ref="E450">_xlfn.SWITCH(MONTH(Cafe_FitTrend[[#This Row],[Date]]),1,100,2,100,3,100,4,150,5,150,6,150,7,150,8,200,9,150,10,150,11,150,12,150)</f>
        <v>100</v>
      </c>
      <c r="F450">
        <v>13</v>
      </c>
      <c r="G450">
        <f>IF(OR(WEEKDAY(Cafe_FitTrend[[#This Row],[Date]])=1, WEEKDAY(Cafe_FitTrend[[#This Row],[Date]])=7),1,0)</f>
        <v>0</v>
      </c>
      <c r="H450" s="10">
        <f>(Cafe_FitTrend[[#This Row],[Date]]-$B$372)/365*(1+$A$6)</f>
        <v>0.23506849315068495</v>
      </c>
      <c r="I450" s="8">
        <f>L$17+(L$18*Cafe_FitTrend[[#This Row],[Temp]])+(L$19*Cafe_FitTrend[[#This Row],[ADSpend]])+(L$20*Cafe_FitTrend[[#This Row],[TapsActive]])+(L$21*Cafe_FitTrend[[#This Row],[IsWeekend]])+(L$22*Cafe_FitTrend[[#This Row],[RollChange]])</f>
        <v>10044.116625988374</v>
      </c>
      <c r="J450" s="4"/>
      <c r="K450" s="4">
        <v>422</v>
      </c>
      <c r="L450" s="4">
        <v>9847.9578070244206</v>
      </c>
      <c r="M450" s="4">
        <v>333.02871547781979</v>
      </c>
    </row>
    <row r="451" spans="2:13" x14ac:dyDescent="0.3">
      <c r="B451" s="1">
        <f t="shared" si="6"/>
        <v>43180</v>
      </c>
      <c r="C451" s="2">
        <v>8218.5531010015347</v>
      </c>
      <c r="D451">
        <v>44</v>
      </c>
      <c r="E451" cm="1">
        <f t="array" ref="E451">_xlfn.SWITCH(MONTH(Cafe_FitTrend[[#This Row],[Date]]),1,100,2,100,3,100,4,150,5,150,6,150,7,150,8,200,9,150,10,150,11,150,12,150)</f>
        <v>100</v>
      </c>
      <c r="F451">
        <v>16</v>
      </c>
      <c r="G451">
        <f>IF(OR(WEEKDAY(Cafe_FitTrend[[#This Row],[Date]])=1, WEEKDAY(Cafe_FitTrend[[#This Row],[Date]])=7),1,0)</f>
        <v>0</v>
      </c>
      <c r="H451" s="10">
        <f>(Cafe_FitTrend[[#This Row],[Date]]-$B$372)/365*(1+$A$6)</f>
        <v>0.23808219178082193</v>
      </c>
      <c r="I451" s="8">
        <f>L$17+(L$18*Cafe_FitTrend[[#This Row],[Temp]])+(L$19*Cafe_FitTrend[[#This Row],[ADSpend]])+(L$20*Cafe_FitTrend[[#This Row],[TapsActive]])+(L$21*Cafe_FitTrend[[#This Row],[IsWeekend]])+(L$22*Cafe_FitTrend[[#This Row],[RollChange]])</f>
        <v>9143.5913211085626</v>
      </c>
      <c r="J451" s="4"/>
      <c r="K451" s="4">
        <v>423</v>
      </c>
      <c r="L451" s="4">
        <v>9588.8620610141534</v>
      </c>
      <c r="M451" s="4">
        <v>-1293.4213776942561</v>
      </c>
    </row>
    <row r="452" spans="2:13" x14ac:dyDescent="0.3">
      <c r="B452" s="1">
        <f t="shared" si="6"/>
        <v>43181</v>
      </c>
      <c r="C452" s="2">
        <v>8217.637324537056</v>
      </c>
      <c r="D452">
        <v>44</v>
      </c>
      <c r="E452" cm="1">
        <f t="array" ref="E452">_xlfn.SWITCH(MONTH(Cafe_FitTrend[[#This Row],[Date]]),1,100,2,100,3,100,4,150,5,150,6,150,7,150,8,200,9,150,10,150,11,150,12,150)</f>
        <v>100</v>
      </c>
      <c r="F452">
        <v>14</v>
      </c>
      <c r="G452">
        <f>IF(OR(WEEKDAY(Cafe_FitTrend[[#This Row],[Date]])=1, WEEKDAY(Cafe_FitTrend[[#This Row],[Date]])=7),1,0)</f>
        <v>0</v>
      </c>
      <c r="H452" s="10">
        <f>(Cafe_FitTrend[[#This Row],[Date]]-$B$372)/365*(1+$A$6)</f>
        <v>0.24109589041095891</v>
      </c>
      <c r="I452" s="8">
        <f>L$17+(L$18*Cafe_FitTrend[[#This Row],[Temp]])+(L$19*Cafe_FitTrend[[#This Row],[ADSpend]])+(L$20*Cafe_FitTrend[[#This Row],[TapsActive]])+(L$21*Cafe_FitTrend[[#This Row],[IsWeekend]])+(L$22*Cafe_FitTrend[[#This Row],[RollChange]])</f>
        <v>9185.6273930456427</v>
      </c>
      <c r="J452" s="4"/>
      <c r="K452" s="4">
        <v>424</v>
      </c>
      <c r="L452" s="4">
        <v>9607.2499828466644</v>
      </c>
      <c r="M452" s="4">
        <v>-1105.3450265139218</v>
      </c>
    </row>
    <row r="453" spans="2:13" x14ac:dyDescent="0.3">
      <c r="B453" s="1">
        <f t="shared" si="6"/>
        <v>43182</v>
      </c>
      <c r="C453" s="2">
        <v>10733.311647537361</v>
      </c>
      <c r="D453">
        <v>49</v>
      </c>
      <c r="E453" cm="1">
        <f t="array" ref="E453">_xlfn.SWITCH(MONTH(Cafe_FitTrend[[#This Row],[Date]]),1,100,2,100,3,100,4,150,5,150,6,150,7,150,8,200,9,150,10,150,11,150,12,150)</f>
        <v>100</v>
      </c>
      <c r="F453">
        <v>21</v>
      </c>
      <c r="G453">
        <f>IF(OR(WEEKDAY(Cafe_FitTrend[[#This Row],[Date]])=1, WEEKDAY(Cafe_FitTrend[[#This Row],[Date]])=7),1,0)</f>
        <v>0</v>
      </c>
      <c r="H453" s="10">
        <f>(Cafe_FitTrend[[#This Row],[Date]]-$B$372)/365*(1+$A$6)</f>
        <v>0.24410958904109592</v>
      </c>
      <c r="I453" s="8">
        <f>L$17+(L$18*Cafe_FitTrend[[#This Row],[Temp]])+(L$19*Cafe_FitTrend[[#This Row],[ADSpend]])+(L$20*Cafe_FitTrend[[#This Row],[TapsActive]])+(L$21*Cafe_FitTrend[[#This Row],[IsWeekend]])+(L$22*Cafe_FitTrend[[#This Row],[RollChange]])</f>
        <v>9286.0408586458452</v>
      </c>
      <c r="J453" s="4"/>
      <c r="K453" s="4">
        <v>425</v>
      </c>
      <c r="L453" s="4">
        <v>9977.7597206536593</v>
      </c>
      <c r="M453" s="4">
        <v>886.29484260388926</v>
      </c>
    </row>
    <row r="454" spans="2:13" x14ac:dyDescent="0.3">
      <c r="B454" s="1">
        <f t="shared" si="6"/>
        <v>43183</v>
      </c>
      <c r="C454" s="2">
        <v>12785.007649186187</v>
      </c>
      <c r="D454">
        <v>59</v>
      </c>
      <c r="E454" cm="1">
        <f t="array" ref="E454">_xlfn.SWITCH(MONTH(Cafe_FitTrend[[#This Row],[Date]]),1,100,2,100,3,100,4,150,5,150,6,150,7,150,8,200,9,150,10,150,11,150,12,150)</f>
        <v>100</v>
      </c>
      <c r="F454">
        <v>14</v>
      </c>
      <c r="G454">
        <f>IF(OR(WEEKDAY(Cafe_FitTrend[[#This Row],[Date]])=1, WEEKDAY(Cafe_FitTrend[[#This Row],[Date]])=7),1,0)</f>
        <v>1</v>
      </c>
      <c r="H454" s="10">
        <f>(Cafe_FitTrend[[#This Row],[Date]]-$B$372)/365*(1+$A$6)</f>
        <v>0.2471232876712329</v>
      </c>
      <c r="I454" s="8">
        <f>L$17+(L$18*Cafe_FitTrend[[#This Row],[Temp]])+(L$19*Cafe_FitTrend[[#This Row],[ADSpend]])+(L$20*Cafe_FitTrend[[#This Row],[TapsActive]])+(L$21*Cafe_FitTrend[[#This Row],[IsWeekend]])+(L$22*Cafe_FitTrend[[#This Row],[RollChange]])</f>
        <v>12741.891739729686</v>
      </c>
      <c r="J454" s="4"/>
      <c r="K454" s="4">
        <v>426</v>
      </c>
      <c r="L454" s="4">
        <v>9589.713621465713</v>
      </c>
      <c r="M454" s="4">
        <v>-1424.161476948434</v>
      </c>
    </row>
    <row r="455" spans="2:13" x14ac:dyDescent="0.3">
      <c r="B455" s="1">
        <f t="shared" si="6"/>
        <v>43184</v>
      </c>
      <c r="C455" s="2">
        <v>11800.413115575317</v>
      </c>
      <c r="D455">
        <v>53</v>
      </c>
      <c r="E455" cm="1">
        <f t="array" ref="E455">_xlfn.SWITCH(MONTH(Cafe_FitTrend[[#This Row],[Date]]),1,100,2,100,3,100,4,150,5,150,6,150,7,150,8,200,9,150,10,150,11,150,12,150)</f>
        <v>100</v>
      </c>
      <c r="F455">
        <v>15</v>
      </c>
      <c r="G455">
        <f>IF(OR(WEEKDAY(Cafe_FitTrend[[#This Row],[Date]])=1, WEEKDAY(Cafe_FitTrend[[#This Row],[Date]])=7),1,0)</f>
        <v>1</v>
      </c>
      <c r="H455" s="10">
        <f>(Cafe_FitTrend[[#This Row],[Date]]-$B$372)/365*(1+$A$6)</f>
        <v>0.25013698630136988</v>
      </c>
      <c r="I455" s="8">
        <f>L$17+(L$18*Cafe_FitTrend[[#This Row],[Temp]])+(L$19*Cafe_FitTrend[[#This Row],[ADSpend]])+(L$20*Cafe_FitTrend[[#This Row],[TapsActive]])+(L$21*Cafe_FitTrend[[#This Row],[IsWeekend]])+(L$22*Cafe_FitTrend[[#This Row],[RollChange]])</f>
        <v>12443.63007074457</v>
      </c>
      <c r="J455" s="4"/>
      <c r="K455" s="4">
        <v>427</v>
      </c>
      <c r="L455" s="4">
        <v>12278.87828832032</v>
      </c>
      <c r="M455" s="4">
        <v>370.0593164555321</v>
      </c>
    </row>
    <row r="456" spans="2:13" x14ac:dyDescent="0.3">
      <c r="B456" s="1">
        <f t="shared" si="6"/>
        <v>43185</v>
      </c>
      <c r="C456" s="2">
        <v>9667.3174949171043</v>
      </c>
      <c r="D456">
        <v>47</v>
      </c>
      <c r="E456" cm="1">
        <f t="array" ref="E456">_xlfn.SWITCH(MONTH(Cafe_FitTrend[[#This Row],[Date]]),1,100,2,100,3,100,4,150,5,150,6,150,7,150,8,200,9,150,10,150,11,150,12,150)</f>
        <v>100</v>
      </c>
      <c r="F456">
        <v>19</v>
      </c>
      <c r="G456">
        <f>IF(OR(WEEKDAY(Cafe_FitTrend[[#This Row],[Date]])=1, WEEKDAY(Cafe_FitTrend[[#This Row],[Date]])=7),1,0)</f>
        <v>0</v>
      </c>
      <c r="H456" s="10">
        <f>(Cafe_FitTrend[[#This Row],[Date]]-$B$372)/365*(1+$A$6)</f>
        <v>0.25315068493150689</v>
      </c>
      <c r="I456" s="8">
        <f>L$17+(L$18*Cafe_FitTrend[[#This Row],[Temp]])+(L$19*Cafe_FitTrend[[#This Row],[ADSpend]])+(L$20*Cafe_FitTrend[[#This Row],[TapsActive]])+(L$21*Cafe_FitTrend[[#This Row],[IsWeekend]])+(L$22*Cafe_FitTrend[[#This Row],[RollChange]])</f>
        <v>9239.9676096874173</v>
      </c>
      <c r="J456" s="4"/>
      <c r="K456" s="4">
        <v>428</v>
      </c>
      <c r="L456" s="4">
        <v>12356.015094615106</v>
      </c>
      <c r="M456" s="4">
        <v>-29.769420648304731</v>
      </c>
    </row>
    <row r="457" spans="2:13" x14ac:dyDescent="0.3">
      <c r="B457" s="1">
        <f t="shared" ref="B457:B520" si="7">B456+1</f>
        <v>43186</v>
      </c>
      <c r="C457" s="2">
        <v>10562.209616389264</v>
      </c>
      <c r="D457">
        <v>49</v>
      </c>
      <c r="E457" cm="1">
        <f t="array" ref="E457">_xlfn.SWITCH(MONTH(Cafe_FitTrend[[#This Row],[Date]]),1,100,2,100,3,100,4,150,5,150,6,150,7,150,8,200,9,150,10,150,11,150,12,150)</f>
        <v>100</v>
      </c>
      <c r="F457">
        <v>18</v>
      </c>
      <c r="G457">
        <f>IF(OR(WEEKDAY(Cafe_FitTrend[[#This Row],[Date]])=1, WEEKDAY(Cafe_FitTrend[[#This Row],[Date]])=7),1,0)</f>
        <v>0</v>
      </c>
      <c r="H457" s="10">
        <f>(Cafe_FitTrend[[#This Row],[Date]]-$B$372)/365*(1+$A$6)</f>
        <v>0.25616438356164384</v>
      </c>
      <c r="I457" s="8">
        <f>L$17+(L$18*Cafe_FitTrend[[#This Row],[Temp]])+(L$19*Cafe_FitTrend[[#This Row],[ADSpend]])+(L$20*Cafe_FitTrend[[#This Row],[TapsActive]])+(L$21*Cafe_FitTrend[[#This Row],[IsWeekend]])+(L$22*Cafe_FitTrend[[#This Row],[RollChange]])</f>
        <v>9356.2703389570506</v>
      </c>
      <c r="J457" s="4"/>
      <c r="K457" s="4">
        <v>429</v>
      </c>
      <c r="L457" s="4">
        <v>9645.2488777624003</v>
      </c>
      <c r="M457" s="4">
        <v>355.26268278258794</v>
      </c>
    </row>
    <row r="458" spans="2:13" x14ac:dyDescent="0.3">
      <c r="B458" s="1">
        <f t="shared" si="7"/>
        <v>43187</v>
      </c>
      <c r="C458" s="2">
        <v>9096.489664398996</v>
      </c>
      <c r="D458">
        <v>60</v>
      </c>
      <c r="E458" cm="1">
        <f t="array" ref="E458">_xlfn.SWITCH(MONTH(Cafe_FitTrend[[#This Row],[Date]]),1,100,2,100,3,100,4,150,5,150,6,150,7,150,8,200,9,150,10,150,11,150,12,150)</f>
        <v>100</v>
      </c>
      <c r="F458">
        <v>14</v>
      </c>
      <c r="G458">
        <f>IF(OR(WEEKDAY(Cafe_FitTrend[[#This Row],[Date]])=1, WEEKDAY(Cafe_FitTrend[[#This Row],[Date]])=7),1,0)</f>
        <v>0</v>
      </c>
      <c r="H458" s="10">
        <f>(Cafe_FitTrend[[#This Row],[Date]]-$B$372)/365*(1+$A$6)</f>
        <v>0.25917808219178085</v>
      </c>
      <c r="I458" s="8">
        <f>L$17+(L$18*Cafe_FitTrend[[#This Row],[Temp]])+(L$19*Cafe_FitTrend[[#This Row],[ADSpend]])+(L$20*Cafe_FitTrend[[#This Row],[TapsActive]])+(L$21*Cafe_FitTrend[[#This Row],[IsWeekend]])+(L$22*Cafe_FitTrend[[#This Row],[RollChange]])</f>
        <v>9953.6452373788416</v>
      </c>
      <c r="J458" s="4"/>
      <c r="K458" s="4">
        <v>430</v>
      </c>
      <c r="L458" s="4">
        <v>9663.6367995949149</v>
      </c>
      <c r="M458" s="4">
        <v>-24.843622936317843</v>
      </c>
    </row>
    <row r="459" spans="2:13" x14ac:dyDescent="0.3">
      <c r="B459" s="1">
        <f t="shared" si="7"/>
        <v>43188</v>
      </c>
      <c r="C459" s="2">
        <v>9993.2630892472862</v>
      </c>
      <c r="D459">
        <v>67</v>
      </c>
      <c r="E459" cm="1">
        <f t="array" ref="E459">_xlfn.SWITCH(MONTH(Cafe_FitTrend[[#This Row],[Date]]),1,100,2,100,3,100,4,150,5,150,6,150,7,150,8,200,9,150,10,150,11,150,12,150)</f>
        <v>100</v>
      </c>
      <c r="F459">
        <v>17</v>
      </c>
      <c r="G459">
        <f>IF(OR(WEEKDAY(Cafe_FitTrend[[#This Row],[Date]])=1, WEEKDAY(Cafe_FitTrend[[#This Row],[Date]])=7),1,0)</f>
        <v>0</v>
      </c>
      <c r="H459" s="10">
        <f>(Cafe_FitTrend[[#This Row],[Date]]-$B$372)/365*(1+$A$6)</f>
        <v>0.2621917808219178</v>
      </c>
      <c r="I459" s="8">
        <f>L$17+(L$18*Cafe_FitTrend[[#This Row],[Temp]])+(L$19*Cafe_FitTrend[[#This Row],[ADSpend]])+(L$20*Cafe_FitTrend[[#This Row],[TapsActive]])+(L$21*Cafe_FitTrend[[#This Row],[IsWeekend]])+(L$22*Cafe_FitTrend[[#This Row],[RollChange]])</f>
        <v>10226.240167748714</v>
      </c>
      <c r="J459" s="4"/>
      <c r="K459" s="4">
        <v>431</v>
      </c>
      <c r="L459" s="4">
        <v>9205.0177408924101</v>
      </c>
      <c r="M459" s="4">
        <v>-469.85019479729453</v>
      </c>
    </row>
    <row r="460" spans="2:13" x14ac:dyDescent="0.3">
      <c r="B460" s="1">
        <f t="shared" si="7"/>
        <v>43189</v>
      </c>
      <c r="C460" s="2">
        <v>8935.8661396953285</v>
      </c>
      <c r="D460">
        <v>61</v>
      </c>
      <c r="E460" cm="1">
        <f t="array" ref="E460">_xlfn.SWITCH(MONTH(Cafe_FitTrend[[#This Row],[Date]]),1,100,2,100,3,100,4,150,5,150,6,150,7,150,8,200,9,150,10,150,11,150,12,150)</f>
        <v>100</v>
      </c>
      <c r="F460">
        <v>21</v>
      </c>
      <c r="G460">
        <f>IF(OR(WEEKDAY(Cafe_FitTrend[[#This Row],[Date]])=1, WEEKDAY(Cafe_FitTrend[[#This Row],[Date]])=7),1,0)</f>
        <v>0</v>
      </c>
      <c r="H460" s="10">
        <f>(Cafe_FitTrend[[#This Row],[Date]]-$B$372)/365*(1+$A$6)</f>
        <v>0.2652054794520548</v>
      </c>
      <c r="I460" s="8">
        <f>L$17+(L$18*Cafe_FitTrend[[#This Row],[Temp]])+(L$19*Cafe_FitTrend[[#This Row],[ADSpend]])+(L$20*Cafe_FitTrend[[#This Row],[TapsActive]])+(L$21*Cafe_FitTrend[[#This Row],[IsWeekend]])+(L$22*Cafe_FitTrend[[#This Row],[RollChange]])</f>
        <v>9869.2296143013282</v>
      </c>
      <c r="J460" s="4"/>
      <c r="K460" s="4">
        <v>432</v>
      </c>
      <c r="L460" s="4">
        <v>9004.6708793444141</v>
      </c>
      <c r="M460" s="4">
        <v>527.95737982341052</v>
      </c>
    </row>
    <row r="461" spans="2:13" x14ac:dyDescent="0.3">
      <c r="B461" s="1">
        <f t="shared" si="7"/>
        <v>43190</v>
      </c>
      <c r="C461" s="2">
        <v>11919.53023831171</v>
      </c>
      <c r="D461">
        <v>55</v>
      </c>
      <c r="E461" cm="1">
        <f t="array" ref="E461">_xlfn.SWITCH(MONTH(Cafe_FitTrend[[#This Row],[Date]]),1,100,2,100,3,100,4,150,5,150,6,150,7,150,8,200,9,150,10,150,11,150,12,150)</f>
        <v>100</v>
      </c>
      <c r="F461">
        <v>21</v>
      </c>
      <c r="G461">
        <f>IF(OR(WEEKDAY(Cafe_FitTrend[[#This Row],[Date]])=1, WEEKDAY(Cafe_FitTrend[[#This Row],[Date]])=7),1,0)</f>
        <v>1</v>
      </c>
      <c r="H461" s="10">
        <f>(Cafe_FitTrend[[#This Row],[Date]]-$B$372)/365*(1+$A$6)</f>
        <v>0.26821917808219181</v>
      </c>
      <c r="I461" s="8">
        <f>L$17+(L$18*Cafe_FitTrend[[#This Row],[Temp]])+(L$19*Cafe_FitTrend[[#This Row],[ADSpend]])+(L$20*Cafe_FitTrend[[#This Row],[TapsActive]])+(L$21*Cafe_FitTrend[[#This Row],[IsWeekend]])+(L$22*Cafe_FitTrend[[#This Row],[RollChange]])</f>
        <v>12437.202814413398</v>
      </c>
      <c r="J461" s="4"/>
      <c r="K461" s="4">
        <v>433</v>
      </c>
      <c r="L461" s="4">
        <v>9054.4658377166343</v>
      </c>
      <c r="M461" s="4">
        <v>755.93484901154625</v>
      </c>
    </row>
    <row r="462" spans="2:13" x14ac:dyDescent="0.3">
      <c r="B462" s="1">
        <f t="shared" si="7"/>
        <v>43191</v>
      </c>
      <c r="C462" s="2">
        <v>13198.278758586483</v>
      </c>
      <c r="D462">
        <v>62</v>
      </c>
      <c r="E462" cm="1">
        <f t="array" ref="E462">_xlfn.SWITCH(MONTH(Cafe_FitTrend[[#This Row],[Date]]),1,100,2,100,3,100,4,150,5,150,6,150,7,150,8,200,9,150,10,150,11,150,12,150)</f>
        <v>150</v>
      </c>
      <c r="F462">
        <v>16</v>
      </c>
      <c r="G462">
        <f>IF(OR(WEEKDAY(Cafe_FitTrend[[#This Row],[Date]])=1, WEEKDAY(Cafe_FitTrend[[#This Row],[Date]])=7),1,0)</f>
        <v>1</v>
      </c>
      <c r="H462" s="10">
        <f>(Cafe_FitTrend[[#This Row],[Date]]-$B$372)/365*(1+$A$6)</f>
        <v>0.27123287671232876</v>
      </c>
      <c r="I462" s="8">
        <f>L$17+(L$18*Cafe_FitTrend[[#This Row],[Temp]])+(L$19*Cafe_FitTrend[[#This Row],[ADSpend]])+(L$20*Cafe_FitTrend[[#This Row],[TapsActive]])+(L$21*Cafe_FitTrend[[#This Row],[IsWeekend]])+(L$22*Cafe_FitTrend[[#This Row],[RollChange]])</f>
        <v>14330.985102921404</v>
      </c>
      <c r="J462" s="4"/>
      <c r="K462" s="4">
        <v>434</v>
      </c>
      <c r="L462" s="4">
        <v>12380.994874823647</v>
      </c>
      <c r="M462" s="4">
        <v>19.667350380064818</v>
      </c>
    </row>
    <row r="463" spans="2:13" x14ac:dyDescent="0.3">
      <c r="B463" s="1">
        <f t="shared" si="7"/>
        <v>43192</v>
      </c>
      <c r="C463" s="2">
        <v>12179.238618326392</v>
      </c>
      <c r="D463">
        <v>68</v>
      </c>
      <c r="E463" cm="1">
        <f t="array" ref="E463">_xlfn.SWITCH(MONTH(Cafe_FitTrend[[#This Row],[Date]]),1,100,2,100,3,100,4,150,5,150,6,150,7,150,8,200,9,150,10,150,11,150,12,150)</f>
        <v>150</v>
      </c>
      <c r="F463">
        <v>17</v>
      </c>
      <c r="G463">
        <f>IF(OR(WEEKDAY(Cafe_FitTrend[[#This Row],[Date]])=1, WEEKDAY(Cafe_FitTrend[[#This Row],[Date]])=7),1,0)</f>
        <v>0</v>
      </c>
      <c r="H463" s="10">
        <f>(Cafe_FitTrend[[#This Row],[Date]]-$B$372)/365*(1+$A$6)</f>
        <v>0.27424657534246577</v>
      </c>
      <c r="I463" s="8">
        <f>L$17+(L$18*Cafe_FitTrend[[#This Row],[Temp]])+(L$19*Cafe_FitTrend[[#This Row],[ADSpend]])+(L$20*Cafe_FitTrend[[#This Row],[TapsActive]])+(L$21*Cafe_FitTrend[[#This Row],[IsWeekend]])+(L$22*Cafe_FitTrend[[#This Row],[RollChange]])</f>
        <v>11749.169239246377</v>
      </c>
      <c r="J463" s="4"/>
      <c r="K463" s="4">
        <v>435</v>
      </c>
      <c r="L463" s="4">
        <v>12485.473529040994</v>
      </c>
      <c r="M463" s="4">
        <v>562.74760735304517</v>
      </c>
    </row>
    <row r="464" spans="2:13" x14ac:dyDescent="0.3">
      <c r="B464" s="1">
        <f t="shared" si="7"/>
        <v>43193</v>
      </c>
      <c r="C464" s="2">
        <v>12252.404155727894</v>
      </c>
      <c r="D464">
        <v>68</v>
      </c>
      <c r="E464" cm="1">
        <f t="array" ref="E464">_xlfn.SWITCH(MONTH(Cafe_FitTrend[[#This Row],[Date]]),1,100,2,100,3,100,4,150,5,150,6,150,7,150,8,200,9,150,10,150,11,150,12,150)</f>
        <v>150</v>
      </c>
      <c r="F464">
        <v>18</v>
      </c>
      <c r="G464">
        <f>IF(OR(WEEKDAY(Cafe_FitTrend[[#This Row],[Date]])=1, WEEKDAY(Cafe_FitTrend[[#This Row],[Date]])=7),1,0)</f>
        <v>0</v>
      </c>
      <c r="H464" s="10">
        <f>(Cafe_FitTrend[[#This Row],[Date]]-$B$372)/365*(1+$A$6)</f>
        <v>0.27726027397260278</v>
      </c>
      <c r="I464" s="8">
        <f>L$17+(L$18*Cafe_FitTrend[[#This Row],[Temp]])+(L$19*Cafe_FitTrend[[#This Row],[ADSpend]])+(L$20*Cafe_FitTrend[[#This Row],[TapsActive]])+(L$21*Cafe_FitTrend[[#This Row],[IsWeekend]])+(L$22*Cafe_FitTrend[[#This Row],[RollChange]])</f>
        <v>11732.456426721186</v>
      </c>
      <c r="J464" s="4"/>
      <c r="K464" s="4">
        <v>436</v>
      </c>
      <c r="L464" s="4">
        <v>9305.4592180884138</v>
      </c>
      <c r="M464" s="4">
        <v>805.93229883255844</v>
      </c>
    </row>
    <row r="465" spans="2:13" x14ac:dyDescent="0.3">
      <c r="B465" s="1">
        <f t="shared" si="7"/>
        <v>43194</v>
      </c>
      <c r="C465" s="2">
        <v>10330.610024912618</v>
      </c>
      <c r="D465">
        <v>63</v>
      </c>
      <c r="E465" cm="1">
        <f t="array" ref="E465">_xlfn.SWITCH(MONTH(Cafe_FitTrend[[#This Row],[Date]]),1,100,2,100,3,100,4,150,5,150,6,150,7,150,8,200,9,150,10,150,11,150,12,150)</f>
        <v>150</v>
      </c>
      <c r="F465">
        <v>20</v>
      </c>
      <c r="G465">
        <f>IF(OR(WEEKDAY(Cafe_FitTrend[[#This Row],[Date]])=1, WEEKDAY(Cafe_FitTrend[[#This Row],[Date]])=7),1,0)</f>
        <v>0</v>
      </c>
      <c r="H465" s="10">
        <f>(Cafe_FitTrend[[#This Row],[Date]]-$B$372)/365*(1+$A$6)</f>
        <v>0.28027397260273978</v>
      </c>
      <c r="I465" s="8">
        <f>L$17+(L$18*Cafe_FitTrend[[#This Row],[Temp]])+(L$19*Cafe_FitTrend[[#This Row],[ADSpend]])+(L$20*Cafe_FitTrend[[#This Row],[TapsActive]])+(L$21*Cafe_FitTrend[[#This Row],[IsWeekend]])+(L$22*Cafe_FitTrend[[#This Row],[RollChange]])</f>
        <v>11461.536605658634</v>
      </c>
      <c r="J465" s="4"/>
      <c r="K465" s="4">
        <v>437</v>
      </c>
      <c r="L465" s="4">
        <v>9054.122358513283</v>
      </c>
      <c r="M465" s="4">
        <v>-8.6354870965806185E-2</v>
      </c>
    </row>
    <row r="466" spans="2:13" x14ac:dyDescent="0.3">
      <c r="B466" s="1">
        <f t="shared" si="7"/>
        <v>43195</v>
      </c>
      <c r="C466" s="2">
        <v>11195.330398327045</v>
      </c>
      <c r="D466">
        <v>52</v>
      </c>
      <c r="E466" cm="1">
        <f t="array" ref="E466">_xlfn.SWITCH(MONTH(Cafe_FitTrend[[#This Row],[Date]]),1,100,2,100,3,100,4,150,5,150,6,150,7,150,8,200,9,150,10,150,11,150,12,150)</f>
        <v>150</v>
      </c>
      <c r="F466">
        <v>17</v>
      </c>
      <c r="G466">
        <f>IF(OR(WEEKDAY(Cafe_FitTrend[[#This Row],[Date]])=1, WEEKDAY(Cafe_FitTrend[[#This Row],[Date]])=7),1,0)</f>
        <v>0</v>
      </c>
      <c r="H466" s="10">
        <f>(Cafe_FitTrend[[#This Row],[Date]]-$B$372)/365*(1+$A$6)</f>
        <v>0.28328767123287674</v>
      </c>
      <c r="I466" s="8">
        <f>L$17+(L$18*Cafe_FitTrend[[#This Row],[Temp]])+(L$19*Cafe_FitTrend[[#This Row],[ADSpend]])+(L$20*Cafe_FitTrend[[#This Row],[TapsActive]])+(L$21*Cafe_FitTrend[[#This Row],[IsWeekend]])+(L$22*Cafe_FitTrend[[#This Row],[RollChange]])</f>
        <v>11006.982735573276</v>
      </c>
      <c r="J466" s="4"/>
      <c r="K466" s="4">
        <v>438</v>
      </c>
      <c r="L466" s="4">
        <v>9037.4095459880918</v>
      </c>
      <c r="M466" s="4">
        <v>124.6436286137523</v>
      </c>
    </row>
    <row r="467" spans="2:13" x14ac:dyDescent="0.3">
      <c r="B467" s="1">
        <f t="shared" si="7"/>
        <v>43196</v>
      </c>
      <c r="C467" s="2">
        <v>10301.273593232318</v>
      </c>
      <c r="D467">
        <v>60</v>
      </c>
      <c r="E467" cm="1">
        <f t="array" ref="E467">_xlfn.SWITCH(MONTH(Cafe_FitTrend[[#This Row],[Date]]),1,100,2,100,3,100,4,150,5,150,6,150,7,150,8,200,9,150,10,150,11,150,12,150)</f>
        <v>150</v>
      </c>
      <c r="F467">
        <v>13</v>
      </c>
      <c r="G467">
        <f>IF(OR(WEEKDAY(Cafe_FitTrend[[#This Row],[Date]])=1, WEEKDAY(Cafe_FitTrend[[#This Row],[Date]])=7),1,0)</f>
        <v>0</v>
      </c>
      <c r="H467" s="10">
        <f>(Cafe_FitTrend[[#This Row],[Date]]-$B$372)/365*(1+$A$6)</f>
        <v>0.28630136986301369</v>
      </c>
      <c r="I467" s="8">
        <f>L$17+(L$18*Cafe_FitTrend[[#This Row],[Temp]])+(L$19*Cafe_FitTrend[[#This Row],[ADSpend]])+(L$20*Cafe_FitTrend[[#This Row],[TapsActive]])+(L$21*Cafe_FitTrend[[#This Row],[IsWeekend]])+(L$22*Cafe_FitTrend[[#This Row],[RollChange]])</f>
        <v>11463.583205765106</v>
      </c>
      <c r="J467" s="4"/>
      <c r="K467" s="4">
        <v>439</v>
      </c>
      <c r="L467" s="4">
        <v>9235.7378190254167</v>
      </c>
      <c r="M467" s="4">
        <v>-527.52912752530028</v>
      </c>
    </row>
    <row r="468" spans="2:13" x14ac:dyDescent="0.3">
      <c r="B468" s="1">
        <f t="shared" si="7"/>
        <v>43197</v>
      </c>
      <c r="C468" s="2">
        <v>14226.898236796056</v>
      </c>
      <c r="D468">
        <v>58</v>
      </c>
      <c r="E468" cm="1">
        <f t="array" ref="E468">_xlfn.SWITCH(MONTH(Cafe_FitTrend[[#This Row],[Date]]),1,100,2,100,3,100,4,150,5,150,6,150,7,150,8,200,9,150,10,150,11,150,12,150)</f>
        <v>150</v>
      </c>
      <c r="F468">
        <v>14</v>
      </c>
      <c r="G468">
        <f>IF(OR(WEEKDAY(Cafe_FitTrend[[#This Row],[Date]])=1, WEEKDAY(Cafe_FitTrend[[#This Row],[Date]])=7),1,0)</f>
        <v>1</v>
      </c>
      <c r="H468" s="10">
        <f>(Cafe_FitTrend[[#This Row],[Date]]-$B$372)/365*(1+$A$6)</f>
        <v>0.2893150684931507</v>
      </c>
      <c r="I468" s="8">
        <f>L$17+(L$18*Cafe_FitTrend[[#This Row],[Temp]])+(L$19*Cafe_FitTrend[[#This Row],[ADSpend]])+(L$20*Cafe_FitTrend[[#This Row],[TapsActive]])+(L$21*Cafe_FitTrend[[#This Row],[IsWeekend]])+(L$22*Cafe_FitTrend[[#This Row],[RollChange]])</f>
        <v>14199.672682029701</v>
      </c>
      <c r="J468" s="4"/>
      <c r="K468" s="4">
        <v>440</v>
      </c>
      <c r="L468" s="4">
        <v>9825.3538310120693</v>
      </c>
      <c r="M468" s="4">
        <v>801.40620822373603</v>
      </c>
    </row>
    <row r="469" spans="2:13" x14ac:dyDescent="0.3">
      <c r="B469" s="1">
        <f t="shared" si="7"/>
        <v>43198</v>
      </c>
      <c r="C469" s="2">
        <v>13449.744408186109</v>
      </c>
      <c r="D469">
        <v>44</v>
      </c>
      <c r="E469" cm="1">
        <f t="array" ref="E469">_xlfn.SWITCH(MONTH(Cafe_FitTrend[[#This Row],[Date]]),1,100,2,100,3,100,4,150,5,150,6,150,7,150,8,200,9,150,10,150,11,150,12,150)</f>
        <v>150</v>
      </c>
      <c r="F469">
        <v>14</v>
      </c>
      <c r="G469">
        <f>IF(OR(WEEKDAY(Cafe_FitTrend[[#This Row],[Date]])=1, WEEKDAY(Cafe_FitTrend[[#This Row],[Date]])=7),1,0)</f>
        <v>1</v>
      </c>
      <c r="H469" s="10">
        <f>(Cafe_FitTrend[[#This Row],[Date]]-$B$372)/365*(1+$A$6)</f>
        <v>0.2923287671232877</v>
      </c>
      <c r="I469" s="8">
        <f>L$17+(L$18*Cafe_FitTrend[[#This Row],[Temp]])+(L$19*Cafe_FitTrend[[#This Row],[ADSpend]])+(L$20*Cafe_FitTrend[[#This Row],[TapsActive]])+(L$21*Cafe_FitTrend[[#This Row],[IsWeekend]])+(L$22*Cafe_FitTrend[[#This Row],[RollChange]])</f>
        <v>13545.595499252113</v>
      </c>
      <c r="J469" s="4"/>
      <c r="K469" s="4">
        <v>441</v>
      </c>
      <c r="L469" s="4">
        <v>12803.826240761739</v>
      </c>
      <c r="M469" s="4">
        <v>-72.561307336904065</v>
      </c>
    </row>
    <row r="470" spans="2:13" x14ac:dyDescent="0.3">
      <c r="B470" s="1">
        <f t="shared" si="7"/>
        <v>43199</v>
      </c>
      <c r="C470" s="2">
        <v>10497.816584236525</v>
      </c>
      <c r="D470">
        <v>51</v>
      </c>
      <c r="E470" cm="1">
        <f t="array" ref="E470">_xlfn.SWITCH(MONTH(Cafe_FitTrend[[#This Row],[Date]]),1,100,2,100,3,100,4,150,5,150,6,150,7,150,8,200,9,150,10,150,11,150,12,150)</f>
        <v>150</v>
      </c>
      <c r="F470">
        <v>15</v>
      </c>
      <c r="G470">
        <f>IF(OR(WEEKDAY(Cafe_FitTrend[[#This Row],[Date]])=1, WEEKDAY(Cafe_FitTrend[[#This Row],[Date]])=7),1,0)</f>
        <v>0</v>
      </c>
      <c r="H470" s="10">
        <f>(Cafe_FitTrend[[#This Row],[Date]]-$B$372)/365*(1+$A$6)</f>
        <v>0.29534246575342471</v>
      </c>
      <c r="I470" s="8">
        <f>L$17+(L$18*Cafe_FitTrend[[#This Row],[Temp]])+(L$19*Cafe_FitTrend[[#This Row],[ADSpend]])+(L$20*Cafe_FitTrend[[#This Row],[TapsActive]])+(L$21*Cafe_FitTrend[[#This Row],[IsWeekend]])+(L$22*Cafe_FitTrend[[#This Row],[RollChange]])</f>
        <v>11010.704444987072</v>
      </c>
      <c r="J470" s="4"/>
      <c r="K470" s="4">
        <v>442</v>
      </c>
      <c r="L470" s="4">
        <v>13100.069321236184</v>
      </c>
      <c r="M470" s="4">
        <v>-35.123910507616529</v>
      </c>
    </row>
    <row r="471" spans="2:13" x14ac:dyDescent="0.3">
      <c r="B471" s="1">
        <f t="shared" si="7"/>
        <v>43200</v>
      </c>
      <c r="C471" s="2">
        <v>10444.105973823673</v>
      </c>
      <c r="D471">
        <v>57</v>
      </c>
      <c r="E471" cm="1">
        <f t="array" ref="E471">_xlfn.SWITCH(MONTH(Cafe_FitTrend[[#This Row],[Date]]),1,100,2,100,3,100,4,150,5,150,6,150,7,150,8,200,9,150,10,150,11,150,12,150)</f>
        <v>150</v>
      </c>
      <c r="F471">
        <v>21</v>
      </c>
      <c r="G471">
        <f>IF(OR(WEEKDAY(Cafe_FitTrend[[#This Row],[Date]])=1, WEEKDAY(Cafe_FitTrend[[#This Row],[Date]])=7),1,0)</f>
        <v>0</v>
      </c>
      <c r="H471" s="10">
        <f>(Cafe_FitTrend[[#This Row],[Date]]-$B$372)/365*(1+$A$6)</f>
        <v>0.29835616438356166</v>
      </c>
      <c r="I471" s="8">
        <f>L$17+(L$18*Cafe_FitTrend[[#This Row],[Temp]])+(L$19*Cafe_FitTrend[[#This Row],[ADSpend]])+(L$20*Cafe_FitTrend[[#This Row],[TapsActive]])+(L$21*Cafe_FitTrend[[#This Row],[IsWeekend]])+(L$22*Cafe_FitTrend[[#This Row],[RollChange]])</f>
        <v>11177.625681484686</v>
      </c>
      <c r="J471" s="4"/>
      <c r="K471" s="4">
        <v>443</v>
      </c>
      <c r="L471" s="4">
        <v>9896.4068601790332</v>
      </c>
      <c r="M471" s="4">
        <v>779.76728797040414</v>
      </c>
    </row>
    <row r="472" spans="2:13" x14ac:dyDescent="0.3">
      <c r="B472" s="1">
        <f t="shared" si="7"/>
        <v>43201</v>
      </c>
      <c r="C472" s="2">
        <v>9924.4178695246064</v>
      </c>
      <c r="D472">
        <v>57</v>
      </c>
      <c r="E472" cm="1">
        <f t="array" ref="E472">_xlfn.SWITCH(MONTH(Cafe_FitTrend[[#This Row],[Date]]),1,100,2,100,3,100,4,150,5,150,6,150,7,150,8,200,9,150,10,150,11,150,12,150)</f>
        <v>150</v>
      </c>
      <c r="F472">
        <v>13</v>
      </c>
      <c r="G472">
        <f>IF(OR(WEEKDAY(Cafe_FitTrend[[#This Row],[Date]])=1, WEEKDAY(Cafe_FitTrend[[#This Row],[Date]])=7),1,0)</f>
        <v>0</v>
      </c>
      <c r="H472" s="10">
        <f>(Cafe_FitTrend[[#This Row],[Date]]-$B$372)/365*(1+$A$6)</f>
        <v>0.30136986301369861</v>
      </c>
      <c r="I472" s="8">
        <f>L$17+(L$18*Cafe_FitTrend[[#This Row],[Temp]])+(L$19*Cafe_FitTrend[[#This Row],[ADSpend]])+(L$20*Cafe_FitTrend[[#This Row],[TapsActive]])+(L$21*Cafe_FitTrend[[#This Row],[IsWeekend]])+(L$22*Cafe_FitTrend[[#This Row],[RollChange]])</f>
        <v>11337.159522346312</v>
      </c>
      <c r="J472" s="4"/>
      <c r="K472" s="4">
        <v>444</v>
      </c>
      <c r="L472" s="4">
        <v>10044.116625988374</v>
      </c>
      <c r="M472" s="4">
        <v>-838.43628759724743</v>
      </c>
    </row>
    <row r="473" spans="2:13" x14ac:dyDescent="0.3">
      <c r="B473" s="1">
        <f t="shared" si="7"/>
        <v>43202</v>
      </c>
      <c r="C473" s="2">
        <v>10990.599902461965</v>
      </c>
      <c r="D473">
        <v>63</v>
      </c>
      <c r="E473" cm="1">
        <f t="array" ref="E473">_xlfn.SWITCH(MONTH(Cafe_FitTrend[[#This Row],[Date]]),1,100,2,100,3,100,4,150,5,150,6,150,7,150,8,200,9,150,10,150,11,150,12,150)</f>
        <v>150</v>
      </c>
      <c r="F473">
        <v>13</v>
      </c>
      <c r="G473">
        <f>IF(OR(WEEKDAY(Cafe_FitTrend[[#This Row],[Date]])=1, WEEKDAY(Cafe_FitTrend[[#This Row],[Date]])=7),1,0)</f>
        <v>0</v>
      </c>
      <c r="H473" s="10">
        <f>(Cafe_FitTrend[[#This Row],[Date]]-$B$372)/365*(1+$A$6)</f>
        <v>0.30438356164383562</v>
      </c>
      <c r="I473" s="8">
        <f>L$17+(L$18*Cafe_FitTrend[[#This Row],[Temp]])+(L$19*Cafe_FitTrend[[#This Row],[ADSpend]])+(L$20*Cafe_FitTrend[[#This Row],[TapsActive]])+(L$21*Cafe_FitTrend[[#This Row],[IsWeekend]])+(L$22*Cafe_FitTrend[[#This Row],[RollChange]])</f>
        <v>11621.578527768468</v>
      </c>
      <c r="J473" s="4"/>
      <c r="K473" s="4">
        <v>445</v>
      </c>
      <c r="L473" s="4">
        <v>9143.5913211085626</v>
      </c>
      <c r="M473" s="4">
        <v>-925.03822010702788</v>
      </c>
    </row>
    <row r="474" spans="2:13" x14ac:dyDescent="0.3">
      <c r="B474" s="1">
        <f t="shared" si="7"/>
        <v>43203</v>
      </c>
      <c r="C474" s="2">
        <v>10802.74699537589</v>
      </c>
      <c r="D474">
        <v>67</v>
      </c>
      <c r="E474" cm="1">
        <f t="array" ref="E474">_xlfn.SWITCH(MONTH(Cafe_FitTrend[[#This Row],[Date]]),1,100,2,100,3,100,4,150,5,150,6,150,7,150,8,200,9,150,10,150,11,150,12,150)</f>
        <v>150</v>
      </c>
      <c r="F474">
        <v>15</v>
      </c>
      <c r="G474">
        <f>IF(OR(WEEKDAY(Cafe_FitTrend[[#This Row],[Date]])=1, WEEKDAY(Cafe_FitTrend[[#This Row],[Date]])=7),1,0)</f>
        <v>0</v>
      </c>
      <c r="H474" s="10">
        <f>(Cafe_FitTrend[[#This Row],[Date]]-$B$372)/365*(1+$A$6)</f>
        <v>0.30739726027397263</v>
      </c>
      <c r="I474" s="8">
        <f>L$17+(L$18*Cafe_FitTrend[[#This Row],[Temp]])+(L$19*Cafe_FitTrend[[#This Row],[ADSpend]])+(L$20*Cafe_FitTrend[[#This Row],[TapsActive]])+(L$21*Cafe_FitTrend[[#This Row],[IsWeekend]])+(L$22*Cafe_FitTrend[[#This Row],[RollChange]])</f>
        <v>11772.981991395804</v>
      </c>
      <c r="J474" s="4"/>
      <c r="K474" s="4">
        <v>446</v>
      </c>
      <c r="L474" s="4">
        <v>9185.6273930456427</v>
      </c>
      <c r="M474" s="4">
        <v>-967.99006850858677</v>
      </c>
    </row>
    <row r="475" spans="2:13" x14ac:dyDescent="0.3">
      <c r="B475" s="1">
        <f t="shared" si="7"/>
        <v>43204</v>
      </c>
      <c r="C475" s="2">
        <v>15625.047372574843</v>
      </c>
      <c r="D475">
        <v>71</v>
      </c>
      <c r="E475" cm="1">
        <f t="array" ref="E475">_xlfn.SWITCH(MONTH(Cafe_FitTrend[[#This Row],[Date]]),1,100,2,100,3,100,4,150,5,150,6,150,7,150,8,200,9,150,10,150,11,150,12,150)</f>
        <v>150</v>
      </c>
      <c r="F475">
        <v>21</v>
      </c>
      <c r="G475">
        <f>IF(OR(WEEKDAY(Cafe_FitTrend[[#This Row],[Date]])=1, WEEKDAY(Cafe_FitTrend[[#This Row],[Date]])=7),1,0)</f>
        <v>1</v>
      </c>
      <c r="H475" s="10">
        <f>(Cafe_FitTrend[[#This Row],[Date]]-$B$372)/365*(1+$A$6)</f>
        <v>0.31041095890410964</v>
      </c>
      <c r="I475" s="8">
        <f>L$17+(L$18*Cafe_FitTrend[[#This Row],[Temp]])+(L$19*Cafe_FitTrend[[#This Row],[ADSpend]])+(L$20*Cafe_FitTrend[[#This Row],[TapsActive]])+(L$21*Cafe_FitTrend[[#This Row],[IsWeekend]])+(L$22*Cafe_FitTrend[[#This Row],[RollChange]])</f>
        <v>14692.705516683205</v>
      </c>
      <c r="J475" s="4"/>
      <c r="K475" s="4">
        <v>447</v>
      </c>
      <c r="L475" s="4">
        <v>9286.0408586458452</v>
      </c>
      <c r="M475" s="4">
        <v>1447.2707888915156</v>
      </c>
    </row>
    <row r="476" spans="2:13" x14ac:dyDescent="0.3">
      <c r="B476" s="1">
        <f t="shared" si="7"/>
        <v>43205</v>
      </c>
      <c r="C476" s="2">
        <v>15011.760047028398</v>
      </c>
      <c r="D476">
        <v>65</v>
      </c>
      <c r="E476" cm="1">
        <f t="array" ref="E476">_xlfn.SWITCH(MONTH(Cafe_FitTrend[[#This Row],[Date]]),1,100,2,100,3,100,4,150,5,150,6,150,7,150,8,200,9,150,10,150,11,150,12,150)</f>
        <v>150</v>
      </c>
      <c r="F476">
        <v>16</v>
      </c>
      <c r="G476">
        <f>IF(OR(WEEKDAY(Cafe_FitTrend[[#This Row],[Date]])=1, WEEKDAY(Cafe_FitTrend[[#This Row],[Date]])=7),1,0)</f>
        <v>1</v>
      </c>
      <c r="H476" s="10">
        <f>(Cafe_FitTrend[[#This Row],[Date]]-$B$372)/365*(1+$A$6)</f>
        <v>0.31342465753424659</v>
      </c>
      <c r="I476" s="8">
        <f>L$17+(L$18*Cafe_FitTrend[[#This Row],[Temp]])+(L$19*Cafe_FitTrend[[#This Row],[ADSpend]])+(L$20*Cafe_FitTrend[[#This Row],[TapsActive]])+(L$21*Cafe_FitTrend[[#This Row],[IsWeekend]])+(L$22*Cafe_FitTrend[[#This Row],[RollChange]])</f>
        <v>14511.941616622635</v>
      </c>
      <c r="J476" s="4"/>
      <c r="K476" s="4">
        <v>448</v>
      </c>
      <c r="L476" s="4">
        <v>12741.891739729686</v>
      </c>
      <c r="M476" s="4">
        <v>43.115909456500958</v>
      </c>
    </row>
    <row r="477" spans="2:13" x14ac:dyDescent="0.3">
      <c r="B477" s="1">
        <f t="shared" si="7"/>
        <v>43206</v>
      </c>
      <c r="C477" s="2">
        <v>11202.071080467194</v>
      </c>
      <c r="D477">
        <v>45</v>
      </c>
      <c r="E477" cm="1">
        <f t="array" ref="E477">_xlfn.SWITCH(MONTH(Cafe_FitTrend[[#This Row],[Date]]),1,100,2,100,3,100,4,150,5,150,6,150,7,150,8,200,9,150,10,150,11,150,12,150)</f>
        <v>150</v>
      </c>
      <c r="F477">
        <v>13</v>
      </c>
      <c r="G477">
        <f>IF(OR(WEEKDAY(Cafe_FitTrend[[#This Row],[Date]])=1, WEEKDAY(Cafe_FitTrend[[#This Row],[Date]])=7),1,0)</f>
        <v>0</v>
      </c>
      <c r="H477" s="10">
        <f>(Cafe_FitTrend[[#This Row],[Date]]-$B$372)/365*(1+$A$6)</f>
        <v>0.31643835616438359</v>
      </c>
      <c r="I477" s="8">
        <f>L$17+(L$18*Cafe_FitTrend[[#This Row],[Temp]])+(L$19*Cafe_FitTrend[[#This Row],[ADSpend]])+(L$20*Cafe_FitTrend[[#This Row],[TapsActive]])+(L$21*Cafe_FitTrend[[#This Row],[IsWeekend]])+(L$22*Cafe_FitTrend[[#This Row],[RollChange]])</f>
        <v>10788.412554237626</v>
      </c>
      <c r="J477" s="4"/>
      <c r="K477" s="4">
        <v>449</v>
      </c>
      <c r="L477" s="4">
        <v>12443.63007074457</v>
      </c>
      <c r="M477" s="4">
        <v>-643.2169551692532</v>
      </c>
    </row>
    <row r="478" spans="2:13" x14ac:dyDescent="0.3">
      <c r="B478" s="1">
        <f t="shared" si="7"/>
        <v>43207</v>
      </c>
      <c r="C478" s="2">
        <v>10933.941022729519</v>
      </c>
      <c r="D478">
        <v>52</v>
      </c>
      <c r="E478" cm="1">
        <f t="array" ref="E478">_xlfn.SWITCH(MONTH(Cafe_FitTrend[[#This Row],[Date]]),1,100,2,100,3,100,4,150,5,150,6,150,7,150,8,200,9,150,10,150,11,150,12,150)</f>
        <v>150</v>
      </c>
      <c r="F478">
        <v>18</v>
      </c>
      <c r="G478">
        <f>IF(OR(WEEKDAY(Cafe_FitTrend[[#This Row],[Date]])=1, WEEKDAY(Cafe_FitTrend[[#This Row],[Date]])=7),1,0)</f>
        <v>0</v>
      </c>
      <c r="H478" s="10">
        <f>(Cafe_FitTrend[[#This Row],[Date]]-$B$372)/365*(1+$A$6)</f>
        <v>0.31945205479452055</v>
      </c>
      <c r="I478" s="8">
        <f>L$17+(L$18*Cafe_FitTrend[[#This Row],[Temp]])+(L$19*Cafe_FitTrend[[#This Row],[ADSpend]])+(L$20*Cafe_FitTrend[[#This Row],[TapsActive]])+(L$21*Cafe_FitTrend[[#This Row],[IsWeekend]])+(L$22*Cafe_FitTrend[[#This Row],[RollChange]])</f>
        <v>11021.841561632651</v>
      </c>
      <c r="J478" s="4"/>
      <c r="K478" s="4">
        <v>450</v>
      </c>
      <c r="L478" s="4">
        <v>9239.9676096874173</v>
      </c>
      <c r="M478" s="4">
        <v>427.34988522968706</v>
      </c>
    </row>
    <row r="479" spans="2:13" x14ac:dyDescent="0.3">
      <c r="B479" s="1">
        <f t="shared" si="7"/>
        <v>43208</v>
      </c>
      <c r="C479" s="2">
        <v>10640.361514540342</v>
      </c>
      <c r="D479">
        <v>67</v>
      </c>
      <c r="E479" cm="1">
        <f t="array" ref="E479">_xlfn.SWITCH(MONTH(Cafe_FitTrend[[#This Row],[Date]]),1,100,2,100,3,100,4,150,5,150,6,150,7,150,8,200,9,150,10,150,11,150,12,150)</f>
        <v>150</v>
      </c>
      <c r="F479">
        <v>18</v>
      </c>
      <c r="G479">
        <f>IF(OR(WEEKDAY(Cafe_FitTrend[[#This Row],[Date]])=1, WEEKDAY(Cafe_FitTrend[[#This Row],[Date]])=7),1,0)</f>
        <v>0</v>
      </c>
      <c r="H479" s="10">
        <f>(Cafe_FitTrend[[#This Row],[Date]]-$B$372)/365*(1+$A$6)</f>
        <v>0.32246575342465755</v>
      </c>
      <c r="I479" s="8">
        <f>L$17+(L$18*Cafe_FitTrend[[#This Row],[Temp]])+(L$19*Cafe_FitTrend[[#This Row],[ADSpend]])+(L$20*Cafe_FitTrend[[#This Row],[TapsActive]])+(L$21*Cafe_FitTrend[[#This Row],[IsWeekend]])+(L$22*Cafe_FitTrend[[#This Row],[RollChange]])</f>
        <v>11728.583851744697</v>
      </c>
      <c r="J479" s="4"/>
      <c r="K479" s="4">
        <v>451</v>
      </c>
      <c r="L479" s="4">
        <v>9356.2703389570506</v>
      </c>
      <c r="M479" s="4">
        <v>1205.9392774322132</v>
      </c>
    </row>
    <row r="480" spans="2:13" x14ac:dyDescent="0.3">
      <c r="B480" s="1">
        <f t="shared" si="7"/>
        <v>43209</v>
      </c>
      <c r="C480" s="2">
        <v>11691.447419419019</v>
      </c>
      <c r="D480">
        <v>66</v>
      </c>
      <c r="E480" cm="1">
        <f t="array" ref="E480">_xlfn.SWITCH(MONTH(Cafe_FitTrend[[#This Row],[Date]]),1,100,2,100,3,100,4,150,5,150,6,150,7,150,8,200,9,150,10,150,11,150,12,150)</f>
        <v>150</v>
      </c>
      <c r="F480">
        <v>16</v>
      </c>
      <c r="G480">
        <f>IF(OR(WEEKDAY(Cafe_FitTrend[[#This Row],[Date]])=1, WEEKDAY(Cafe_FitTrend[[#This Row],[Date]])=7),1,0)</f>
        <v>0</v>
      </c>
      <c r="H480" s="10">
        <f>(Cafe_FitTrend[[#This Row],[Date]]-$B$372)/365*(1+$A$6)</f>
        <v>0.32547945205479456</v>
      </c>
      <c r="I480" s="8">
        <f>L$17+(L$18*Cafe_FitTrend[[#This Row],[Temp]])+(L$19*Cafe_FitTrend[[#This Row],[ADSpend]])+(L$20*Cafe_FitTrend[[#This Row],[TapsActive]])+(L$21*Cafe_FitTrend[[#This Row],[IsWeekend]])+(L$22*Cafe_FitTrend[[#This Row],[RollChange]])</f>
        <v>11723.695114271792</v>
      </c>
      <c r="J480" s="4"/>
      <c r="K480" s="4">
        <v>452</v>
      </c>
      <c r="L480" s="4">
        <v>9953.6452373788416</v>
      </c>
      <c r="M480" s="4">
        <v>-857.1555729798456</v>
      </c>
    </row>
    <row r="481" spans="2:13" x14ac:dyDescent="0.3">
      <c r="B481" s="1">
        <f t="shared" si="7"/>
        <v>43210</v>
      </c>
      <c r="C481" s="2">
        <v>11262.621167988471</v>
      </c>
      <c r="D481">
        <v>54</v>
      </c>
      <c r="E481" cm="1">
        <f t="array" ref="E481">_xlfn.SWITCH(MONTH(Cafe_FitTrend[[#This Row],[Date]]),1,100,2,100,3,100,4,150,5,150,6,150,7,150,8,200,9,150,10,150,11,150,12,150)</f>
        <v>150</v>
      </c>
      <c r="F481">
        <v>16</v>
      </c>
      <c r="G481">
        <f>IF(OR(WEEKDAY(Cafe_FitTrend[[#This Row],[Date]])=1, WEEKDAY(Cafe_FitTrend[[#This Row],[Date]])=7),1,0)</f>
        <v>0</v>
      </c>
      <c r="H481" s="10">
        <f>(Cafe_FitTrend[[#This Row],[Date]]-$B$372)/365*(1+$A$6)</f>
        <v>0.32849315068493151</v>
      </c>
      <c r="I481" s="8">
        <f>L$17+(L$18*Cafe_FitTrend[[#This Row],[Temp]])+(L$19*Cafe_FitTrend[[#This Row],[ADSpend]])+(L$20*Cafe_FitTrend[[#This Row],[TapsActive]])+(L$21*Cafe_FitTrend[[#This Row],[IsWeekend]])+(L$22*Cafe_FitTrend[[#This Row],[RollChange]])</f>
        <v>11163.467550314175</v>
      </c>
      <c r="J481" s="4"/>
      <c r="K481" s="4">
        <v>453</v>
      </c>
      <c r="L481" s="4">
        <v>10226.240167748714</v>
      </c>
      <c r="M481" s="4">
        <v>-232.97707850142797</v>
      </c>
    </row>
    <row r="482" spans="2:13" x14ac:dyDescent="0.3">
      <c r="B482" s="1">
        <f t="shared" si="7"/>
        <v>43211</v>
      </c>
      <c r="C482" s="2">
        <v>14181.766412805104</v>
      </c>
      <c r="D482">
        <v>60</v>
      </c>
      <c r="E482" cm="1">
        <f t="array" ref="E482">_xlfn.SWITCH(MONTH(Cafe_FitTrend[[#This Row],[Date]]),1,100,2,100,3,100,4,150,5,150,6,150,7,150,8,200,9,150,10,150,11,150,12,150)</f>
        <v>150</v>
      </c>
      <c r="F482">
        <v>14</v>
      </c>
      <c r="G482">
        <f>IF(OR(WEEKDAY(Cafe_FitTrend[[#This Row],[Date]])=1, WEEKDAY(Cafe_FitTrend[[#This Row],[Date]])=7),1,0)</f>
        <v>1</v>
      </c>
      <c r="H482" s="10">
        <f>(Cafe_FitTrend[[#This Row],[Date]]-$B$372)/365*(1+$A$6)</f>
        <v>0.33150684931506852</v>
      </c>
      <c r="I482" s="8">
        <f>L$17+(L$18*Cafe_FitTrend[[#This Row],[Temp]])+(L$19*Cafe_FitTrend[[#This Row],[ADSpend]])+(L$20*Cafe_FitTrend[[#This Row],[TapsActive]])+(L$21*Cafe_FitTrend[[#This Row],[IsWeekend]])+(L$22*Cafe_FitTrend[[#This Row],[RollChange]])</f>
        <v>14333.704386320942</v>
      </c>
      <c r="J482" s="4"/>
      <c r="K482" s="4">
        <v>454</v>
      </c>
      <c r="L482" s="4">
        <v>9869.2296143013282</v>
      </c>
      <c r="M482" s="4">
        <v>-933.36347460599973</v>
      </c>
    </row>
    <row r="483" spans="2:13" x14ac:dyDescent="0.3">
      <c r="B483" s="1">
        <f t="shared" si="7"/>
        <v>43212</v>
      </c>
      <c r="C483" s="2">
        <v>14056.564845475476</v>
      </c>
      <c r="D483">
        <v>61</v>
      </c>
      <c r="E483" cm="1">
        <f t="array" ref="E483">_xlfn.SWITCH(MONTH(Cafe_FitTrend[[#This Row],[Date]]),1,100,2,100,3,100,4,150,5,150,6,150,7,150,8,200,9,150,10,150,11,150,12,150)</f>
        <v>150</v>
      </c>
      <c r="F483">
        <v>18</v>
      </c>
      <c r="G483">
        <f>IF(OR(WEEKDAY(Cafe_FitTrend[[#This Row],[Date]])=1, WEEKDAY(Cafe_FitTrend[[#This Row],[Date]])=7),1,0)</f>
        <v>1</v>
      </c>
      <c r="H483" s="10">
        <f>(Cafe_FitTrend[[#This Row],[Date]]-$B$372)/365*(1+$A$6)</f>
        <v>0.33452054794520553</v>
      </c>
      <c r="I483" s="8">
        <f>L$17+(L$18*Cafe_FitTrend[[#This Row],[Temp]])+(L$19*Cafe_FitTrend[[#This Row],[ADSpend]])+(L$20*Cafe_FitTrend[[#This Row],[TapsActive]])+(L$21*Cafe_FitTrend[[#This Row],[IsWeekend]])+(L$22*Cafe_FitTrend[[#This Row],[RollChange]])</f>
        <v>14305.167498743465</v>
      </c>
      <c r="J483" s="4"/>
      <c r="K483" s="4">
        <v>455</v>
      </c>
      <c r="L483" s="4">
        <v>12437.202814413398</v>
      </c>
      <c r="M483" s="4">
        <v>-517.67257610168781</v>
      </c>
    </row>
    <row r="484" spans="2:13" x14ac:dyDescent="0.3">
      <c r="B484" s="1">
        <f t="shared" si="7"/>
        <v>43213</v>
      </c>
      <c r="C484" s="2">
        <v>10865.443515248237</v>
      </c>
      <c r="D484">
        <v>61</v>
      </c>
      <c r="E484" cm="1">
        <f t="array" ref="E484">_xlfn.SWITCH(MONTH(Cafe_FitTrend[[#This Row],[Date]]),1,100,2,100,3,100,4,150,5,150,6,150,7,150,8,200,9,150,10,150,11,150,12,150)</f>
        <v>150</v>
      </c>
      <c r="F484">
        <v>18</v>
      </c>
      <c r="G484">
        <f>IF(OR(WEEKDAY(Cafe_FitTrend[[#This Row],[Date]])=1, WEEKDAY(Cafe_FitTrend[[#This Row],[Date]])=7),1,0)</f>
        <v>0</v>
      </c>
      <c r="H484" s="10">
        <f>(Cafe_FitTrend[[#This Row],[Date]]-$B$372)/365*(1+$A$6)</f>
        <v>0.33753424657534253</v>
      </c>
      <c r="I484" s="8">
        <f>L$17+(L$18*Cafe_FitTrend[[#This Row],[Temp]])+(L$19*Cafe_FitTrend[[#This Row],[ADSpend]])+(L$20*Cafe_FitTrend[[#This Row],[TapsActive]])+(L$21*Cafe_FitTrend[[#This Row],[IsWeekend]])+(L$22*Cafe_FitTrend[[#This Row],[RollChange]])</f>
        <v>11461.385740095939</v>
      </c>
      <c r="J484" s="4"/>
      <c r="K484" s="4">
        <v>456</v>
      </c>
      <c r="L484" s="4">
        <v>14330.985102921404</v>
      </c>
      <c r="M484" s="4">
        <v>-1132.7063443349216</v>
      </c>
    </row>
    <row r="485" spans="2:13" x14ac:dyDescent="0.3">
      <c r="B485" s="1">
        <f t="shared" si="7"/>
        <v>43214</v>
      </c>
      <c r="C485" s="2">
        <v>11650.517442037491</v>
      </c>
      <c r="D485">
        <v>63</v>
      </c>
      <c r="E485" cm="1">
        <f t="array" ref="E485">_xlfn.SWITCH(MONTH(Cafe_FitTrend[[#This Row],[Date]]),1,100,2,100,3,100,4,150,5,150,6,150,7,150,8,200,9,150,10,150,11,150,12,150)</f>
        <v>150</v>
      </c>
      <c r="F485">
        <v>16</v>
      </c>
      <c r="G485">
        <f>IF(OR(WEEKDAY(Cafe_FitTrend[[#This Row],[Date]])=1, WEEKDAY(Cafe_FitTrend[[#This Row],[Date]])=7),1,0)</f>
        <v>0</v>
      </c>
      <c r="H485" s="10">
        <f>(Cafe_FitTrend[[#This Row],[Date]]-$B$372)/365*(1+$A$6)</f>
        <v>0.34054794520547949</v>
      </c>
      <c r="I485" s="8">
        <f>L$17+(L$18*Cafe_FitTrend[[#This Row],[Temp]])+(L$19*Cafe_FitTrend[[#This Row],[ADSpend]])+(L$20*Cafe_FitTrend[[#This Row],[TapsActive]])+(L$21*Cafe_FitTrend[[#This Row],[IsWeekend]])+(L$22*Cafe_FitTrend[[#This Row],[RollChange]])</f>
        <v>11597.271430852996</v>
      </c>
      <c r="J485" s="4"/>
      <c r="K485" s="4">
        <v>457</v>
      </c>
      <c r="L485" s="4">
        <v>11749.169239246377</v>
      </c>
      <c r="M485" s="4">
        <v>430.06937908001419</v>
      </c>
    </row>
    <row r="486" spans="2:13" x14ac:dyDescent="0.3">
      <c r="B486" s="1">
        <f t="shared" si="7"/>
        <v>43215</v>
      </c>
      <c r="C486" s="2">
        <v>11732.497005719815</v>
      </c>
      <c r="D486">
        <v>61</v>
      </c>
      <c r="E486" cm="1">
        <f t="array" ref="E486">_xlfn.SWITCH(MONTH(Cafe_FitTrend[[#This Row],[Date]]),1,100,2,100,3,100,4,150,5,150,6,150,7,150,8,200,9,150,10,150,11,150,12,150)</f>
        <v>150</v>
      </c>
      <c r="F486">
        <v>18</v>
      </c>
      <c r="G486">
        <f>IF(OR(WEEKDAY(Cafe_FitTrend[[#This Row],[Date]])=1, WEEKDAY(Cafe_FitTrend[[#This Row],[Date]])=7),1,0)</f>
        <v>0</v>
      </c>
      <c r="H486" s="10">
        <f>(Cafe_FitTrend[[#This Row],[Date]]-$B$372)/365*(1+$A$6)</f>
        <v>0.34356164383561644</v>
      </c>
      <c r="I486" s="8">
        <f>L$17+(L$18*Cafe_FitTrend[[#This Row],[Temp]])+(L$19*Cafe_FitTrend[[#This Row],[ADSpend]])+(L$20*Cafe_FitTrend[[#This Row],[TapsActive]])+(L$21*Cafe_FitTrend[[#This Row],[IsWeekend]])+(L$22*Cafe_FitTrend[[#This Row],[RollChange]])</f>
        <v>11467.126038020404</v>
      </c>
      <c r="J486" s="4"/>
      <c r="K486" s="4">
        <v>458</v>
      </c>
      <c r="L486" s="4">
        <v>11732.456426721186</v>
      </c>
      <c r="M486" s="4">
        <v>519.94772900670796</v>
      </c>
    </row>
    <row r="487" spans="2:13" x14ac:dyDescent="0.3">
      <c r="B487" s="1">
        <f t="shared" si="7"/>
        <v>43216</v>
      </c>
      <c r="C487" s="2">
        <v>12313.545066928382</v>
      </c>
      <c r="D487">
        <v>57</v>
      </c>
      <c r="E487" cm="1">
        <f t="array" ref="E487">_xlfn.SWITCH(MONTH(Cafe_FitTrend[[#This Row],[Date]]),1,100,2,100,3,100,4,150,5,150,6,150,7,150,8,200,9,150,10,150,11,150,12,150)</f>
        <v>150</v>
      </c>
      <c r="F487">
        <v>14</v>
      </c>
      <c r="G487">
        <f>IF(OR(WEEKDAY(Cafe_FitTrend[[#This Row],[Date]])=1, WEEKDAY(Cafe_FitTrend[[#This Row],[Date]])=7),1,0)</f>
        <v>0</v>
      </c>
      <c r="H487" s="10">
        <f>(Cafe_FitTrend[[#This Row],[Date]]-$B$372)/365*(1+$A$6)</f>
        <v>0.34657534246575344</v>
      </c>
      <c r="I487" s="8">
        <f>L$17+(L$18*Cafe_FitTrend[[#This Row],[Temp]])+(L$19*Cafe_FitTrend[[#This Row],[ADSpend]])+(L$20*Cafe_FitTrend[[#This Row],[TapsActive]])+(L$21*Cafe_FitTrend[[#This Row],[IsWeekend]])+(L$22*Cafe_FitTrend[[#This Row],[RollChange]])</f>
        <v>11360.628795292387</v>
      </c>
      <c r="J487" s="4"/>
      <c r="K487" s="4">
        <v>459</v>
      </c>
      <c r="L487" s="4">
        <v>11461.536605658634</v>
      </c>
      <c r="M487" s="4">
        <v>-1130.926580746016</v>
      </c>
    </row>
    <row r="488" spans="2:13" x14ac:dyDescent="0.3">
      <c r="B488" s="1">
        <f t="shared" si="7"/>
        <v>43217</v>
      </c>
      <c r="C488" s="2">
        <v>10408.21067178924</v>
      </c>
      <c r="D488">
        <v>60</v>
      </c>
      <c r="E488" cm="1">
        <f t="array" ref="E488">_xlfn.SWITCH(MONTH(Cafe_FitTrend[[#This Row],[Date]]),1,100,2,100,3,100,4,150,5,150,6,150,7,150,8,200,9,150,10,150,11,150,12,150)</f>
        <v>150</v>
      </c>
      <c r="F488">
        <v>17</v>
      </c>
      <c r="G488">
        <f>IF(OR(WEEKDAY(Cafe_FitTrend[[#This Row],[Date]])=1, WEEKDAY(Cafe_FitTrend[[#This Row],[Date]])=7),1,0)</f>
        <v>0</v>
      </c>
      <c r="H488" s="10">
        <f>(Cafe_FitTrend[[#This Row],[Date]]-$B$372)/365*(1+$A$6)</f>
        <v>0.34958904109589045</v>
      </c>
      <c r="I488" s="8">
        <f>L$17+(L$18*Cafe_FitTrend[[#This Row],[Temp]])+(L$19*Cafe_FitTrend[[#This Row],[ADSpend]])+(L$20*Cafe_FitTrend[[#This Row],[TapsActive]])+(L$21*Cafe_FitTrend[[#This Row],[IsWeekend]])+(L$22*Cafe_FitTrend[[#This Row],[RollChange]])</f>
        <v>11445.524488022307</v>
      </c>
      <c r="J488" s="4"/>
      <c r="K488" s="4">
        <v>460</v>
      </c>
      <c r="L488" s="4">
        <v>11006.982735573276</v>
      </c>
      <c r="M488" s="4">
        <v>188.34766275376933</v>
      </c>
    </row>
    <row r="489" spans="2:13" x14ac:dyDescent="0.3">
      <c r="B489" s="1">
        <f t="shared" si="7"/>
        <v>43218</v>
      </c>
      <c r="C489" s="2">
        <v>15494.236624922774</v>
      </c>
      <c r="D489">
        <v>64</v>
      </c>
      <c r="E489" cm="1">
        <f t="array" ref="E489">_xlfn.SWITCH(MONTH(Cafe_FitTrend[[#This Row],[Date]]),1,100,2,100,3,100,4,150,5,150,6,150,7,150,8,200,9,150,10,150,11,150,12,150)</f>
        <v>150</v>
      </c>
      <c r="F489">
        <v>17</v>
      </c>
      <c r="G489">
        <f>IF(OR(WEEKDAY(Cafe_FitTrend[[#This Row],[Date]])=1, WEEKDAY(Cafe_FitTrend[[#This Row],[Date]])=7),1,0)</f>
        <v>1</v>
      </c>
      <c r="H489" s="10">
        <f>(Cafe_FitTrend[[#This Row],[Date]]-$B$372)/365*(1+$A$6)</f>
        <v>0.35260273972602746</v>
      </c>
      <c r="I489" s="8">
        <f>L$17+(L$18*Cafe_FitTrend[[#This Row],[Temp]])+(L$19*Cafe_FitTrend[[#This Row],[ADSpend]])+(L$20*Cafe_FitTrend[[#This Row],[TapsActive]])+(L$21*Cafe_FitTrend[[#This Row],[IsWeekend]])+(L$22*Cafe_FitTrend[[#This Row],[RollChange]])</f>
        <v>14482.745782234253</v>
      </c>
      <c r="J489" s="4"/>
      <c r="K489" s="4">
        <v>461</v>
      </c>
      <c r="L489" s="4">
        <v>11463.583205765106</v>
      </c>
      <c r="M489" s="4">
        <v>-1162.3096125327884</v>
      </c>
    </row>
    <row r="490" spans="2:13" x14ac:dyDescent="0.3">
      <c r="B490" s="1">
        <f t="shared" si="7"/>
        <v>43219</v>
      </c>
      <c r="C490" s="2">
        <v>14658.605635732039</v>
      </c>
      <c r="D490">
        <v>63</v>
      </c>
      <c r="E490" cm="1">
        <f t="array" ref="E490">_xlfn.SWITCH(MONTH(Cafe_FitTrend[[#This Row],[Date]]),1,100,2,100,3,100,4,150,5,150,6,150,7,150,8,200,9,150,10,150,11,150,12,150)</f>
        <v>150</v>
      </c>
      <c r="F490">
        <v>17</v>
      </c>
      <c r="G490">
        <f>IF(OR(WEEKDAY(Cafe_FitTrend[[#This Row],[Date]])=1, WEEKDAY(Cafe_FitTrend[[#This Row],[Date]])=7),1,0)</f>
        <v>1</v>
      </c>
      <c r="H490" s="10">
        <f>(Cafe_FitTrend[[#This Row],[Date]]-$B$372)/365*(1+$A$6)</f>
        <v>0.35561643835616441</v>
      </c>
      <c r="I490" s="8">
        <f>L$17+(L$18*Cafe_FitTrend[[#This Row],[Temp]])+(L$19*Cafe_FitTrend[[#This Row],[ADSpend]])+(L$20*Cafe_FitTrend[[#This Row],[TapsActive]])+(L$21*Cafe_FitTrend[[#This Row],[IsWeekend]])+(L$22*Cafe_FitTrend[[#This Row],[RollChange]])</f>
        <v>14438.691121786498</v>
      </c>
      <c r="J490" s="4"/>
      <c r="K490" s="4">
        <v>462</v>
      </c>
      <c r="L490" s="4">
        <v>14199.672682029701</v>
      </c>
      <c r="M490" s="4">
        <v>27.225554766355344</v>
      </c>
    </row>
    <row r="491" spans="2:13" x14ac:dyDescent="0.3">
      <c r="B491" s="1">
        <f t="shared" si="7"/>
        <v>43220</v>
      </c>
      <c r="C491" s="2">
        <v>11178.234244858932</v>
      </c>
      <c r="D491">
        <v>61</v>
      </c>
      <c r="E491" cm="1">
        <f t="array" ref="E491">_xlfn.SWITCH(MONTH(Cafe_FitTrend[[#This Row],[Date]]),1,100,2,100,3,100,4,150,5,150,6,150,7,150,8,200,9,150,10,150,11,150,12,150)</f>
        <v>150</v>
      </c>
      <c r="F491">
        <v>19</v>
      </c>
      <c r="G491">
        <f>IF(OR(WEEKDAY(Cafe_FitTrend[[#This Row],[Date]])=1, WEEKDAY(Cafe_FitTrend[[#This Row],[Date]])=7),1,0)</f>
        <v>0</v>
      </c>
      <c r="H491" s="10">
        <f>(Cafe_FitTrend[[#This Row],[Date]]-$B$372)/365*(1+$A$6)</f>
        <v>0.35863013698630142</v>
      </c>
      <c r="I491" s="8">
        <f>L$17+(L$18*Cafe_FitTrend[[#This Row],[Temp]])+(L$19*Cafe_FitTrend[[#This Row],[ADSpend]])+(L$20*Cafe_FitTrend[[#This Row],[TapsActive]])+(L$21*Cafe_FitTrend[[#This Row],[IsWeekend]])+(L$22*Cafe_FitTrend[[#This Row],[RollChange]])</f>
        <v>11461.893821344147</v>
      </c>
      <c r="J491" s="4"/>
      <c r="K491" s="4">
        <v>463</v>
      </c>
      <c r="L491" s="4">
        <v>13545.595499252113</v>
      </c>
      <c r="M491" s="4">
        <v>-95.851091066004301</v>
      </c>
    </row>
    <row r="492" spans="2:13" x14ac:dyDescent="0.3">
      <c r="B492" s="1">
        <f t="shared" si="7"/>
        <v>43221</v>
      </c>
      <c r="C492" s="2">
        <v>10473.821881794629</v>
      </c>
      <c r="D492">
        <v>67</v>
      </c>
      <c r="E492" cm="1">
        <f t="array" ref="E492">_xlfn.SWITCH(MONTH(Cafe_FitTrend[[#This Row],[Date]]),1,100,2,100,3,100,4,150,5,150,6,150,7,150,8,200,9,150,10,150,11,150,12,150)</f>
        <v>150</v>
      </c>
      <c r="F492">
        <v>13</v>
      </c>
      <c r="G492">
        <f>IF(OR(WEEKDAY(Cafe_FitTrend[[#This Row],[Date]])=1, WEEKDAY(Cafe_FitTrend[[#This Row],[Date]])=7),1,0)</f>
        <v>0</v>
      </c>
      <c r="H492" s="10">
        <f>(Cafe_FitTrend[[#This Row],[Date]]-$B$372)/365*(1+$A$6)</f>
        <v>0.36164383561643837</v>
      </c>
      <c r="I492" s="8">
        <f>L$17+(L$18*Cafe_FitTrend[[#This Row],[Temp]])+(L$19*Cafe_FitTrend[[#This Row],[ADSpend]])+(L$20*Cafe_FitTrend[[#This Row],[TapsActive]])+(L$21*Cafe_FitTrend[[#This Row],[IsWeekend]])+(L$22*Cafe_FitTrend[[#This Row],[RollChange]])</f>
        <v>11863.810595690849</v>
      </c>
      <c r="J492" s="4"/>
      <c r="K492" s="4">
        <v>464</v>
      </c>
      <c r="L492" s="4">
        <v>11010.704444987072</v>
      </c>
      <c r="M492" s="4">
        <v>-512.88786075054668</v>
      </c>
    </row>
    <row r="493" spans="2:13" x14ac:dyDescent="0.3">
      <c r="B493" s="1">
        <f t="shared" si="7"/>
        <v>43222</v>
      </c>
      <c r="C493" s="2">
        <v>10888.743846230151</v>
      </c>
      <c r="D493">
        <v>71</v>
      </c>
      <c r="E493" cm="1">
        <f t="array" ref="E493">_xlfn.SWITCH(MONTH(Cafe_FitTrend[[#This Row],[Date]]),1,100,2,100,3,100,4,150,5,150,6,150,7,150,8,200,9,150,10,150,11,150,12,150)</f>
        <v>150</v>
      </c>
      <c r="F493">
        <v>18</v>
      </c>
      <c r="G493">
        <f>IF(OR(WEEKDAY(Cafe_FitTrend[[#This Row],[Date]])=1, WEEKDAY(Cafe_FitTrend[[#This Row],[Date]])=7),1,0)</f>
        <v>0</v>
      </c>
      <c r="H493" s="10">
        <f>(Cafe_FitTrend[[#This Row],[Date]]-$B$372)/365*(1+$A$6)</f>
        <v>0.36465753424657538</v>
      </c>
      <c r="I493" s="8">
        <f>L$17+(L$18*Cafe_FitTrend[[#This Row],[Temp]])+(L$19*Cafe_FitTrend[[#This Row],[ADSpend]])+(L$20*Cafe_FitTrend[[#This Row],[TapsActive]])+(L$21*Cafe_FitTrend[[#This Row],[IsWeekend]])+(L$22*Cafe_FitTrend[[#This Row],[RollChange]])</f>
        <v>11956.465174855914</v>
      </c>
      <c r="J493" s="4"/>
      <c r="K493" s="4">
        <v>465</v>
      </c>
      <c r="L493" s="4">
        <v>11177.625681484686</v>
      </c>
      <c r="M493" s="4">
        <v>-733.51970766101294</v>
      </c>
    </row>
    <row r="494" spans="2:13" x14ac:dyDescent="0.3">
      <c r="B494" s="1">
        <f t="shared" si="7"/>
        <v>43223</v>
      </c>
      <c r="C494" s="2">
        <v>12975.372317402285</v>
      </c>
      <c r="D494">
        <v>72</v>
      </c>
      <c r="E494" cm="1">
        <f t="array" ref="E494">_xlfn.SWITCH(MONTH(Cafe_FitTrend[[#This Row],[Date]]),1,100,2,100,3,100,4,150,5,150,6,150,7,150,8,200,9,150,10,150,11,150,12,150)</f>
        <v>150</v>
      </c>
      <c r="F494">
        <v>19</v>
      </c>
      <c r="G494">
        <f>IF(OR(WEEKDAY(Cafe_FitTrend[[#This Row],[Date]])=1, WEEKDAY(Cafe_FitTrend[[#This Row],[Date]])=7),1,0)</f>
        <v>0</v>
      </c>
      <c r="H494" s="10">
        <f>(Cafe_FitTrend[[#This Row],[Date]]-$B$372)/365*(1+$A$6)</f>
        <v>0.36767123287671238</v>
      </c>
      <c r="I494" s="8">
        <f>L$17+(L$18*Cafe_FitTrend[[#This Row],[Temp]])+(L$19*Cafe_FitTrend[[#This Row],[ADSpend]])+(L$20*Cafe_FitTrend[[#This Row],[TapsActive]])+(L$21*Cafe_FitTrend[[#This Row],[IsWeekend]])+(L$22*Cafe_FitTrend[[#This Row],[RollChange]])</f>
        <v>11986.67717174071</v>
      </c>
      <c r="J494" s="4"/>
      <c r="K494" s="4">
        <v>466</v>
      </c>
      <c r="L494" s="4">
        <v>11337.159522346312</v>
      </c>
      <c r="M494" s="4">
        <v>-1412.7416528217054</v>
      </c>
    </row>
    <row r="495" spans="2:13" x14ac:dyDescent="0.3">
      <c r="B495" s="1">
        <f t="shared" si="7"/>
        <v>43224</v>
      </c>
      <c r="C495" s="2">
        <v>12293.23770950711</v>
      </c>
      <c r="D495">
        <v>72</v>
      </c>
      <c r="E495" cm="1">
        <f t="array" ref="E495">_xlfn.SWITCH(MONTH(Cafe_FitTrend[[#This Row],[Date]]),1,100,2,100,3,100,4,150,5,150,6,150,7,150,8,200,9,150,10,150,11,150,12,150)</f>
        <v>150</v>
      </c>
      <c r="F495">
        <v>20</v>
      </c>
      <c r="G495">
        <f>IF(OR(WEEKDAY(Cafe_FitTrend[[#This Row],[Date]])=1, WEEKDAY(Cafe_FitTrend[[#This Row],[Date]])=7),1,0)</f>
        <v>0</v>
      </c>
      <c r="H495" s="10">
        <f>(Cafe_FitTrend[[#This Row],[Date]]-$B$372)/365*(1+$A$6)</f>
        <v>0.37068493150684934</v>
      </c>
      <c r="I495" s="8">
        <f>L$17+(L$18*Cafe_FitTrend[[#This Row],[Temp]])+(L$19*Cafe_FitTrend[[#This Row],[ADSpend]])+(L$20*Cafe_FitTrend[[#This Row],[TapsActive]])+(L$21*Cafe_FitTrend[[#This Row],[IsWeekend]])+(L$22*Cafe_FitTrend[[#This Row],[RollChange]])</f>
        <v>11969.964359215519</v>
      </c>
      <c r="J495" s="4"/>
      <c r="K495" s="4">
        <v>467</v>
      </c>
      <c r="L495" s="4">
        <v>11621.578527768468</v>
      </c>
      <c r="M495" s="4">
        <v>-630.97862530650309</v>
      </c>
    </row>
    <row r="496" spans="2:13" x14ac:dyDescent="0.3">
      <c r="B496" s="1">
        <f t="shared" si="7"/>
        <v>43225</v>
      </c>
      <c r="C496" s="2">
        <v>14332.673351464573</v>
      </c>
      <c r="D496">
        <v>73</v>
      </c>
      <c r="E496" cm="1">
        <f t="array" ref="E496">_xlfn.SWITCH(MONTH(Cafe_FitTrend[[#This Row],[Date]]),1,100,2,100,3,100,4,150,5,150,6,150,7,150,8,200,9,150,10,150,11,150,12,150)</f>
        <v>150</v>
      </c>
      <c r="F496">
        <v>21</v>
      </c>
      <c r="G496">
        <f>IF(OR(WEEKDAY(Cafe_FitTrend[[#This Row],[Date]])=1, WEEKDAY(Cafe_FitTrend[[#This Row],[Date]])=7),1,0)</f>
        <v>1</v>
      </c>
      <c r="H496" s="10">
        <f>(Cafe_FitTrend[[#This Row],[Date]]-$B$372)/365*(1+$A$6)</f>
        <v>0.37369863013698634</v>
      </c>
      <c r="I496" s="8">
        <f>L$17+(L$18*Cafe_FitTrend[[#This Row],[Temp]])+(L$19*Cafe_FitTrend[[#This Row],[ADSpend]])+(L$20*Cafe_FitTrend[[#This Row],[TapsActive]])+(L$21*Cafe_FitTrend[[#This Row],[IsWeekend]])+(L$22*Cafe_FitTrend[[#This Row],[RollChange]])</f>
        <v>14846.828263710078</v>
      </c>
      <c r="J496" s="4"/>
      <c r="K496" s="4">
        <v>468</v>
      </c>
      <c r="L496" s="4">
        <v>11772.981991395804</v>
      </c>
      <c r="M496" s="4">
        <v>-970.23499601991352</v>
      </c>
    </row>
    <row r="497" spans="2:13" x14ac:dyDescent="0.3">
      <c r="B497" s="1">
        <f t="shared" si="7"/>
        <v>43226</v>
      </c>
      <c r="C497" s="2">
        <v>13605.791107354706</v>
      </c>
      <c r="D497">
        <v>70</v>
      </c>
      <c r="E497" cm="1">
        <f t="array" ref="E497">_xlfn.SWITCH(MONTH(Cafe_FitTrend[[#This Row],[Date]]),1,100,2,100,3,100,4,150,5,150,6,150,7,150,8,200,9,150,10,150,11,150,12,150)</f>
        <v>150</v>
      </c>
      <c r="F497">
        <v>20</v>
      </c>
      <c r="G497">
        <f>IF(OR(WEEKDAY(Cafe_FitTrend[[#This Row],[Date]])=1, WEEKDAY(Cafe_FitTrend[[#This Row],[Date]])=7),1,0)</f>
        <v>1</v>
      </c>
      <c r="H497" s="10">
        <f>(Cafe_FitTrend[[#This Row],[Date]]-$B$372)/365*(1+$A$6)</f>
        <v>0.37671232876712329</v>
      </c>
      <c r="I497" s="8">
        <f>L$17+(L$18*Cafe_FitTrend[[#This Row],[Temp]])+(L$19*Cafe_FitTrend[[#This Row],[ADSpend]])+(L$20*Cafe_FitTrend[[#This Row],[TapsActive]])+(L$21*Cafe_FitTrend[[#This Row],[IsWeekend]])+(L$22*Cafe_FitTrend[[#This Row],[RollChange]])</f>
        <v>14728.506945929774</v>
      </c>
      <c r="J497" s="4"/>
      <c r="K497" s="4">
        <v>469</v>
      </c>
      <c r="L497" s="4">
        <v>14692.705516683205</v>
      </c>
      <c r="M497" s="4">
        <v>932.34185589163826</v>
      </c>
    </row>
    <row r="498" spans="2:13" x14ac:dyDescent="0.3">
      <c r="B498" s="1">
        <f t="shared" si="7"/>
        <v>43227</v>
      </c>
      <c r="C498" s="2">
        <v>11601.425936524265</v>
      </c>
      <c r="D498">
        <v>72</v>
      </c>
      <c r="E498" cm="1">
        <f t="array" ref="E498">_xlfn.SWITCH(MONTH(Cafe_FitTrend[[#This Row],[Date]]),1,100,2,100,3,100,4,150,5,150,6,150,7,150,8,200,9,150,10,150,11,150,12,150)</f>
        <v>150</v>
      </c>
      <c r="F498">
        <v>13</v>
      </c>
      <c r="G498">
        <f>IF(OR(WEEKDAY(Cafe_FitTrend[[#This Row],[Date]])=1, WEEKDAY(Cafe_FitTrend[[#This Row],[Date]])=7),1,0)</f>
        <v>0</v>
      </c>
      <c r="H498" s="10">
        <f>(Cafe_FitTrend[[#This Row],[Date]]-$B$372)/365*(1+$A$6)</f>
        <v>0.37972602739726036</v>
      </c>
      <c r="I498" s="8">
        <f>L$17+(L$18*Cafe_FitTrend[[#This Row],[Temp]])+(L$19*Cafe_FitTrend[[#This Row],[ADSpend]])+(L$20*Cafe_FitTrend[[#This Row],[TapsActive]])+(L$21*Cafe_FitTrend[[#This Row],[IsWeekend]])+(L$22*Cafe_FitTrend[[#This Row],[RollChange]])</f>
        <v>12115.655536514187</v>
      </c>
      <c r="J498" s="4"/>
      <c r="K498" s="4">
        <v>470</v>
      </c>
      <c r="L498" s="4">
        <v>14511.941616622635</v>
      </c>
      <c r="M498" s="4">
        <v>499.81843040576314</v>
      </c>
    </row>
    <row r="499" spans="2:13" x14ac:dyDescent="0.3">
      <c r="B499" s="1">
        <f t="shared" si="7"/>
        <v>43228</v>
      </c>
      <c r="C499" s="2">
        <v>12376.088705888498</v>
      </c>
      <c r="D499">
        <v>70</v>
      </c>
      <c r="E499" cm="1">
        <f t="array" ref="E499">_xlfn.SWITCH(MONTH(Cafe_FitTrend[[#This Row],[Date]]),1,100,2,100,3,100,4,150,5,150,6,150,7,150,8,200,9,150,10,150,11,150,12,150)</f>
        <v>150</v>
      </c>
      <c r="F499">
        <v>15</v>
      </c>
      <c r="G499">
        <f>IF(OR(WEEKDAY(Cafe_FitTrend[[#This Row],[Date]])=1, WEEKDAY(Cafe_FitTrend[[#This Row],[Date]])=7),1,0)</f>
        <v>0</v>
      </c>
      <c r="H499" s="10">
        <f>(Cafe_FitTrend[[#This Row],[Date]]-$B$372)/365*(1+$A$6)</f>
        <v>0.38273972602739731</v>
      </c>
      <c r="I499" s="8">
        <f>L$17+(L$18*Cafe_FitTrend[[#This Row],[Temp]])+(L$19*Cafe_FitTrend[[#This Row],[ADSpend]])+(L$20*Cafe_FitTrend[[#This Row],[TapsActive]])+(L$21*Cafe_FitTrend[[#This Row],[IsWeekend]])+(L$22*Cafe_FitTrend[[#This Row],[RollChange]])</f>
        <v>11985.510143681598</v>
      </c>
      <c r="J499" s="4"/>
      <c r="K499" s="4">
        <v>471</v>
      </c>
      <c r="L499" s="4">
        <v>10788.412554237626</v>
      </c>
      <c r="M499" s="4">
        <v>413.65852622956845</v>
      </c>
    </row>
    <row r="500" spans="2:13" x14ac:dyDescent="0.3">
      <c r="B500" s="1">
        <f t="shared" si="7"/>
        <v>43229</v>
      </c>
      <c r="C500" s="2">
        <v>12629.483882720488</v>
      </c>
      <c r="D500">
        <v>71</v>
      </c>
      <c r="E500" cm="1">
        <f t="array" ref="E500">_xlfn.SWITCH(MONTH(Cafe_FitTrend[[#This Row],[Date]]),1,100,2,100,3,100,4,150,5,150,6,150,7,150,8,200,9,150,10,150,11,150,12,150)</f>
        <v>150</v>
      </c>
      <c r="F500">
        <v>18</v>
      </c>
      <c r="G500">
        <f>IF(OR(WEEKDAY(Cafe_FitTrend[[#This Row],[Date]])=1, WEEKDAY(Cafe_FitTrend[[#This Row],[Date]])=7),1,0)</f>
        <v>0</v>
      </c>
      <c r="H500" s="10">
        <f>(Cafe_FitTrend[[#This Row],[Date]]-$B$372)/365*(1+$A$6)</f>
        <v>0.38575342465753426</v>
      </c>
      <c r="I500" s="8">
        <f>L$17+(L$18*Cafe_FitTrend[[#This Row],[Temp]])+(L$19*Cafe_FitTrend[[#This Row],[ADSpend]])+(L$20*Cafe_FitTrend[[#This Row],[TapsActive]])+(L$21*Cafe_FitTrend[[#This Row],[IsWeekend]])+(L$22*Cafe_FitTrend[[#This Row],[RollChange]])</f>
        <v>11976.556217591546</v>
      </c>
      <c r="J500" s="4"/>
      <c r="K500" s="4">
        <v>472</v>
      </c>
      <c r="L500" s="4">
        <v>11021.841561632651</v>
      </c>
      <c r="M500" s="4">
        <v>-87.900538903131746</v>
      </c>
    </row>
    <row r="501" spans="2:13" x14ac:dyDescent="0.3">
      <c r="B501" s="1">
        <f t="shared" si="7"/>
        <v>43230</v>
      </c>
      <c r="C501" s="2">
        <v>11992.109436373032</v>
      </c>
      <c r="D501">
        <v>76</v>
      </c>
      <c r="E501" cm="1">
        <f t="array" ref="E501">_xlfn.SWITCH(MONTH(Cafe_FitTrend[[#This Row],[Date]]),1,100,2,100,3,100,4,150,5,150,6,150,7,150,8,200,9,150,10,150,11,150,12,150)</f>
        <v>150</v>
      </c>
      <c r="F501">
        <v>20</v>
      </c>
      <c r="G501">
        <f>IF(OR(WEEKDAY(Cafe_FitTrend[[#This Row],[Date]])=1, WEEKDAY(Cafe_FitTrend[[#This Row],[Date]])=7),1,0)</f>
        <v>0</v>
      </c>
      <c r="H501" s="10">
        <f>(Cafe_FitTrend[[#This Row],[Date]]-$B$372)/365*(1+$A$6)</f>
        <v>0.38876712328767127</v>
      </c>
      <c r="I501" s="8">
        <f>L$17+(L$18*Cafe_FitTrend[[#This Row],[Temp]])+(L$19*Cafe_FitTrend[[#This Row],[ADSpend]])+(L$20*Cafe_FitTrend[[#This Row],[TapsActive]])+(L$21*Cafe_FitTrend[[#This Row],[IsWeekend]])+(L$22*Cafe_FitTrend[[#This Row],[RollChange]])</f>
        <v>12174.884490628869</v>
      </c>
      <c r="J501" s="4"/>
      <c r="K501" s="4">
        <v>473</v>
      </c>
      <c r="L501" s="4">
        <v>11728.583851744697</v>
      </c>
      <c r="M501" s="4">
        <v>-1088.2223372043554</v>
      </c>
    </row>
    <row r="502" spans="2:13" x14ac:dyDescent="0.3">
      <c r="B502" s="1">
        <f t="shared" si="7"/>
        <v>43231</v>
      </c>
      <c r="C502" s="2">
        <v>11773.951710336589</v>
      </c>
      <c r="D502">
        <v>74</v>
      </c>
      <c r="E502" cm="1">
        <f t="array" ref="E502">_xlfn.SWITCH(MONTH(Cafe_FitTrend[[#This Row],[Date]]),1,100,2,100,3,100,4,150,5,150,6,150,7,150,8,200,9,150,10,150,11,150,12,150)</f>
        <v>150</v>
      </c>
      <c r="F502">
        <v>21</v>
      </c>
      <c r="G502">
        <f>IF(OR(WEEKDAY(Cafe_FitTrend[[#This Row],[Date]])=1, WEEKDAY(Cafe_FitTrend[[#This Row],[Date]])=7),1,0)</f>
        <v>0</v>
      </c>
      <c r="H502" s="10">
        <f>(Cafe_FitTrend[[#This Row],[Date]]-$B$372)/365*(1+$A$6)</f>
        <v>0.39178082191780822</v>
      </c>
      <c r="I502" s="8">
        <f>L$17+(L$18*Cafe_FitTrend[[#This Row],[Temp]])+(L$19*Cafe_FitTrend[[#This Row],[ADSpend]])+(L$20*Cafe_FitTrend[[#This Row],[TapsActive]])+(L$21*Cafe_FitTrend[[#This Row],[IsWeekend]])+(L$22*Cafe_FitTrend[[#This Row],[RollChange]])</f>
        <v>12064.322059283704</v>
      </c>
      <c r="J502" s="4"/>
      <c r="K502" s="4">
        <v>474</v>
      </c>
      <c r="L502" s="4">
        <v>11723.695114271792</v>
      </c>
      <c r="M502" s="4">
        <v>-32.247694852772838</v>
      </c>
    </row>
    <row r="503" spans="2:13" x14ac:dyDescent="0.3">
      <c r="B503" s="1">
        <f t="shared" si="7"/>
        <v>43232</v>
      </c>
      <c r="C503" s="2">
        <v>15867.28849551472</v>
      </c>
      <c r="D503">
        <v>80</v>
      </c>
      <c r="E503" cm="1">
        <f t="array" ref="E503">_xlfn.SWITCH(MONTH(Cafe_FitTrend[[#This Row],[Date]]),1,100,2,100,3,100,4,150,5,150,6,150,7,150,8,200,9,150,10,150,11,150,12,150)</f>
        <v>150</v>
      </c>
      <c r="F503">
        <v>17</v>
      </c>
      <c r="G503">
        <f>IF(OR(WEEKDAY(Cafe_FitTrend[[#This Row],[Date]])=1, WEEKDAY(Cafe_FitTrend[[#This Row],[Date]])=7),1,0)</f>
        <v>1</v>
      </c>
      <c r="H503" s="10">
        <f>(Cafe_FitTrend[[#This Row],[Date]]-$B$372)/365*(1+$A$6)</f>
        <v>0.39479452054794528</v>
      </c>
      <c r="I503" s="8">
        <f>L$17+(L$18*Cafe_FitTrend[[#This Row],[Temp]])+(L$19*Cafe_FitTrend[[#This Row],[ADSpend]])+(L$20*Cafe_FitTrend[[#This Row],[TapsActive]])+(L$21*Cafe_FitTrend[[#This Row],[IsWeekend]])+(L$22*Cafe_FitTrend[[#This Row],[RollChange]])</f>
        <v>15273.72481826532</v>
      </c>
      <c r="J503" s="4"/>
      <c r="K503" s="4">
        <v>475</v>
      </c>
      <c r="L503" s="4">
        <v>11163.467550314175</v>
      </c>
      <c r="M503" s="4">
        <v>99.153617674295674</v>
      </c>
    </row>
    <row r="504" spans="2:13" x14ac:dyDescent="0.3">
      <c r="B504" s="1">
        <f t="shared" si="7"/>
        <v>43233</v>
      </c>
      <c r="C504" s="2">
        <v>15664.209305859338</v>
      </c>
      <c r="D504">
        <v>80</v>
      </c>
      <c r="E504" cm="1">
        <f t="array" ref="E504">_xlfn.SWITCH(MONTH(Cafe_FitTrend[[#This Row],[Date]]),1,100,2,100,3,100,4,150,5,150,6,150,7,150,8,200,9,150,10,150,11,150,12,150)</f>
        <v>150</v>
      </c>
      <c r="F504">
        <v>13</v>
      </c>
      <c r="G504">
        <f>IF(OR(WEEKDAY(Cafe_FitTrend[[#This Row],[Date]])=1, WEEKDAY(Cafe_FitTrend[[#This Row],[Date]])=7),1,0)</f>
        <v>1</v>
      </c>
      <c r="H504" s="10">
        <f>(Cafe_FitTrend[[#This Row],[Date]]-$B$372)/365*(1+$A$6)</f>
        <v>0.39780821917808223</v>
      </c>
      <c r="I504" s="8">
        <f>L$17+(L$18*Cafe_FitTrend[[#This Row],[Temp]])+(L$19*Cafe_FitTrend[[#This Row],[ADSpend]])+(L$20*Cafe_FitTrend[[#This Row],[TapsActive]])+(L$21*Cafe_FitTrend[[#This Row],[IsWeekend]])+(L$22*Cafe_FitTrend[[#This Row],[RollChange]])</f>
        <v>15354.926813177248</v>
      </c>
      <c r="J504" s="4"/>
      <c r="K504" s="4">
        <v>476</v>
      </c>
      <c r="L504" s="4">
        <v>14333.704386320942</v>
      </c>
      <c r="M504" s="4">
        <v>-151.93797351583817</v>
      </c>
    </row>
    <row r="505" spans="2:13" x14ac:dyDescent="0.3">
      <c r="B505" s="1">
        <f t="shared" si="7"/>
        <v>43234</v>
      </c>
      <c r="C505" s="2">
        <v>11556.480001323707</v>
      </c>
      <c r="D505">
        <v>81</v>
      </c>
      <c r="E505" cm="1">
        <f t="array" ref="E505">_xlfn.SWITCH(MONTH(Cafe_FitTrend[[#This Row],[Date]]),1,100,2,100,3,100,4,150,5,150,6,150,7,150,8,200,9,150,10,150,11,150,12,150)</f>
        <v>150</v>
      </c>
      <c r="F505">
        <v>15</v>
      </c>
      <c r="G505">
        <f>IF(OR(WEEKDAY(Cafe_FitTrend[[#This Row],[Date]])=1, WEEKDAY(Cafe_FitTrend[[#This Row],[Date]])=7),1,0)</f>
        <v>0</v>
      </c>
      <c r="H505" s="10">
        <f>(Cafe_FitTrend[[#This Row],[Date]]-$B$372)/365*(1+$A$6)</f>
        <v>0.40082191780821919</v>
      </c>
      <c r="I505" s="8">
        <f>L$17+(L$18*Cafe_FitTrend[[#This Row],[Temp]])+(L$19*Cafe_FitTrend[[#This Row],[ADSpend]])+(L$20*Cafe_FitTrend[[#This Row],[TapsActive]])+(L$21*Cafe_FitTrend[[#This Row],[IsWeekend]])+(L$22*Cafe_FitTrend[[#This Row],[RollChange]])</f>
        <v>12518.903940964861</v>
      </c>
      <c r="J505" s="4"/>
      <c r="K505" s="4">
        <v>477</v>
      </c>
      <c r="L505" s="4">
        <v>14305.167498743465</v>
      </c>
      <c r="M505" s="4">
        <v>-248.60265326798981</v>
      </c>
    </row>
    <row r="506" spans="2:13" x14ac:dyDescent="0.3">
      <c r="B506" s="1">
        <f t="shared" si="7"/>
        <v>43235</v>
      </c>
      <c r="C506" s="2">
        <v>12481.272695906266</v>
      </c>
      <c r="D506">
        <v>75</v>
      </c>
      <c r="E506" cm="1">
        <f t="array" ref="E506">_xlfn.SWITCH(MONTH(Cafe_FitTrend[[#This Row],[Date]]),1,100,2,100,3,100,4,150,5,150,6,150,7,150,8,200,9,150,10,150,11,150,12,150)</f>
        <v>150</v>
      </c>
      <c r="F506">
        <v>14</v>
      </c>
      <c r="G506">
        <f>IF(OR(WEEKDAY(Cafe_FitTrend[[#This Row],[Date]])=1, WEEKDAY(Cafe_FitTrend[[#This Row],[Date]])=7),1,0)</f>
        <v>0</v>
      </c>
      <c r="H506" s="10">
        <f>(Cafe_FitTrend[[#This Row],[Date]]-$B$372)/365*(1+$A$6)</f>
        <v>0.40383561643835619</v>
      </c>
      <c r="I506" s="8">
        <f>L$17+(L$18*Cafe_FitTrend[[#This Row],[Temp]])+(L$19*Cafe_FitTrend[[#This Row],[ADSpend]])+(L$20*Cafe_FitTrend[[#This Row],[TapsActive]])+(L$21*Cafe_FitTrend[[#This Row],[IsWeekend]])+(L$22*Cafe_FitTrend[[#This Row],[RollChange]])</f>
        <v>12259.808194954592</v>
      </c>
      <c r="J506" s="4"/>
      <c r="K506" s="4">
        <v>478</v>
      </c>
      <c r="L506" s="4">
        <v>11461.385740095939</v>
      </c>
      <c r="M506" s="4">
        <v>-595.94222484770216</v>
      </c>
    </row>
    <row r="507" spans="2:13" x14ac:dyDescent="0.3">
      <c r="B507" s="1">
        <f t="shared" si="7"/>
        <v>43236</v>
      </c>
      <c r="C507" s="2">
        <v>10745.671533733494</v>
      </c>
      <c r="D507">
        <v>72</v>
      </c>
      <c r="E507" cm="1">
        <f t="array" ref="E507">_xlfn.SWITCH(MONTH(Cafe_FitTrend[[#This Row],[Date]]),1,100,2,100,3,100,4,150,5,150,6,150,7,150,8,200,9,150,10,150,11,150,12,150)</f>
        <v>150</v>
      </c>
      <c r="F507">
        <v>22</v>
      </c>
      <c r="G507">
        <f>IF(OR(WEEKDAY(Cafe_FitTrend[[#This Row],[Date]])=1, WEEKDAY(Cafe_FitTrend[[#This Row],[Date]])=7),1,0)</f>
        <v>0</v>
      </c>
      <c r="H507" s="10">
        <f>(Cafe_FitTrend[[#This Row],[Date]]-$B$372)/365*(1+$A$6)</f>
        <v>0.40684931506849314</v>
      </c>
      <c r="I507" s="8">
        <f>L$17+(L$18*Cafe_FitTrend[[#This Row],[Temp]])+(L$19*Cafe_FitTrend[[#This Row],[ADSpend]])+(L$20*Cafe_FitTrend[[#This Row],[TapsActive]])+(L$21*Cafe_FitTrend[[#This Row],[IsWeekend]])+(L$22*Cafe_FitTrend[[#This Row],[RollChange]])</f>
        <v>11965.24022378747</v>
      </c>
      <c r="J507" s="4"/>
      <c r="K507" s="4">
        <v>479</v>
      </c>
      <c r="L507" s="4">
        <v>11597.271430852996</v>
      </c>
      <c r="M507" s="4">
        <v>53.246011184495728</v>
      </c>
    </row>
    <row r="508" spans="2:13" x14ac:dyDescent="0.3">
      <c r="B508" s="1">
        <f t="shared" si="7"/>
        <v>43237</v>
      </c>
      <c r="C508" s="2">
        <v>11908.84638720582</v>
      </c>
      <c r="D508">
        <v>73</v>
      </c>
      <c r="E508" cm="1">
        <f t="array" ref="E508">_xlfn.SWITCH(MONTH(Cafe_FitTrend[[#This Row],[Date]]),1,100,2,100,3,100,4,150,5,150,6,150,7,150,8,200,9,150,10,150,11,150,12,150)</f>
        <v>150</v>
      </c>
      <c r="F508">
        <v>21</v>
      </c>
      <c r="G508">
        <f>IF(OR(WEEKDAY(Cafe_FitTrend[[#This Row],[Date]])=1, WEEKDAY(Cafe_FitTrend[[#This Row],[Date]])=7),1,0)</f>
        <v>0</v>
      </c>
      <c r="H508" s="10">
        <f>(Cafe_FitTrend[[#This Row],[Date]]-$B$372)/365*(1+$A$6)</f>
        <v>0.40986301369863021</v>
      </c>
      <c r="I508" s="8">
        <f>L$17+(L$18*Cafe_FitTrend[[#This Row],[Temp]])+(L$19*Cafe_FitTrend[[#This Row],[ADSpend]])+(L$20*Cafe_FitTrend[[#This Row],[TapsActive]])+(L$21*Cafe_FitTrend[[#This Row],[IsWeekend]])+(L$22*Cafe_FitTrend[[#This Row],[RollChange]])</f>
        <v>12034.618143647116</v>
      </c>
      <c r="J508" s="4"/>
      <c r="K508" s="4">
        <v>480</v>
      </c>
      <c r="L508" s="4">
        <v>11467.126038020404</v>
      </c>
      <c r="M508" s="4">
        <v>265.37096769941127</v>
      </c>
    </row>
    <row r="509" spans="2:13" x14ac:dyDescent="0.3">
      <c r="B509" s="1">
        <f t="shared" si="7"/>
        <v>43238</v>
      </c>
      <c r="C509" s="2">
        <v>12251.168754755414</v>
      </c>
      <c r="D509">
        <v>72</v>
      </c>
      <c r="E509" cm="1">
        <f t="array" ref="E509">_xlfn.SWITCH(MONTH(Cafe_FitTrend[[#This Row],[Date]]),1,100,2,100,3,100,4,150,5,150,6,150,7,150,8,200,9,150,10,150,11,150,12,150)</f>
        <v>150</v>
      </c>
      <c r="F509">
        <v>22</v>
      </c>
      <c r="G509">
        <f>IF(OR(WEEKDAY(Cafe_FitTrend[[#This Row],[Date]])=1, WEEKDAY(Cafe_FitTrend[[#This Row],[Date]])=7),1,0)</f>
        <v>0</v>
      </c>
      <c r="H509" s="10">
        <f>(Cafe_FitTrend[[#This Row],[Date]]-$B$372)/365*(1+$A$6)</f>
        <v>0.41287671232876716</v>
      </c>
      <c r="I509" s="8">
        <f>L$17+(L$18*Cafe_FitTrend[[#This Row],[Temp]])+(L$19*Cafe_FitTrend[[#This Row],[ADSpend]])+(L$20*Cafe_FitTrend[[#This Row],[TapsActive]])+(L$21*Cafe_FitTrend[[#This Row],[IsWeekend]])+(L$22*Cafe_FitTrend[[#This Row],[RollChange]])</f>
        <v>11970.980521711937</v>
      </c>
      <c r="J509" s="4"/>
      <c r="K509" s="4">
        <v>481</v>
      </c>
      <c r="L509" s="4">
        <v>11360.628795292387</v>
      </c>
      <c r="M509" s="4">
        <v>952.91627163599514</v>
      </c>
    </row>
    <row r="510" spans="2:13" x14ac:dyDescent="0.3">
      <c r="B510" s="1">
        <f t="shared" si="7"/>
        <v>43239</v>
      </c>
      <c r="C510" s="2">
        <v>14738.507810250285</v>
      </c>
      <c r="D510">
        <v>76</v>
      </c>
      <c r="E510" cm="1">
        <f t="array" ref="E510">_xlfn.SWITCH(MONTH(Cafe_FitTrend[[#This Row],[Date]]),1,100,2,100,3,100,4,150,5,150,6,150,7,150,8,200,9,150,10,150,11,150,12,150)</f>
        <v>150</v>
      </c>
      <c r="F510">
        <v>18</v>
      </c>
      <c r="G510">
        <f>IF(OR(WEEKDAY(Cafe_FitTrend[[#This Row],[Date]])=1, WEEKDAY(Cafe_FitTrend[[#This Row],[Date]])=7),1,0)</f>
        <v>1</v>
      </c>
      <c r="H510" s="10">
        <f>(Cafe_FitTrend[[#This Row],[Date]]-$B$372)/365*(1+$A$6)</f>
        <v>0.41589041095890417</v>
      </c>
      <c r="I510" s="8">
        <f>L$17+(L$18*Cafe_FitTrend[[#This Row],[Temp]])+(L$19*Cafe_FitTrend[[#This Row],[ADSpend]])+(L$20*Cafe_FitTrend[[#This Row],[TapsActive]])+(L$21*Cafe_FitTrend[[#This Row],[IsWeekend]])+(L$22*Cafe_FitTrend[[#This Row],[RollChange]])</f>
        <v>15086.533661873578</v>
      </c>
      <c r="J510" s="4"/>
      <c r="K510" s="4">
        <v>482</v>
      </c>
      <c r="L510" s="4">
        <v>11445.524488022307</v>
      </c>
      <c r="M510" s="4">
        <v>-1037.313816233067</v>
      </c>
    </row>
    <row r="511" spans="2:13" x14ac:dyDescent="0.3">
      <c r="B511" s="1">
        <f t="shared" si="7"/>
        <v>43240</v>
      </c>
      <c r="C511" s="2">
        <v>16181.359726820394</v>
      </c>
      <c r="D511">
        <v>77</v>
      </c>
      <c r="E511" cm="1">
        <f t="array" ref="E511">_xlfn.SWITCH(MONTH(Cafe_FitTrend[[#This Row],[Date]]),1,100,2,100,3,100,4,150,5,150,6,150,7,150,8,200,9,150,10,150,11,150,12,150)</f>
        <v>150</v>
      </c>
      <c r="F511">
        <v>15</v>
      </c>
      <c r="G511">
        <f>IF(OR(WEEKDAY(Cafe_FitTrend[[#This Row],[Date]])=1, WEEKDAY(Cafe_FitTrend[[#This Row],[Date]])=7),1,0)</f>
        <v>1</v>
      </c>
      <c r="H511" s="10">
        <f>(Cafe_FitTrend[[#This Row],[Date]]-$B$372)/365*(1+$A$6)</f>
        <v>0.41890410958904112</v>
      </c>
      <c r="I511" s="8">
        <f>L$17+(L$18*Cafe_FitTrend[[#This Row],[Temp]])+(L$19*Cafe_FitTrend[[#This Row],[ADSpend]])+(L$20*Cafe_FitTrend[[#This Row],[TapsActive]])+(L$21*Cafe_FitTrend[[#This Row],[IsWeekend]])+(L$22*Cafe_FitTrend[[#This Row],[RollChange]])</f>
        <v>15195.077504708073</v>
      </c>
      <c r="J511" s="4"/>
      <c r="K511" s="4">
        <v>483</v>
      </c>
      <c r="L511" s="4">
        <v>14482.745782234253</v>
      </c>
      <c r="M511" s="4">
        <v>1011.4908426885213</v>
      </c>
    </row>
    <row r="512" spans="2:13" x14ac:dyDescent="0.3">
      <c r="B512" s="1">
        <f t="shared" si="7"/>
        <v>43241</v>
      </c>
      <c r="C512" s="2">
        <v>11564.247369420202</v>
      </c>
      <c r="D512">
        <v>73</v>
      </c>
      <c r="E512" cm="1">
        <f t="array" ref="E512">_xlfn.SWITCH(MONTH(Cafe_FitTrend[[#This Row],[Date]]),1,100,2,100,3,100,4,150,5,150,6,150,7,150,8,200,9,150,10,150,11,150,12,150)</f>
        <v>150</v>
      </c>
      <c r="F512">
        <v>19</v>
      </c>
      <c r="G512">
        <f>IF(OR(WEEKDAY(Cafe_FitTrend[[#This Row],[Date]])=1, WEEKDAY(Cafe_FitTrend[[#This Row],[Date]])=7),1,0)</f>
        <v>0</v>
      </c>
      <c r="H512" s="10">
        <f>(Cafe_FitTrend[[#This Row],[Date]]-$B$372)/365*(1+$A$6)</f>
        <v>0.42191780821917807</v>
      </c>
      <c r="I512" s="8">
        <f>L$17+(L$18*Cafe_FitTrend[[#This Row],[Temp]])+(L$19*Cafe_FitTrend[[#This Row],[ADSpend]])+(L$20*Cafe_FitTrend[[#This Row],[TapsActive]])+(L$21*Cafe_FitTrend[[#This Row],[IsWeekend]])+(L$22*Cafe_FitTrend[[#This Row],[RollChange]])</f>
        <v>12085.264662470896</v>
      </c>
      <c r="J512" s="4"/>
      <c r="K512" s="4">
        <v>484</v>
      </c>
      <c r="L512" s="4">
        <v>14438.691121786498</v>
      </c>
      <c r="M512" s="4">
        <v>219.91451394554133</v>
      </c>
    </row>
    <row r="513" spans="2:13" x14ac:dyDescent="0.3">
      <c r="B513" s="1">
        <f t="shared" si="7"/>
        <v>43242</v>
      </c>
      <c r="C513" s="2">
        <v>13365.665656799119</v>
      </c>
      <c r="D513">
        <v>73</v>
      </c>
      <c r="E513" cm="1">
        <f t="array" ref="E513">_xlfn.SWITCH(MONTH(Cafe_FitTrend[[#This Row],[Date]]),1,100,2,100,3,100,4,150,5,150,6,150,7,150,8,200,9,150,10,150,11,150,12,150)</f>
        <v>150</v>
      </c>
      <c r="F513">
        <v>19</v>
      </c>
      <c r="G513">
        <f>IF(OR(WEEKDAY(Cafe_FitTrend[[#This Row],[Date]])=1, WEEKDAY(Cafe_FitTrend[[#This Row],[Date]])=7),1,0)</f>
        <v>0</v>
      </c>
      <c r="H513" s="10">
        <f>(Cafe_FitTrend[[#This Row],[Date]]-$B$372)/365*(1+$A$6)</f>
        <v>0.42493150684931513</v>
      </c>
      <c r="I513" s="8">
        <f>L$17+(L$18*Cafe_FitTrend[[#This Row],[Temp]])+(L$19*Cafe_FitTrend[[#This Row],[ADSpend]])+(L$20*Cafe_FitTrend[[#This Row],[TapsActive]])+(L$21*Cafe_FitTrend[[#This Row],[IsWeekend]])+(L$22*Cafe_FitTrend[[#This Row],[RollChange]])</f>
        <v>12088.134811433129</v>
      </c>
      <c r="J513" s="4"/>
      <c r="K513" s="4">
        <v>485</v>
      </c>
      <c r="L513" s="4">
        <v>11461.893821344147</v>
      </c>
      <c r="M513" s="4">
        <v>-283.65957648521544</v>
      </c>
    </row>
    <row r="514" spans="2:13" x14ac:dyDescent="0.3">
      <c r="B514" s="1">
        <f t="shared" si="7"/>
        <v>43243</v>
      </c>
      <c r="C514" s="2">
        <v>12546.784847449853</v>
      </c>
      <c r="D514">
        <v>74</v>
      </c>
      <c r="E514" cm="1">
        <f t="array" ref="E514">_xlfn.SWITCH(MONTH(Cafe_FitTrend[[#This Row],[Date]]),1,100,2,100,3,100,4,150,5,150,6,150,7,150,8,200,9,150,10,150,11,150,12,150)</f>
        <v>150</v>
      </c>
      <c r="F514">
        <v>17</v>
      </c>
      <c r="G514">
        <f>IF(OR(WEEKDAY(Cafe_FitTrend[[#This Row],[Date]])=1, WEEKDAY(Cafe_FitTrend[[#This Row],[Date]])=7),1,0)</f>
        <v>0</v>
      </c>
      <c r="H514" s="10">
        <f>(Cafe_FitTrend[[#This Row],[Date]]-$B$372)/365*(1+$A$6)</f>
        <v>0.42794520547945208</v>
      </c>
      <c r="I514" s="8">
        <f>L$17+(L$18*Cafe_FitTrend[[#This Row],[Temp]])+(L$19*Cafe_FitTrend[[#This Row],[ADSpend]])+(L$20*Cafe_FitTrend[[#This Row],[TapsActive]])+(L$21*Cafe_FitTrend[[#This Row],[IsWeekend]])+(L$22*Cafe_FitTrend[[#This Row],[RollChange]])</f>
        <v>12177.095692780198</v>
      </c>
      <c r="J514" s="4"/>
      <c r="K514" s="4">
        <v>486</v>
      </c>
      <c r="L514" s="4">
        <v>11863.810595690849</v>
      </c>
      <c r="M514" s="4">
        <v>-1389.9887138962204</v>
      </c>
    </row>
    <row r="515" spans="2:13" x14ac:dyDescent="0.3">
      <c r="B515" s="1">
        <f t="shared" si="7"/>
        <v>43244</v>
      </c>
      <c r="C515" s="2">
        <v>11786.588067017472</v>
      </c>
      <c r="D515">
        <v>77</v>
      </c>
      <c r="E515" cm="1">
        <f t="array" ref="E515">_xlfn.SWITCH(MONTH(Cafe_FitTrend[[#This Row],[Date]]),1,100,2,100,3,100,4,150,5,150,6,150,7,150,8,200,9,150,10,150,11,150,12,150)</f>
        <v>150</v>
      </c>
      <c r="F515">
        <v>18</v>
      </c>
      <c r="G515">
        <f>IF(OR(WEEKDAY(Cafe_FitTrend[[#This Row],[Date]])=1, WEEKDAY(Cafe_FitTrend[[#This Row],[Date]])=7),1,0)</f>
        <v>0</v>
      </c>
      <c r="H515" s="10">
        <f>(Cafe_FitTrend[[#This Row],[Date]]-$B$372)/365*(1+$A$6)</f>
        <v>0.43095890410958909</v>
      </c>
      <c r="I515" s="8">
        <f>L$17+(L$18*Cafe_FitTrend[[#This Row],[Temp]])+(L$19*Cafe_FitTrend[[#This Row],[ADSpend]])+(L$20*Cafe_FitTrend[[#This Row],[TapsActive]])+(L$21*Cafe_FitTrend[[#This Row],[IsWeekend]])+(L$22*Cafe_FitTrend[[#This Row],[RollChange]])</f>
        <v>12301.15730848497</v>
      </c>
      <c r="J515" s="4"/>
      <c r="K515" s="4">
        <v>487</v>
      </c>
      <c r="L515" s="4">
        <v>11956.465174855914</v>
      </c>
      <c r="M515" s="4">
        <v>-1067.7213286257629</v>
      </c>
    </row>
    <row r="516" spans="2:13" x14ac:dyDescent="0.3">
      <c r="B516" s="1">
        <f t="shared" si="7"/>
        <v>43245</v>
      </c>
      <c r="C516" s="2">
        <v>12409.761805259757</v>
      </c>
      <c r="D516">
        <v>76</v>
      </c>
      <c r="E516" cm="1">
        <f t="array" ref="E516">_xlfn.SWITCH(MONTH(Cafe_FitTrend[[#This Row],[Date]]),1,100,2,100,3,100,4,150,5,150,6,150,7,150,8,200,9,150,10,150,11,150,12,150)</f>
        <v>150</v>
      </c>
      <c r="F516">
        <v>14</v>
      </c>
      <c r="G516">
        <f>IF(OR(WEEKDAY(Cafe_FitTrend[[#This Row],[Date]])=1, WEEKDAY(Cafe_FitTrend[[#This Row],[Date]])=7),1,0)</f>
        <v>0</v>
      </c>
      <c r="H516" s="10">
        <f>(Cafe_FitTrend[[#This Row],[Date]]-$B$372)/365*(1+$A$6)</f>
        <v>0.43397260273972604</v>
      </c>
      <c r="I516" s="8">
        <f>L$17+(L$18*Cafe_FitTrend[[#This Row],[Temp]])+(L$19*Cafe_FitTrend[[#This Row],[ADSpend]])+(L$20*Cafe_FitTrend[[#This Row],[TapsActive]])+(L$21*Cafe_FitTrend[[#This Row],[IsWeekend]])+(L$22*Cafe_FitTrend[[#This Row],[RollChange]])</f>
        <v>12335.434493986912</v>
      </c>
      <c r="J516" s="4"/>
      <c r="K516" s="4">
        <v>488</v>
      </c>
      <c r="L516" s="4">
        <v>11986.67717174071</v>
      </c>
      <c r="M516" s="4">
        <v>988.69514566157522</v>
      </c>
    </row>
    <row r="517" spans="2:13" x14ac:dyDescent="0.3">
      <c r="B517" s="1">
        <f t="shared" si="7"/>
        <v>43246</v>
      </c>
      <c r="C517" s="2">
        <v>16112.511079581152</v>
      </c>
      <c r="D517">
        <v>75</v>
      </c>
      <c r="E517" cm="1">
        <f t="array" ref="E517">_xlfn.SWITCH(MONTH(Cafe_FitTrend[[#This Row],[Date]]),1,100,2,100,3,100,4,150,5,150,6,150,7,150,8,200,9,150,10,150,11,150,12,150)</f>
        <v>150</v>
      </c>
      <c r="F517">
        <v>16</v>
      </c>
      <c r="G517">
        <f>IF(OR(WEEKDAY(Cafe_FitTrend[[#This Row],[Date]])=1, WEEKDAY(Cafe_FitTrend[[#This Row],[Date]])=7),1,0)</f>
        <v>1</v>
      </c>
      <c r="H517" s="10">
        <f>(Cafe_FitTrend[[#This Row],[Date]]-$B$372)/365*(1+$A$6)</f>
        <v>0.43698630136986305</v>
      </c>
      <c r="I517" s="8">
        <f>L$17+(L$18*Cafe_FitTrend[[#This Row],[Temp]])+(L$19*Cafe_FitTrend[[#This Row],[ADSpend]])+(L$20*Cafe_FitTrend[[#This Row],[TapsActive]])+(L$21*Cafe_FitTrend[[#This Row],[IsWeekend]])+(L$22*Cafe_FitTrend[[#This Row],[RollChange]])</f>
        <v>15098.865818174074</v>
      </c>
      <c r="J517" s="4"/>
      <c r="K517" s="4">
        <v>489</v>
      </c>
      <c r="L517" s="4">
        <v>11969.964359215519</v>
      </c>
      <c r="M517" s="4">
        <v>323.27335029159076</v>
      </c>
    </row>
    <row r="518" spans="2:13" x14ac:dyDescent="0.3">
      <c r="B518" s="1">
        <f t="shared" si="7"/>
        <v>43247</v>
      </c>
      <c r="C518" s="2">
        <v>16105.297250878062</v>
      </c>
      <c r="D518">
        <v>76</v>
      </c>
      <c r="E518" cm="1">
        <f t="array" ref="E518">_xlfn.SWITCH(MONTH(Cafe_FitTrend[[#This Row],[Date]]),1,100,2,100,3,100,4,150,5,150,6,150,7,150,8,200,9,150,10,150,11,150,12,150)</f>
        <v>150</v>
      </c>
      <c r="F518">
        <v>15</v>
      </c>
      <c r="G518">
        <f>IF(OR(WEEKDAY(Cafe_FitTrend[[#This Row],[Date]])=1, WEEKDAY(Cafe_FitTrend[[#This Row],[Date]])=7),1,0)</f>
        <v>1</v>
      </c>
      <c r="H518" s="10">
        <f>(Cafe_FitTrend[[#This Row],[Date]]-$B$372)/365*(1+$A$6)</f>
        <v>0.44000000000000006</v>
      </c>
      <c r="I518" s="8">
        <f>L$17+(L$18*Cafe_FitTrend[[#This Row],[Temp]])+(L$19*Cafe_FitTrend[[#This Row],[ADSpend]])+(L$20*Cafe_FitTrend[[#This Row],[TapsActive]])+(L$21*Cafe_FitTrend[[#This Row],[IsWeekend]])+(L$22*Cafe_FitTrend[[#This Row],[RollChange]])</f>
        <v>15168.243738033716</v>
      </c>
      <c r="J518" s="4"/>
      <c r="K518" s="4">
        <v>490</v>
      </c>
      <c r="L518" s="4">
        <v>14846.828263710078</v>
      </c>
      <c r="M518" s="4">
        <v>-514.15491224550533</v>
      </c>
    </row>
    <row r="519" spans="2:13" x14ac:dyDescent="0.3">
      <c r="B519" s="1">
        <f t="shared" si="7"/>
        <v>43248</v>
      </c>
      <c r="C519" s="2">
        <v>13300.277721605382</v>
      </c>
      <c r="D519">
        <v>74</v>
      </c>
      <c r="E519" cm="1">
        <f t="array" ref="E519">_xlfn.SWITCH(MONTH(Cafe_FitTrend[[#This Row],[Date]]),1,100,2,100,3,100,4,150,5,150,6,150,7,150,8,200,9,150,10,150,11,150,12,150)</f>
        <v>150</v>
      </c>
      <c r="F519">
        <v>18</v>
      </c>
      <c r="G519">
        <f>IF(OR(WEEKDAY(Cafe_FitTrend[[#This Row],[Date]])=1, WEEKDAY(Cafe_FitTrend[[#This Row],[Date]])=7),1,0)</f>
        <v>0</v>
      </c>
      <c r="H519" s="10">
        <f>(Cafe_FitTrend[[#This Row],[Date]]-$B$372)/365*(1+$A$6)</f>
        <v>0.44301369863013701</v>
      </c>
      <c r="I519" s="8">
        <f>L$17+(L$18*Cafe_FitTrend[[#This Row],[Temp]])+(L$19*Cafe_FitTrend[[#This Row],[ADSpend]])+(L$20*Cafe_FitTrend[[#This Row],[TapsActive]])+(L$21*Cafe_FitTrend[[#This Row],[IsWeekend]])+(L$22*Cafe_FitTrend[[#This Row],[RollChange]])</f>
        <v>12171.863476103939</v>
      </c>
      <c r="J519" s="4"/>
      <c r="K519" s="4">
        <v>491</v>
      </c>
      <c r="L519" s="4">
        <v>14728.506945929774</v>
      </c>
      <c r="M519" s="4">
        <v>-1122.7158385750681</v>
      </c>
    </row>
    <row r="520" spans="2:13" x14ac:dyDescent="0.3">
      <c r="B520" s="1">
        <f t="shared" si="7"/>
        <v>43249</v>
      </c>
      <c r="C520" s="2">
        <v>11790.429737828063</v>
      </c>
      <c r="D520">
        <v>74</v>
      </c>
      <c r="E520" cm="1">
        <f t="array" ref="E520">_xlfn.SWITCH(MONTH(Cafe_FitTrend[[#This Row],[Date]]),1,100,2,100,3,100,4,150,5,150,6,150,7,150,8,200,9,150,10,150,11,150,12,150)</f>
        <v>150</v>
      </c>
      <c r="F520">
        <v>16</v>
      </c>
      <c r="G520">
        <f>IF(OR(WEEKDAY(Cafe_FitTrend[[#This Row],[Date]])=1, WEEKDAY(Cafe_FitTrend[[#This Row],[Date]])=7),1,0)</f>
        <v>0</v>
      </c>
      <c r="H520" s="10">
        <f>(Cafe_FitTrend[[#This Row],[Date]]-$B$372)/365*(1+$A$6)</f>
        <v>0.44602739726027402</v>
      </c>
      <c r="I520" s="8">
        <f>L$17+(L$18*Cafe_FitTrend[[#This Row],[Temp]])+(L$19*Cafe_FitTrend[[#This Row],[ADSpend]])+(L$20*Cafe_FitTrend[[#This Row],[TapsActive]])+(L$21*Cafe_FitTrend[[#This Row],[IsWeekend]])+(L$22*Cafe_FitTrend[[#This Row],[RollChange]])</f>
        <v>12213.899548041023</v>
      </c>
      <c r="J520" s="4"/>
      <c r="K520" s="4">
        <v>492</v>
      </c>
      <c r="L520" s="4">
        <v>12115.655536514187</v>
      </c>
      <c r="M520" s="4">
        <v>-514.22959998992155</v>
      </c>
    </row>
    <row r="521" spans="2:13" x14ac:dyDescent="0.3">
      <c r="B521" s="1">
        <f t="shared" ref="B521:B584" si="8">B520+1</f>
        <v>43250</v>
      </c>
      <c r="C521" s="2">
        <v>12498.297680325744</v>
      </c>
      <c r="D521">
        <v>76</v>
      </c>
      <c r="E521" cm="1">
        <f t="array" ref="E521">_xlfn.SWITCH(MONTH(Cafe_FitTrend[[#This Row],[Date]]),1,100,2,100,3,100,4,150,5,150,6,150,7,150,8,200,9,150,10,150,11,150,12,150)</f>
        <v>150</v>
      </c>
      <c r="F521">
        <v>16</v>
      </c>
      <c r="G521">
        <f>IF(OR(WEEKDAY(Cafe_FitTrend[[#This Row],[Date]])=1, WEEKDAY(Cafe_FitTrend[[#This Row],[Date]])=7),1,0)</f>
        <v>0</v>
      </c>
      <c r="H521" s="10">
        <f>(Cafe_FitTrend[[#This Row],[Date]]-$B$372)/365*(1+$A$6)</f>
        <v>0.44904109589041097</v>
      </c>
      <c r="I521" s="8">
        <f>L$17+(L$18*Cafe_FitTrend[[#This Row],[Temp]])+(L$19*Cafe_FitTrend[[#This Row],[ADSpend]])+(L$20*Cafe_FitTrend[[#This Row],[TapsActive]])+(L$21*Cafe_FitTrend[[#This Row],[IsWeekend]])+(L$22*Cafe_FitTrend[[#This Row],[RollChange]])</f>
        <v>12310.619315823231</v>
      </c>
      <c r="J521" s="4"/>
      <c r="K521" s="4">
        <v>493</v>
      </c>
      <c r="L521" s="4">
        <v>11985.510143681598</v>
      </c>
      <c r="M521" s="4">
        <v>390.57856220689973</v>
      </c>
    </row>
    <row r="522" spans="2:13" x14ac:dyDescent="0.3">
      <c r="B522" s="1">
        <f t="shared" si="8"/>
        <v>43251</v>
      </c>
      <c r="C522" s="2">
        <v>12472.899603934622</v>
      </c>
      <c r="D522">
        <v>78</v>
      </c>
      <c r="E522" cm="1">
        <f t="array" ref="E522">_xlfn.SWITCH(MONTH(Cafe_FitTrend[[#This Row],[Date]]),1,100,2,100,3,100,4,150,5,150,6,150,7,150,8,200,9,150,10,150,11,150,12,150)</f>
        <v>150</v>
      </c>
      <c r="F522">
        <v>19</v>
      </c>
      <c r="G522">
        <f>IF(OR(WEEKDAY(Cafe_FitTrend[[#This Row],[Date]])=1, WEEKDAY(Cafe_FitTrend[[#This Row],[Date]])=7),1,0)</f>
        <v>0</v>
      </c>
      <c r="H522" s="10">
        <f>(Cafe_FitTrend[[#This Row],[Date]]-$B$372)/365*(1+$A$6)</f>
        <v>0.45205479452054798</v>
      </c>
      <c r="I522" s="8">
        <f>L$17+(L$18*Cafe_FitTrend[[#This Row],[Temp]])+(L$19*Cafe_FitTrend[[#This Row],[ADSpend]])+(L$20*Cafe_FitTrend[[#This Row],[TapsActive]])+(L$21*Cafe_FitTrend[[#This Row],[IsWeekend]])+(L$22*Cafe_FitTrend[[#This Row],[RollChange]])</f>
        <v>12348.590199143166</v>
      </c>
      <c r="J522" s="4"/>
      <c r="K522" s="4">
        <v>494</v>
      </c>
      <c r="L522" s="4">
        <v>11976.556217591546</v>
      </c>
      <c r="M522" s="4">
        <v>652.92766512894195</v>
      </c>
    </row>
    <row r="523" spans="2:13" x14ac:dyDescent="0.3">
      <c r="B523" s="1">
        <f t="shared" si="8"/>
        <v>43252</v>
      </c>
      <c r="C523" s="2">
        <v>13142.134849221209</v>
      </c>
      <c r="D523">
        <v>76</v>
      </c>
      <c r="E523" cm="1">
        <f t="array" ref="E523">_xlfn.SWITCH(MONTH(Cafe_FitTrend[[#This Row],[Date]]),1,100,2,100,3,100,4,150,5,150,6,150,7,150,8,200,9,150,10,150,11,150,12,150)</f>
        <v>150</v>
      </c>
      <c r="F523">
        <v>17</v>
      </c>
      <c r="G523">
        <f>IF(OR(WEEKDAY(Cafe_FitTrend[[#This Row],[Date]])=1, WEEKDAY(Cafe_FitTrend[[#This Row],[Date]])=7),1,0)</f>
        <v>0</v>
      </c>
      <c r="H523" s="10">
        <f>(Cafe_FitTrend[[#This Row],[Date]]-$B$372)/365*(1+$A$6)</f>
        <v>0.45506849315068498</v>
      </c>
      <c r="I523" s="8">
        <f>L$17+(L$18*Cafe_FitTrend[[#This Row],[Temp]])+(L$19*Cafe_FitTrend[[#This Row],[ADSpend]])+(L$20*Cafe_FitTrend[[#This Row],[TapsActive]])+(L$21*Cafe_FitTrend[[#This Row],[IsWeekend]])+(L$22*Cafe_FitTrend[[#This Row],[RollChange]])</f>
        <v>12296.776652260272</v>
      </c>
      <c r="J523" s="4"/>
      <c r="K523" s="4">
        <v>495</v>
      </c>
      <c r="L523" s="4">
        <v>12174.884490628869</v>
      </c>
      <c r="M523" s="4">
        <v>-182.77505425583695</v>
      </c>
    </row>
    <row r="524" spans="2:13" x14ac:dyDescent="0.3">
      <c r="B524" s="1">
        <f t="shared" si="8"/>
        <v>43253</v>
      </c>
      <c r="C524" s="2">
        <v>14351.707070885335</v>
      </c>
      <c r="D524">
        <v>76</v>
      </c>
      <c r="E524" cm="1">
        <f t="array" ref="E524">_xlfn.SWITCH(MONTH(Cafe_FitTrend[[#This Row],[Date]]),1,100,2,100,3,100,4,150,5,150,6,150,7,150,8,200,9,150,10,150,11,150,12,150)</f>
        <v>150</v>
      </c>
      <c r="F524">
        <v>20</v>
      </c>
      <c r="G524">
        <f>IF(OR(WEEKDAY(Cafe_FitTrend[[#This Row],[Date]])=1, WEEKDAY(Cafe_FitTrend[[#This Row],[Date]])=7),1,0)</f>
        <v>1</v>
      </c>
      <c r="H524" s="10">
        <f>(Cafe_FitTrend[[#This Row],[Date]]-$B$372)/365*(1+$A$6)</f>
        <v>0.45808219178082199</v>
      </c>
      <c r="I524" s="8">
        <f>L$17+(L$18*Cafe_FitTrend[[#This Row],[Temp]])+(L$19*Cafe_FitTrend[[#This Row],[ADSpend]])+(L$20*Cafe_FitTrend[[#This Row],[TapsActive]])+(L$21*Cafe_FitTrend[[#This Row],[IsWeekend]])+(L$22*Cafe_FitTrend[[#This Row],[RollChange]])</f>
        <v>15087.549824369997</v>
      </c>
      <c r="J524" s="4"/>
      <c r="K524" s="4">
        <v>496</v>
      </c>
      <c r="L524" s="4">
        <v>12064.322059283704</v>
      </c>
      <c r="M524" s="4">
        <v>-290.37034894711542</v>
      </c>
    </row>
    <row r="525" spans="2:13" x14ac:dyDescent="0.3">
      <c r="B525" s="1">
        <f t="shared" si="8"/>
        <v>43254</v>
      </c>
      <c r="C525" s="2">
        <v>15453.684118679688</v>
      </c>
      <c r="D525">
        <v>81</v>
      </c>
      <c r="E525" cm="1">
        <f t="array" ref="E525">_xlfn.SWITCH(MONTH(Cafe_FitTrend[[#This Row],[Date]]),1,100,2,100,3,100,4,150,5,150,6,150,7,150,8,200,9,150,10,150,11,150,12,150)</f>
        <v>150</v>
      </c>
      <c r="F525">
        <v>13</v>
      </c>
      <c r="G525">
        <f>IF(OR(WEEKDAY(Cafe_FitTrend[[#This Row],[Date]])=1, WEEKDAY(Cafe_FitTrend[[#This Row],[Date]])=7),1,0)</f>
        <v>1</v>
      </c>
      <c r="H525" s="10">
        <f>(Cafe_FitTrend[[#This Row],[Date]]-$B$372)/365*(1+$A$6)</f>
        <v>0.46109589041095894</v>
      </c>
      <c r="I525" s="8">
        <f>L$17+(L$18*Cafe_FitTrend[[#This Row],[Temp]])+(L$19*Cafe_FitTrend[[#This Row],[ADSpend]])+(L$20*Cafe_FitTrend[[#This Row],[TapsActive]])+(L$21*Cafe_FitTrend[[#This Row],[IsWeekend]])+(L$22*Cafe_FitTrend[[#This Row],[RollChange]])</f>
        <v>15462.124750794135</v>
      </c>
      <c r="J525" s="4"/>
      <c r="K525" s="4">
        <v>497</v>
      </c>
      <c r="L525" s="4">
        <v>15273.72481826532</v>
      </c>
      <c r="M525" s="4">
        <v>593.56367724939992</v>
      </c>
    </row>
    <row r="526" spans="2:13" x14ac:dyDescent="0.3">
      <c r="B526" s="1">
        <f t="shared" si="8"/>
        <v>43255</v>
      </c>
      <c r="C526" s="2">
        <v>12341.207435292245</v>
      </c>
      <c r="D526">
        <v>77</v>
      </c>
      <c r="E526" cm="1">
        <f t="array" ref="E526">_xlfn.SWITCH(MONTH(Cafe_FitTrend[[#This Row],[Date]]),1,100,2,100,3,100,4,150,5,150,6,150,7,150,8,200,9,150,10,150,11,150,12,150)</f>
        <v>150</v>
      </c>
      <c r="F526">
        <v>19</v>
      </c>
      <c r="G526">
        <f>IF(OR(WEEKDAY(Cafe_FitTrend[[#This Row],[Date]])=1, WEEKDAY(Cafe_FitTrend[[#This Row],[Date]])=7),1,0)</f>
        <v>0</v>
      </c>
      <c r="H526" s="10">
        <f>(Cafe_FitTrend[[#This Row],[Date]]-$B$372)/365*(1+$A$6)</f>
        <v>0.46410958904109589</v>
      </c>
      <c r="I526" s="8">
        <f>L$17+(L$18*Cafe_FitTrend[[#This Row],[Temp]])+(L$19*Cafe_FitTrend[[#This Row],[ADSpend]])+(L$20*Cafe_FitTrend[[#This Row],[TapsActive]])+(L$21*Cafe_FitTrend[[#This Row],[IsWeekend]])+(L$22*Cafe_FitTrend[[#This Row],[RollChange]])</f>
        <v>12313.145985582112</v>
      </c>
      <c r="J526" s="4"/>
      <c r="K526" s="4">
        <v>498</v>
      </c>
      <c r="L526" s="4">
        <v>15354.926813177248</v>
      </c>
      <c r="M526" s="4">
        <v>309.28249268209038</v>
      </c>
    </row>
    <row r="527" spans="2:13" x14ac:dyDescent="0.3">
      <c r="B527" s="1">
        <f t="shared" si="8"/>
        <v>43256</v>
      </c>
      <c r="C527" s="2">
        <v>11978.650150686895</v>
      </c>
      <c r="D527">
        <v>73</v>
      </c>
      <c r="E527" cm="1">
        <f t="array" ref="E527">_xlfn.SWITCH(MONTH(Cafe_FitTrend[[#This Row],[Date]]),1,100,2,100,3,100,4,150,5,150,6,150,7,150,8,200,9,150,10,150,11,150,12,150)</f>
        <v>150</v>
      </c>
      <c r="F527">
        <v>21</v>
      </c>
      <c r="G527">
        <f>IF(OR(WEEKDAY(Cafe_FitTrend[[#This Row],[Date]])=1, WEEKDAY(Cafe_FitTrend[[#This Row],[Date]])=7),1,0)</f>
        <v>0</v>
      </c>
      <c r="H527" s="10">
        <f>(Cafe_FitTrend[[#This Row],[Date]]-$B$372)/365*(1+$A$6)</f>
        <v>0.4671232876712329</v>
      </c>
      <c r="I527" s="8">
        <f>L$17+(L$18*Cafe_FitTrend[[#This Row],[Temp]])+(L$19*Cafe_FitTrend[[#This Row],[ADSpend]])+(L$20*Cafe_FitTrend[[#This Row],[TapsActive]])+(L$21*Cafe_FitTrend[[#This Row],[IsWeekend]])+(L$22*Cafe_FitTrend[[#This Row],[RollChange]])</f>
        <v>12089.150973929547</v>
      </c>
      <c r="J527" s="4"/>
      <c r="K527" s="4">
        <v>499</v>
      </c>
      <c r="L527" s="4">
        <v>12518.903940964861</v>
      </c>
      <c r="M527" s="4">
        <v>-962.42393964115399</v>
      </c>
    </row>
    <row r="528" spans="2:13" x14ac:dyDescent="0.3">
      <c r="B528" s="1">
        <f t="shared" si="8"/>
        <v>43257</v>
      </c>
      <c r="C528" s="2">
        <v>12419.251255780266</v>
      </c>
      <c r="D528">
        <v>76</v>
      </c>
      <c r="E528" cm="1">
        <f t="array" ref="E528">_xlfn.SWITCH(MONTH(Cafe_FitTrend[[#This Row],[Date]]),1,100,2,100,3,100,4,150,5,150,6,150,7,150,8,200,9,150,10,150,11,150,12,150)</f>
        <v>150</v>
      </c>
      <c r="F528">
        <v>17</v>
      </c>
      <c r="G528">
        <f>IF(OR(WEEKDAY(Cafe_FitTrend[[#This Row],[Date]])=1, WEEKDAY(Cafe_FitTrend[[#This Row],[Date]])=7),1,0)</f>
        <v>0</v>
      </c>
      <c r="H528" s="10">
        <f>(Cafe_FitTrend[[#This Row],[Date]]-$B$372)/365*(1+$A$6)</f>
        <v>0.47013698630136991</v>
      </c>
      <c r="I528" s="8">
        <f>L$17+(L$18*Cafe_FitTrend[[#This Row],[Temp]])+(L$19*Cafe_FitTrend[[#This Row],[ADSpend]])+(L$20*Cafe_FitTrend[[#This Row],[TapsActive]])+(L$21*Cafe_FitTrend[[#This Row],[IsWeekend]])+(L$22*Cafe_FitTrend[[#This Row],[RollChange]])</f>
        <v>12311.127397071437</v>
      </c>
      <c r="J528" s="4"/>
      <c r="K528" s="4">
        <v>500</v>
      </c>
      <c r="L528" s="4">
        <v>12259.808194954592</v>
      </c>
      <c r="M528" s="4">
        <v>221.46450095167347</v>
      </c>
    </row>
    <row r="529" spans="2:13" x14ac:dyDescent="0.3">
      <c r="B529" s="1">
        <f t="shared" si="8"/>
        <v>43258</v>
      </c>
      <c r="C529" s="2">
        <v>13262.634586708182</v>
      </c>
      <c r="D529">
        <v>80</v>
      </c>
      <c r="E529" cm="1">
        <f t="array" ref="E529">_xlfn.SWITCH(MONTH(Cafe_FitTrend[[#This Row],[Date]]),1,100,2,100,3,100,4,150,5,150,6,150,7,150,8,200,9,150,10,150,11,150,12,150)</f>
        <v>150</v>
      </c>
      <c r="F529">
        <v>15</v>
      </c>
      <c r="G529">
        <f>IF(OR(WEEKDAY(Cafe_FitTrend[[#This Row],[Date]])=1, WEEKDAY(Cafe_FitTrend[[#This Row],[Date]])=7),1,0)</f>
        <v>0</v>
      </c>
      <c r="H529" s="10">
        <f>(Cafe_FitTrend[[#This Row],[Date]]-$B$372)/365*(1+$A$6)</f>
        <v>0.47315068493150692</v>
      </c>
      <c r="I529" s="8">
        <f>L$17+(L$18*Cafe_FitTrend[[#This Row],[Temp]])+(L$19*Cafe_FitTrend[[#This Row],[ADSpend]])+(L$20*Cafe_FitTrend[[#This Row],[TapsActive]])+(L$21*Cafe_FitTrend[[#This Row],[IsWeekend]])+(L$22*Cafe_FitTrend[[#This Row],[RollChange]])</f>
        <v>12540.862706648471</v>
      </c>
      <c r="J529" s="4"/>
      <c r="K529" s="4">
        <v>501</v>
      </c>
      <c r="L529" s="4">
        <v>11965.24022378747</v>
      </c>
      <c r="M529" s="4">
        <v>-1219.5686900539768</v>
      </c>
    </row>
    <row r="530" spans="2:13" x14ac:dyDescent="0.3">
      <c r="B530" s="1">
        <f t="shared" si="8"/>
        <v>43259</v>
      </c>
      <c r="C530" s="2">
        <v>12042.677846563491</v>
      </c>
      <c r="D530">
        <v>80</v>
      </c>
      <c r="E530" cm="1">
        <f t="array" ref="E530">_xlfn.SWITCH(MONTH(Cafe_FitTrend[[#This Row],[Date]]),1,100,2,100,3,100,4,150,5,150,6,150,7,150,8,200,9,150,10,150,11,150,12,150)</f>
        <v>150</v>
      </c>
      <c r="F530">
        <v>17</v>
      </c>
      <c r="G530">
        <f>IF(OR(WEEKDAY(Cafe_FitTrend[[#This Row],[Date]])=1, WEEKDAY(Cafe_FitTrend[[#This Row],[Date]])=7),1,0)</f>
        <v>0</v>
      </c>
      <c r="H530" s="10">
        <f>(Cafe_FitTrend[[#This Row],[Date]]-$B$372)/365*(1+$A$6)</f>
        <v>0.47616438356164387</v>
      </c>
      <c r="I530" s="8">
        <f>L$17+(L$18*Cafe_FitTrend[[#This Row],[Temp]])+(L$19*Cafe_FitTrend[[#This Row],[ADSpend]])+(L$20*Cafe_FitTrend[[#This Row],[TapsActive]])+(L$21*Cafe_FitTrend[[#This Row],[IsWeekend]])+(L$22*Cafe_FitTrend[[#This Row],[RollChange]])</f>
        <v>12504.566932635855</v>
      </c>
      <c r="J530" s="4"/>
      <c r="K530" s="4">
        <v>502</v>
      </c>
      <c r="L530" s="4">
        <v>12034.618143647116</v>
      </c>
      <c r="M530" s="4">
        <v>-125.77175644129602</v>
      </c>
    </row>
    <row r="531" spans="2:13" x14ac:dyDescent="0.3">
      <c r="B531" s="1">
        <f t="shared" si="8"/>
        <v>43260</v>
      </c>
      <c r="C531" s="2">
        <v>15156.678335464392</v>
      </c>
      <c r="D531">
        <v>78</v>
      </c>
      <c r="E531" cm="1">
        <f t="array" ref="E531">_xlfn.SWITCH(MONTH(Cafe_FitTrend[[#This Row],[Date]]),1,100,2,100,3,100,4,150,5,150,6,150,7,150,8,200,9,150,10,150,11,150,12,150)</f>
        <v>150</v>
      </c>
      <c r="F531">
        <v>19</v>
      </c>
      <c r="G531">
        <f>IF(OR(WEEKDAY(Cafe_FitTrend[[#This Row],[Date]])=1, WEEKDAY(Cafe_FitTrend[[#This Row],[Date]])=7),1,0)</f>
        <v>1</v>
      </c>
      <c r="H531" s="10">
        <f>(Cafe_FitTrend[[#This Row],[Date]]-$B$372)/365*(1+$A$6)</f>
        <v>0.47917808219178082</v>
      </c>
      <c r="I531" s="8">
        <f>L$17+(L$18*Cafe_FitTrend[[#This Row],[Temp]])+(L$19*Cafe_FitTrend[[#This Row],[ADSpend]])+(L$20*Cafe_FitTrend[[#This Row],[TapsActive]])+(L$21*Cafe_FitTrend[[#This Row],[IsWeekend]])+(L$22*Cafe_FitTrend[[#This Row],[RollChange]])</f>
        <v>15221.073447413028</v>
      </c>
      <c r="J531" s="4"/>
      <c r="K531" s="4">
        <v>503</v>
      </c>
      <c r="L531" s="4">
        <v>11970.980521711937</v>
      </c>
      <c r="M531" s="4">
        <v>280.18823304347643</v>
      </c>
    </row>
    <row r="532" spans="2:13" x14ac:dyDescent="0.3">
      <c r="B532" s="1">
        <f t="shared" si="8"/>
        <v>43261</v>
      </c>
      <c r="C532" s="2">
        <v>14237.185850491087</v>
      </c>
      <c r="D532">
        <v>77</v>
      </c>
      <c r="E532" cm="1">
        <f t="array" ref="E532">_xlfn.SWITCH(MONTH(Cafe_FitTrend[[#This Row],[Date]]),1,100,2,100,3,100,4,150,5,150,6,150,7,150,8,200,9,150,10,150,11,150,12,150)</f>
        <v>150</v>
      </c>
      <c r="F532">
        <v>21</v>
      </c>
      <c r="G532">
        <f>IF(OR(WEEKDAY(Cafe_FitTrend[[#This Row],[Date]])=1, WEEKDAY(Cafe_FitTrend[[#This Row],[Date]])=7),1,0)</f>
        <v>1</v>
      </c>
      <c r="H532" s="10">
        <f>(Cafe_FitTrend[[#This Row],[Date]]-$B$372)/365*(1+$A$6)</f>
        <v>0.48219178082191783</v>
      </c>
      <c r="I532" s="8">
        <f>L$17+(L$18*Cafe_FitTrend[[#This Row],[Temp]])+(L$19*Cafe_FitTrend[[#This Row],[ADSpend]])+(L$20*Cafe_FitTrend[[#This Row],[TapsActive]])+(L$21*Cafe_FitTrend[[#This Row],[IsWeekend]])+(L$22*Cafe_FitTrend[[#This Row],[RollChange]])</f>
        <v>15137.852863990425</v>
      </c>
      <c r="J532" s="4"/>
      <c r="K532" s="4">
        <v>504</v>
      </c>
      <c r="L532" s="4">
        <v>15086.533661873578</v>
      </c>
      <c r="M532" s="4">
        <v>-348.02585162329342</v>
      </c>
    </row>
    <row r="533" spans="2:13" x14ac:dyDescent="0.3">
      <c r="B533" s="1">
        <f t="shared" si="8"/>
        <v>43262</v>
      </c>
      <c r="C533" s="2">
        <v>10976.927199447415</v>
      </c>
      <c r="D533">
        <v>76</v>
      </c>
      <c r="E533" cm="1">
        <f t="array" ref="E533">_xlfn.SWITCH(MONTH(Cafe_FitTrend[[#This Row],[Date]]),1,100,2,100,3,100,4,150,5,150,6,150,7,150,8,200,9,150,10,150,11,150,12,150)</f>
        <v>150</v>
      </c>
      <c r="F533">
        <v>21</v>
      </c>
      <c r="G533">
        <f>IF(OR(WEEKDAY(Cafe_FitTrend[[#This Row],[Date]])=1, WEEKDAY(Cafe_FitTrend[[#This Row],[Date]])=7),1,0)</f>
        <v>0</v>
      </c>
      <c r="H533" s="10">
        <f>(Cafe_FitTrend[[#This Row],[Date]]-$B$372)/365*(1+$A$6)</f>
        <v>0.48520547945205483</v>
      </c>
      <c r="I533" s="8">
        <f>L$17+(L$18*Cafe_FitTrend[[#This Row],[Temp]])+(L$19*Cafe_FitTrend[[#This Row],[ADSpend]])+(L$20*Cafe_FitTrend[[#This Row],[TapsActive]])+(L$21*Cafe_FitTrend[[#This Row],[IsWeekend]])+(L$22*Cafe_FitTrend[[#This Row],[RollChange]])</f>
        <v>12247.146295932909</v>
      </c>
      <c r="J533" s="4"/>
      <c r="K533" s="4">
        <v>505</v>
      </c>
      <c r="L533" s="4">
        <v>15195.077504708073</v>
      </c>
      <c r="M533" s="4">
        <v>986.2822221123206</v>
      </c>
    </row>
    <row r="534" spans="2:13" x14ac:dyDescent="0.3">
      <c r="B534" s="1">
        <f t="shared" si="8"/>
        <v>43263</v>
      </c>
      <c r="C534" s="2">
        <v>10977.97243405582</v>
      </c>
      <c r="D534">
        <v>74</v>
      </c>
      <c r="E534" cm="1">
        <f t="array" ref="E534">_xlfn.SWITCH(MONTH(Cafe_FitTrend[[#This Row],[Date]]),1,100,2,100,3,100,4,150,5,150,6,150,7,150,8,200,9,150,10,150,11,150,12,150)</f>
        <v>150</v>
      </c>
      <c r="F534">
        <v>19</v>
      </c>
      <c r="G534">
        <f>IF(OR(WEEKDAY(Cafe_FitTrend[[#This Row],[Date]])=1, WEEKDAY(Cafe_FitTrend[[#This Row],[Date]])=7),1,0)</f>
        <v>0</v>
      </c>
      <c r="H534" s="10">
        <f>(Cafe_FitTrend[[#This Row],[Date]]-$B$372)/365*(1+$A$6)</f>
        <v>0.48821917808219184</v>
      </c>
      <c r="I534" s="8">
        <f>L$17+(L$18*Cafe_FitTrend[[#This Row],[Temp]])+(L$19*Cafe_FitTrend[[#This Row],[ADSpend]])+(L$20*Cafe_FitTrend[[#This Row],[TapsActive]])+(L$21*Cafe_FitTrend[[#This Row],[IsWeekend]])+(L$22*Cafe_FitTrend[[#This Row],[RollChange]])</f>
        <v>12195.332749050014</v>
      </c>
      <c r="J534" s="4"/>
      <c r="K534" s="4">
        <v>506</v>
      </c>
      <c r="L534" s="4">
        <v>12085.264662470896</v>
      </c>
      <c r="M534" s="4">
        <v>-521.01729305069421</v>
      </c>
    </row>
    <row r="535" spans="2:13" x14ac:dyDescent="0.3">
      <c r="B535" s="1">
        <f t="shared" si="8"/>
        <v>43264</v>
      </c>
      <c r="C535" s="2">
        <v>13475.4381328649</v>
      </c>
      <c r="D535">
        <v>78</v>
      </c>
      <c r="E535" cm="1">
        <f t="array" ref="E535">_xlfn.SWITCH(MONTH(Cafe_FitTrend[[#This Row],[Date]]),1,100,2,100,3,100,4,150,5,150,6,150,7,150,8,200,9,150,10,150,11,150,12,150)</f>
        <v>150</v>
      </c>
      <c r="F535">
        <v>19</v>
      </c>
      <c r="G535">
        <f>IF(OR(WEEKDAY(Cafe_FitTrend[[#This Row],[Date]])=1, WEEKDAY(Cafe_FitTrend[[#This Row],[Date]])=7),1,0)</f>
        <v>0</v>
      </c>
      <c r="H535" s="10">
        <f>(Cafe_FitTrend[[#This Row],[Date]]-$B$372)/365*(1+$A$6)</f>
        <v>0.49123287671232879</v>
      </c>
      <c r="I535" s="8">
        <f>L$17+(L$18*Cafe_FitTrend[[#This Row],[Temp]])+(L$19*Cafe_FitTrend[[#This Row],[ADSpend]])+(L$20*Cafe_FitTrend[[#This Row],[TapsActive]])+(L$21*Cafe_FitTrend[[#This Row],[IsWeekend]])+(L$22*Cafe_FitTrend[[#This Row],[RollChange]])</f>
        <v>12385.902135652199</v>
      </c>
      <c r="J535" s="4"/>
      <c r="K535" s="4">
        <v>507</v>
      </c>
      <c r="L535" s="4">
        <v>12088.134811433129</v>
      </c>
      <c r="M535" s="4">
        <v>1277.5308453659909</v>
      </c>
    </row>
    <row r="536" spans="2:13" x14ac:dyDescent="0.3">
      <c r="B536" s="1">
        <f t="shared" si="8"/>
        <v>43265</v>
      </c>
      <c r="C536" s="2">
        <v>13031.992591203469</v>
      </c>
      <c r="D536">
        <v>78</v>
      </c>
      <c r="E536" cm="1">
        <f t="array" ref="E536">_xlfn.SWITCH(MONTH(Cafe_FitTrend[[#This Row],[Date]]),1,100,2,100,3,100,4,150,5,150,6,150,7,150,8,200,9,150,10,150,11,150,12,150)</f>
        <v>150</v>
      </c>
      <c r="F536">
        <v>14</v>
      </c>
      <c r="G536">
        <f>IF(OR(WEEKDAY(Cafe_FitTrend[[#This Row],[Date]])=1, WEEKDAY(Cafe_FitTrend[[#This Row],[Date]])=7),1,0)</f>
        <v>0</v>
      </c>
      <c r="H536" s="10">
        <f>(Cafe_FitTrend[[#This Row],[Date]]-$B$372)/365*(1+$A$6)</f>
        <v>0.4942465753424658</v>
      </c>
      <c r="I536" s="8">
        <f>L$17+(L$18*Cafe_FitTrend[[#This Row],[Temp]])+(L$19*Cafe_FitTrend[[#This Row],[ADSpend]])+(L$20*Cafe_FitTrend[[#This Row],[TapsActive]])+(L$21*Cafe_FitTrend[[#This Row],[IsWeekend]])+(L$22*Cafe_FitTrend[[#This Row],[RollChange]])</f>
        <v>12486.687092051552</v>
      </c>
      <c r="J536" s="4"/>
      <c r="K536" s="4">
        <v>508</v>
      </c>
      <c r="L536" s="4">
        <v>12177.095692780198</v>
      </c>
      <c r="M536" s="4">
        <v>369.68915466965518</v>
      </c>
    </row>
    <row r="537" spans="2:13" x14ac:dyDescent="0.3">
      <c r="B537" s="1">
        <f t="shared" si="8"/>
        <v>43266</v>
      </c>
      <c r="C537" s="2">
        <v>13454.344213179498</v>
      </c>
      <c r="D537">
        <v>80</v>
      </c>
      <c r="E537" cm="1">
        <f t="array" ref="E537">_xlfn.SWITCH(MONTH(Cafe_FitTrend[[#This Row],[Date]]),1,100,2,100,3,100,4,150,5,150,6,150,7,150,8,200,9,150,10,150,11,150,12,150)</f>
        <v>150</v>
      </c>
      <c r="F537">
        <v>16</v>
      </c>
      <c r="G537">
        <f>IF(OR(WEEKDAY(Cafe_FitTrend[[#This Row],[Date]])=1, WEEKDAY(Cafe_FitTrend[[#This Row],[Date]])=7),1,0)</f>
        <v>0</v>
      </c>
      <c r="H537" s="10">
        <f>(Cafe_FitTrend[[#This Row],[Date]]-$B$372)/365*(1+$A$6)</f>
        <v>0.49726027397260275</v>
      </c>
      <c r="I537" s="8">
        <f>L$17+(L$18*Cafe_FitTrend[[#This Row],[Temp]])+(L$19*Cafe_FitTrend[[#This Row],[ADSpend]])+(L$20*Cafe_FitTrend[[#This Row],[TapsActive]])+(L$21*Cafe_FitTrend[[#This Row],[IsWeekend]])+(L$22*Cafe_FitTrend[[#This Row],[RollChange]])</f>
        <v>12544.240936858912</v>
      </c>
      <c r="J537" s="4"/>
      <c r="K537" s="4">
        <v>509</v>
      </c>
      <c r="L537" s="4">
        <v>12301.15730848497</v>
      </c>
      <c r="M537" s="4">
        <v>-514.5692414674977</v>
      </c>
    </row>
    <row r="538" spans="2:13" x14ac:dyDescent="0.3">
      <c r="B538" s="1">
        <f t="shared" si="8"/>
        <v>43267</v>
      </c>
      <c r="C538" s="2">
        <v>14757.704604888313</v>
      </c>
      <c r="D538">
        <v>81</v>
      </c>
      <c r="E538" cm="1">
        <f t="array" ref="E538">_xlfn.SWITCH(MONTH(Cafe_FitTrend[[#This Row],[Date]]),1,100,2,100,3,100,4,150,5,150,6,150,7,150,8,200,9,150,10,150,11,150,12,150)</f>
        <v>150</v>
      </c>
      <c r="F538">
        <v>15</v>
      </c>
      <c r="G538">
        <f>IF(OR(WEEKDAY(Cafe_FitTrend[[#This Row],[Date]])=1, WEEKDAY(Cafe_FitTrend[[#This Row],[Date]])=7),1,0)</f>
        <v>1</v>
      </c>
      <c r="H538" s="10">
        <f>(Cafe_FitTrend[[#This Row],[Date]]-$B$372)/365*(1+$A$6)</f>
        <v>0.50027397260273976</v>
      </c>
      <c r="I538" s="8">
        <f>L$17+(L$18*Cafe_FitTrend[[#This Row],[Temp]])+(L$19*Cafe_FitTrend[[#This Row],[ADSpend]])+(L$20*Cafe_FitTrend[[#This Row],[TapsActive]])+(L$21*Cafe_FitTrend[[#This Row],[IsWeekend]])+(L$22*Cafe_FitTrend[[#This Row],[RollChange]])</f>
        <v>15460.270764328321</v>
      </c>
      <c r="J538" s="4"/>
      <c r="K538" s="4">
        <v>510</v>
      </c>
      <c r="L538" s="4">
        <v>12335.434493986912</v>
      </c>
      <c r="M538" s="4">
        <v>74.327311272845691</v>
      </c>
    </row>
    <row r="539" spans="2:13" x14ac:dyDescent="0.3">
      <c r="B539" s="1">
        <f t="shared" si="8"/>
        <v>43268</v>
      </c>
      <c r="C539" s="2">
        <v>16520.872948318414</v>
      </c>
      <c r="D539">
        <v>79</v>
      </c>
      <c r="E539" cm="1">
        <f t="array" ref="E539">_xlfn.SWITCH(MONTH(Cafe_FitTrend[[#This Row],[Date]]),1,100,2,100,3,100,4,150,5,150,6,150,7,150,8,200,9,150,10,150,11,150,12,150)</f>
        <v>150</v>
      </c>
      <c r="F539">
        <v>22</v>
      </c>
      <c r="G539">
        <f>IF(OR(WEEKDAY(Cafe_FitTrend[[#This Row],[Date]])=1, WEEKDAY(Cafe_FitTrend[[#This Row],[Date]])=7),1,0)</f>
        <v>1</v>
      </c>
      <c r="H539" s="10">
        <f>(Cafe_FitTrend[[#This Row],[Date]]-$B$372)/365*(1+$A$6)</f>
        <v>0.50328767123287677</v>
      </c>
      <c r="I539" s="8">
        <f>L$17+(L$18*Cafe_FitTrend[[#This Row],[Temp]])+(L$19*Cafe_FitTrend[[#This Row],[ADSpend]])+(L$20*Cafe_FitTrend[[#This Row],[TapsActive]])+(L$21*Cafe_FitTrend[[#This Row],[IsWeekend]])+(L$22*Cafe_FitTrend[[#This Row],[RollChange]])</f>
        <v>15232.210564058609</v>
      </c>
      <c r="J539" s="4"/>
      <c r="K539" s="4">
        <v>511</v>
      </c>
      <c r="L539" s="4">
        <v>15098.865818174074</v>
      </c>
      <c r="M539" s="4">
        <v>1013.6452614070786</v>
      </c>
    </row>
    <row r="540" spans="2:13" x14ac:dyDescent="0.3">
      <c r="B540" s="1">
        <f t="shared" si="8"/>
        <v>43269</v>
      </c>
      <c r="C540" s="2">
        <v>12401.784588999488</v>
      </c>
      <c r="D540">
        <v>79</v>
      </c>
      <c r="E540" cm="1">
        <f t="array" ref="E540">_xlfn.SWITCH(MONTH(Cafe_FitTrend[[#This Row],[Date]]),1,100,2,100,3,100,4,150,5,150,6,150,7,150,8,200,9,150,10,150,11,150,12,150)</f>
        <v>150</v>
      </c>
      <c r="F540">
        <v>16</v>
      </c>
      <c r="G540">
        <f>IF(OR(WEEKDAY(Cafe_FitTrend[[#This Row],[Date]])=1, WEEKDAY(Cafe_FitTrend[[#This Row],[Date]])=7),1,0)</f>
        <v>0</v>
      </c>
      <c r="H540" s="10">
        <f>(Cafe_FitTrend[[#This Row],[Date]]-$B$372)/365*(1+$A$6)</f>
        <v>0.50630136986301377</v>
      </c>
      <c r="I540" s="8">
        <f>L$17+(L$18*Cafe_FitTrend[[#This Row],[Temp]])+(L$19*Cafe_FitTrend[[#This Row],[ADSpend]])+(L$20*Cafe_FitTrend[[#This Row],[TapsActive]])+(L$21*Cafe_FitTrend[[#This Row],[IsWeekend]])+(L$22*Cafe_FitTrend[[#This Row],[RollChange]])</f>
        <v>12505.926574335625</v>
      </c>
      <c r="J540" s="4"/>
      <c r="K540" s="4">
        <v>512</v>
      </c>
      <c r="L540" s="4">
        <v>15168.243738033716</v>
      </c>
      <c r="M540" s="4">
        <v>937.05351284434619</v>
      </c>
    </row>
    <row r="541" spans="2:13" x14ac:dyDescent="0.3">
      <c r="B541" s="1">
        <f t="shared" si="8"/>
        <v>43270</v>
      </c>
      <c r="C541" s="2">
        <v>13095.75192618905</v>
      </c>
      <c r="D541">
        <v>84</v>
      </c>
      <c r="E541" cm="1">
        <f t="array" ref="E541">_xlfn.SWITCH(MONTH(Cafe_FitTrend[[#This Row],[Date]]),1,100,2,100,3,100,4,150,5,150,6,150,7,150,8,200,9,150,10,150,11,150,12,150)</f>
        <v>150</v>
      </c>
      <c r="F541">
        <v>14</v>
      </c>
      <c r="G541">
        <f>IF(OR(WEEKDAY(Cafe_FitTrend[[#This Row],[Date]])=1, WEEKDAY(Cafe_FitTrend[[#This Row],[Date]])=7),1,0)</f>
        <v>0</v>
      </c>
      <c r="H541" s="10">
        <f>(Cafe_FitTrend[[#This Row],[Date]]-$B$372)/365*(1+$A$6)</f>
        <v>0.50931506849315067</v>
      </c>
      <c r="I541" s="8">
        <f>L$17+(L$18*Cafe_FitTrend[[#This Row],[Temp]])+(L$19*Cafe_FitTrend[[#This Row],[ADSpend]])+(L$20*Cafe_FitTrend[[#This Row],[TapsActive]])+(L$21*Cafe_FitTrend[[#This Row],[IsWeekend]])+(L$22*Cafe_FitTrend[[#This Row],[RollChange]])</f>
        <v>12782.586693322644</v>
      </c>
      <c r="J541" s="4"/>
      <c r="K541" s="4">
        <v>513</v>
      </c>
      <c r="L541" s="4">
        <v>12171.863476103939</v>
      </c>
      <c r="M541" s="4">
        <v>1128.4142455014426</v>
      </c>
    </row>
    <row r="542" spans="2:13" x14ac:dyDescent="0.3">
      <c r="B542" s="1">
        <f t="shared" si="8"/>
        <v>43271</v>
      </c>
      <c r="C542" s="2">
        <v>12841.554634612359</v>
      </c>
      <c r="D542">
        <v>84</v>
      </c>
      <c r="E542" cm="1">
        <f t="array" ref="E542">_xlfn.SWITCH(MONTH(Cafe_FitTrend[[#This Row],[Date]]),1,100,2,100,3,100,4,150,5,150,6,150,7,150,8,200,9,150,10,150,11,150,12,150)</f>
        <v>150</v>
      </c>
      <c r="F542">
        <v>14</v>
      </c>
      <c r="G542">
        <f>IF(OR(WEEKDAY(Cafe_FitTrend[[#This Row],[Date]])=1, WEEKDAY(Cafe_FitTrend[[#This Row],[Date]])=7),1,0)</f>
        <v>0</v>
      </c>
      <c r="H542" s="10">
        <f>(Cafe_FitTrend[[#This Row],[Date]]-$B$372)/365*(1+$A$6)</f>
        <v>0.51232876712328768</v>
      </c>
      <c r="I542" s="8">
        <f>L$17+(L$18*Cafe_FitTrend[[#This Row],[Temp]])+(L$19*Cafe_FitTrend[[#This Row],[ADSpend]])+(L$20*Cafe_FitTrend[[#This Row],[TapsActive]])+(L$21*Cafe_FitTrend[[#This Row],[IsWeekend]])+(L$22*Cafe_FitTrend[[#This Row],[RollChange]])</f>
        <v>12785.456842284877</v>
      </c>
      <c r="J542" s="4"/>
      <c r="K542" s="4">
        <v>514</v>
      </c>
      <c r="L542" s="4">
        <v>12213.899548041023</v>
      </c>
      <c r="M542" s="4">
        <v>-423.46981021296051</v>
      </c>
    </row>
    <row r="543" spans="2:13" x14ac:dyDescent="0.3">
      <c r="B543" s="1">
        <f t="shared" si="8"/>
        <v>43272</v>
      </c>
      <c r="C543" s="2">
        <v>11351.404692334396</v>
      </c>
      <c r="D543">
        <v>82</v>
      </c>
      <c r="E543" cm="1">
        <f t="array" ref="E543">_xlfn.SWITCH(MONTH(Cafe_FitTrend[[#This Row],[Date]]),1,100,2,100,3,100,4,150,5,150,6,150,7,150,8,200,9,150,10,150,11,150,12,150)</f>
        <v>150</v>
      </c>
      <c r="F543">
        <v>17</v>
      </c>
      <c r="G543">
        <f>IF(OR(WEEKDAY(Cafe_FitTrend[[#This Row],[Date]])=1, WEEKDAY(Cafe_FitTrend[[#This Row],[Date]])=7),1,0)</f>
        <v>0</v>
      </c>
      <c r="H543" s="10">
        <f>(Cafe_FitTrend[[#This Row],[Date]]-$B$372)/365*(1+$A$6)</f>
        <v>0.51534246575342468</v>
      </c>
      <c r="I543" s="8">
        <f>L$17+(L$18*Cafe_FitTrend[[#This Row],[Temp]])+(L$19*Cafe_FitTrend[[#This Row],[ADSpend]])+(L$20*Cafe_FitTrend[[#This Row],[TapsActive]])+(L$21*Cafe_FitTrend[[#This Row],[IsWeekend]])+(L$22*Cafe_FitTrend[[#This Row],[RollChange]])</f>
        <v>12635.728487964861</v>
      </c>
      <c r="J543" s="4"/>
      <c r="K543" s="4">
        <v>515</v>
      </c>
      <c r="L543" s="4">
        <v>12310.619315823231</v>
      </c>
      <c r="M543" s="4">
        <v>187.67836450251343</v>
      </c>
    </row>
    <row r="544" spans="2:13" x14ac:dyDescent="0.3">
      <c r="B544" s="1">
        <f t="shared" si="8"/>
        <v>43273</v>
      </c>
      <c r="C544" s="2">
        <v>13061.154302949857</v>
      </c>
      <c r="D544">
        <v>78</v>
      </c>
      <c r="E544" cm="1">
        <f t="array" ref="E544">_xlfn.SWITCH(MONTH(Cafe_FitTrend[[#This Row],[Date]]),1,100,2,100,3,100,4,150,5,150,6,150,7,150,8,200,9,150,10,150,11,150,12,150)</f>
        <v>150</v>
      </c>
      <c r="F544">
        <v>22</v>
      </c>
      <c r="G544">
        <f>IF(OR(WEEKDAY(Cafe_FitTrend[[#This Row],[Date]])=1, WEEKDAY(Cafe_FitTrend[[#This Row],[Date]])=7),1,0)</f>
        <v>0</v>
      </c>
      <c r="H544" s="10">
        <f>(Cafe_FitTrend[[#This Row],[Date]]-$B$372)/365*(1+$A$6)</f>
        <v>0.51835616438356169</v>
      </c>
      <c r="I544" s="8">
        <f>L$17+(L$18*Cafe_FitTrend[[#This Row],[Temp]])+(L$19*Cafe_FitTrend[[#This Row],[ADSpend]])+(L$20*Cafe_FitTrend[[#This Row],[TapsActive]])+(L$21*Cafe_FitTrend[[#This Row],[IsWeekend]])+(L$22*Cafe_FitTrend[[#This Row],[RollChange]])</f>
        <v>12352.984591850027</v>
      </c>
      <c r="J544" s="4"/>
      <c r="K544" s="4">
        <v>516</v>
      </c>
      <c r="L544" s="4">
        <v>12348.590199143166</v>
      </c>
      <c r="M544" s="4">
        <v>124.30940479145647</v>
      </c>
    </row>
    <row r="545" spans="2:13" x14ac:dyDescent="0.3">
      <c r="B545" s="1">
        <f t="shared" si="8"/>
        <v>43274</v>
      </c>
      <c r="C545" s="2">
        <v>15385.527184370279</v>
      </c>
      <c r="D545">
        <v>76</v>
      </c>
      <c r="E545" cm="1">
        <f t="array" ref="E545">_xlfn.SWITCH(MONTH(Cafe_FitTrend[[#This Row],[Date]]),1,100,2,100,3,100,4,150,5,150,6,150,7,150,8,200,9,150,10,150,11,150,12,150)</f>
        <v>150</v>
      </c>
      <c r="F545">
        <v>19</v>
      </c>
      <c r="G545">
        <f>IF(OR(WEEKDAY(Cafe_FitTrend[[#This Row],[Date]])=1, WEEKDAY(Cafe_FitTrend[[#This Row],[Date]])=7),1,0)</f>
        <v>1</v>
      </c>
      <c r="H545" s="10">
        <f>(Cafe_FitTrend[[#This Row],[Date]]-$B$372)/365*(1+$A$6)</f>
        <v>0.5213698630136987</v>
      </c>
      <c r="I545" s="8">
        <f>L$17+(L$18*Cafe_FitTrend[[#This Row],[Temp]])+(L$19*Cafe_FitTrend[[#This Row],[ADSpend]])+(L$20*Cafe_FitTrend[[#This Row],[TapsActive]])+(L$21*Cafe_FitTrend[[#This Row],[IsWeekend]])+(L$22*Cafe_FitTrend[[#This Row],[RollChange]])</f>
        <v>15167.405914064318</v>
      </c>
      <c r="J545" s="4"/>
      <c r="K545" s="4">
        <v>517</v>
      </c>
      <c r="L545" s="4">
        <v>12296.776652260272</v>
      </c>
      <c r="M545" s="4">
        <v>845.35819696093677</v>
      </c>
    </row>
    <row r="546" spans="2:13" x14ac:dyDescent="0.3">
      <c r="B546" s="1">
        <f t="shared" si="8"/>
        <v>43275</v>
      </c>
      <c r="C546" s="2">
        <v>14115.153614226709</v>
      </c>
      <c r="D546">
        <v>81</v>
      </c>
      <c r="E546" cm="1">
        <f t="array" ref="E546">_xlfn.SWITCH(MONTH(Cafe_FitTrend[[#This Row],[Date]]),1,100,2,100,3,100,4,150,5,150,6,150,7,150,8,200,9,150,10,150,11,150,12,150)</f>
        <v>150</v>
      </c>
      <c r="F546">
        <v>13</v>
      </c>
      <c r="G546">
        <f>IF(OR(WEEKDAY(Cafe_FitTrend[[#This Row],[Date]])=1, WEEKDAY(Cafe_FitTrend[[#This Row],[Date]])=7),1,0)</f>
        <v>1</v>
      </c>
      <c r="H546" s="10">
        <f>(Cafe_FitTrend[[#This Row],[Date]]-$B$372)/365*(1+$A$6)</f>
        <v>0.52438356164383559</v>
      </c>
      <c r="I546" s="8">
        <f>L$17+(L$18*Cafe_FitTrend[[#This Row],[Temp]])+(L$19*Cafe_FitTrend[[#This Row],[ADSpend]])+(L$20*Cafe_FitTrend[[#This Row],[TapsActive]])+(L$21*Cafe_FitTrend[[#This Row],[IsWeekend]])+(L$22*Cafe_FitTrend[[#This Row],[RollChange]])</f>
        <v>15522.397879001033</v>
      </c>
      <c r="J546" s="4"/>
      <c r="K546" s="4">
        <v>518</v>
      </c>
      <c r="L546" s="4">
        <v>15087.549824369997</v>
      </c>
      <c r="M546" s="4">
        <v>-735.84275348466144</v>
      </c>
    </row>
    <row r="547" spans="2:13" x14ac:dyDescent="0.3">
      <c r="B547" s="1">
        <f t="shared" si="8"/>
        <v>43276</v>
      </c>
      <c r="C547" s="2">
        <v>12427.439586532657</v>
      </c>
      <c r="D547">
        <v>82</v>
      </c>
      <c r="E547" cm="1">
        <f t="array" ref="E547">_xlfn.SWITCH(MONTH(Cafe_FitTrend[[#This Row],[Date]]),1,100,2,100,3,100,4,150,5,150,6,150,7,150,8,200,9,150,10,150,11,150,12,150)</f>
        <v>150</v>
      </c>
      <c r="F547">
        <v>17</v>
      </c>
      <c r="G547">
        <f>IF(OR(WEEKDAY(Cafe_FitTrend[[#This Row],[Date]])=1, WEEKDAY(Cafe_FitTrend[[#This Row],[Date]])=7),1,0)</f>
        <v>0</v>
      </c>
      <c r="H547" s="10">
        <f>(Cafe_FitTrend[[#This Row],[Date]]-$B$372)/365*(1+$A$6)</f>
        <v>0.5273972602739726</v>
      </c>
      <c r="I547" s="8">
        <f>L$17+(L$18*Cafe_FitTrend[[#This Row],[Temp]])+(L$19*Cafe_FitTrend[[#This Row],[ADSpend]])+(L$20*Cafe_FitTrend[[#This Row],[TapsActive]])+(L$21*Cafe_FitTrend[[#This Row],[IsWeekend]])+(L$22*Cafe_FitTrend[[#This Row],[RollChange]])</f>
        <v>12647.209083813796</v>
      </c>
      <c r="J547" s="4"/>
      <c r="K547" s="4">
        <v>519</v>
      </c>
      <c r="L547" s="4">
        <v>15462.124750794135</v>
      </c>
      <c r="M547" s="4">
        <v>-8.4406321144469985</v>
      </c>
    </row>
    <row r="548" spans="2:13" x14ac:dyDescent="0.3">
      <c r="B548" s="1">
        <f t="shared" si="8"/>
        <v>43277</v>
      </c>
      <c r="C548" s="2">
        <v>11945.188919538787</v>
      </c>
      <c r="D548">
        <v>78</v>
      </c>
      <c r="E548" cm="1">
        <f t="array" ref="E548">_xlfn.SWITCH(MONTH(Cafe_FitTrend[[#This Row],[Date]]),1,100,2,100,3,100,4,150,5,150,6,150,7,150,8,200,9,150,10,150,11,150,12,150)</f>
        <v>150</v>
      </c>
      <c r="F548">
        <v>17</v>
      </c>
      <c r="G548">
        <f>IF(OR(WEEKDAY(Cafe_FitTrend[[#This Row],[Date]])=1, WEEKDAY(Cafe_FitTrend[[#This Row],[Date]])=7),1,0)</f>
        <v>0</v>
      </c>
      <c r="H548" s="10">
        <f>(Cafe_FitTrend[[#This Row],[Date]]-$B$372)/365*(1+$A$6)</f>
        <v>0.53041095890410961</v>
      </c>
      <c r="I548" s="8">
        <f>L$17+(L$18*Cafe_FitTrend[[#This Row],[Temp]])+(L$19*Cafe_FitTrend[[#This Row],[ADSpend]])+(L$20*Cafe_FitTrend[[#This Row],[TapsActive]])+(L$21*Cafe_FitTrend[[#This Row],[IsWeekend]])+(L$22*Cafe_FitTrend[[#This Row],[RollChange]])</f>
        <v>12462.379995136078</v>
      </c>
      <c r="J548" s="4"/>
      <c r="K548" s="4">
        <v>520</v>
      </c>
      <c r="L548" s="4">
        <v>12313.145985582112</v>
      </c>
      <c r="M548" s="4">
        <v>28.061449710132365</v>
      </c>
    </row>
    <row r="549" spans="2:13" x14ac:dyDescent="0.3">
      <c r="B549" s="1">
        <f t="shared" si="8"/>
        <v>43278</v>
      </c>
      <c r="C549" s="2">
        <v>12575.789049760104</v>
      </c>
      <c r="D549">
        <v>80</v>
      </c>
      <c r="E549" cm="1">
        <f t="array" ref="E549">_xlfn.SWITCH(MONTH(Cafe_FitTrend[[#This Row],[Date]]),1,100,2,100,3,100,4,150,5,150,6,150,7,150,8,200,9,150,10,150,11,150,12,150)</f>
        <v>150</v>
      </c>
      <c r="F549">
        <v>20</v>
      </c>
      <c r="G549">
        <f>IF(OR(WEEKDAY(Cafe_FitTrend[[#This Row],[Date]])=1, WEEKDAY(Cafe_FitTrend[[#This Row],[Date]])=7),1,0)</f>
        <v>0</v>
      </c>
      <c r="H549" s="10">
        <f>(Cafe_FitTrend[[#This Row],[Date]]-$B$372)/365*(1+$A$6)</f>
        <v>0.53342465753424662</v>
      </c>
      <c r="I549" s="8">
        <f>L$17+(L$18*Cafe_FitTrend[[#This Row],[Temp]])+(L$19*Cafe_FitTrend[[#This Row],[ADSpend]])+(L$20*Cafe_FitTrend[[#This Row],[TapsActive]])+(L$21*Cafe_FitTrend[[#This Row],[IsWeekend]])+(L$22*Cafe_FitTrend[[#This Row],[RollChange]])</f>
        <v>12500.350878456014</v>
      </c>
      <c r="J549" s="4"/>
      <c r="K549" s="4">
        <v>521</v>
      </c>
      <c r="L549" s="4">
        <v>12089.150973929547</v>
      </c>
      <c r="M549" s="4">
        <v>-110.50082324265168</v>
      </c>
    </row>
    <row r="550" spans="2:13" x14ac:dyDescent="0.3">
      <c r="B550" s="1">
        <f t="shared" si="8"/>
        <v>43279</v>
      </c>
      <c r="C550" s="2">
        <v>12772.699094338332</v>
      </c>
      <c r="D550">
        <v>73</v>
      </c>
      <c r="E550" cm="1">
        <f t="array" ref="E550">_xlfn.SWITCH(MONTH(Cafe_FitTrend[[#This Row],[Date]]),1,100,2,100,3,100,4,150,5,150,6,150,7,150,8,200,9,150,10,150,11,150,12,150)</f>
        <v>150</v>
      </c>
      <c r="F550">
        <v>14</v>
      </c>
      <c r="G550">
        <f>IF(OR(WEEKDAY(Cafe_FitTrend[[#This Row],[Date]])=1, WEEKDAY(Cafe_FitTrend[[#This Row],[Date]])=7),1,0)</f>
        <v>0</v>
      </c>
      <c r="H550" s="10">
        <f>(Cafe_FitTrend[[#This Row],[Date]]-$B$372)/365*(1+$A$6)</f>
        <v>0.53643835616438362</v>
      </c>
      <c r="I550" s="8">
        <f>L$17+(L$18*Cafe_FitTrend[[#This Row],[Temp]])+(L$19*Cafe_FitTrend[[#This Row],[ADSpend]])+(L$20*Cafe_FitTrend[[#This Row],[TapsActive]])+(L$21*Cafe_FitTrend[[#This Row],[IsWeekend]])+(L$22*Cafe_FitTrend[[#This Row],[RollChange]])</f>
        <v>12292.24513047288</v>
      </c>
      <c r="J550" s="4"/>
      <c r="K550" s="4">
        <v>522</v>
      </c>
      <c r="L550" s="4">
        <v>12311.127397071437</v>
      </c>
      <c r="M550" s="4">
        <v>108.12385870882827</v>
      </c>
    </row>
    <row r="551" spans="2:13" x14ac:dyDescent="0.3">
      <c r="B551" s="1">
        <f t="shared" si="8"/>
        <v>43280</v>
      </c>
      <c r="C551" s="2">
        <v>12073.881857832053</v>
      </c>
      <c r="D551">
        <v>76</v>
      </c>
      <c r="E551" cm="1">
        <f t="array" ref="E551">_xlfn.SWITCH(MONTH(Cafe_FitTrend[[#This Row],[Date]]),1,100,2,100,3,100,4,150,5,150,6,150,7,150,8,200,9,150,10,150,11,150,12,150)</f>
        <v>150</v>
      </c>
      <c r="F551">
        <v>16</v>
      </c>
      <c r="G551">
        <f>IF(OR(WEEKDAY(Cafe_FitTrend[[#This Row],[Date]])=1, WEEKDAY(Cafe_FitTrend[[#This Row],[Date]])=7),1,0)</f>
        <v>0</v>
      </c>
      <c r="H551" s="10">
        <f>(Cafe_FitTrend[[#This Row],[Date]]-$B$372)/365*(1+$A$6)</f>
        <v>0.53945205479452052</v>
      </c>
      <c r="I551" s="8">
        <f>L$17+(L$18*Cafe_FitTrend[[#This Row],[Temp]])+(L$19*Cafe_FitTrend[[#This Row],[ADSpend]])+(L$20*Cafe_FitTrend[[#This Row],[TapsActive]])+(L$21*Cafe_FitTrend[[#This Row],[IsWeekend]])+(L$22*Cafe_FitTrend[[#This Row],[RollChange]])</f>
        <v>12396.723784690228</v>
      </c>
      <c r="J551" s="4"/>
      <c r="K551" s="4">
        <v>523</v>
      </c>
      <c r="L551" s="4">
        <v>12540.862706648471</v>
      </c>
      <c r="M551" s="4">
        <v>721.77188005971038</v>
      </c>
    </row>
    <row r="552" spans="2:13" x14ac:dyDescent="0.3">
      <c r="B552" s="1">
        <f t="shared" si="8"/>
        <v>43281</v>
      </c>
      <c r="C552" s="2">
        <v>15328.546109495246</v>
      </c>
      <c r="D552">
        <v>81</v>
      </c>
      <c r="E552" cm="1">
        <f t="array" ref="E552">_xlfn.SWITCH(MONTH(Cafe_FitTrend[[#This Row],[Date]]),1,100,2,100,3,100,4,150,5,150,6,150,7,150,8,200,9,150,10,150,11,150,12,150)</f>
        <v>150</v>
      </c>
      <c r="F552">
        <v>17</v>
      </c>
      <c r="G552">
        <f>IF(OR(WEEKDAY(Cafe_FitTrend[[#This Row],[Date]])=1, WEEKDAY(Cafe_FitTrend[[#This Row],[Date]])=7),1,0)</f>
        <v>1</v>
      </c>
      <c r="H552" s="10">
        <f>(Cafe_FitTrend[[#This Row],[Date]]-$B$372)/365*(1+$A$6)</f>
        <v>0.54246575342465753</v>
      </c>
      <c r="I552" s="8">
        <f>L$17+(L$18*Cafe_FitTrend[[#This Row],[Temp]])+(L$19*Cafe_FitTrend[[#This Row],[ADSpend]])+(L$20*Cafe_FitTrend[[#This Row],[TapsActive]])+(L$21*Cafe_FitTrend[[#This Row],[IsWeekend]])+(L$22*Cafe_FitTrend[[#This Row],[RollChange]])</f>
        <v>15461.286926824734</v>
      </c>
      <c r="J552" s="4"/>
      <c r="K552" s="4">
        <v>524</v>
      </c>
      <c r="L552" s="4">
        <v>12504.566932635855</v>
      </c>
      <c r="M552" s="4">
        <v>-461.88908607236408</v>
      </c>
    </row>
    <row r="553" spans="2:13" x14ac:dyDescent="0.3">
      <c r="B553" s="1">
        <f t="shared" si="8"/>
        <v>43282</v>
      </c>
      <c r="C553" s="2">
        <v>15857.595558015893</v>
      </c>
      <c r="D553">
        <v>79</v>
      </c>
      <c r="E553" cm="1">
        <f t="array" ref="E553">_xlfn.SWITCH(MONTH(Cafe_FitTrend[[#This Row],[Date]]),1,100,2,100,3,100,4,150,5,150,6,150,7,150,8,200,9,150,10,150,11,150,12,150)</f>
        <v>150</v>
      </c>
      <c r="F553">
        <v>20</v>
      </c>
      <c r="G553">
        <f>IF(OR(WEEKDAY(Cafe_FitTrend[[#This Row],[Date]])=1, WEEKDAY(Cafe_FitTrend[[#This Row],[Date]])=7),1,0)</f>
        <v>1</v>
      </c>
      <c r="H553" s="10">
        <f>(Cafe_FitTrend[[#This Row],[Date]]-$B$372)/365*(1+$A$6)</f>
        <v>0.54547945205479453</v>
      </c>
      <c r="I553" s="8">
        <f>L$17+(L$18*Cafe_FitTrend[[#This Row],[Temp]])+(L$19*Cafe_FitTrend[[#This Row],[ADSpend]])+(L$20*Cafe_FitTrend[[#This Row],[TapsActive]])+(L$21*Cafe_FitTrend[[#This Row],[IsWeekend]])+(L$22*Cafe_FitTrend[[#This Row],[RollChange]])</f>
        <v>15311.558572504722</v>
      </c>
      <c r="J553" s="4"/>
      <c r="K553" s="4">
        <v>525</v>
      </c>
      <c r="L553" s="4">
        <v>15221.073447413028</v>
      </c>
      <c r="M553" s="4">
        <v>-64.395111948635531</v>
      </c>
    </row>
    <row r="554" spans="2:13" x14ac:dyDescent="0.3">
      <c r="B554" s="1">
        <f t="shared" si="8"/>
        <v>43283</v>
      </c>
      <c r="C554" s="2">
        <v>13765.116221241306</v>
      </c>
      <c r="D554">
        <v>79</v>
      </c>
      <c r="E554" cm="1">
        <f t="array" ref="E554">_xlfn.SWITCH(MONTH(Cafe_FitTrend[[#This Row],[Date]]),1,100,2,100,3,100,4,150,5,150,6,150,7,150,8,200,9,150,10,150,11,150,12,150)</f>
        <v>150</v>
      </c>
      <c r="F554">
        <v>21</v>
      </c>
      <c r="G554">
        <f>IF(OR(WEEKDAY(Cafe_FitTrend[[#This Row],[Date]])=1, WEEKDAY(Cafe_FitTrend[[#This Row],[Date]])=7),1,0)</f>
        <v>0</v>
      </c>
      <c r="H554" s="10">
        <f>(Cafe_FitTrend[[#This Row],[Date]]-$B$372)/365*(1+$A$6)</f>
        <v>0.54849315068493154</v>
      </c>
      <c r="I554" s="8">
        <f>L$17+(L$18*Cafe_FitTrend[[#This Row],[Temp]])+(L$19*Cafe_FitTrend[[#This Row],[ADSpend]])+(L$20*Cafe_FitTrend[[#This Row],[TapsActive]])+(L$21*Cafe_FitTrend[[#This Row],[IsWeekend]])+(L$22*Cafe_FitTrend[[#This Row],[RollChange]])</f>
        <v>12448.19385236977</v>
      </c>
      <c r="J554" s="4"/>
      <c r="K554" s="4">
        <v>526</v>
      </c>
      <c r="L554" s="4">
        <v>15137.852863990425</v>
      </c>
      <c r="M554" s="4">
        <v>-900.66701349933828</v>
      </c>
    </row>
    <row r="555" spans="2:13" x14ac:dyDescent="0.3">
      <c r="B555" s="1">
        <f t="shared" si="8"/>
        <v>43284</v>
      </c>
      <c r="C555" s="2">
        <v>11571.609574770335</v>
      </c>
      <c r="D555">
        <v>83</v>
      </c>
      <c r="E555" cm="1">
        <f t="array" ref="E555">_xlfn.SWITCH(MONTH(Cafe_FitTrend[[#This Row],[Date]]),1,100,2,100,3,100,4,150,5,150,6,150,7,150,8,200,9,150,10,150,11,150,12,150)</f>
        <v>150</v>
      </c>
      <c r="F555">
        <v>20</v>
      </c>
      <c r="G555">
        <f>IF(OR(WEEKDAY(Cafe_FitTrend[[#This Row],[Date]])=1, WEEKDAY(Cafe_FitTrend[[#This Row],[Date]])=7),1,0)</f>
        <v>0</v>
      </c>
      <c r="H555" s="10">
        <f>(Cafe_FitTrend[[#This Row],[Date]]-$B$372)/365*(1+$A$6)</f>
        <v>0.55150684931506855</v>
      </c>
      <c r="I555" s="8">
        <f>L$17+(L$18*Cafe_FitTrend[[#This Row],[Temp]])+(L$19*Cafe_FitTrend[[#This Row],[ADSpend]])+(L$20*Cafe_FitTrend[[#This Row],[TapsActive]])+(L$21*Cafe_FitTrend[[#This Row],[IsWeekend]])+(L$22*Cafe_FitTrend[[#This Row],[RollChange]])</f>
        <v>12658.346200459378</v>
      </c>
      <c r="J555" s="4"/>
      <c r="K555" s="4">
        <v>527</v>
      </c>
      <c r="L555" s="4">
        <v>12247.146295932909</v>
      </c>
      <c r="M555" s="4">
        <v>-1270.2190964854944</v>
      </c>
    </row>
    <row r="556" spans="2:13" x14ac:dyDescent="0.3">
      <c r="B556" s="1">
        <f t="shared" si="8"/>
        <v>43285</v>
      </c>
      <c r="C556" s="2">
        <v>13778.164376026056</v>
      </c>
      <c r="D556">
        <v>83</v>
      </c>
      <c r="E556" cm="1">
        <f t="array" ref="E556">_xlfn.SWITCH(MONTH(Cafe_FitTrend[[#This Row],[Date]]),1,100,2,100,3,100,4,150,5,150,6,150,7,150,8,200,9,150,10,150,11,150,12,150)</f>
        <v>150</v>
      </c>
      <c r="F556">
        <v>15</v>
      </c>
      <c r="G556">
        <f>IF(OR(WEEKDAY(Cafe_FitTrend[[#This Row],[Date]])=1, WEEKDAY(Cafe_FitTrend[[#This Row],[Date]])=7),1,0)</f>
        <v>0</v>
      </c>
      <c r="H556" s="10">
        <f>(Cafe_FitTrend[[#This Row],[Date]]-$B$372)/365*(1+$A$6)</f>
        <v>0.55452054794520556</v>
      </c>
      <c r="I556" s="8">
        <f>L$17+(L$18*Cafe_FitTrend[[#This Row],[Temp]])+(L$19*Cafe_FitTrend[[#This Row],[ADSpend]])+(L$20*Cafe_FitTrend[[#This Row],[TapsActive]])+(L$21*Cafe_FitTrend[[#This Row],[IsWeekend]])+(L$22*Cafe_FitTrend[[#This Row],[RollChange]])</f>
        <v>12759.131156858732</v>
      </c>
      <c r="J556" s="4"/>
      <c r="K556" s="4">
        <v>528</v>
      </c>
      <c r="L556" s="4">
        <v>12195.332749050014</v>
      </c>
      <c r="M556" s="4">
        <v>-1217.3603149941937</v>
      </c>
    </row>
    <row r="557" spans="2:13" x14ac:dyDescent="0.3">
      <c r="B557" s="1">
        <f t="shared" si="8"/>
        <v>43286</v>
      </c>
      <c r="C557" s="2">
        <v>13327.535475822922</v>
      </c>
      <c r="D557">
        <v>81</v>
      </c>
      <c r="E557" cm="1">
        <f t="array" ref="E557">_xlfn.SWITCH(MONTH(Cafe_FitTrend[[#This Row],[Date]]),1,100,2,100,3,100,4,150,5,150,6,150,7,150,8,200,9,150,10,150,11,150,12,150)</f>
        <v>150</v>
      </c>
      <c r="F557">
        <v>22</v>
      </c>
      <c r="G557">
        <f>IF(OR(WEEKDAY(Cafe_FitTrend[[#This Row],[Date]])=1, WEEKDAY(Cafe_FitTrend[[#This Row],[Date]])=7),1,0)</f>
        <v>0</v>
      </c>
      <c r="H557" s="10">
        <f>(Cafe_FitTrend[[#This Row],[Date]]-$B$372)/365*(1+$A$6)</f>
        <v>0.55753424657534256</v>
      </c>
      <c r="I557" s="8">
        <f>L$17+(L$18*Cafe_FitTrend[[#This Row],[Temp]])+(L$19*Cafe_FitTrend[[#This Row],[ADSpend]])+(L$20*Cafe_FitTrend[[#This Row],[TapsActive]])+(L$21*Cafe_FitTrend[[#This Row],[IsWeekend]])+(L$22*Cafe_FitTrend[[#This Row],[RollChange]])</f>
        <v>12531.070956589021</v>
      </c>
      <c r="J557" s="4"/>
      <c r="K557" s="4">
        <v>529</v>
      </c>
      <c r="L557" s="4">
        <v>12385.902135652199</v>
      </c>
      <c r="M557" s="4">
        <v>1089.5359972127007</v>
      </c>
    </row>
    <row r="558" spans="2:13" x14ac:dyDescent="0.3">
      <c r="B558" s="1">
        <f t="shared" si="8"/>
        <v>43287</v>
      </c>
      <c r="C558" s="2">
        <v>13269.896805814706</v>
      </c>
      <c r="D558">
        <v>80</v>
      </c>
      <c r="E558" cm="1">
        <f t="array" ref="E558">_xlfn.SWITCH(MONTH(Cafe_FitTrend[[#This Row],[Date]]),1,100,2,100,3,100,4,150,5,150,6,150,7,150,8,200,9,150,10,150,11,150,12,150)</f>
        <v>150</v>
      </c>
      <c r="F558">
        <v>13</v>
      </c>
      <c r="G558">
        <f>IF(OR(WEEKDAY(Cafe_FitTrend[[#This Row],[Date]])=1, WEEKDAY(Cafe_FitTrend[[#This Row],[Date]])=7),1,0)</f>
        <v>0</v>
      </c>
      <c r="H558" s="10">
        <f>(Cafe_FitTrend[[#This Row],[Date]]-$B$372)/365*(1+$A$6)</f>
        <v>0.56054794520547957</v>
      </c>
      <c r="I558" s="8">
        <f>L$17+(L$18*Cafe_FitTrend[[#This Row],[Temp]])+(L$19*Cafe_FitTrend[[#This Row],[ADSpend]])+(L$20*Cafe_FitTrend[[#This Row],[TapsActive]])+(L$21*Cafe_FitTrend[[#This Row],[IsWeekend]])+(L$22*Cafe_FitTrend[[#This Row],[RollChange]])</f>
        <v>12663.262949528082</v>
      </c>
      <c r="J558" s="4"/>
      <c r="K558" s="4">
        <v>530</v>
      </c>
      <c r="L558" s="4">
        <v>12486.687092051552</v>
      </c>
      <c r="M558" s="4">
        <v>545.30549915191659</v>
      </c>
    </row>
    <row r="559" spans="2:13" x14ac:dyDescent="0.3">
      <c r="B559" s="1">
        <f t="shared" si="8"/>
        <v>43288</v>
      </c>
      <c r="C559" s="2">
        <v>16066.363748148304</v>
      </c>
      <c r="D559">
        <v>77</v>
      </c>
      <c r="E559" cm="1">
        <f t="array" ref="E559">_xlfn.SWITCH(MONTH(Cafe_FitTrend[[#This Row],[Date]]),1,100,2,100,3,100,4,150,5,150,6,150,7,150,8,200,9,150,10,150,11,150,12,150)</f>
        <v>150</v>
      </c>
      <c r="F559">
        <v>14</v>
      </c>
      <c r="G559">
        <f>IF(OR(WEEKDAY(Cafe_FitTrend[[#This Row],[Date]])=1, WEEKDAY(Cafe_FitTrend[[#This Row],[Date]])=7),1,0)</f>
        <v>1</v>
      </c>
      <c r="H559" s="10">
        <f>(Cafe_FitTrend[[#This Row],[Date]]-$B$372)/365*(1+$A$6)</f>
        <v>0.56356164383561647</v>
      </c>
      <c r="I559" s="8">
        <f>L$17+(L$18*Cafe_FitTrend[[#This Row],[Temp]])+(L$19*Cafe_FitTrend[[#This Row],[ADSpend]])+(L$20*Cafe_FitTrend[[#This Row],[TapsActive]])+(L$21*Cafe_FitTrend[[#This Row],[IsWeekend]])+(L$22*Cafe_FitTrend[[#This Row],[RollChange]])</f>
        <v>15352.427616382693</v>
      </c>
      <c r="J559" s="4"/>
      <c r="K559" s="4">
        <v>531</v>
      </c>
      <c r="L559" s="4">
        <v>12544.240936858912</v>
      </c>
      <c r="M559" s="4">
        <v>910.10327632058579</v>
      </c>
    </row>
    <row r="560" spans="2:13" x14ac:dyDescent="0.3">
      <c r="B560" s="1">
        <f t="shared" si="8"/>
        <v>43289</v>
      </c>
      <c r="C560" s="2">
        <v>15680.789359172257</v>
      </c>
      <c r="D560">
        <v>77</v>
      </c>
      <c r="E560" cm="1">
        <f t="array" ref="E560">_xlfn.SWITCH(MONTH(Cafe_FitTrend[[#This Row],[Date]]),1,100,2,100,3,100,4,150,5,150,6,150,7,150,8,200,9,150,10,150,11,150,12,150)</f>
        <v>150</v>
      </c>
      <c r="F560">
        <v>19</v>
      </c>
      <c r="G560">
        <f>IF(OR(WEEKDAY(Cafe_FitTrend[[#This Row],[Date]])=1, WEEKDAY(Cafe_FitTrend[[#This Row],[Date]])=7),1,0)</f>
        <v>1</v>
      </c>
      <c r="H560" s="10">
        <f>(Cafe_FitTrend[[#This Row],[Date]]-$B$372)/365*(1+$A$6)</f>
        <v>0.56657534246575347</v>
      </c>
      <c r="I560" s="8">
        <f>L$17+(L$18*Cafe_FitTrend[[#This Row],[Temp]])+(L$19*Cafe_FitTrend[[#This Row],[ADSpend]])+(L$20*Cafe_FitTrend[[#This Row],[TapsActive]])+(L$21*Cafe_FitTrend[[#This Row],[IsWeekend]])+(L$22*Cafe_FitTrend[[#This Row],[RollChange]])</f>
        <v>15257.382957907803</v>
      </c>
      <c r="J560" s="4"/>
      <c r="K560" s="4">
        <v>532</v>
      </c>
      <c r="L560" s="4">
        <v>15460.270764328321</v>
      </c>
      <c r="M560" s="4">
        <v>-702.56615944000805</v>
      </c>
    </row>
    <row r="561" spans="2:13" x14ac:dyDescent="0.3">
      <c r="B561" s="1">
        <f t="shared" si="8"/>
        <v>43290</v>
      </c>
      <c r="C561" s="2">
        <v>12495.677197334551</v>
      </c>
      <c r="D561">
        <v>79</v>
      </c>
      <c r="E561" cm="1">
        <f t="array" ref="E561">_xlfn.SWITCH(MONTH(Cafe_FitTrend[[#This Row],[Date]]),1,100,2,100,3,100,4,150,5,150,6,150,7,150,8,200,9,150,10,150,11,150,12,150)</f>
        <v>150</v>
      </c>
      <c r="F561">
        <v>17</v>
      </c>
      <c r="G561">
        <f>IF(OR(WEEKDAY(Cafe_FitTrend[[#This Row],[Date]])=1, WEEKDAY(Cafe_FitTrend[[#This Row],[Date]])=7),1,0)</f>
        <v>0</v>
      </c>
      <c r="H561" s="10">
        <f>(Cafe_FitTrend[[#This Row],[Date]]-$B$372)/365*(1+$A$6)</f>
        <v>0.56958904109589048</v>
      </c>
      <c r="I561" s="8">
        <f>L$17+(L$18*Cafe_FitTrend[[#This Row],[Temp]])+(L$19*Cafe_FitTrend[[#This Row],[ADSpend]])+(L$20*Cafe_FitTrend[[#This Row],[TapsActive]])+(L$21*Cafe_FitTrend[[#This Row],[IsWeekend]])+(L$22*Cafe_FitTrend[[#This Row],[RollChange]])</f>
        <v>12546.616741055099</v>
      </c>
      <c r="J561" s="4"/>
      <c r="K561" s="4">
        <v>533</v>
      </c>
      <c r="L561" s="4">
        <v>15232.210564058609</v>
      </c>
      <c r="M561" s="4">
        <v>1288.6623842598055</v>
      </c>
    </row>
    <row r="562" spans="2:13" x14ac:dyDescent="0.3">
      <c r="B562" s="1">
        <f t="shared" si="8"/>
        <v>43291</v>
      </c>
      <c r="C562" s="2">
        <v>11511.079609625975</v>
      </c>
      <c r="D562">
        <v>82</v>
      </c>
      <c r="E562" cm="1">
        <f t="array" ref="E562">_xlfn.SWITCH(MONTH(Cafe_FitTrend[[#This Row],[Date]]),1,100,2,100,3,100,4,150,5,150,6,150,7,150,8,200,9,150,10,150,11,150,12,150)</f>
        <v>150</v>
      </c>
      <c r="F562">
        <v>22</v>
      </c>
      <c r="G562">
        <f>IF(OR(WEEKDAY(Cafe_FitTrend[[#This Row],[Date]])=1, WEEKDAY(Cafe_FitTrend[[#This Row],[Date]])=7),1,0)</f>
        <v>0</v>
      </c>
      <c r="H562" s="10">
        <f>(Cafe_FitTrend[[#This Row],[Date]]-$B$372)/365*(1+$A$6)</f>
        <v>0.57260273972602738</v>
      </c>
      <c r="I562" s="8">
        <f>L$17+(L$18*Cafe_FitTrend[[#This Row],[Temp]])+(L$19*Cafe_FitTrend[[#This Row],[ADSpend]])+(L$20*Cafe_FitTrend[[#This Row],[TapsActive]])+(L$21*Cafe_FitTrend[[#This Row],[IsWeekend]])+(L$22*Cafe_FitTrend[[#This Row],[RollChange]])</f>
        <v>12592.346510810175</v>
      </c>
      <c r="J562" s="4"/>
      <c r="K562" s="4">
        <v>534</v>
      </c>
      <c r="L562" s="4">
        <v>12505.926574335625</v>
      </c>
      <c r="M562" s="4">
        <v>-104.14198533613671</v>
      </c>
    </row>
    <row r="563" spans="2:13" x14ac:dyDescent="0.3">
      <c r="B563" s="1">
        <f t="shared" si="8"/>
        <v>43292</v>
      </c>
      <c r="C563" s="2">
        <v>13105.88127106249</v>
      </c>
      <c r="D563">
        <v>83</v>
      </c>
      <c r="E563" cm="1">
        <f t="array" ref="E563">_xlfn.SWITCH(MONTH(Cafe_FitTrend[[#This Row],[Date]]),1,100,2,100,3,100,4,150,5,150,6,150,7,150,8,200,9,150,10,150,11,150,12,150)</f>
        <v>150</v>
      </c>
      <c r="F563">
        <v>15</v>
      </c>
      <c r="G563">
        <f>IF(OR(WEEKDAY(Cafe_FitTrend[[#This Row],[Date]])=1, WEEKDAY(Cafe_FitTrend[[#This Row],[Date]])=7),1,0)</f>
        <v>0</v>
      </c>
      <c r="H563" s="10">
        <f>(Cafe_FitTrend[[#This Row],[Date]]-$B$372)/365*(1+$A$6)</f>
        <v>0.57561643835616438</v>
      </c>
      <c r="I563" s="8">
        <f>L$17+(L$18*Cafe_FitTrend[[#This Row],[Temp]])+(L$19*Cafe_FitTrend[[#This Row],[ADSpend]])+(L$20*Cafe_FitTrend[[#This Row],[TapsActive]])+(L$21*Cafe_FitTrend[[#This Row],[IsWeekend]])+(L$22*Cafe_FitTrend[[#This Row],[RollChange]])</f>
        <v>12779.222199594364</v>
      </c>
      <c r="J563" s="4"/>
      <c r="K563" s="4">
        <v>535</v>
      </c>
      <c r="L563" s="4">
        <v>12782.586693322644</v>
      </c>
      <c r="M563" s="4">
        <v>313.16523286640586</v>
      </c>
    </row>
    <row r="564" spans="2:13" x14ac:dyDescent="0.3">
      <c r="B564" s="1">
        <f t="shared" si="8"/>
        <v>43293</v>
      </c>
      <c r="C564" s="2">
        <v>12548.807520115104</v>
      </c>
      <c r="D564">
        <v>86</v>
      </c>
      <c r="E564" cm="1">
        <f t="array" ref="E564">_xlfn.SWITCH(MONTH(Cafe_FitTrend[[#This Row],[Date]]),1,100,2,100,3,100,4,150,5,150,6,150,7,150,8,200,9,150,10,150,11,150,12,150)</f>
        <v>150</v>
      </c>
      <c r="F564">
        <v>22</v>
      </c>
      <c r="G564">
        <f>IF(OR(WEEKDAY(Cafe_FitTrend[[#This Row],[Date]])=1, WEEKDAY(Cafe_FitTrend[[#This Row],[Date]])=7),1,0)</f>
        <v>0</v>
      </c>
      <c r="H564" s="10">
        <f>(Cafe_FitTrend[[#This Row],[Date]]-$B$372)/365*(1+$A$6)</f>
        <v>0.57863013698630139</v>
      </c>
      <c r="I564" s="8">
        <f>L$17+(L$18*Cafe_FitTrend[[#This Row],[Temp]])+(L$19*Cafe_FitTrend[[#This Row],[ADSpend]])+(L$20*Cafe_FitTrend[[#This Row],[TapsActive]])+(L$21*Cafe_FitTrend[[#This Row],[IsWeekend]])+(L$22*Cafe_FitTrend[[#This Row],[RollChange]])</f>
        <v>12785.786046374593</v>
      </c>
      <c r="J564" s="4"/>
      <c r="K564" s="4">
        <v>536</v>
      </c>
      <c r="L564" s="4">
        <v>12785.456842284877</v>
      </c>
      <c r="M564" s="4">
        <v>56.097792327482239</v>
      </c>
    </row>
    <row r="565" spans="2:13" x14ac:dyDescent="0.3">
      <c r="B565" s="1">
        <f t="shared" si="8"/>
        <v>43294</v>
      </c>
      <c r="C565" s="2">
        <v>13652.843286814506</v>
      </c>
      <c r="D565">
        <v>81</v>
      </c>
      <c r="E565" cm="1">
        <f t="array" ref="E565">_xlfn.SWITCH(MONTH(Cafe_FitTrend[[#This Row],[Date]]),1,100,2,100,3,100,4,150,5,150,6,150,7,150,8,200,9,150,10,150,11,150,12,150)</f>
        <v>150</v>
      </c>
      <c r="F565">
        <v>16</v>
      </c>
      <c r="G565">
        <f>IF(OR(WEEKDAY(Cafe_FitTrend[[#This Row],[Date]])=1, WEEKDAY(Cafe_FitTrend[[#This Row],[Date]])=7),1,0)</f>
        <v>0</v>
      </c>
      <c r="H565" s="10">
        <f>(Cafe_FitTrend[[#This Row],[Date]]-$B$372)/365*(1+$A$6)</f>
        <v>0.58164383561643851</v>
      </c>
      <c r="I565" s="8">
        <f>L$17+(L$18*Cafe_FitTrend[[#This Row],[Temp]])+(L$19*Cafe_FitTrend[[#This Row],[ADSpend]])+(L$20*Cafe_FitTrend[[#This Row],[TapsActive]])+(L$21*Cafe_FitTrend[[#This Row],[IsWeekend]])+(L$22*Cafe_FitTrend[[#This Row],[RollChange]])</f>
        <v>12671.529917211432</v>
      </c>
      <c r="J565" s="4"/>
      <c r="K565" s="4">
        <v>537</v>
      </c>
      <c r="L565" s="4">
        <v>12635.728487964861</v>
      </c>
      <c r="M565" s="4">
        <v>-1284.3237956304656</v>
      </c>
    </row>
    <row r="566" spans="2:13" x14ac:dyDescent="0.3">
      <c r="B566" s="1">
        <f t="shared" si="8"/>
        <v>43295</v>
      </c>
      <c r="C566" s="2">
        <v>15149.783472079342</v>
      </c>
      <c r="D566">
        <v>79</v>
      </c>
      <c r="E566" cm="1">
        <f t="array" ref="E566">_xlfn.SWITCH(MONTH(Cafe_FitTrend[[#This Row],[Date]]),1,100,2,100,3,100,4,150,5,150,6,150,7,150,8,200,9,150,10,150,11,150,12,150)</f>
        <v>150</v>
      </c>
      <c r="F566">
        <v>20</v>
      </c>
      <c r="G566">
        <f>IF(OR(WEEKDAY(Cafe_FitTrend[[#This Row],[Date]])=1, WEEKDAY(Cafe_FitTrend[[#This Row],[Date]])=7),1,0)</f>
        <v>1</v>
      </c>
      <c r="H566" s="10">
        <f>(Cafe_FitTrend[[#This Row],[Date]]-$B$372)/365*(1+$A$6)</f>
        <v>0.58465753424657541</v>
      </c>
      <c r="I566" s="8">
        <f>L$17+(L$18*Cafe_FitTrend[[#This Row],[Temp]])+(L$19*Cafe_FitTrend[[#This Row],[ADSpend]])+(L$20*Cafe_FitTrend[[#This Row],[TapsActive]])+(L$21*Cafe_FitTrend[[#This Row],[IsWeekend]])+(L$22*Cafe_FitTrend[[#This Row],[RollChange]])</f>
        <v>15348.870509013754</v>
      </c>
      <c r="J566" s="4"/>
      <c r="K566" s="4">
        <v>538</v>
      </c>
      <c r="L566" s="4">
        <v>12352.984591850027</v>
      </c>
      <c r="M566" s="4">
        <v>708.16971109983024</v>
      </c>
    </row>
    <row r="567" spans="2:13" x14ac:dyDescent="0.3">
      <c r="B567" s="1">
        <f t="shared" si="8"/>
        <v>43296</v>
      </c>
      <c r="C567" s="2">
        <v>16139.999295735195</v>
      </c>
      <c r="D567">
        <v>79</v>
      </c>
      <c r="E567" cm="1">
        <f t="array" ref="E567">_xlfn.SWITCH(MONTH(Cafe_FitTrend[[#This Row],[Date]]),1,100,2,100,3,100,4,150,5,150,6,150,7,150,8,200,9,150,10,150,11,150,12,150)</f>
        <v>150</v>
      </c>
      <c r="F567">
        <v>17</v>
      </c>
      <c r="G567">
        <f>IF(OR(WEEKDAY(Cafe_FitTrend[[#This Row],[Date]])=1, WEEKDAY(Cafe_FitTrend[[#This Row],[Date]])=7),1,0)</f>
        <v>1</v>
      </c>
      <c r="H567" s="10">
        <f>(Cafe_FitTrend[[#This Row],[Date]]-$B$372)/365*(1+$A$6)</f>
        <v>0.58767123287671241</v>
      </c>
      <c r="I567" s="8">
        <f>L$17+(L$18*Cafe_FitTrend[[#This Row],[Temp]])+(L$19*Cafe_FitTrend[[#This Row],[ADSpend]])+(L$20*Cafe_FitTrend[[#This Row],[TapsActive]])+(L$21*Cafe_FitTrend[[#This Row],[IsWeekend]])+(L$22*Cafe_FitTrend[[#This Row],[RollChange]])</f>
        <v>15410.489542438259</v>
      </c>
      <c r="J567" s="4"/>
      <c r="K567" s="4">
        <v>539</v>
      </c>
      <c r="L567" s="4">
        <v>15167.405914064318</v>
      </c>
      <c r="M567" s="4">
        <v>218.12127030596093</v>
      </c>
    </row>
    <row r="568" spans="2:13" x14ac:dyDescent="0.3">
      <c r="B568" s="1">
        <f t="shared" si="8"/>
        <v>43297</v>
      </c>
      <c r="C568" s="2">
        <v>11889.446405500388</v>
      </c>
      <c r="D568">
        <v>80</v>
      </c>
      <c r="E568" cm="1">
        <f t="array" ref="E568">_xlfn.SWITCH(MONTH(Cafe_FitTrend[[#This Row],[Date]]),1,100,2,100,3,100,4,150,5,150,6,150,7,150,8,200,9,150,10,150,11,150,12,150)</f>
        <v>150</v>
      </c>
      <c r="F568">
        <v>13</v>
      </c>
      <c r="G568">
        <f>IF(OR(WEEKDAY(Cafe_FitTrend[[#This Row],[Date]])=1, WEEKDAY(Cafe_FitTrend[[#This Row],[Date]])=7),1,0)</f>
        <v>0</v>
      </c>
      <c r="H568" s="10">
        <f>(Cafe_FitTrend[[#This Row],[Date]]-$B$372)/365*(1+$A$6)</f>
        <v>0.59068493150684942</v>
      </c>
      <c r="I568" s="8">
        <f>L$17+(L$18*Cafe_FitTrend[[#This Row],[Temp]])+(L$19*Cafe_FitTrend[[#This Row],[ADSpend]])+(L$20*Cafe_FitTrend[[#This Row],[TapsActive]])+(L$21*Cafe_FitTrend[[#This Row],[IsWeekend]])+(L$22*Cafe_FitTrend[[#This Row],[RollChange]])</f>
        <v>12691.964439150415</v>
      </c>
      <c r="J568" s="4"/>
      <c r="K568" s="4">
        <v>540</v>
      </c>
      <c r="L568" s="4">
        <v>15522.397879001033</v>
      </c>
      <c r="M568" s="4">
        <v>-1407.2442647743246</v>
      </c>
    </row>
    <row r="569" spans="2:13" x14ac:dyDescent="0.3">
      <c r="B569" s="1">
        <f t="shared" si="8"/>
        <v>43298</v>
      </c>
      <c r="C569" s="2">
        <v>12866.668990798713</v>
      </c>
      <c r="D569">
        <v>80</v>
      </c>
      <c r="E569" cm="1">
        <f t="array" ref="E569">_xlfn.SWITCH(MONTH(Cafe_FitTrend[[#This Row],[Date]]),1,100,2,100,3,100,4,150,5,150,6,150,7,150,8,200,9,150,10,150,11,150,12,150)</f>
        <v>150</v>
      </c>
      <c r="F569">
        <v>18</v>
      </c>
      <c r="G569">
        <f>IF(OR(WEEKDAY(Cafe_FitTrend[[#This Row],[Date]])=1, WEEKDAY(Cafe_FitTrend[[#This Row],[Date]])=7),1,0)</f>
        <v>0</v>
      </c>
      <c r="H569" s="10">
        <f>(Cafe_FitTrend[[#This Row],[Date]]-$B$372)/365*(1+$A$6)</f>
        <v>0.59369863013698632</v>
      </c>
      <c r="I569" s="8">
        <f>L$17+(L$18*Cafe_FitTrend[[#This Row],[Temp]])+(L$19*Cafe_FitTrend[[#This Row],[ADSpend]])+(L$20*Cafe_FitTrend[[#This Row],[TapsActive]])+(L$21*Cafe_FitTrend[[#This Row],[IsWeekend]])+(L$22*Cafe_FitTrend[[#This Row],[RollChange]])</f>
        <v>12596.919780675527</v>
      </c>
      <c r="J569" s="4"/>
      <c r="K569" s="4">
        <v>541</v>
      </c>
      <c r="L569" s="4">
        <v>12647.209083813796</v>
      </c>
      <c r="M569" s="4">
        <v>-219.76949728113868</v>
      </c>
    </row>
    <row r="570" spans="2:13" x14ac:dyDescent="0.3">
      <c r="B570" s="1">
        <f t="shared" si="8"/>
        <v>43299</v>
      </c>
      <c r="C570" s="2">
        <v>12630.994710133082</v>
      </c>
      <c r="D570">
        <v>82</v>
      </c>
      <c r="E570" cm="1">
        <f t="array" ref="E570">_xlfn.SWITCH(MONTH(Cafe_FitTrend[[#This Row],[Date]]),1,100,2,100,3,100,4,150,5,150,6,150,7,150,8,200,9,150,10,150,11,150,12,150)</f>
        <v>150</v>
      </c>
      <c r="F570">
        <v>19</v>
      </c>
      <c r="G570">
        <f>IF(OR(WEEKDAY(Cafe_FitTrend[[#This Row],[Date]])=1, WEEKDAY(Cafe_FitTrend[[#This Row],[Date]])=7),1,0)</f>
        <v>0</v>
      </c>
      <c r="H570" s="10">
        <f>(Cafe_FitTrend[[#This Row],[Date]]-$B$372)/365*(1+$A$6)</f>
        <v>0.59671232876712332</v>
      </c>
      <c r="I570" s="8">
        <f>L$17+(L$18*Cafe_FitTrend[[#This Row],[Temp]])+(L$19*Cafe_FitTrend[[#This Row],[ADSpend]])+(L$20*Cafe_FitTrend[[#This Row],[TapsActive]])+(L$21*Cafe_FitTrend[[#This Row],[IsWeekend]])+(L$22*Cafe_FitTrend[[#This Row],[RollChange]])</f>
        <v>12674.056586970313</v>
      </c>
      <c r="J570" s="4"/>
      <c r="K570" s="4">
        <v>542</v>
      </c>
      <c r="L570" s="4">
        <v>12462.379995136078</v>
      </c>
      <c r="M570" s="4">
        <v>-517.19107559729127</v>
      </c>
    </row>
    <row r="571" spans="2:13" x14ac:dyDescent="0.3">
      <c r="B571" s="1">
        <f t="shared" si="8"/>
        <v>43300</v>
      </c>
      <c r="C571" s="2">
        <v>12662.500335740126</v>
      </c>
      <c r="D571">
        <v>82</v>
      </c>
      <c r="E571" cm="1">
        <f t="array" ref="E571">_xlfn.SWITCH(MONTH(Cafe_FitTrend[[#This Row],[Date]]),1,100,2,100,3,100,4,150,5,150,6,150,7,150,8,200,9,150,10,150,11,150,12,150)</f>
        <v>150</v>
      </c>
      <c r="F571">
        <v>15</v>
      </c>
      <c r="G571">
        <f>IF(OR(WEEKDAY(Cafe_FitTrend[[#This Row],[Date]])=1, WEEKDAY(Cafe_FitTrend[[#This Row],[Date]])=7),1,0)</f>
        <v>0</v>
      </c>
      <c r="H571" s="10">
        <f>(Cafe_FitTrend[[#This Row],[Date]]-$B$372)/365*(1+$A$6)</f>
        <v>0.59972602739726033</v>
      </c>
      <c r="I571" s="8">
        <f>L$17+(L$18*Cafe_FitTrend[[#This Row],[Temp]])+(L$19*Cafe_FitTrend[[#This Row],[ADSpend]])+(L$20*Cafe_FitTrend[[#This Row],[TapsActive]])+(L$21*Cafe_FitTrend[[#This Row],[IsWeekend]])+(L$22*Cafe_FitTrend[[#This Row],[RollChange]])</f>
        <v>12755.258581882243</v>
      </c>
      <c r="J571" s="4"/>
      <c r="K571" s="4">
        <v>543</v>
      </c>
      <c r="L571" s="4">
        <v>12500.350878456014</v>
      </c>
      <c r="M571" s="4">
        <v>75.438171304089337</v>
      </c>
    </row>
    <row r="572" spans="2:13" x14ac:dyDescent="0.3">
      <c r="B572" s="1">
        <f t="shared" si="8"/>
        <v>43301</v>
      </c>
      <c r="C572" s="2">
        <v>12602.413608874616</v>
      </c>
      <c r="D572">
        <v>78</v>
      </c>
      <c r="E572" cm="1">
        <f t="array" ref="E572">_xlfn.SWITCH(MONTH(Cafe_FitTrend[[#This Row],[Date]]),1,100,2,100,3,100,4,150,5,150,6,150,7,150,8,200,9,150,10,150,11,150,12,150)</f>
        <v>150</v>
      </c>
      <c r="F572">
        <v>20</v>
      </c>
      <c r="G572">
        <f>IF(OR(WEEKDAY(Cafe_FitTrend[[#This Row],[Date]])=1, WEEKDAY(Cafe_FitTrend[[#This Row],[Date]])=7),1,0)</f>
        <v>0</v>
      </c>
      <c r="H572" s="10">
        <f>(Cafe_FitTrend[[#This Row],[Date]]-$B$372)/365*(1+$A$6)</f>
        <v>0.60273972602739723</v>
      </c>
      <c r="I572" s="8">
        <f>L$17+(L$18*Cafe_FitTrend[[#This Row],[Temp]])+(L$19*Cafe_FitTrend[[#This Row],[ADSpend]])+(L$20*Cafe_FitTrend[[#This Row],[TapsActive]])+(L$21*Cafe_FitTrend[[#This Row],[IsWeekend]])+(L$22*Cafe_FitTrend[[#This Row],[RollChange]])</f>
        <v>12472.514685767404</v>
      </c>
      <c r="J572" s="4"/>
      <c r="K572" s="4">
        <v>544</v>
      </c>
      <c r="L572" s="4">
        <v>12292.24513047288</v>
      </c>
      <c r="M572" s="4">
        <v>480.45396386545144</v>
      </c>
    </row>
    <row r="573" spans="2:13" x14ac:dyDescent="0.3">
      <c r="B573" s="1">
        <f t="shared" si="8"/>
        <v>43302</v>
      </c>
      <c r="C573" s="2">
        <v>14149.445190408234</v>
      </c>
      <c r="D573">
        <v>78</v>
      </c>
      <c r="E573" cm="1">
        <f t="array" ref="E573">_xlfn.SWITCH(MONTH(Cafe_FitTrend[[#This Row],[Date]]),1,100,2,100,3,100,4,150,5,150,6,150,7,150,8,200,9,150,10,150,11,150,12,150)</f>
        <v>150</v>
      </c>
      <c r="F573">
        <v>22</v>
      </c>
      <c r="G573">
        <f>IF(OR(WEEKDAY(Cafe_FitTrend[[#This Row],[Date]])=1, WEEKDAY(Cafe_FitTrend[[#This Row],[Date]])=7),1,0)</f>
        <v>1</v>
      </c>
      <c r="H573" s="10">
        <f>(Cafe_FitTrend[[#This Row],[Date]]-$B$372)/365*(1+$A$6)</f>
        <v>0.60575342465753423</v>
      </c>
      <c r="I573" s="8">
        <f>L$17+(L$18*Cafe_FitTrend[[#This Row],[Temp]])+(L$19*Cafe_FitTrend[[#This Row],[ADSpend]])+(L$20*Cafe_FitTrend[[#This Row],[TapsActive]])+(L$21*Cafe_FitTrend[[#This Row],[IsWeekend]])+(L$22*Cafe_FitTrend[[#This Row],[RollChange]])</f>
        <v>15282.870819364554</v>
      </c>
      <c r="J573" s="4"/>
      <c r="K573" s="4">
        <v>545</v>
      </c>
      <c r="L573" s="4">
        <v>12396.723784690228</v>
      </c>
      <c r="M573" s="4">
        <v>-322.8419268581747</v>
      </c>
    </row>
    <row r="574" spans="2:13" x14ac:dyDescent="0.3">
      <c r="B574" s="1">
        <f t="shared" si="8"/>
        <v>43303</v>
      </c>
      <c r="C574" s="2">
        <v>16819.030853241158</v>
      </c>
      <c r="D574">
        <v>78</v>
      </c>
      <c r="E574" cm="1">
        <f t="array" ref="E574">_xlfn.SWITCH(MONTH(Cafe_FitTrend[[#This Row],[Date]]),1,100,2,100,3,100,4,150,5,150,6,150,7,150,8,200,9,150,10,150,11,150,12,150)</f>
        <v>150</v>
      </c>
      <c r="F574">
        <v>22</v>
      </c>
      <c r="G574">
        <f>IF(OR(WEEKDAY(Cafe_FitTrend[[#This Row],[Date]])=1, WEEKDAY(Cafe_FitTrend[[#This Row],[Date]])=7),1,0)</f>
        <v>1</v>
      </c>
      <c r="H574" s="10">
        <f>(Cafe_FitTrend[[#This Row],[Date]]-$B$372)/365*(1+$A$6)</f>
        <v>0.60876712328767124</v>
      </c>
      <c r="I574" s="8">
        <f>L$17+(L$18*Cafe_FitTrend[[#This Row],[Temp]])+(L$19*Cafe_FitTrend[[#This Row],[ADSpend]])+(L$20*Cafe_FitTrend[[#This Row],[TapsActive]])+(L$21*Cafe_FitTrend[[#This Row],[IsWeekend]])+(L$22*Cafe_FitTrend[[#This Row],[RollChange]])</f>
        <v>15285.740968326787</v>
      </c>
      <c r="J574" s="4"/>
      <c r="K574" s="4">
        <v>546</v>
      </c>
      <c r="L574" s="4">
        <v>15461.286926824734</v>
      </c>
      <c r="M574" s="4">
        <v>-132.74081732948798</v>
      </c>
    </row>
    <row r="575" spans="2:13" x14ac:dyDescent="0.3">
      <c r="B575" s="1">
        <f t="shared" si="8"/>
        <v>43304</v>
      </c>
      <c r="C575" s="2">
        <v>13777.722235101055</v>
      </c>
      <c r="D575">
        <v>75</v>
      </c>
      <c r="E575" cm="1">
        <f t="array" ref="E575">_xlfn.SWITCH(MONTH(Cafe_FitTrend[[#This Row],[Date]]),1,100,2,100,3,100,4,150,5,150,6,150,7,150,8,200,9,150,10,150,11,150,12,150)</f>
        <v>150</v>
      </c>
      <c r="F575">
        <v>16</v>
      </c>
      <c r="G575">
        <f>IF(OR(WEEKDAY(Cafe_FitTrend[[#This Row],[Date]])=1, WEEKDAY(Cafe_FitTrend[[#This Row],[Date]])=7),1,0)</f>
        <v>0</v>
      </c>
      <c r="H575" s="10">
        <f>(Cafe_FitTrend[[#This Row],[Date]]-$B$372)/365*(1+$A$6)</f>
        <v>0.61178082191780836</v>
      </c>
      <c r="I575" s="8">
        <f>L$17+(L$18*Cafe_FitTrend[[#This Row],[Temp]])+(L$19*Cafe_FitTrend[[#This Row],[ADSpend]])+(L$20*Cafe_FitTrend[[#This Row],[TapsActive]])+(L$21*Cafe_FitTrend[[#This Row],[IsWeekend]])+(L$22*Cafe_FitTrend[[#This Row],[RollChange]])</f>
        <v>12418.682550373838</v>
      </c>
      <c r="J575" s="4"/>
      <c r="K575" s="4">
        <v>547</v>
      </c>
      <c r="L575" s="4">
        <v>15311.558572504722</v>
      </c>
      <c r="M575" s="4">
        <v>546.03698551117122</v>
      </c>
    </row>
    <row r="576" spans="2:13" x14ac:dyDescent="0.3">
      <c r="B576" s="1">
        <f t="shared" si="8"/>
        <v>43305</v>
      </c>
      <c r="C576" s="2">
        <v>12667.794023062113</v>
      </c>
      <c r="D576">
        <v>76</v>
      </c>
      <c r="E576" cm="1">
        <f t="array" ref="E576">_xlfn.SWITCH(MONTH(Cafe_FitTrend[[#This Row],[Date]]),1,100,2,100,3,100,4,150,5,150,6,150,7,150,8,200,9,150,10,150,11,150,12,150)</f>
        <v>150</v>
      </c>
      <c r="F576">
        <v>17</v>
      </c>
      <c r="G576">
        <f>IF(OR(WEEKDAY(Cafe_FitTrend[[#This Row],[Date]])=1, WEEKDAY(Cafe_FitTrend[[#This Row],[Date]])=7),1,0)</f>
        <v>0</v>
      </c>
      <c r="H576" s="10">
        <f>(Cafe_FitTrend[[#This Row],[Date]]-$B$372)/365*(1+$A$6)</f>
        <v>0.61479452054794526</v>
      </c>
      <c r="I576" s="8">
        <f>L$17+(L$18*Cafe_FitTrend[[#This Row],[Temp]])+(L$19*Cafe_FitTrend[[#This Row],[ADSpend]])+(L$20*Cafe_FitTrend[[#This Row],[TapsActive]])+(L$21*Cafe_FitTrend[[#This Row],[IsWeekend]])+(L$22*Cafe_FitTrend[[#This Row],[RollChange]])</f>
        <v>12448.894547258635</v>
      </c>
      <c r="J576" s="4"/>
      <c r="K576" s="4">
        <v>548</v>
      </c>
      <c r="L576" s="4">
        <v>12448.19385236977</v>
      </c>
      <c r="M576" s="4">
        <v>1316.9223688715356</v>
      </c>
    </row>
    <row r="577" spans="2:13" x14ac:dyDescent="0.3">
      <c r="B577" s="1">
        <f t="shared" si="8"/>
        <v>43306</v>
      </c>
      <c r="C577" s="2">
        <v>11272.921771635425</v>
      </c>
      <c r="D577">
        <v>80</v>
      </c>
      <c r="E577" cm="1">
        <f t="array" ref="E577">_xlfn.SWITCH(MONTH(Cafe_FitTrend[[#This Row],[Date]]),1,100,2,100,3,100,4,150,5,150,6,150,7,150,8,200,9,150,10,150,11,150,12,150)</f>
        <v>150</v>
      </c>
      <c r="F577">
        <v>22</v>
      </c>
      <c r="G577">
        <f>IF(OR(WEEKDAY(Cafe_FitTrend[[#This Row],[Date]])=1, WEEKDAY(Cafe_FitTrend[[#This Row],[Date]])=7),1,0)</f>
        <v>0</v>
      </c>
      <c r="H577" s="10">
        <f>(Cafe_FitTrend[[#This Row],[Date]]-$B$372)/365*(1+$A$6)</f>
        <v>0.61780821917808226</v>
      </c>
      <c r="I577" s="8">
        <f>L$17+(L$18*Cafe_FitTrend[[#This Row],[Temp]])+(L$19*Cafe_FitTrend[[#This Row],[ADSpend]])+(L$20*Cafe_FitTrend[[#This Row],[TapsActive]])+(L$21*Cafe_FitTrend[[#This Row],[IsWeekend]])+(L$22*Cafe_FitTrend[[#This Row],[RollChange]])</f>
        <v>12541.549126423699</v>
      </c>
      <c r="J577" s="4"/>
      <c r="K577" s="4">
        <v>549</v>
      </c>
      <c r="L577" s="4">
        <v>12658.346200459378</v>
      </c>
      <c r="M577" s="4">
        <v>-1086.7366256890436</v>
      </c>
    </row>
    <row r="578" spans="2:13" x14ac:dyDescent="0.3">
      <c r="B578" s="1">
        <f t="shared" si="8"/>
        <v>43307</v>
      </c>
      <c r="C578" s="2">
        <v>13098.960651547115</v>
      </c>
      <c r="D578">
        <v>81</v>
      </c>
      <c r="E578" cm="1">
        <f t="array" ref="E578">_xlfn.SWITCH(MONTH(Cafe_FitTrend[[#This Row],[Date]]),1,100,2,100,3,100,4,150,5,150,6,150,7,150,8,200,9,150,10,150,11,150,12,150)</f>
        <v>150</v>
      </c>
      <c r="F578">
        <v>15</v>
      </c>
      <c r="G578">
        <f>IF(OR(WEEKDAY(Cafe_FitTrend[[#This Row],[Date]])=1, WEEKDAY(Cafe_FitTrend[[#This Row],[Date]])=7),1,0)</f>
        <v>0</v>
      </c>
      <c r="H578" s="10">
        <f>(Cafe_FitTrend[[#This Row],[Date]]-$B$372)/365*(1+$A$6)</f>
        <v>0.62082191780821927</v>
      </c>
      <c r="I578" s="8">
        <f>L$17+(L$18*Cafe_FitTrend[[#This Row],[Temp]])+(L$19*Cafe_FitTrend[[#This Row],[ADSpend]])+(L$20*Cafe_FitTrend[[#This Row],[TapsActive]])+(L$21*Cafe_FitTrend[[#This Row],[IsWeekend]])+(L$22*Cafe_FitTrend[[#This Row],[RollChange]])</f>
        <v>12728.424815207887</v>
      </c>
      <c r="J578" s="4"/>
      <c r="K578" s="4">
        <v>550</v>
      </c>
      <c r="L578" s="4">
        <v>12759.131156858732</v>
      </c>
      <c r="M578" s="4">
        <v>1019.0332191673242</v>
      </c>
    </row>
    <row r="579" spans="2:13" x14ac:dyDescent="0.3">
      <c r="B579" s="1">
        <f t="shared" si="8"/>
        <v>43308</v>
      </c>
      <c r="C579" s="2">
        <v>11801.663736193892</v>
      </c>
      <c r="D579">
        <v>82</v>
      </c>
      <c r="E579" cm="1">
        <f t="array" ref="E579">_xlfn.SWITCH(MONTH(Cafe_FitTrend[[#This Row],[Date]]),1,100,2,100,3,100,4,150,5,150,6,150,7,150,8,200,9,150,10,150,11,150,12,150)</f>
        <v>150</v>
      </c>
      <c r="F579">
        <v>18</v>
      </c>
      <c r="G579">
        <f>IF(OR(WEEKDAY(Cafe_FitTrend[[#This Row],[Date]])=1, WEEKDAY(Cafe_FitTrend[[#This Row],[Date]])=7),1,0)</f>
        <v>0</v>
      </c>
      <c r="H579" s="10">
        <f>(Cafe_FitTrend[[#This Row],[Date]]-$B$372)/365*(1+$A$6)</f>
        <v>0.62383561643835617</v>
      </c>
      <c r="I579" s="8">
        <f>L$17+(L$18*Cafe_FitTrend[[#This Row],[Temp]])+(L$19*Cafe_FitTrend[[#This Row],[ADSpend]])+(L$20*Cafe_FitTrend[[#This Row],[TapsActive]])+(L$21*Cafe_FitTrend[[#This Row],[IsWeekend]])+(L$22*Cafe_FitTrend[[#This Row],[RollChange]])</f>
        <v>12719.470889117834</v>
      </c>
      <c r="J579" s="4"/>
      <c r="K579" s="4">
        <v>551</v>
      </c>
      <c r="L579" s="4">
        <v>12531.070956589021</v>
      </c>
      <c r="M579" s="4">
        <v>796.46451923390123</v>
      </c>
    </row>
    <row r="580" spans="2:13" x14ac:dyDescent="0.3">
      <c r="B580" s="1">
        <f t="shared" si="8"/>
        <v>43309</v>
      </c>
      <c r="C580" s="2">
        <v>17024.321605899135</v>
      </c>
      <c r="D580">
        <v>82</v>
      </c>
      <c r="E580" cm="1">
        <f t="array" ref="E580">_xlfn.SWITCH(MONTH(Cafe_FitTrend[[#This Row],[Date]]),1,100,2,100,3,100,4,150,5,150,6,150,7,150,8,200,9,150,10,150,11,150,12,150)</f>
        <v>150</v>
      </c>
      <c r="F580">
        <v>20</v>
      </c>
      <c r="G580">
        <f>IF(OR(WEEKDAY(Cafe_FitTrend[[#This Row],[Date]])=1, WEEKDAY(Cafe_FitTrend[[#This Row],[Date]])=7),1,0)</f>
        <v>1</v>
      </c>
      <c r="H580" s="10">
        <f>(Cafe_FitTrend[[#This Row],[Date]]-$B$372)/365*(1+$A$6)</f>
        <v>0.62684931506849317</v>
      </c>
      <c r="I580" s="8">
        <f>L$17+(L$18*Cafe_FitTrend[[#This Row],[Temp]])+(L$19*Cafe_FitTrend[[#This Row],[ADSpend]])+(L$20*Cafe_FitTrend[[#This Row],[TapsActive]])+(L$21*Cafe_FitTrend[[#This Row],[IsWeekend]])+(L$22*Cafe_FitTrend[[#This Row],[RollChange]])</f>
        <v>15529.827022714984</v>
      </c>
      <c r="J580" s="4"/>
      <c r="K580" s="4">
        <v>552</v>
      </c>
      <c r="L580" s="4">
        <v>12663.262949528082</v>
      </c>
      <c r="M580" s="4">
        <v>606.633856286624</v>
      </c>
    </row>
    <row r="581" spans="2:13" x14ac:dyDescent="0.3">
      <c r="B581" s="1">
        <f t="shared" si="8"/>
        <v>43310</v>
      </c>
      <c r="C581" s="2">
        <v>16893.480617860852</v>
      </c>
      <c r="D581">
        <v>79</v>
      </c>
      <c r="E581" cm="1">
        <f t="array" ref="E581">_xlfn.SWITCH(MONTH(Cafe_FitTrend[[#This Row],[Date]]),1,100,2,100,3,100,4,150,5,150,6,150,7,150,8,200,9,150,10,150,11,150,12,150)</f>
        <v>150</v>
      </c>
      <c r="F581">
        <v>14</v>
      </c>
      <c r="G581">
        <f>IF(OR(WEEKDAY(Cafe_FitTrend[[#This Row],[Date]])=1, WEEKDAY(Cafe_FitTrend[[#This Row],[Date]])=7),1,0)</f>
        <v>1</v>
      </c>
      <c r="H581" s="10">
        <f>(Cafe_FitTrend[[#This Row],[Date]]-$B$372)/365*(1+$A$6)</f>
        <v>0.62986301369863018</v>
      </c>
      <c r="I581" s="8">
        <f>L$17+(L$18*Cafe_FitTrend[[#This Row],[Temp]])+(L$19*Cafe_FitTrend[[#This Row],[ADSpend]])+(L$20*Cafe_FitTrend[[#This Row],[TapsActive]])+(L$21*Cafe_FitTrend[[#This Row],[IsWeekend]])+(L$22*Cafe_FitTrend[[#This Row],[RollChange]])</f>
        <v>15509.420512371798</v>
      </c>
      <c r="J581" s="4"/>
      <c r="K581" s="4">
        <v>553</v>
      </c>
      <c r="L581" s="4">
        <v>15352.427616382693</v>
      </c>
      <c r="M581" s="4">
        <v>713.93613176561121</v>
      </c>
    </row>
    <row r="582" spans="2:13" x14ac:dyDescent="0.3">
      <c r="B582" s="1">
        <f t="shared" si="8"/>
        <v>43311</v>
      </c>
      <c r="C582" s="2">
        <v>11891.413903816285</v>
      </c>
      <c r="D582">
        <v>79</v>
      </c>
      <c r="E582" cm="1">
        <f t="array" ref="E582">_xlfn.SWITCH(MONTH(Cafe_FitTrend[[#This Row],[Date]]),1,100,2,100,3,100,4,150,5,150,6,150,7,150,8,200,9,150,10,150,11,150,12,150)</f>
        <v>150</v>
      </c>
      <c r="F582">
        <v>13</v>
      </c>
      <c r="G582">
        <f>IF(OR(WEEKDAY(Cafe_FitTrend[[#This Row],[Date]])=1, WEEKDAY(Cafe_FitTrend[[#This Row],[Date]])=7),1,0)</f>
        <v>0</v>
      </c>
      <c r="H582" s="10">
        <f>(Cafe_FitTrend[[#This Row],[Date]]-$B$372)/365*(1+$A$6)</f>
        <v>0.63287671232876719</v>
      </c>
      <c r="I582" s="8">
        <f>L$17+(L$18*Cafe_FitTrend[[#This Row],[Temp]])+(L$19*Cafe_FitTrend[[#This Row],[ADSpend]])+(L$20*Cafe_FitTrend[[#This Row],[TapsActive]])+(L$21*Cafe_FitTrend[[#This Row],[IsWeekend]])+(L$22*Cafe_FitTrend[[#This Row],[RollChange]])</f>
        <v>12685.221715211694</v>
      </c>
      <c r="J582" s="4"/>
      <c r="K582" s="4">
        <v>554</v>
      </c>
      <c r="L582" s="4">
        <v>15257.382957907803</v>
      </c>
      <c r="M582" s="4">
        <v>423.40640126445396</v>
      </c>
    </row>
    <row r="583" spans="2:13" x14ac:dyDescent="0.3">
      <c r="B583" s="1">
        <f t="shared" si="8"/>
        <v>43312</v>
      </c>
      <c r="C583" s="2">
        <v>12999.506622663313</v>
      </c>
      <c r="D583">
        <v>76</v>
      </c>
      <c r="E583" cm="1">
        <f t="array" ref="E583">_xlfn.SWITCH(MONTH(Cafe_FitTrend[[#This Row],[Date]]),1,100,2,100,3,100,4,150,5,150,6,150,7,150,8,200,9,150,10,150,11,150,12,150)</f>
        <v>150</v>
      </c>
      <c r="F583">
        <v>17</v>
      </c>
      <c r="G583">
        <f>IF(OR(WEEKDAY(Cafe_FitTrend[[#This Row],[Date]])=1, WEEKDAY(Cafe_FitTrend[[#This Row],[Date]])=7),1,0)</f>
        <v>0</v>
      </c>
      <c r="H583" s="10">
        <f>(Cafe_FitTrend[[#This Row],[Date]]-$B$372)/365*(1+$A$6)</f>
        <v>0.63589041095890408</v>
      </c>
      <c r="I583" s="8">
        <f>L$17+(L$18*Cafe_FitTrend[[#This Row],[Temp]])+(L$19*Cafe_FitTrend[[#This Row],[ADSpend]])+(L$20*Cafe_FitTrend[[#This Row],[TapsActive]])+(L$21*Cafe_FitTrend[[#This Row],[IsWeekend]])+(L$22*Cafe_FitTrend[[#This Row],[RollChange]])</f>
        <v>12468.985589994267</v>
      </c>
      <c r="J583" s="4"/>
      <c r="K583" s="4">
        <v>555</v>
      </c>
      <c r="L583" s="4">
        <v>12546.616741055099</v>
      </c>
      <c r="M583" s="4">
        <v>-50.93954372054759</v>
      </c>
    </row>
    <row r="584" spans="2:13" x14ac:dyDescent="0.3">
      <c r="B584" s="1">
        <f t="shared" si="8"/>
        <v>43313</v>
      </c>
      <c r="C584" s="2">
        <v>13177.256032147643</v>
      </c>
      <c r="D584">
        <v>73</v>
      </c>
      <c r="E584" cm="1">
        <f t="array" ref="E584">_xlfn.SWITCH(MONTH(Cafe_FitTrend[[#This Row],[Date]]),1,100,2,100,3,100,4,150,5,150,6,150,7,150,8,200,9,150,10,150,11,150,12,150)</f>
        <v>200</v>
      </c>
      <c r="F584">
        <v>14</v>
      </c>
      <c r="G584">
        <f>IF(OR(WEEKDAY(Cafe_FitTrend[[#This Row],[Date]])=1, WEEKDAY(Cafe_FitTrend[[#This Row],[Date]])=7),1,0)</f>
        <v>0</v>
      </c>
      <c r="H584" s="10">
        <f>(Cafe_FitTrend[[#This Row],[Date]]-$B$372)/365*(1+$A$6)</f>
        <v>0.63890410958904109</v>
      </c>
      <c r="I584" s="8">
        <f>L$17+(L$18*Cafe_FitTrend[[#This Row],[Temp]])+(L$19*Cafe_FitTrend[[#This Row],[ADSpend]])+(L$20*Cafe_FitTrend[[#This Row],[TapsActive]])+(L$21*Cafe_FitTrend[[#This Row],[IsWeekend]])+(L$22*Cafe_FitTrend[[#This Row],[RollChange]])</f>
        <v>13854.353861427551</v>
      </c>
      <c r="J584" s="4"/>
      <c r="K584" s="4">
        <v>556</v>
      </c>
      <c r="L584" s="4">
        <v>12592.346510810175</v>
      </c>
      <c r="M584" s="4">
        <v>-1081.2669011842008</v>
      </c>
    </row>
    <row r="585" spans="2:13" x14ac:dyDescent="0.3">
      <c r="B585" s="1">
        <f t="shared" ref="B585:B648" si="9">B584+1</f>
        <v>43314</v>
      </c>
      <c r="C585" s="2">
        <v>14749.749914567683</v>
      </c>
      <c r="D585">
        <v>72</v>
      </c>
      <c r="E585" cm="1">
        <f t="array" ref="E585">_xlfn.SWITCH(MONTH(Cafe_FitTrend[[#This Row],[Date]]),1,100,2,100,3,100,4,150,5,150,6,150,7,150,8,200,9,150,10,150,11,150,12,150)</f>
        <v>200</v>
      </c>
      <c r="F585">
        <v>17</v>
      </c>
      <c r="G585">
        <f>IF(OR(WEEKDAY(Cafe_FitTrend[[#This Row],[Date]])=1, WEEKDAY(Cafe_FitTrend[[#This Row],[Date]])=7),1,0)</f>
        <v>0</v>
      </c>
      <c r="H585" s="10">
        <f>(Cafe_FitTrend[[#This Row],[Date]]-$B$372)/365*(1+$A$6)</f>
        <v>0.64191780821917821</v>
      </c>
      <c r="I585" s="8">
        <f>L$17+(L$18*Cafe_FitTrend[[#This Row],[Temp]])+(L$19*Cafe_FitTrend[[#This Row],[ADSpend]])+(L$20*Cafe_FitTrend[[#This Row],[TapsActive]])+(L$21*Cafe_FitTrend[[#This Row],[IsWeekend]])+(L$22*Cafe_FitTrend[[#This Row],[RollChange]])</f>
        <v>13751.550316517523</v>
      </c>
      <c r="J585" s="4"/>
      <c r="K585" s="4">
        <v>557</v>
      </c>
      <c r="L585" s="4">
        <v>12779.222199594364</v>
      </c>
      <c r="M585" s="4">
        <v>326.65907146812606</v>
      </c>
    </row>
    <row r="586" spans="2:13" x14ac:dyDescent="0.3">
      <c r="B586" s="1">
        <f t="shared" si="9"/>
        <v>43315</v>
      </c>
      <c r="C586" s="2">
        <v>14242.076853424305</v>
      </c>
      <c r="D586">
        <v>76</v>
      </c>
      <c r="E586" cm="1">
        <f t="array" ref="E586">_xlfn.SWITCH(MONTH(Cafe_FitTrend[[#This Row],[Date]]),1,100,2,100,3,100,4,150,5,150,6,150,7,150,8,200,9,150,10,150,11,150,12,150)</f>
        <v>200</v>
      </c>
      <c r="F586">
        <v>12</v>
      </c>
      <c r="G586">
        <f>IF(OR(WEEKDAY(Cafe_FitTrend[[#This Row],[Date]])=1, WEEKDAY(Cafe_FitTrend[[#This Row],[Date]])=7),1,0)</f>
        <v>0</v>
      </c>
      <c r="H586" s="10">
        <f>(Cafe_FitTrend[[#This Row],[Date]]-$B$372)/365*(1+$A$6)</f>
        <v>0.64493150684931511</v>
      </c>
      <c r="I586" s="8">
        <f>L$17+(L$18*Cafe_FitTrend[[#This Row],[Temp]])+(L$19*Cafe_FitTrend[[#This Row],[ADSpend]])+(L$20*Cafe_FitTrend[[#This Row],[TapsActive]])+(L$21*Cafe_FitTrend[[#This Row],[IsWeekend]])+(L$22*Cafe_FitTrend[[#This Row],[RollChange]])</f>
        <v>14040.034510556827</v>
      </c>
      <c r="J586" s="4"/>
      <c r="K586" s="4">
        <v>558</v>
      </c>
      <c r="L586" s="4">
        <v>12785.786046374593</v>
      </c>
      <c r="M586" s="4">
        <v>-236.97852625948872</v>
      </c>
    </row>
    <row r="587" spans="2:13" x14ac:dyDescent="0.3">
      <c r="B587" s="1">
        <f t="shared" si="9"/>
        <v>43316</v>
      </c>
      <c r="C587" s="2">
        <v>16026.226763182352</v>
      </c>
      <c r="D587">
        <v>80</v>
      </c>
      <c r="E587" cm="1">
        <f t="array" ref="E587">_xlfn.SWITCH(MONTH(Cafe_FitTrend[[#This Row],[Date]]),1,100,2,100,3,100,4,150,5,150,6,150,7,150,8,200,9,150,10,150,11,150,12,150)</f>
        <v>200</v>
      </c>
      <c r="F587">
        <v>19</v>
      </c>
      <c r="G587">
        <f>IF(OR(WEEKDAY(Cafe_FitTrend[[#This Row],[Date]])=1, WEEKDAY(Cafe_FitTrend[[#This Row],[Date]])=7),1,0)</f>
        <v>1</v>
      </c>
      <c r="H587" s="10">
        <f>(Cafe_FitTrend[[#This Row],[Date]]-$B$372)/365*(1+$A$6)</f>
        <v>0.64794520547945211</v>
      </c>
      <c r="I587" s="8">
        <f>L$17+(L$18*Cafe_FitTrend[[#This Row],[Temp]])+(L$19*Cafe_FitTrend[[#This Row],[ADSpend]])+(L$20*Cafe_FitTrend[[#This Row],[TapsActive]])+(L$21*Cafe_FitTrend[[#This Row],[IsWeekend]])+(L$22*Cafe_FitTrend[[#This Row],[RollChange]])</f>
        <v>16940.175074356805</v>
      </c>
      <c r="J587" s="4"/>
      <c r="K587" s="4">
        <v>559</v>
      </c>
      <c r="L587" s="4">
        <v>12671.529917211432</v>
      </c>
      <c r="M587" s="4">
        <v>981.31336960307453</v>
      </c>
    </row>
    <row r="588" spans="2:13" x14ac:dyDescent="0.3">
      <c r="B588" s="1">
        <f t="shared" si="9"/>
        <v>43317</v>
      </c>
      <c r="C588" s="2">
        <v>16704.376409562443</v>
      </c>
      <c r="D588">
        <v>82</v>
      </c>
      <c r="E588" cm="1">
        <f t="array" ref="E588">_xlfn.SWITCH(MONTH(Cafe_FitTrend[[#This Row],[Date]]),1,100,2,100,3,100,4,150,5,150,6,150,7,150,8,200,9,150,10,150,11,150,12,150)</f>
        <v>200</v>
      </c>
      <c r="F588">
        <v>14</v>
      </c>
      <c r="G588">
        <f>IF(OR(WEEKDAY(Cafe_FitTrend[[#This Row],[Date]])=1, WEEKDAY(Cafe_FitTrend[[#This Row],[Date]])=7),1,0)</f>
        <v>1</v>
      </c>
      <c r="H588" s="10">
        <f>(Cafe_FitTrend[[#This Row],[Date]]-$B$372)/365*(1+$A$6)</f>
        <v>0.65095890410958912</v>
      </c>
      <c r="I588" s="8">
        <f>L$17+(L$18*Cafe_FitTrend[[#This Row],[Temp]])+(L$19*Cafe_FitTrend[[#This Row],[ADSpend]])+(L$20*Cafe_FitTrend[[#This Row],[TapsActive]])+(L$21*Cafe_FitTrend[[#This Row],[IsWeekend]])+(L$22*Cafe_FitTrend[[#This Row],[RollChange]])</f>
        <v>17134.809649576131</v>
      </c>
      <c r="J588" s="4"/>
      <c r="K588" s="4">
        <v>560</v>
      </c>
      <c r="L588" s="4">
        <v>15348.870509013754</v>
      </c>
      <c r="M588" s="4">
        <v>-199.08703693441203</v>
      </c>
    </row>
    <row r="589" spans="2:13" x14ac:dyDescent="0.3">
      <c r="B589" s="1">
        <f t="shared" si="9"/>
        <v>43318</v>
      </c>
      <c r="C589" s="2">
        <v>15638.191833322589</v>
      </c>
      <c r="D589">
        <v>84</v>
      </c>
      <c r="E589" cm="1">
        <f t="array" ref="E589">_xlfn.SWITCH(MONTH(Cafe_FitTrend[[#This Row],[Date]]),1,100,2,100,3,100,4,150,5,150,6,150,7,150,8,200,9,150,10,150,11,150,12,150)</f>
        <v>200</v>
      </c>
      <c r="F589">
        <v>20</v>
      </c>
      <c r="G589">
        <f>IF(OR(WEEKDAY(Cafe_FitTrend[[#This Row],[Date]])=1, WEEKDAY(Cafe_FitTrend[[#This Row],[Date]])=7),1,0)</f>
        <v>0</v>
      </c>
      <c r="H589" s="10">
        <f>(Cafe_FitTrend[[#This Row],[Date]]-$B$372)/365*(1+$A$6)</f>
        <v>0.65397260273972613</v>
      </c>
      <c r="I589" s="8">
        <f>L$17+(L$18*Cafe_FitTrend[[#This Row],[Temp]])+(L$19*Cafe_FitTrend[[#This Row],[ADSpend]])+(L$20*Cafe_FitTrend[[#This Row],[TapsActive]])+(L$21*Cafe_FitTrend[[#This Row],[IsWeekend]])+(L$22*Cafe_FitTrend[[#This Row],[RollChange]])</f>
        <v>14267.379740824035</v>
      </c>
      <c r="J589" s="4"/>
      <c r="K589" s="4">
        <v>561</v>
      </c>
      <c r="L589" s="4">
        <v>15410.489542438259</v>
      </c>
      <c r="M589" s="4">
        <v>729.50975329693574</v>
      </c>
    </row>
    <row r="590" spans="2:13" x14ac:dyDescent="0.3">
      <c r="B590" s="1">
        <f t="shared" si="9"/>
        <v>43319</v>
      </c>
      <c r="C590" s="2">
        <v>13476.131112522478</v>
      </c>
      <c r="D590">
        <v>83</v>
      </c>
      <c r="E590" cm="1">
        <f t="array" ref="E590">_xlfn.SWITCH(MONTH(Cafe_FitTrend[[#This Row],[Date]]),1,100,2,100,3,100,4,150,5,150,6,150,7,150,8,200,9,150,10,150,11,150,12,150)</f>
        <v>200</v>
      </c>
      <c r="F590">
        <v>22</v>
      </c>
      <c r="G590">
        <f>IF(OR(WEEKDAY(Cafe_FitTrend[[#This Row],[Date]])=1, WEEKDAY(Cafe_FitTrend[[#This Row],[Date]])=7),1,0)</f>
        <v>0</v>
      </c>
      <c r="H590" s="10">
        <f>(Cafe_FitTrend[[#This Row],[Date]]-$B$372)/365*(1+$A$6)</f>
        <v>0.65698630136986302</v>
      </c>
      <c r="I590" s="8">
        <f>L$17+(L$18*Cafe_FitTrend[[#This Row],[Temp]])+(L$19*Cafe_FitTrend[[#This Row],[ADSpend]])+(L$20*Cafe_FitTrend[[#This Row],[TapsActive]])+(L$21*Cafe_FitTrend[[#This Row],[IsWeekend]])+(L$22*Cafe_FitTrend[[#This Row],[RollChange]])</f>
        <v>14184.159157401435</v>
      </c>
      <c r="J590" s="4"/>
      <c r="K590" s="4">
        <v>562</v>
      </c>
      <c r="L590" s="4">
        <v>12691.964439150415</v>
      </c>
      <c r="M590" s="4">
        <v>-802.51803365002706</v>
      </c>
    </row>
    <row r="591" spans="2:13" x14ac:dyDescent="0.3">
      <c r="B591" s="1">
        <f t="shared" si="9"/>
        <v>43320</v>
      </c>
      <c r="C591" s="2">
        <v>13364.340644752236</v>
      </c>
      <c r="D591">
        <v>80</v>
      </c>
      <c r="E591" cm="1">
        <f t="array" ref="E591">_xlfn.SWITCH(MONTH(Cafe_FitTrend[[#This Row],[Date]]),1,100,2,100,3,100,4,150,5,150,6,150,7,150,8,200,9,150,10,150,11,150,12,150)</f>
        <v>200</v>
      </c>
      <c r="F591">
        <v>20</v>
      </c>
      <c r="G591">
        <f>IF(OR(WEEKDAY(Cafe_FitTrend[[#This Row],[Date]])=1, WEEKDAY(Cafe_FitTrend[[#This Row],[Date]])=7),1,0)</f>
        <v>0</v>
      </c>
      <c r="H591" s="10">
        <f>(Cafe_FitTrend[[#This Row],[Date]]-$B$372)/365*(1+$A$6)</f>
        <v>0.66</v>
      </c>
      <c r="I591" s="8">
        <f>L$17+(L$18*Cafe_FitTrend[[#This Row],[Temp]])+(L$19*Cafe_FitTrend[[#This Row],[ADSpend]])+(L$20*Cafe_FitTrend[[#This Row],[TapsActive]])+(L$21*Cafe_FitTrend[[#This Row],[IsWeekend]])+(L$22*Cafe_FitTrend[[#This Row],[RollChange]])</f>
        <v>14085.420801108552</v>
      </c>
      <c r="J591" s="4"/>
      <c r="K591" s="4">
        <v>563</v>
      </c>
      <c r="L591" s="4">
        <v>12596.919780675527</v>
      </c>
      <c r="M591" s="4">
        <v>269.74921012318555</v>
      </c>
    </row>
    <row r="592" spans="2:13" x14ac:dyDescent="0.3">
      <c r="B592" s="1">
        <f t="shared" si="9"/>
        <v>43321</v>
      </c>
      <c r="C592" s="2">
        <v>12851.4045944014</v>
      </c>
      <c r="D592">
        <v>77</v>
      </c>
      <c r="E592" cm="1">
        <f t="array" ref="E592">_xlfn.SWITCH(MONTH(Cafe_FitTrend[[#This Row],[Date]]),1,100,2,100,3,100,4,150,5,150,6,150,7,150,8,200,9,150,10,150,11,150,12,150)</f>
        <v>200</v>
      </c>
      <c r="F592">
        <v>14</v>
      </c>
      <c r="G592">
        <f>IF(OR(WEEKDAY(Cafe_FitTrend[[#This Row],[Date]])=1, WEEKDAY(Cafe_FitTrend[[#This Row],[Date]])=7),1,0)</f>
        <v>0</v>
      </c>
      <c r="H592" s="10">
        <f>(Cafe_FitTrend[[#This Row],[Date]]-$B$372)/365*(1+$A$6)</f>
        <v>0.66301369863013704</v>
      </c>
      <c r="I592" s="8">
        <f>L$17+(L$18*Cafe_FitTrend[[#This Row],[Temp]])+(L$19*Cafe_FitTrend[[#This Row],[ADSpend]])+(L$20*Cafe_FitTrend[[#This Row],[TapsActive]])+(L$21*Cafe_FitTrend[[#This Row],[IsWeekend]])+(L$22*Cafe_FitTrend[[#This Row],[RollChange]])</f>
        <v>14065.014290765368</v>
      </c>
      <c r="J592" s="4"/>
      <c r="K592" s="4">
        <v>564</v>
      </c>
      <c r="L592" s="4">
        <v>12674.056586970313</v>
      </c>
      <c r="M592" s="4">
        <v>-43.061876837231466</v>
      </c>
    </row>
    <row r="593" spans="2:13" x14ac:dyDescent="0.3">
      <c r="B593" s="1">
        <f t="shared" si="9"/>
        <v>43322</v>
      </c>
      <c r="C593" s="2">
        <v>14667.215264783663</v>
      </c>
      <c r="D593">
        <v>77</v>
      </c>
      <c r="E593" cm="1">
        <f t="array" ref="E593">_xlfn.SWITCH(MONTH(Cafe_FitTrend[[#This Row],[Date]]),1,100,2,100,3,100,4,150,5,150,6,150,7,150,8,200,9,150,10,150,11,150,12,150)</f>
        <v>200</v>
      </c>
      <c r="F593">
        <v>20</v>
      </c>
      <c r="G593">
        <f>IF(OR(WEEKDAY(Cafe_FitTrend[[#This Row],[Date]])=1, WEEKDAY(Cafe_FitTrend[[#This Row],[Date]])=7),1,0)</f>
        <v>0</v>
      </c>
      <c r="H593" s="10">
        <f>(Cafe_FitTrend[[#This Row],[Date]]-$B$372)/365*(1+$A$6)</f>
        <v>0.66602739726027393</v>
      </c>
      <c r="I593" s="8">
        <f>L$17+(L$18*Cafe_FitTrend[[#This Row],[Temp]])+(L$19*Cafe_FitTrend[[#This Row],[ADSpend]])+(L$20*Cafe_FitTrend[[#This Row],[TapsActive]])+(L$21*Cafe_FitTrend[[#This Row],[IsWeekend]])+(L$22*Cafe_FitTrend[[#This Row],[RollChange]])</f>
        <v>13950.386670803056</v>
      </c>
      <c r="J593" s="4"/>
      <c r="K593" s="4">
        <v>565</v>
      </c>
      <c r="L593" s="4">
        <v>12755.258581882243</v>
      </c>
      <c r="M593" s="4">
        <v>-92.758246142117059</v>
      </c>
    </row>
    <row r="594" spans="2:13" x14ac:dyDescent="0.3">
      <c r="B594" s="1">
        <f t="shared" si="9"/>
        <v>43323</v>
      </c>
      <c r="C594" s="2">
        <v>16116.125830084104</v>
      </c>
      <c r="D594">
        <v>79</v>
      </c>
      <c r="E594" cm="1">
        <f t="array" ref="E594">_xlfn.SWITCH(MONTH(Cafe_FitTrend[[#This Row],[Date]]),1,100,2,100,3,100,4,150,5,150,6,150,7,150,8,200,9,150,10,150,11,150,12,150)</f>
        <v>200</v>
      </c>
      <c r="F594">
        <v>20</v>
      </c>
      <c r="G594">
        <f>IF(OR(WEEKDAY(Cafe_FitTrend[[#This Row],[Date]])=1, WEEKDAY(Cafe_FitTrend[[#This Row],[Date]])=7),1,0)</f>
        <v>1</v>
      </c>
      <c r="H594" s="10">
        <f>(Cafe_FitTrend[[#This Row],[Date]]-$B$372)/365*(1+$A$6)</f>
        <v>0.66904109589041105</v>
      </c>
      <c r="I594" s="8">
        <f>L$17+(L$18*Cafe_FitTrend[[#This Row],[Temp]])+(L$19*Cafe_FitTrend[[#This Row],[ADSpend]])+(L$20*Cafe_FitTrend[[#This Row],[TapsActive]])+(L$21*Cafe_FitTrend[[#This Row],[IsWeekend]])+(L$22*Cafe_FitTrend[[#This Row],[RollChange]])</f>
        <v>16893.758346195027</v>
      </c>
      <c r="J594" s="4"/>
      <c r="K594" s="4">
        <v>566</v>
      </c>
      <c r="L594" s="4">
        <v>12472.514685767404</v>
      </c>
      <c r="M594" s="4">
        <v>129.89892310721189</v>
      </c>
    </row>
    <row r="595" spans="2:13" x14ac:dyDescent="0.3">
      <c r="B595" s="1">
        <f t="shared" si="9"/>
        <v>43324</v>
      </c>
      <c r="C595" s="2">
        <v>17493.898205004811</v>
      </c>
      <c r="D595">
        <v>80</v>
      </c>
      <c r="E595" cm="1">
        <f t="array" ref="E595">_xlfn.SWITCH(MONTH(Cafe_FitTrend[[#This Row],[Date]]),1,100,2,100,3,100,4,150,5,150,6,150,7,150,8,200,9,150,10,150,11,150,12,150)</f>
        <v>200</v>
      </c>
      <c r="F595">
        <v>20</v>
      </c>
      <c r="G595">
        <f>IF(OR(WEEKDAY(Cafe_FitTrend[[#This Row],[Date]])=1, WEEKDAY(Cafe_FitTrend[[#This Row],[Date]])=7),1,0)</f>
        <v>1</v>
      </c>
      <c r="H595" s="10">
        <f>(Cafe_FitTrend[[#This Row],[Date]]-$B$372)/365*(1+$A$6)</f>
        <v>0.67205479452054806</v>
      </c>
      <c r="I595" s="8">
        <f>L$17+(L$18*Cafe_FitTrend[[#This Row],[Temp]])+(L$19*Cafe_FitTrend[[#This Row],[ADSpend]])+(L$20*Cafe_FitTrend[[#This Row],[TapsActive]])+(L$21*Cafe_FitTrend[[#This Row],[IsWeekend]])+(L$22*Cafe_FitTrend[[#This Row],[RollChange]])</f>
        <v>16943.553304567246</v>
      </c>
      <c r="J595" s="4"/>
      <c r="K595" s="4">
        <v>567</v>
      </c>
      <c r="L595" s="4">
        <v>15282.870819364554</v>
      </c>
      <c r="M595" s="4">
        <v>-1133.42562895632</v>
      </c>
    </row>
    <row r="596" spans="2:13" x14ac:dyDescent="0.3">
      <c r="B596" s="1">
        <f t="shared" si="9"/>
        <v>43325</v>
      </c>
      <c r="C596" s="2">
        <v>14645.251612099903</v>
      </c>
      <c r="D596">
        <v>81</v>
      </c>
      <c r="E596" cm="1">
        <f t="array" ref="E596">_xlfn.SWITCH(MONTH(Cafe_FitTrend[[#This Row],[Date]]),1,100,2,100,3,100,4,150,5,150,6,150,7,150,8,200,9,150,10,150,11,150,12,150)</f>
        <v>200</v>
      </c>
      <c r="F596">
        <v>19</v>
      </c>
      <c r="G596">
        <f>IF(OR(WEEKDAY(Cafe_FitTrend[[#This Row],[Date]])=1, WEEKDAY(Cafe_FitTrend[[#This Row],[Date]])=7),1,0)</f>
        <v>0</v>
      </c>
      <c r="H596" s="10">
        <f>(Cafe_FitTrend[[#This Row],[Date]]-$B$372)/365*(1+$A$6)</f>
        <v>0.67506849315068507</v>
      </c>
      <c r="I596" s="8">
        <f>L$17+(L$18*Cafe_FitTrend[[#This Row],[Temp]])+(L$19*Cafe_FitTrend[[#This Row],[ADSpend]])+(L$20*Cafe_FitTrend[[#This Row],[TapsActive]])+(L$21*Cafe_FitTrend[[#This Row],[IsWeekend]])+(L$22*Cafe_FitTrend[[#This Row],[RollChange]])</f>
        <v>14166.27931681713</v>
      </c>
      <c r="J596" s="4"/>
      <c r="K596" s="4">
        <v>568</v>
      </c>
      <c r="L596" s="4">
        <v>15285.740968326787</v>
      </c>
      <c r="M596" s="4">
        <v>1533.2898849143712</v>
      </c>
    </row>
    <row r="597" spans="2:13" x14ac:dyDescent="0.3">
      <c r="B597" s="1">
        <f t="shared" si="9"/>
        <v>43326</v>
      </c>
      <c r="C597" s="2">
        <v>14714.54829628806</v>
      </c>
      <c r="D597">
        <v>80</v>
      </c>
      <c r="E597" cm="1">
        <f t="array" ref="E597">_xlfn.SWITCH(MONTH(Cafe_FitTrend[[#This Row],[Date]]),1,100,2,100,3,100,4,150,5,150,6,150,7,150,8,200,9,150,10,150,11,150,12,150)</f>
        <v>200</v>
      </c>
      <c r="F597">
        <v>17</v>
      </c>
      <c r="G597">
        <f>IF(OR(WEEKDAY(Cafe_FitTrend[[#This Row],[Date]])=1, WEEKDAY(Cafe_FitTrend[[#This Row],[Date]])=7),1,0)</f>
        <v>0</v>
      </c>
      <c r="H597" s="10">
        <f>(Cafe_FitTrend[[#This Row],[Date]]-$B$372)/365*(1+$A$6)</f>
        <v>0.67808219178082196</v>
      </c>
      <c r="I597" s="8">
        <f>L$17+(L$18*Cafe_FitTrend[[#This Row],[Temp]])+(L$19*Cafe_FitTrend[[#This Row],[ADSpend]])+(L$20*Cafe_FitTrend[[#This Row],[TapsActive]])+(L$21*Cafe_FitTrend[[#This Row],[IsWeekend]])+(L$22*Cafe_FitTrend[[#This Row],[RollChange]])</f>
        <v>14161.390579344223</v>
      </c>
      <c r="J597" s="4"/>
      <c r="K597" s="4">
        <v>569</v>
      </c>
      <c r="L597" s="4">
        <v>12418.682550373838</v>
      </c>
      <c r="M597" s="4">
        <v>1359.0396847272168</v>
      </c>
    </row>
    <row r="598" spans="2:13" x14ac:dyDescent="0.3">
      <c r="B598" s="1">
        <f t="shared" si="9"/>
        <v>43327</v>
      </c>
      <c r="C598" s="2">
        <v>14256.36384127927</v>
      </c>
      <c r="D598">
        <v>81</v>
      </c>
      <c r="E598" cm="1">
        <f t="array" ref="E598">_xlfn.SWITCH(MONTH(Cafe_FitTrend[[#This Row],[Date]]),1,100,2,100,3,100,4,150,5,150,6,150,7,150,8,200,9,150,10,150,11,150,12,150)</f>
        <v>200</v>
      </c>
      <c r="F598">
        <v>21</v>
      </c>
      <c r="G598">
        <f>IF(OR(WEEKDAY(Cafe_FitTrend[[#This Row],[Date]])=1, WEEKDAY(Cafe_FitTrend[[#This Row],[Date]])=7),1,0)</f>
        <v>0</v>
      </c>
      <c r="H598" s="10">
        <f>(Cafe_FitTrend[[#This Row],[Date]]-$B$372)/365*(1+$A$6)</f>
        <v>0.68109589041095897</v>
      </c>
      <c r="I598" s="8">
        <f>L$17+(L$18*Cafe_FitTrend[[#This Row],[Temp]])+(L$19*Cafe_FitTrend[[#This Row],[ADSpend]])+(L$20*Cafe_FitTrend[[#This Row],[TapsActive]])+(L$21*Cafe_FitTrend[[#This Row],[IsWeekend]])+(L$22*Cafe_FitTrend[[#This Row],[RollChange]])</f>
        <v>14132.85369176675</v>
      </c>
      <c r="J598" s="4"/>
      <c r="K598" s="4">
        <v>570</v>
      </c>
      <c r="L598" s="4">
        <v>12448.894547258635</v>
      </c>
      <c r="M598" s="4">
        <v>218.89947580347871</v>
      </c>
    </row>
    <row r="599" spans="2:13" x14ac:dyDescent="0.3">
      <c r="B599" s="1">
        <f t="shared" si="9"/>
        <v>43328</v>
      </c>
      <c r="C599" s="2">
        <v>13353.468099499274</v>
      </c>
      <c r="D599">
        <v>82</v>
      </c>
      <c r="E599" cm="1">
        <f t="array" ref="E599">_xlfn.SWITCH(MONTH(Cafe_FitTrend[[#This Row],[Date]]),1,100,2,100,3,100,4,150,5,150,6,150,7,150,8,200,9,150,10,150,11,150,12,150)</f>
        <v>200</v>
      </c>
      <c r="F599">
        <v>14</v>
      </c>
      <c r="G599">
        <f>IF(OR(WEEKDAY(Cafe_FitTrend[[#This Row],[Date]])=1, WEEKDAY(Cafe_FitTrend[[#This Row],[Date]])=7),1,0)</f>
        <v>0</v>
      </c>
      <c r="H599" s="10">
        <f>(Cafe_FitTrend[[#This Row],[Date]]-$B$372)/365*(1+$A$6)</f>
        <v>0.68410958904109598</v>
      </c>
      <c r="I599" s="8">
        <f>L$17+(L$18*Cafe_FitTrend[[#This Row],[Temp]])+(L$19*Cafe_FitTrend[[#This Row],[ADSpend]])+(L$20*Cafe_FitTrend[[#This Row],[TapsActive]])+(L$21*Cafe_FitTrend[[#This Row],[IsWeekend]])+(L$22*Cafe_FitTrend[[#This Row],[RollChange]])</f>
        <v>14319.729380550936</v>
      </c>
      <c r="J599" s="4"/>
      <c r="K599" s="4">
        <v>571</v>
      </c>
      <c r="L599" s="4">
        <v>12541.549126423699</v>
      </c>
      <c r="M599" s="4">
        <v>-1268.6273547882738</v>
      </c>
    </row>
    <row r="600" spans="2:13" x14ac:dyDescent="0.3">
      <c r="B600" s="1">
        <f t="shared" si="9"/>
        <v>43329</v>
      </c>
      <c r="C600" s="2">
        <v>15677.765369701414</v>
      </c>
      <c r="D600">
        <v>79</v>
      </c>
      <c r="E600" cm="1">
        <f t="array" ref="E600">_xlfn.SWITCH(MONTH(Cafe_FitTrend[[#This Row],[Date]]),1,100,2,100,3,100,4,150,5,150,6,150,7,150,8,200,9,150,10,150,11,150,12,150)</f>
        <v>200</v>
      </c>
      <c r="F600">
        <v>16</v>
      </c>
      <c r="G600">
        <f>IF(OR(WEEKDAY(Cafe_FitTrend[[#This Row],[Date]])=1, WEEKDAY(Cafe_FitTrend[[#This Row],[Date]])=7),1,0)</f>
        <v>0</v>
      </c>
      <c r="H600" s="10">
        <f>(Cafe_FitTrend[[#This Row],[Date]]-$B$372)/365*(1+$A$6)</f>
        <v>0.68712328767123287</v>
      </c>
      <c r="I600" s="8">
        <f>L$17+(L$18*Cafe_FitTrend[[#This Row],[Temp]])+(L$19*Cafe_FitTrend[[#This Row],[ADSpend]])+(L$20*Cafe_FitTrend[[#This Row],[TapsActive]])+(L$21*Cafe_FitTrend[[#This Row],[IsWeekend]])+(L$22*Cafe_FitTrend[[#This Row],[RollChange]])</f>
        <v>14142.659178308362</v>
      </c>
      <c r="J600" s="4"/>
      <c r="K600" s="4">
        <v>572</v>
      </c>
      <c r="L600" s="4">
        <v>12728.424815207887</v>
      </c>
      <c r="M600" s="4">
        <v>370.5358363392279</v>
      </c>
    </row>
    <row r="601" spans="2:13" x14ac:dyDescent="0.3">
      <c r="B601" s="1">
        <f t="shared" si="9"/>
        <v>43330</v>
      </c>
      <c r="C601" s="2">
        <v>15989.183261694667</v>
      </c>
      <c r="D601">
        <v>78</v>
      </c>
      <c r="E601" cm="1">
        <f t="array" ref="E601">_xlfn.SWITCH(MONTH(Cafe_FitTrend[[#This Row],[Date]]),1,100,2,100,3,100,4,150,5,150,6,150,7,150,8,200,9,150,10,150,11,150,12,150)</f>
        <v>200</v>
      </c>
      <c r="F601">
        <v>22</v>
      </c>
      <c r="G601">
        <f>IF(OR(WEEKDAY(Cafe_FitTrend[[#This Row],[Date]])=1, WEEKDAY(Cafe_FitTrend[[#This Row],[Date]])=7),1,0)</f>
        <v>1</v>
      </c>
      <c r="H601" s="10">
        <f>(Cafe_FitTrend[[#This Row],[Date]]-$B$372)/365*(1+$A$6)</f>
        <v>0.69013698630136988</v>
      </c>
      <c r="I601" s="8">
        <f>L$17+(L$18*Cafe_FitTrend[[#This Row],[Temp]])+(L$19*Cafe_FitTrend[[#This Row],[ADSpend]])+(L$20*Cafe_FitTrend[[#This Row],[TapsActive]])+(L$21*Cafe_FitTrend[[#This Row],[IsWeekend]])+(L$22*Cafe_FitTrend[[#This Row],[RollChange]])</f>
        <v>16827.758656545822</v>
      </c>
      <c r="J601" s="4"/>
      <c r="K601" s="4">
        <v>573</v>
      </c>
      <c r="L601" s="4">
        <v>12719.470889117834</v>
      </c>
      <c r="M601" s="4">
        <v>-917.80715292394234</v>
      </c>
    </row>
    <row r="602" spans="2:13" x14ac:dyDescent="0.3">
      <c r="B602" s="1">
        <f t="shared" si="9"/>
        <v>43331</v>
      </c>
      <c r="C602" s="2">
        <v>16744.951746120969</v>
      </c>
      <c r="D602">
        <v>76</v>
      </c>
      <c r="E602" cm="1">
        <f t="array" ref="E602">_xlfn.SWITCH(MONTH(Cafe_FitTrend[[#This Row],[Date]]),1,100,2,100,3,100,4,150,5,150,6,150,7,150,8,200,9,150,10,150,11,150,12,150)</f>
        <v>200</v>
      </c>
      <c r="F602">
        <v>18</v>
      </c>
      <c r="G602">
        <f>IF(OR(WEEKDAY(Cafe_FitTrend[[#This Row],[Date]])=1, WEEKDAY(Cafe_FitTrend[[#This Row],[Date]])=7),1,0)</f>
        <v>1</v>
      </c>
      <c r="H602" s="10">
        <f>(Cafe_FitTrend[[#This Row],[Date]]-$B$372)/365*(1+$A$6)</f>
        <v>0.69315068493150689</v>
      </c>
      <c r="I602" s="8">
        <f>L$17+(L$18*Cafe_FitTrend[[#This Row],[Temp]])+(L$19*Cafe_FitTrend[[#This Row],[ADSpend]])+(L$20*Cafe_FitTrend[[#This Row],[TapsActive]])+(L$21*Cafe_FitTrend[[#This Row],[IsWeekend]])+(L$22*Cafe_FitTrend[[#This Row],[RollChange]])</f>
        <v>16815.111032637778</v>
      </c>
      <c r="J602" s="4"/>
      <c r="K602" s="4">
        <v>574</v>
      </c>
      <c r="L602" s="4">
        <v>15529.827022714984</v>
      </c>
      <c r="M602" s="4">
        <v>1494.4945831841505</v>
      </c>
    </row>
    <row r="603" spans="2:13" x14ac:dyDescent="0.3">
      <c r="B603" s="1">
        <f t="shared" si="9"/>
        <v>43332</v>
      </c>
      <c r="C603" s="2">
        <v>14615.35534390248</v>
      </c>
      <c r="D603">
        <v>77</v>
      </c>
      <c r="E603" cm="1">
        <f t="array" ref="E603">_xlfn.SWITCH(MONTH(Cafe_FitTrend[[#This Row],[Date]]),1,100,2,100,3,100,4,150,5,150,6,150,7,150,8,200,9,150,10,150,11,150,12,150)</f>
        <v>200</v>
      </c>
      <c r="F603">
        <v>16</v>
      </c>
      <c r="G603">
        <f>IF(OR(WEEKDAY(Cafe_FitTrend[[#This Row],[Date]])=1, WEEKDAY(Cafe_FitTrend[[#This Row],[Date]])=7),1,0)</f>
        <v>0</v>
      </c>
      <c r="H603" s="10">
        <f>(Cafe_FitTrend[[#This Row],[Date]]-$B$372)/365*(1+$A$6)</f>
        <v>0.6961643835616439</v>
      </c>
      <c r="I603" s="8">
        <f>L$17+(L$18*Cafe_FitTrend[[#This Row],[Temp]])+(L$19*Cafe_FitTrend[[#This Row],[ADSpend]])+(L$20*Cafe_FitTrend[[#This Row],[TapsActive]])+(L$21*Cafe_FitTrend[[#This Row],[IsWeekend]])+(L$22*Cafe_FitTrend[[#This Row],[RollChange]])</f>
        <v>14057.420006375087</v>
      </c>
      <c r="J603" s="4"/>
      <c r="K603" s="4">
        <v>575</v>
      </c>
      <c r="L603" s="4">
        <v>15509.420512371798</v>
      </c>
      <c r="M603" s="4">
        <v>1384.060105489054</v>
      </c>
    </row>
    <row r="604" spans="2:13" x14ac:dyDescent="0.3">
      <c r="B604" s="1">
        <f t="shared" si="9"/>
        <v>43333</v>
      </c>
      <c r="C604" s="2">
        <v>13463.388413591674</v>
      </c>
      <c r="D604">
        <v>78</v>
      </c>
      <c r="E604" cm="1">
        <f t="array" ref="E604">_xlfn.SWITCH(MONTH(Cafe_FitTrend[[#This Row],[Date]]),1,100,2,100,3,100,4,150,5,150,6,150,7,150,8,200,9,150,10,150,11,150,12,150)</f>
        <v>200</v>
      </c>
      <c r="F604">
        <v>16</v>
      </c>
      <c r="G604">
        <f>IF(OR(WEEKDAY(Cafe_FitTrend[[#This Row],[Date]])=1, WEEKDAY(Cafe_FitTrend[[#This Row],[Date]])=7),1,0)</f>
        <v>0</v>
      </c>
      <c r="H604" s="10">
        <f>(Cafe_FitTrend[[#This Row],[Date]]-$B$372)/365*(1+$A$6)</f>
        <v>0.6991780821917809</v>
      </c>
      <c r="I604" s="8">
        <f>L$17+(L$18*Cafe_FitTrend[[#This Row],[Temp]])+(L$19*Cafe_FitTrend[[#This Row],[ADSpend]])+(L$20*Cafe_FitTrend[[#This Row],[TapsActive]])+(L$21*Cafe_FitTrend[[#This Row],[IsWeekend]])+(L$22*Cafe_FitTrend[[#This Row],[RollChange]])</f>
        <v>14107.214964747305</v>
      </c>
      <c r="J604" s="4"/>
      <c r="K604" s="4">
        <v>576</v>
      </c>
      <c r="L604" s="4">
        <v>12685.221715211694</v>
      </c>
      <c r="M604" s="4">
        <v>-793.80781139540886</v>
      </c>
    </row>
    <row r="605" spans="2:13" x14ac:dyDescent="0.3">
      <c r="B605" s="1">
        <f t="shared" si="9"/>
        <v>43334</v>
      </c>
      <c r="C605" s="2">
        <v>12847.581538606169</v>
      </c>
      <c r="D605">
        <v>78</v>
      </c>
      <c r="E605" cm="1">
        <f t="array" ref="E605">_xlfn.SWITCH(MONTH(Cafe_FitTrend[[#This Row],[Date]]),1,100,2,100,3,100,4,150,5,150,6,150,7,150,8,200,9,150,10,150,11,150,12,150)</f>
        <v>200</v>
      </c>
      <c r="F605">
        <v>20</v>
      </c>
      <c r="G605">
        <f>IF(OR(WEEKDAY(Cafe_FitTrend[[#This Row],[Date]])=1, WEEKDAY(Cafe_FitTrend[[#This Row],[Date]])=7),1,0)</f>
        <v>0</v>
      </c>
      <c r="H605" s="10">
        <f>(Cafe_FitTrend[[#This Row],[Date]]-$B$372)/365*(1+$A$6)</f>
        <v>0.70219178082191791</v>
      </c>
      <c r="I605" s="8">
        <f>L$17+(L$18*Cafe_FitTrend[[#This Row],[Temp]])+(L$19*Cafe_FitTrend[[#This Row],[ADSpend]])+(L$20*Cafe_FitTrend[[#This Row],[TapsActive]])+(L$21*Cafe_FitTrend[[#This Row],[IsWeekend]])+(L$22*Cafe_FitTrend[[#This Row],[RollChange]])</f>
        <v>14031.753267759841</v>
      </c>
      <c r="J605" s="4"/>
      <c r="K605" s="4">
        <v>577</v>
      </c>
      <c r="L605" s="4">
        <v>12468.985589994267</v>
      </c>
      <c r="M605" s="4">
        <v>530.52103266904669</v>
      </c>
    </row>
    <row r="606" spans="2:13" x14ac:dyDescent="0.3">
      <c r="B606" s="1">
        <f t="shared" si="9"/>
        <v>43335</v>
      </c>
      <c r="C606" s="2">
        <v>15117.239095106708</v>
      </c>
      <c r="D606">
        <v>76</v>
      </c>
      <c r="E606" cm="1">
        <f t="array" ref="E606">_xlfn.SWITCH(MONTH(Cafe_FitTrend[[#This Row],[Date]]),1,100,2,100,3,100,4,150,5,150,6,150,7,150,8,200,9,150,10,150,11,150,12,150)</f>
        <v>200</v>
      </c>
      <c r="F606">
        <v>17</v>
      </c>
      <c r="G606">
        <f>IF(OR(WEEKDAY(Cafe_FitTrend[[#This Row],[Date]])=1, WEEKDAY(Cafe_FitTrend[[#This Row],[Date]])=7),1,0)</f>
        <v>0</v>
      </c>
      <c r="H606" s="10">
        <f>(Cafe_FitTrend[[#This Row],[Date]]-$B$372)/365*(1+$A$6)</f>
        <v>0.70520547945205492</v>
      </c>
      <c r="I606" s="8">
        <f>L$17+(L$18*Cafe_FitTrend[[#This Row],[Temp]])+(L$19*Cafe_FitTrend[[#This Row],[ADSpend]])+(L$20*Cafe_FitTrend[[#This Row],[TapsActive]])+(L$21*Cafe_FitTrend[[#This Row],[IsWeekend]])+(L$22*Cafe_FitTrend[[#This Row],[RollChange]])</f>
        <v>13999.522682364372</v>
      </c>
      <c r="J606" s="4"/>
      <c r="K606" s="4">
        <v>578</v>
      </c>
      <c r="L606" s="4">
        <v>13854.353861427551</v>
      </c>
      <c r="M606" s="4">
        <v>-677.09782927990818</v>
      </c>
    </row>
    <row r="607" spans="2:13" x14ac:dyDescent="0.3">
      <c r="B607" s="1">
        <f t="shared" si="9"/>
        <v>43336</v>
      </c>
      <c r="C607" s="2">
        <v>13043.480778591793</v>
      </c>
      <c r="D607">
        <v>74</v>
      </c>
      <c r="E607" cm="1">
        <f t="array" ref="E607">_xlfn.SWITCH(MONTH(Cafe_FitTrend[[#This Row],[Date]]),1,100,2,100,3,100,4,150,5,150,6,150,7,150,8,200,9,150,10,150,11,150,12,150)</f>
        <v>200</v>
      </c>
      <c r="F607">
        <v>18</v>
      </c>
      <c r="G607">
        <f>IF(OR(WEEKDAY(Cafe_FitTrend[[#This Row],[Date]])=1, WEEKDAY(Cafe_FitTrend[[#This Row],[Date]])=7),1,0)</f>
        <v>0</v>
      </c>
      <c r="H607" s="10">
        <f>(Cafe_FitTrend[[#This Row],[Date]]-$B$372)/365*(1+$A$6)</f>
        <v>0.70821917808219181</v>
      </c>
      <c r="I607" s="8">
        <f>L$17+(L$18*Cafe_FitTrend[[#This Row],[Temp]])+(L$19*Cafe_FitTrend[[#This Row],[ADSpend]])+(L$20*Cafe_FitTrend[[#This Row],[TapsActive]])+(L$21*Cafe_FitTrend[[#This Row],[IsWeekend]])+(L$22*Cafe_FitTrend[[#This Row],[RollChange]])</f>
        <v>13888.960251019205</v>
      </c>
      <c r="J607" s="4"/>
      <c r="K607" s="4">
        <v>579</v>
      </c>
      <c r="L607" s="4">
        <v>13751.550316517523</v>
      </c>
      <c r="M607" s="4">
        <v>998.19959805015969</v>
      </c>
    </row>
    <row r="608" spans="2:13" x14ac:dyDescent="0.3">
      <c r="B608" s="1">
        <f t="shared" si="9"/>
        <v>43337</v>
      </c>
      <c r="C608" s="2">
        <v>17589.542452858557</v>
      </c>
      <c r="D608">
        <v>75</v>
      </c>
      <c r="E608" cm="1">
        <f t="array" ref="E608">_xlfn.SWITCH(MONTH(Cafe_FitTrend[[#This Row],[Date]]),1,100,2,100,3,100,4,150,5,150,6,150,7,150,8,200,9,150,10,150,11,150,12,150)</f>
        <v>200</v>
      </c>
      <c r="F608">
        <v>18</v>
      </c>
      <c r="G608">
        <f>IF(OR(WEEKDAY(Cafe_FitTrend[[#This Row],[Date]])=1, WEEKDAY(Cafe_FitTrend[[#This Row],[Date]])=7),1,0)</f>
        <v>1</v>
      </c>
      <c r="H608" s="10">
        <f>(Cafe_FitTrend[[#This Row],[Date]]-$B$372)/365*(1+$A$6)</f>
        <v>0.71123287671232882</v>
      </c>
      <c r="I608" s="8">
        <f>L$17+(L$18*Cafe_FitTrend[[#This Row],[Temp]])+(L$19*Cafe_FitTrend[[#This Row],[ADSpend]])+(L$20*Cafe_FitTrend[[#This Row],[TapsActive]])+(L$21*Cafe_FitTrend[[#This Row],[IsWeekend]])+(L$22*Cafe_FitTrend[[#This Row],[RollChange]])</f>
        <v>16785.407117001192</v>
      </c>
      <c r="J608" s="4"/>
      <c r="K608" s="4">
        <v>580</v>
      </c>
      <c r="L608" s="4">
        <v>14040.034510556827</v>
      </c>
      <c r="M608" s="4">
        <v>202.04234286747851</v>
      </c>
    </row>
    <row r="609" spans="2:13" x14ac:dyDescent="0.3">
      <c r="B609" s="1">
        <f t="shared" si="9"/>
        <v>43338</v>
      </c>
      <c r="C609" s="2">
        <v>17940.476902320323</v>
      </c>
      <c r="D609">
        <v>79</v>
      </c>
      <c r="E609" cm="1">
        <f t="array" ref="E609">_xlfn.SWITCH(MONTH(Cafe_FitTrend[[#This Row],[Date]]),1,100,2,100,3,100,4,150,5,150,6,150,7,150,8,200,9,150,10,150,11,150,12,150)</f>
        <v>200</v>
      </c>
      <c r="F609">
        <v>18</v>
      </c>
      <c r="G609">
        <f>IF(OR(WEEKDAY(Cafe_FitTrend[[#This Row],[Date]])=1, WEEKDAY(Cafe_FitTrend[[#This Row],[Date]])=7),1,0)</f>
        <v>1</v>
      </c>
      <c r="H609" s="10">
        <f>(Cafe_FitTrend[[#This Row],[Date]]-$B$372)/365*(1+$A$6)</f>
        <v>0.71424657534246583</v>
      </c>
      <c r="I609" s="8">
        <f>L$17+(L$18*Cafe_FitTrend[[#This Row],[Temp]])+(L$19*Cafe_FitTrend[[#This Row],[ADSpend]])+(L$20*Cafe_FitTrend[[#This Row],[TapsActive]])+(L$21*Cafe_FitTrend[[#This Row],[IsWeekend]])+(L$22*Cafe_FitTrend[[#This Row],[RollChange]])</f>
        <v>16975.976503603375</v>
      </c>
      <c r="J609" s="4"/>
      <c r="K609" s="4">
        <v>581</v>
      </c>
      <c r="L609" s="4">
        <v>16940.175074356805</v>
      </c>
      <c r="M609" s="4">
        <v>-913.9483111744521</v>
      </c>
    </row>
    <row r="610" spans="2:13" x14ac:dyDescent="0.3">
      <c r="B610" s="1">
        <f t="shared" si="9"/>
        <v>43339</v>
      </c>
      <c r="C610" s="2">
        <v>13934.397695852522</v>
      </c>
      <c r="D610">
        <v>81</v>
      </c>
      <c r="E610" cm="1">
        <f t="array" ref="E610">_xlfn.SWITCH(MONTH(Cafe_FitTrend[[#This Row],[Date]]),1,100,2,100,3,100,4,150,5,150,6,150,7,150,8,200,9,150,10,150,11,150,12,150)</f>
        <v>200</v>
      </c>
      <c r="F610">
        <v>17</v>
      </c>
      <c r="G610">
        <f>IF(OR(WEEKDAY(Cafe_FitTrend[[#This Row],[Date]])=1, WEEKDAY(Cafe_FitTrend[[#This Row],[Date]])=7),1,0)</f>
        <v>0</v>
      </c>
      <c r="H610" s="10">
        <f>(Cafe_FitTrend[[#This Row],[Date]]-$B$372)/365*(1+$A$6)</f>
        <v>0.71726027397260284</v>
      </c>
      <c r="I610" s="8">
        <f>L$17+(L$18*Cafe_FitTrend[[#This Row],[Temp]])+(L$19*Cafe_FitTrend[[#This Row],[ADSpend]])+(L$20*Cafe_FitTrend[[#This Row],[TapsActive]])+(L$21*Cafe_FitTrend[[#This Row],[IsWeekend]])+(L$22*Cafe_FitTrend[[#This Row],[RollChange]])</f>
        <v>14245.627325263244</v>
      </c>
      <c r="J610" s="4"/>
      <c r="K610" s="4">
        <v>582</v>
      </c>
      <c r="L610" s="4">
        <v>17134.809649576131</v>
      </c>
      <c r="M610" s="4">
        <v>-430.43324001368819</v>
      </c>
    </row>
    <row r="611" spans="2:13" x14ac:dyDescent="0.3">
      <c r="B611" s="1">
        <f t="shared" si="9"/>
        <v>43340</v>
      </c>
      <c r="C611" s="2">
        <v>13399.669349434229</v>
      </c>
      <c r="D611">
        <v>82</v>
      </c>
      <c r="E611" cm="1">
        <f t="array" ref="E611">_xlfn.SWITCH(MONTH(Cafe_FitTrend[[#This Row],[Date]]),1,100,2,100,3,100,4,150,5,150,6,150,7,150,8,200,9,150,10,150,11,150,12,150)</f>
        <v>200</v>
      </c>
      <c r="F611">
        <v>18</v>
      </c>
      <c r="G611">
        <f>IF(OR(WEEKDAY(Cafe_FitTrend[[#This Row],[Date]])=1, WEEKDAY(Cafe_FitTrend[[#This Row],[Date]])=7),1,0)</f>
        <v>0</v>
      </c>
      <c r="H611" s="10">
        <f>(Cafe_FitTrend[[#This Row],[Date]]-$B$372)/365*(1+$A$6)</f>
        <v>0.72027397260273973</v>
      </c>
      <c r="I611" s="8">
        <f>L$17+(L$18*Cafe_FitTrend[[#This Row],[Temp]])+(L$19*Cafe_FitTrend[[#This Row],[ADSpend]])+(L$20*Cafe_FitTrend[[#This Row],[TapsActive]])+(L$21*Cafe_FitTrend[[#This Row],[IsWeekend]])+(L$22*Cafe_FitTrend[[#This Row],[RollChange]])</f>
        <v>14275.839322148038</v>
      </c>
      <c r="J611" s="4"/>
      <c r="K611" s="4">
        <v>583</v>
      </c>
      <c r="L611" s="4">
        <v>14267.379740824035</v>
      </c>
      <c r="M611" s="4">
        <v>1370.8120924985542</v>
      </c>
    </row>
    <row r="612" spans="2:13" x14ac:dyDescent="0.3">
      <c r="B612" s="1">
        <f t="shared" si="9"/>
        <v>43341</v>
      </c>
      <c r="C612" s="2">
        <v>14834.63994724031</v>
      </c>
      <c r="D612">
        <v>81</v>
      </c>
      <c r="E612" cm="1">
        <f t="array" ref="E612">_xlfn.SWITCH(MONTH(Cafe_FitTrend[[#This Row],[Date]]),1,100,2,100,3,100,4,150,5,150,6,150,7,150,8,200,9,150,10,150,11,150,12,150)</f>
        <v>200</v>
      </c>
      <c r="F612">
        <v>21</v>
      </c>
      <c r="G612">
        <f>IF(OR(WEEKDAY(Cafe_FitTrend[[#This Row],[Date]])=1, WEEKDAY(Cafe_FitTrend[[#This Row],[Date]])=7),1,0)</f>
        <v>0</v>
      </c>
      <c r="H612" s="10">
        <f>(Cafe_FitTrend[[#This Row],[Date]]-$B$372)/365*(1+$A$6)</f>
        <v>0.72328767123287674</v>
      </c>
      <c r="I612" s="8">
        <f>L$17+(L$18*Cafe_FitTrend[[#This Row],[Temp]])+(L$19*Cafe_FitTrend[[#This Row],[ADSpend]])+(L$20*Cafe_FitTrend[[#This Row],[TapsActive]])+(L$21*Cafe_FitTrend[[#This Row],[IsWeekend]])+(L$22*Cafe_FitTrend[[#This Row],[RollChange]])</f>
        <v>14173.035777238016</v>
      </c>
      <c r="J612" s="4"/>
      <c r="K612" s="4">
        <v>584</v>
      </c>
      <c r="L612" s="4">
        <v>14184.159157401435</v>
      </c>
      <c r="M612" s="4">
        <v>-708.02804487895628</v>
      </c>
    </row>
    <row r="613" spans="2:13" x14ac:dyDescent="0.3">
      <c r="B613" s="1">
        <f t="shared" si="9"/>
        <v>43342</v>
      </c>
      <c r="C613" s="2">
        <v>14018.147287045482</v>
      </c>
      <c r="D613">
        <v>78</v>
      </c>
      <c r="E613" cm="1">
        <f t="array" ref="E613">_xlfn.SWITCH(MONTH(Cafe_FitTrend[[#This Row],[Date]]),1,100,2,100,3,100,4,150,5,150,6,150,7,150,8,200,9,150,10,150,11,150,12,150)</f>
        <v>200</v>
      </c>
      <c r="F613">
        <v>22</v>
      </c>
      <c r="G613">
        <f>IF(OR(WEEKDAY(Cafe_FitTrend[[#This Row],[Date]])=1, WEEKDAY(Cafe_FitTrend[[#This Row],[Date]])=7),1,0)</f>
        <v>0</v>
      </c>
      <c r="H613" s="10">
        <f>(Cafe_FitTrend[[#This Row],[Date]]-$B$372)/365*(1+$A$6)</f>
        <v>0.72630136986301375</v>
      </c>
      <c r="I613" s="8">
        <f>L$17+(L$18*Cafe_FitTrend[[#This Row],[Temp]])+(L$19*Cafe_FitTrend[[#This Row],[ADSpend]])+(L$20*Cafe_FitTrend[[#This Row],[TapsActive]])+(L$21*Cafe_FitTrend[[#This Row],[IsWeekend]])+(L$22*Cafe_FitTrend[[#This Row],[RollChange]])</f>
        <v>14015.54853648286</v>
      </c>
      <c r="J613" s="4"/>
      <c r="K613" s="4">
        <v>585</v>
      </c>
      <c r="L613" s="4">
        <v>14085.420801108552</v>
      </c>
      <c r="M613" s="4">
        <v>-721.08015635631637</v>
      </c>
    </row>
    <row r="614" spans="2:13" x14ac:dyDescent="0.3">
      <c r="B614" s="1">
        <f t="shared" si="9"/>
        <v>43343</v>
      </c>
      <c r="C614" s="2">
        <v>14002.882307571428</v>
      </c>
      <c r="D614">
        <v>79</v>
      </c>
      <c r="E614" cm="1">
        <f t="array" ref="E614">_xlfn.SWITCH(MONTH(Cafe_FitTrend[[#This Row],[Date]]),1,100,2,100,3,100,4,150,5,150,6,150,7,150,8,200,9,150,10,150,11,150,12,150)</f>
        <v>200</v>
      </c>
      <c r="F614">
        <v>20</v>
      </c>
      <c r="G614">
        <f>IF(OR(WEEKDAY(Cafe_FitTrend[[#This Row],[Date]])=1, WEEKDAY(Cafe_FitTrend[[#This Row],[Date]])=7),1,0)</f>
        <v>0</v>
      </c>
      <c r="H614" s="10">
        <f>(Cafe_FitTrend[[#This Row],[Date]]-$B$372)/365*(1+$A$6)</f>
        <v>0.72931506849315075</v>
      </c>
      <c r="I614" s="8">
        <f>L$17+(L$18*Cafe_FitTrend[[#This Row],[Temp]])+(L$19*Cafe_FitTrend[[#This Row],[ADSpend]])+(L$20*Cafe_FitTrend[[#This Row],[TapsActive]])+(L$21*Cafe_FitTrend[[#This Row],[IsWeekend]])+(L$22*Cafe_FitTrend[[#This Row],[RollChange]])</f>
        <v>14104.50941782993</v>
      </c>
      <c r="J614" s="4"/>
      <c r="K614" s="4">
        <v>586</v>
      </c>
      <c r="L614" s="4">
        <v>14065.014290765368</v>
      </c>
      <c r="M614" s="4">
        <v>-1213.6096963639684</v>
      </c>
    </row>
    <row r="615" spans="2:13" x14ac:dyDescent="0.3">
      <c r="B615" s="1">
        <f t="shared" si="9"/>
        <v>43344</v>
      </c>
      <c r="C615" s="2">
        <v>16748.380140718458</v>
      </c>
      <c r="D615">
        <v>81</v>
      </c>
      <c r="E615" cm="1">
        <f t="array" ref="E615">_xlfn.SWITCH(MONTH(Cafe_FitTrend[[#This Row],[Date]]),1,100,2,100,3,100,4,150,5,150,6,150,7,150,8,200,9,150,10,150,11,150,12,150)</f>
        <v>150</v>
      </c>
      <c r="F615">
        <v>14</v>
      </c>
      <c r="G615">
        <f>IF(OR(WEEKDAY(Cafe_FitTrend[[#This Row],[Date]])=1, WEEKDAY(Cafe_FitTrend[[#This Row],[Date]])=7),1,0)</f>
        <v>1</v>
      </c>
      <c r="H615" s="10">
        <f>(Cafe_FitTrend[[#This Row],[Date]]-$B$372)/365*(1+$A$6)</f>
        <v>0.73232876712328776</v>
      </c>
      <c r="I615" s="8">
        <f>L$17+(L$18*Cafe_FitTrend[[#This Row],[Temp]])+(L$19*Cafe_FitTrend[[#This Row],[ADSpend]])+(L$20*Cafe_FitTrend[[#This Row],[TapsActive]])+(L$21*Cafe_FitTrend[[#This Row],[IsWeekend]])+(L$22*Cafe_FitTrend[[#This Row],[RollChange]])</f>
        <v>15700.855195907705</v>
      </c>
      <c r="J615" s="4"/>
      <c r="K615" s="4">
        <v>587</v>
      </c>
      <c r="L615" s="4">
        <v>13950.386670803056</v>
      </c>
      <c r="M615" s="4">
        <v>716.82859398060646</v>
      </c>
    </row>
    <row r="616" spans="2:13" x14ac:dyDescent="0.3">
      <c r="B616" s="1">
        <f t="shared" si="9"/>
        <v>43345</v>
      </c>
      <c r="C616" s="2">
        <v>16875.501638347563</v>
      </c>
      <c r="D616">
        <v>81</v>
      </c>
      <c r="E616" cm="1">
        <f t="array" ref="E616">_xlfn.SWITCH(MONTH(Cafe_FitTrend[[#This Row],[Date]]),1,100,2,100,3,100,4,150,5,150,6,150,7,150,8,200,9,150,10,150,11,150,12,150)</f>
        <v>150</v>
      </c>
      <c r="F616">
        <v>14</v>
      </c>
      <c r="G616">
        <f>IF(OR(WEEKDAY(Cafe_FitTrend[[#This Row],[Date]])=1, WEEKDAY(Cafe_FitTrend[[#This Row],[Date]])=7),1,0)</f>
        <v>1</v>
      </c>
      <c r="H616" s="10">
        <f>(Cafe_FitTrend[[#This Row],[Date]]-$B$372)/365*(1+$A$6)</f>
        <v>0.73534246575342477</v>
      </c>
      <c r="I616" s="8">
        <f>L$17+(L$18*Cafe_FitTrend[[#This Row],[Temp]])+(L$19*Cafe_FitTrend[[#This Row],[ADSpend]])+(L$20*Cafe_FitTrend[[#This Row],[TapsActive]])+(L$21*Cafe_FitTrend[[#This Row],[IsWeekend]])+(L$22*Cafe_FitTrend[[#This Row],[RollChange]])</f>
        <v>15703.725344869938</v>
      </c>
      <c r="J616" s="4"/>
      <c r="K616" s="4">
        <v>588</v>
      </c>
      <c r="L616" s="4">
        <v>16893.758346195027</v>
      </c>
      <c r="M616" s="4">
        <v>-777.63251611092346</v>
      </c>
    </row>
    <row r="617" spans="2:13" x14ac:dyDescent="0.3">
      <c r="B617" s="1">
        <f t="shared" si="9"/>
        <v>43346</v>
      </c>
      <c r="C617" s="2">
        <v>13494.948430459708</v>
      </c>
      <c r="D617">
        <v>80</v>
      </c>
      <c r="E617" cm="1">
        <f t="array" ref="E617">_xlfn.SWITCH(MONTH(Cafe_FitTrend[[#This Row],[Date]]),1,100,2,100,3,100,4,150,5,150,6,150,7,150,8,200,9,150,10,150,11,150,12,150)</f>
        <v>150</v>
      </c>
      <c r="F617">
        <v>21</v>
      </c>
      <c r="G617">
        <f>IF(OR(WEEKDAY(Cafe_FitTrend[[#This Row],[Date]])=1, WEEKDAY(Cafe_FitTrend[[#This Row],[Date]])=7),1,0)</f>
        <v>0</v>
      </c>
      <c r="H617" s="10">
        <f>(Cafe_FitTrend[[#This Row],[Date]]-$B$372)/365*(1+$A$6)</f>
        <v>0.73835616438356177</v>
      </c>
      <c r="I617" s="8">
        <f>L$17+(L$18*Cafe_FitTrend[[#This Row],[Temp]])+(L$19*Cafe_FitTrend[[#This Row],[ADSpend]])+(L$20*Cafe_FitTrend[[#This Row],[TapsActive]])+(L$21*Cafe_FitTrend[[#This Row],[IsWeekend]])+(L$22*Cafe_FitTrend[[#This Row],[RollChange]])</f>
        <v>12675.938046400452</v>
      </c>
      <c r="J617" s="4"/>
      <c r="K617" s="4">
        <v>589</v>
      </c>
      <c r="L617" s="4">
        <v>16943.553304567246</v>
      </c>
      <c r="M617" s="4">
        <v>550.34490043756523</v>
      </c>
    </row>
    <row r="618" spans="2:13" x14ac:dyDescent="0.3">
      <c r="B618" s="1">
        <f t="shared" si="9"/>
        <v>43347</v>
      </c>
      <c r="C618" s="2">
        <v>13450.523742711868</v>
      </c>
      <c r="D618">
        <v>80</v>
      </c>
      <c r="E618" cm="1">
        <f t="array" ref="E618">_xlfn.SWITCH(MONTH(Cafe_FitTrend[[#This Row],[Date]]),1,100,2,100,3,100,4,150,5,150,6,150,7,150,8,200,9,150,10,150,11,150,12,150)</f>
        <v>150</v>
      </c>
      <c r="F618">
        <v>21</v>
      </c>
      <c r="G618">
        <f>IF(OR(WEEKDAY(Cafe_FitTrend[[#This Row],[Date]])=1, WEEKDAY(Cafe_FitTrend[[#This Row],[Date]])=7),1,0)</f>
        <v>0</v>
      </c>
      <c r="H618" s="10">
        <f>(Cafe_FitTrend[[#This Row],[Date]]-$B$372)/365*(1+$A$6)</f>
        <v>0.74136986301369867</v>
      </c>
      <c r="I618" s="8">
        <f>L$17+(L$18*Cafe_FitTrend[[#This Row],[Temp]])+(L$19*Cafe_FitTrend[[#This Row],[ADSpend]])+(L$20*Cafe_FitTrend[[#This Row],[TapsActive]])+(L$21*Cafe_FitTrend[[#This Row],[IsWeekend]])+(L$22*Cafe_FitTrend[[#This Row],[RollChange]])</f>
        <v>12678.808195362686</v>
      </c>
      <c r="J618" s="4"/>
      <c r="K618" s="4">
        <v>590</v>
      </c>
      <c r="L618" s="4">
        <v>14166.27931681713</v>
      </c>
      <c r="M618" s="4">
        <v>478.97229528277239</v>
      </c>
    </row>
    <row r="619" spans="2:13" x14ac:dyDescent="0.3">
      <c r="B619" s="1">
        <f t="shared" si="9"/>
        <v>43348</v>
      </c>
      <c r="C619" s="2">
        <v>11749.567972551507</v>
      </c>
      <c r="D619">
        <v>80</v>
      </c>
      <c r="E619" cm="1">
        <f t="array" ref="E619">_xlfn.SWITCH(MONTH(Cafe_FitTrend[[#This Row],[Date]]),1,100,2,100,3,100,4,150,5,150,6,150,7,150,8,200,9,150,10,150,11,150,12,150)</f>
        <v>150</v>
      </c>
      <c r="F619">
        <v>19</v>
      </c>
      <c r="G619">
        <f>IF(OR(WEEKDAY(Cafe_FitTrend[[#This Row],[Date]])=1, WEEKDAY(Cafe_FitTrend[[#This Row],[Date]])=7),1,0)</f>
        <v>0</v>
      </c>
      <c r="H619" s="10">
        <f>(Cafe_FitTrend[[#This Row],[Date]]-$B$372)/365*(1+$A$6)</f>
        <v>0.74438356164383568</v>
      </c>
      <c r="I619" s="8">
        <f>L$17+(L$18*Cafe_FitTrend[[#This Row],[Temp]])+(L$19*Cafe_FitTrend[[#This Row],[ADSpend]])+(L$20*Cafe_FitTrend[[#This Row],[TapsActive]])+(L$21*Cafe_FitTrend[[#This Row],[IsWeekend]])+(L$22*Cafe_FitTrend[[#This Row],[RollChange]])</f>
        <v>12720.844267299766</v>
      </c>
      <c r="J619" s="4"/>
      <c r="K619" s="4">
        <v>591</v>
      </c>
      <c r="L619" s="4">
        <v>14161.390579344223</v>
      </c>
      <c r="M619" s="4">
        <v>553.15771694383693</v>
      </c>
    </row>
    <row r="620" spans="2:13" x14ac:dyDescent="0.3">
      <c r="B620" s="1">
        <f t="shared" si="9"/>
        <v>43349</v>
      </c>
      <c r="C620" s="2">
        <v>12837.259957840863</v>
      </c>
      <c r="D620">
        <v>81</v>
      </c>
      <c r="E620" cm="1">
        <f t="array" ref="E620">_xlfn.SWITCH(MONTH(Cafe_FitTrend[[#This Row],[Date]]),1,100,2,100,3,100,4,150,5,150,6,150,7,150,8,200,9,150,10,150,11,150,12,150)</f>
        <v>150</v>
      </c>
      <c r="F620">
        <v>17</v>
      </c>
      <c r="G620">
        <f>IF(OR(WEEKDAY(Cafe_FitTrend[[#This Row],[Date]])=1, WEEKDAY(Cafe_FitTrend[[#This Row],[Date]])=7),1,0)</f>
        <v>0</v>
      </c>
      <c r="H620" s="10">
        <f>(Cafe_FitTrend[[#This Row],[Date]]-$B$372)/365*(1+$A$6)</f>
        <v>0.74739726027397269</v>
      </c>
      <c r="I620" s="8">
        <f>L$17+(L$18*Cafe_FitTrend[[#This Row],[Temp]])+(L$19*Cafe_FitTrend[[#This Row],[ADSpend]])+(L$20*Cafe_FitTrend[[#This Row],[TapsActive]])+(L$21*Cafe_FitTrend[[#This Row],[IsWeekend]])+(L$22*Cafe_FitTrend[[#This Row],[RollChange]])</f>
        <v>12809.805148646834</v>
      </c>
      <c r="J620" s="4"/>
      <c r="K620" s="4">
        <v>592</v>
      </c>
      <c r="L620" s="4">
        <v>14132.85369176675</v>
      </c>
      <c r="M620" s="4">
        <v>123.51014951252</v>
      </c>
    </row>
    <row r="621" spans="2:13" x14ac:dyDescent="0.3">
      <c r="B621" s="1">
        <f t="shared" si="9"/>
        <v>43350</v>
      </c>
      <c r="C621" s="2">
        <v>12322.099090911661</v>
      </c>
      <c r="D621">
        <v>81</v>
      </c>
      <c r="E621" cm="1">
        <f t="array" ref="E621">_xlfn.SWITCH(MONTH(Cafe_FitTrend[[#This Row],[Date]]),1,100,2,100,3,100,4,150,5,150,6,150,7,150,8,200,9,150,10,150,11,150,12,150)</f>
        <v>150</v>
      </c>
      <c r="F621">
        <v>13</v>
      </c>
      <c r="G621">
        <f>IF(OR(WEEKDAY(Cafe_FitTrend[[#This Row],[Date]])=1, WEEKDAY(Cafe_FitTrend[[#This Row],[Date]])=7),1,0)</f>
        <v>0</v>
      </c>
      <c r="H621" s="10">
        <f>(Cafe_FitTrend[[#This Row],[Date]]-$B$372)/365*(1+$A$6)</f>
        <v>0.75041095890410958</v>
      </c>
      <c r="I621" s="8">
        <f>L$17+(L$18*Cafe_FitTrend[[#This Row],[Temp]])+(L$19*Cafe_FitTrend[[#This Row],[ADSpend]])+(L$20*Cafe_FitTrend[[#This Row],[TapsActive]])+(L$21*Cafe_FitTrend[[#This Row],[IsWeekend]])+(L$22*Cafe_FitTrend[[#This Row],[RollChange]])</f>
        <v>12891.007143558765</v>
      </c>
      <c r="J621" s="4"/>
      <c r="K621" s="4">
        <v>593</v>
      </c>
      <c r="L621" s="4">
        <v>14319.729380550936</v>
      </c>
      <c r="M621" s="4">
        <v>-966.26128105166208</v>
      </c>
    </row>
    <row r="622" spans="2:13" x14ac:dyDescent="0.3">
      <c r="B622" s="1">
        <f t="shared" si="9"/>
        <v>43351</v>
      </c>
      <c r="C622" s="2">
        <v>16668.542017732248</v>
      </c>
      <c r="D622">
        <v>81</v>
      </c>
      <c r="E622" cm="1">
        <f t="array" ref="E622">_xlfn.SWITCH(MONTH(Cafe_FitTrend[[#This Row],[Date]]),1,100,2,100,3,100,4,150,5,150,6,150,7,150,8,200,9,150,10,150,11,150,12,150)</f>
        <v>150</v>
      </c>
      <c r="F622">
        <v>20</v>
      </c>
      <c r="G622">
        <f>IF(OR(WEEKDAY(Cafe_FitTrend[[#This Row],[Date]])=1, WEEKDAY(Cafe_FitTrend[[#This Row],[Date]])=7),1,0)</f>
        <v>1</v>
      </c>
      <c r="H622" s="10">
        <f>(Cafe_FitTrend[[#This Row],[Date]]-$B$372)/365*(1+$A$6)</f>
        <v>0.75342465753424659</v>
      </c>
      <c r="I622" s="8">
        <f>L$17+(L$18*Cafe_FitTrend[[#This Row],[Temp]])+(L$19*Cafe_FitTrend[[#This Row],[ADSpend]])+(L$20*Cafe_FitTrend[[#This Row],[TapsActive]])+(L$21*Cafe_FitTrend[[#This Row],[IsWeekend]])+(L$22*Cafe_FitTrend[[#This Row],[RollChange]])</f>
        <v>15603.448469718791</v>
      </c>
      <c r="J622" s="4"/>
      <c r="K622" s="4">
        <v>594</v>
      </c>
      <c r="L622" s="4">
        <v>14142.659178308362</v>
      </c>
      <c r="M622" s="4">
        <v>1535.1061913930516</v>
      </c>
    </row>
    <row r="623" spans="2:13" x14ac:dyDescent="0.3">
      <c r="B623" s="1">
        <f t="shared" si="9"/>
        <v>43352</v>
      </c>
      <c r="C623" s="2">
        <v>16384.452952799125</v>
      </c>
      <c r="D623">
        <v>79</v>
      </c>
      <c r="E623" cm="1">
        <f t="array" ref="E623">_xlfn.SWITCH(MONTH(Cafe_FitTrend[[#This Row],[Date]]),1,100,2,100,3,100,4,150,5,150,6,150,7,150,8,200,9,150,10,150,11,150,12,150)</f>
        <v>150</v>
      </c>
      <c r="F623">
        <v>15</v>
      </c>
      <c r="G623">
        <f>IF(OR(WEEKDAY(Cafe_FitTrend[[#This Row],[Date]])=1, WEEKDAY(Cafe_FitTrend[[#This Row],[Date]])=7),1,0)</f>
        <v>1</v>
      </c>
      <c r="H623" s="10">
        <f>(Cafe_FitTrend[[#This Row],[Date]]-$B$372)/365*(1+$A$6)</f>
        <v>0.7564383561643836</v>
      </c>
      <c r="I623" s="8">
        <f>L$17+(L$18*Cafe_FitTrend[[#This Row],[Temp]])+(L$19*Cafe_FitTrend[[#This Row],[ADSpend]])+(L$20*Cafe_FitTrend[[#This Row],[TapsActive]])+(L$21*Cafe_FitTrend[[#This Row],[IsWeekend]])+(L$22*Cafe_FitTrend[[#This Row],[RollChange]])</f>
        <v>15610.383807298171</v>
      </c>
      <c r="J623" s="4"/>
      <c r="K623" s="4">
        <v>595</v>
      </c>
      <c r="L623" s="4">
        <v>16827.758656545822</v>
      </c>
      <c r="M623" s="4">
        <v>-838.57539485115558</v>
      </c>
    </row>
    <row r="624" spans="2:13" x14ac:dyDescent="0.3">
      <c r="B624" s="1">
        <f t="shared" si="9"/>
        <v>43353</v>
      </c>
      <c r="C624" s="2">
        <v>12738.470493083412</v>
      </c>
      <c r="D624">
        <v>80</v>
      </c>
      <c r="E624" cm="1">
        <f t="array" ref="E624">_xlfn.SWITCH(MONTH(Cafe_FitTrend[[#This Row],[Date]]),1,100,2,100,3,100,4,150,5,150,6,150,7,150,8,200,9,150,10,150,11,150,12,150)</f>
        <v>150</v>
      </c>
      <c r="F624">
        <v>15</v>
      </c>
      <c r="G624">
        <f>IF(OR(WEEKDAY(Cafe_FitTrend[[#This Row],[Date]])=1, WEEKDAY(Cafe_FitTrend[[#This Row],[Date]])=7),1,0)</f>
        <v>0</v>
      </c>
      <c r="H624" s="10">
        <f>(Cafe_FitTrend[[#This Row],[Date]]-$B$372)/365*(1+$A$6)</f>
        <v>0.75945205479452071</v>
      </c>
      <c r="I624" s="8">
        <f>L$17+(L$18*Cafe_FitTrend[[#This Row],[Temp]])+(L$19*Cafe_FitTrend[[#This Row],[ADSpend]])+(L$20*Cafe_FitTrend[[#This Row],[TapsActive]])+(L$21*Cafe_FitTrend[[#This Row],[IsWeekend]])+(L$22*Cafe_FitTrend[[#This Row],[RollChange]])</f>
        <v>12813.52685806063</v>
      </c>
      <c r="J624" s="4"/>
      <c r="K624" s="4">
        <v>596</v>
      </c>
      <c r="L624" s="4">
        <v>16815.111032637778</v>
      </c>
      <c r="M624" s="4">
        <v>-70.159286516809516</v>
      </c>
    </row>
    <row r="625" spans="2:13" x14ac:dyDescent="0.3">
      <c r="B625" s="1">
        <f t="shared" si="9"/>
        <v>43354</v>
      </c>
      <c r="C625" s="2">
        <v>13785.091844957233</v>
      </c>
      <c r="D625">
        <v>79</v>
      </c>
      <c r="E625" cm="1">
        <f t="array" ref="E625">_xlfn.SWITCH(MONTH(Cafe_FitTrend[[#This Row],[Date]]),1,100,2,100,3,100,4,150,5,150,6,150,7,150,8,200,9,150,10,150,11,150,12,150)</f>
        <v>150</v>
      </c>
      <c r="F625">
        <v>14</v>
      </c>
      <c r="G625">
        <f>IF(OR(WEEKDAY(Cafe_FitTrend[[#This Row],[Date]])=1, WEEKDAY(Cafe_FitTrend[[#This Row],[Date]])=7),1,0)</f>
        <v>0</v>
      </c>
      <c r="H625" s="10">
        <f>(Cafe_FitTrend[[#This Row],[Date]]-$B$372)/365*(1+$A$6)</f>
        <v>0.76246575342465761</v>
      </c>
      <c r="I625" s="8">
        <f>L$17+(L$18*Cafe_FitTrend[[#This Row],[Temp]])+(L$19*Cafe_FitTrend[[#This Row],[ADSpend]])+(L$20*Cafe_FitTrend[[#This Row],[TapsActive]])+(L$21*Cafe_FitTrend[[#This Row],[IsWeekend]])+(L$22*Cafe_FitTrend[[#This Row],[RollChange]])</f>
        <v>12789.055159100299</v>
      </c>
      <c r="J625" s="4"/>
      <c r="K625" s="4">
        <v>597</v>
      </c>
      <c r="L625" s="4">
        <v>14057.420006375087</v>
      </c>
      <c r="M625" s="4">
        <v>557.93533752739313</v>
      </c>
    </row>
    <row r="626" spans="2:13" x14ac:dyDescent="0.3">
      <c r="B626" s="1">
        <f t="shared" si="9"/>
        <v>43355</v>
      </c>
      <c r="C626" s="2">
        <v>13941.751208629785</v>
      </c>
      <c r="D626">
        <v>79</v>
      </c>
      <c r="E626" cm="1">
        <f t="array" ref="E626">_xlfn.SWITCH(MONTH(Cafe_FitTrend[[#This Row],[Date]]),1,100,2,100,3,100,4,150,5,150,6,150,7,150,8,200,9,150,10,150,11,150,12,150)</f>
        <v>150</v>
      </c>
      <c r="F626">
        <v>18</v>
      </c>
      <c r="G626">
        <f>IF(OR(WEEKDAY(Cafe_FitTrend[[#This Row],[Date]])=1, WEEKDAY(Cafe_FitTrend[[#This Row],[Date]])=7),1,0)</f>
        <v>0</v>
      </c>
      <c r="H626" s="10">
        <f>(Cafe_FitTrend[[#This Row],[Date]]-$B$372)/365*(1+$A$6)</f>
        <v>0.76547945205479462</v>
      </c>
      <c r="I626" s="8">
        <f>L$17+(L$18*Cafe_FitTrend[[#This Row],[Temp]])+(L$19*Cafe_FitTrend[[#This Row],[ADSpend]])+(L$20*Cafe_FitTrend[[#This Row],[TapsActive]])+(L$21*Cafe_FitTrend[[#This Row],[IsWeekend]])+(L$22*Cafe_FitTrend[[#This Row],[RollChange]])</f>
        <v>12713.593462112834</v>
      </c>
      <c r="J626" s="4"/>
      <c r="K626" s="4">
        <v>598</v>
      </c>
      <c r="L626" s="4">
        <v>14107.214964747305</v>
      </c>
      <c r="M626" s="4">
        <v>-643.82655115563102</v>
      </c>
    </row>
    <row r="627" spans="2:13" x14ac:dyDescent="0.3">
      <c r="B627" s="1">
        <f t="shared" si="9"/>
        <v>43356</v>
      </c>
      <c r="C627" s="2">
        <v>13968.126191955162</v>
      </c>
      <c r="D627">
        <v>81</v>
      </c>
      <c r="E627" cm="1">
        <f t="array" ref="E627">_xlfn.SWITCH(MONTH(Cafe_FitTrend[[#This Row],[Date]]),1,100,2,100,3,100,4,150,5,150,6,150,7,150,8,200,9,150,10,150,11,150,12,150)</f>
        <v>150</v>
      </c>
      <c r="F627">
        <v>21</v>
      </c>
      <c r="G627">
        <f>IF(OR(WEEKDAY(Cafe_FitTrend[[#This Row],[Date]])=1, WEEKDAY(Cafe_FitTrend[[#This Row],[Date]])=7),1,0)</f>
        <v>0</v>
      </c>
      <c r="H627" s="10">
        <f>(Cafe_FitTrend[[#This Row],[Date]]-$B$372)/365*(1+$A$6)</f>
        <v>0.76849315068493163</v>
      </c>
      <c r="I627" s="8">
        <f>L$17+(L$18*Cafe_FitTrend[[#This Row],[Temp]])+(L$19*Cafe_FitTrend[[#This Row],[ADSpend]])+(L$20*Cafe_FitTrend[[#This Row],[TapsActive]])+(L$21*Cafe_FitTrend[[#This Row],[IsWeekend]])+(L$22*Cafe_FitTrend[[#This Row],[RollChange]])</f>
        <v>12751.564345432773</v>
      </c>
      <c r="J627" s="4"/>
      <c r="K627" s="4">
        <v>599</v>
      </c>
      <c r="L627" s="4">
        <v>14031.753267759841</v>
      </c>
      <c r="M627" s="4">
        <v>-1184.1717291536715</v>
      </c>
    </row>
    <row r="628" spans="2:13" x14ac:dyDescent="0.3">
      <c r="B628" s="1">
        <f t="shared" si="9"/>
        <v>43357</v>
      </c>
      <c r="C628" s="2">
        <v>12016.901975138058</v>
      </c>
      <c r="D628">
        <v>83</v>
      </c>
      <c r="E628" cm="1">
        <f t="array" ref="E628">_xlfn.SWITCH(MONTH(Cafe_FitTrend[[#This Row],[Date]]),1,100,2,100,3,100,4,150,5,150,6,150,7,150,8,200,9,150,10,150,11,150,12,150)</f>
        <v>150</v>
      </c>
      <c r="F628">
        <v>18</v>
      </c>
      <c r="G628">
        <f>IF(OR(WEEKDAY(Cafe_FitTrend[[#This Row],[Date]])=1, WEEKDAY(Cafe_FitTrend[[#This Row],[Date]])=7),1,0)</f>
        <v>0</v>
      </c>
      <c r="H628" s="10">
        <f>(Cafe_FitTrend[[#This Row],[Date]]-$B$372)/365*(1+$A$6)</f>
        <v>0.77150684931506852</v>
      </c>
      <c r="I628" s="8">
        <f>L$17+(L$18*Cafe_FitTrend[[#This Row],[Temp]])+(L$19*Cafe_FitTrend[[#This Row],[ADSpend]])+(L$20*Cafe_FitTrend[[#This Row],[TapsActive]])+(L$21*Cafe_FitTrend[[#This Row],[IsWeekend]])+(L$22*Cafe_FitTrend[[#This Row],[RollChange]])</f>
        <v>12907.032997677252</v>
      </c>
      <c r="J628" s="4"/>
      <c r="K628" s="4">
        <v>600</v>
      </c>
      <c r="L628" s="4">
        <v>13999.522682364372</v>
      </c>
      <c r="M628" s="4">
        <v>1117.7164127423366</v>
      </c>
    </row>
    <row r="629" spans="2:13" x14ac:dyDescent="0.3">
      <c r="B629" s="1">
        <f t="shared" si="9"/>
        <v>43358</v>
      </c>
      <c r="C629" s="2">
        <v>17276.572252590609</v>
      </c>
      <c r="D629">
        <v>83</v>
      </c>
      <c r="E629" cm="1">
        <f t="array" ref="E629">_xlfn.SWITCH(MONTH(Cafe_FitTrend[[#This Row],[Date]]),1,100,2,100,3,100,4,150,5,150,6,150,7,150,8,200,9,150,10,150,11,150,12,150)</f>
        <v>150</v>
      </c>
      <c r="F629">
        <v>17</v>
      </c>
      <c r="G629">
        <f>IF(OR(WEEKDAY(Cafe_FitTrend[[#This Row],[Date]])=1, WEEKDAY(Cafe_FitTrend[[#This Row],[Date]])=7),1,0)</f>
        <v>1</v>
      </c>
      <c r="H629" s="10">
        <f>(Cafe_FitTrend[[#This Row],[Date]]-$B$372)/365*(1+$A$6)</f>
        <v>0.77452054794520553</v>
      </c>
      <c r="I629" s="8">
        <f>L$17+(L$18*Cafe_FitTrend[[#This Row],[Temp]])+(L$19*Cafe_FitTrend[[#This Row],[ADSpend]])+(L$20*Cafe_FitTrend[[#This Row],[TapsActive]])+(L$21*Cafe_FitTrend[[#This Row],[IsWeekend]])+(L$22*Cafe_FitTrend[[#This Row],[RollChange]])</f>
        <v>15776.138015736669</v>
      </c>
      <c r="J629" s="4"/>
      <c r="K629" s="4">
        <v>601</v>
      </c>
      <c r="L629" s="4">
        <v>13888.960251019205</v>
      </c>
      <c r="M629" s="4">
        <v>-845.47947242741247</v>
      </c>
    </row>
    <row r="630" spans="2:13" x14ac:dyDescent="0.3">
      <c r="B630" s="1">
        <f t="shared" si="9"/>
        <v>43359</v>
      </c>
      <c r="C630" s="2">
        <v>16379.762117312825</v>
      </c>
      <c r="D630">
        <v>78</v>
      </c>
      <c r="E630" cm="1">
        <f t="array" ref="E630">_xlfn.SWITCH(MONTH(Cafe_FitTrend[[#This Row],[Date]]),1,100,2,100,3,100,4,150,5,150,6,150,7,150,8,200,9,150,10,150,11,150,12,150)</f>
        <v>150</v>
      </c>
      <c r="F630">
        <v>17</v>
      </c>
      <c r="G630">
        <f>IF(OR(WEEKDAY(Cafe_FitTrend[[#This Row],[Date]])=1, WEEKDAY(Cafe_FitTrend[[#This Row],[Date]])=7),1,0)</f>
        <v>1</v>
      </c>
      <c r="H630" s="10">
        <f>(Cafe_FitTrend[[#This Row],[Date]]-$B$372)/365*(1+$A$6)</f>
        <v>0.77753424657534254</v>
      </c>
      <c r="I630" s="8">
        <f>L$17+(L$18*Cafe_FitTrend[[#This Row],[Temp]])+(L$19*Cafe_FitTrend[[#This Row],[ADSpend]])+(L$20*Cafe_FitTrend[[#This Row],[TapsActive]])+(L$21*Cafe_FitTrend[[#This Row],[IsWeekend]])+(L$22*Cafe_FitTrend[[#This Row],[RollChange]])</f>
        <v>15544.384117648968</v>
      </c>
      <c r="J630" s="4"/>
      <c r="K630" s="4">
        <v>602</v>
      </c>
      <c r="L630" s="4">
        <v>16785.407117001192</v>
      </c>
      <c r="M630" s="4">
        <v>804.13533585736513</v>
      </c>
    </row>
    <row r="631" spans="2:13" x14ac:dyDescent="0.3">
      <c r="B631" s="1">
        <f t="shared" si="9"/>
        <v>43360</v>
      </c>
      <c r="C631" s="2">
        <v>11953.099625503566</v>
      </c>
      <c r="D631">
        <v>79</v>
      </c>
      <c r="E631" cm="1">
        <f t="array" ref="E631">_xlfn.SWITCH(MONTH(Cafe_FitTrend[[#This Row],[Date]]),1,100,2,100,3,100,4,150,5,150,6,150,7,150,8,200,9,150,10,150,11,150,12,150)</f>
        <v>150</v>
      </c>
      <c r="F631">
        <v>19</v>
      </c>
      <c r="G631">
        <f>IF(OR(WEEKDAY(Cafe_FitTrend[[#This Row],[Date]])=1, WEEKDAY(Cafe_FitTrend[[#This Row],[Date]])=7),1,0)</f>
        <v>0</v>
      </c>
      <c r="H631" s="10">
        <f>(Cafe_FitTrend[[#This Row],[Date]]-$B$372)/365*(1+$A$6)</f>
        <v>0.78054794520547943</v>
      </c>
      <c r="I631" s="8">
        <f>L$17+(L$18*Cafe_FitTrend[[#This Row],[Temp]])+(L$19*Cafe_FitTrend[[#This Row],[ADSpend]])+(L$20*Cafe_FitTrend[[#This Row],[TapsActive]])+(L$21*Cafe_FitTrend[[#This Row],[IsWeekend]])+(L$22*Cafe_FitTrend[[#This Row],[RollChange]])</f>
        <v>12708.361245436578</v>
      </c>
      <c r="J631" s="4"/>
      <c r="K631" s="4">
        <v>603</v>
      </c>
      <c r="L631" s="4">
        <v>16975.976503603375</v>
      </c>
      <c r="M631" s="4">
        <v>964.50039871694753</v>
      </c>
    </row>
    <row r="632" spans="2:13" x14ac:dyDescent="0.3">
      <c r="B632" s="1">
        <f t="shared" si="9"/>
        <v>43361</v>
      </c>
      <c r="C632" s="2">
        <v>13171.791299058135</v>
      </c>
      <c r="D632">
        <v>81</v>
      </c>
      <c r="E632" cm="1">
        <f t="array" ref="E632">_xlfn.SWITCH(MONTH(Cafe_FitTrend[[#This Row],[Date]]),1,100,2,100,3,100,4,150,5,150,6,150,7,150,8,200,9,150,10,150,11,150,12,150)</f>
        <v>150</v>
      </c>
      <c r="F632">
        <v>18</v>
      </c>
      <c r="G632">
        <f>IF(OR(WEEKDAY(Cafe_FitTrend[[#This Row],[Date]])=1, WEEKDAY(Cafe_FitTrend[[#This Row],[Date]])=7),1,0)</f>
        <v>0</v>
      </c>
      <c r="H632" s="10">
        <f>(Cafe_FitTrend[[#This Row],[Date]]-$B$372)/365*(1+$A$6)</f>
        <v>0.78356164383561644</v>
      </c>
      <c r="I632" s="8">
        <f>L$17+(L$18*Cafe_FitTrend[[#This Row],[Temp]])+(L$19*Cafe_FitTrend[[#This Row],[ADSpend]])+(L$20*Cafe_FitTrend[[#This Row],[TapsActive]])+(L$21*Cafe_FitTrend[[#This Row],[IsWeekend]])+(L$22*Cafe_FitTrend[[#This Row],[RollChange]])</f>
        <v>12824.663974706209</v>
      </c>
      <c r="J632" s="4"/>
      <c r="K632" s="4">
        <v>604</v>
      </c>
      <c r="L632" s="4">
        <v>14245.627325263244</v>
      </c>
      <c r="M632" s="4">
        <v>-311.22962941072183</v>
      </c>
    </row>
    <row r="633" spans="2:13" x14ac:dyDescent="0.3">
      <c r="B633" s="1">
        <f t="shared" si="9"/>
        <v>43362</v>
      </c>
      <c r="C633" s="2">
        <v>12494.100836402167</v>
      </c>
      <c r="D633">
        <v>83</v>
      </c>
      <c r="E633" cm="1">
        <f t="array" ref="E633">_xlfn.SWITCH(MONTH(Cafe_FitTrend[[#This Row],[Date]]),1,100,2,100,3,100,4,150,5,150,6,150,7,150,8,200,9,150,10,150,11,150,12,150)</f>
        <v>150</v>
      </c>
      <c r="F633">
        <v>20</v>
      </c>
      <c r="G633">
        <f>IF(OR(WEEKDAY(Cafe_FitTrend[[#This Row],[Date]])=1, WEEKDAY(Cafe_FitTrend[[#This Row],[Date]])=7),1,0)</f>
        <v>0</v>
      </c>
      <c r="H633" s="10">
        <f>(Cafe_FitTrend[[#This Row],[Date]]-$B$372)/365*(1+$A$6)</f>
        <v>0.78657534246575345</v>
      </c>
      <c r="I633" s="8">
        <f>L$17+(L$18*Cafe_FitTrend[[#This Row],[Temp]])+(L$19*Cafe_FitTrend[[#This Row],[ADSpend]])+(L$20*Cafe_FitTrend[[#This Row],[TapsActive]])+(L$21*Cafe_FitTrend[[#This Row],[IsWeekend]])+(L$22*Cafe_FitTrend[[#This Row],[RollChange]])</f>
        <v>12882.217819513571</v>
      </c>
      <c r="J633" s="4"/>
      <c r="K633" s="4">
        <v>605</v>
      </c>
      <c r="L633" s="4">
        <v>14275.839322148038</v>
      </c>
      <c r="M633" s="4">
        <v>-876.16997271380933</v>
      </c>
    </row>
    <row r="634" spans="2:13" x14ac:dyDescent="0.3">
      <c r="B634" s="1">
        <f t="shared" si="9"/>
        <v>43363</v>
      </c>
      <c r="C634" s="2">
        <v>12390.135364895097</v>
      </c>
      <c r="D634">
        <v>84</v>
      </c>
      <c r="E634" cm="1">
        <f t="array" ref="E634">_xlfn.SWITCH(MONTH(Cafe_FitTrend[[#This Row],[Date]]),1,100,2,100,3,100,4,150,5,150,6,150,7,150,8,200,9,150,10,150,11,150,12,150)</f>
        <v>150</v>
      </c>
      <c r="F634">
        <v>13</v>
      </c>
      <c r="G634">
        <f>IF(OR(WEEKDAY(Cafe_FitTrend[[#This Row],[Date]])=1, WEEKDAY(Cafe_FitTrend[[#This Row],[Date]])=7),1,0)</f>
        <v>0</v>
      </c>
      <c r="H634" s="10">
        <f>(Cafe_FitTrend[[#This Row],[Date]]-$B$372)/365*(1+$A$6)</f>
        <v>0.78958904109589056</v>
      </c>
      <c r="I634" s="8">
        <f>L$17+(L$18*Cafe_FitTrend[[#This Row],[Temp]])+(L$19*Cafe_FitTrend[[#This Row],[ADSpend]])+(L$20*Cafe_FitTrend[[#This Row],[TapsActive]])+(L$21*Cafe_FitTrend[[#This Row],[IsWeekend]])+(L$22*Cafe_FitTrend[[#This Row],[RollChange]])</f>
        <v>13069.093508297759</v>
      </c>
      <c r="J634" s="4"/>
      <c r="K634" s="4">
        <v>606</v>
      </c>
      <c r="L634" s="4">
        <v>14173.035777238016</v>
      </c>
      <c r="M634" s="4">
        <v>661.60417000229427</v>
      </c>
    </row>
    <row r="635" spans="2:13" x14ac:dyDescent="0.3">
      <c r="B635" s="1">
        <f t="shared" si="9"/>
        <v>43364</v>
      </c>
      <c r="C635" s="2">
        <v>12262.073083429494</v>
      </c>
      <c r="D635">
        <v>80</v>
      </c>
      <c r="E635" cm="1">
        <f t="array" ref="E635">_xlfn.SWITCH(MONTH(Cafe_FitTrend[[#This Row],[Date]]),1,100,2,100,3,100,4,150,5,150,6,150,7,150,8,200,9,150,10,150,11,150,12,150)</f>
        <v>150</v>
      </c>
      <c r="F635">
        <v>22</v>
      </c>
      <c r="G635">
        <f>IF(OR(WEEKDAY(Cafe_FitTrend[[#This Row],[Date]])=1, WEEKDAY(Cafe_FitTrend[[#This Row],[Date]])=7),1,0)</f>
        <v>0</v>
      </c>
      <c r="H635" s="10">
        <f>(Cafe_FitTrend[[#This Row],[Date]]-$B$372)/365*(1+$A$6)</f>
        <v>0.79260273972602746</v>
      </c>
      <c r="I635" s="8">
        <f>L$17+(L$18*Cafe_FitTrend[[#This Row],[Temp]])+(L$19*Cafe_FitTrend[[#This Row],[ADSpend]])+(L$20*Cafe_FitTrend[[#This Row],[TapsActive]])+(L$21*Cafe_FitTrend[[#This Row],[IsWeekend]])+(L$22*Cafe_FitTrend[[#This Row],[RollChange]])</f>
        <v>12708.017766233226</v>
      </c>
      <c r="J635" s="4"/>
      <c r="K635" s="4">
        <v>607</v>
      </c>
      <c r="L635" s="4">
        <v>14015.54853648286</v>
      </c>
      <c r="M635" s="4">
        <v>2.5987505626217171</v>
      </c>
    </row>
    <row r="636" spans="2:13" x14ac:dyDescent="0.3">
      <c r="B636" s="1">
        <f t="shared" si="9"/>
        <v>43365</v>
      </c>
      <c r="C636" s="2">
        <v>15990.118066589968</v>
      </c>
      <c r="D636">
        <v>80</v>
      </c>
      <c r="E636" cm="1">
        <f t="array" ref="E636">_xlfn.SWITCH(MONTH(Cafe_FitTrend[[#This Row],[Date]]),1,100,2,100,3,100,4,150,5,150,6,150,7,150,8,200,9,150,10,150,11,150,12,150)</f>
        <v>150</v>
      </c>
      <c r="F636">
        <v>13</v>
      </c>
      <c r="G636">
        <f>IF(OR(WEEKDAY(Cafe_FitTrend[[#This Row],[Date]])=1, WEEKDAY(Cafe_FitTrend[[#This Row],[Date]])=7),1,0)</f>
        <v>1</v>
      </c>
      <c r="H636" s="10">
        <f>(Cafe_FitTrend[[#This Row],[Date]]-$B$372)/365*(1+$A$6)</f>
        <v>0.79561643835616447</v>
      </c>
      <c r="I636" s="8">
        <f>L$17+(L$18*Cafe_FitTrend[[#This Row],[Temp]])+(L$19*Cafe_FitTrend[[#This Row],[ADSpend]])+(L$20*Cafe_FitTrend[[#This Row],[TapsActive]])+(L$21*Cafe_FitTrend[[#This Row],[IsWeekend]])+(L$22*Cafe_FitTrend[[#This Row],[RollChange]])</f>
        <v>15733.786476192037</v>
      </c>
      <c r="J636" s="4"/>
      <c r="K636" s="4">
        <v>608</v>
      </c>
      <c r="L636" s="4">
        <v>14104.50941782993</v>
      </c>
      <c r="M636" s="4">
        <v>-101.62711025850149</v>
      </c>
    </row>
    <row r="637" spans="2:13" x14ac:dyDescent="0.3">
      <c r="B637" s="1">
        <f t="shared" si="9"/>
        <v>43366</v>
      </c>
      <c r="C637" s="2">
        <v>15433.18447435358</v>
      </c>
      <c r="D637">
        <v>79</v>
      </c>
      <c r="E637" cm="1">
        <f t="array" ref="E637">_xlfn.SWITCH(MONTH(Cafe_FitTrend[[#This Row],[Date]]),1,100,2,100,3,100,4,150,5,150,6,150,7,150,8,200,9,150,10,150,11,150,12,150)</f>
        <v>150</v>
      </c>
      <c r="F637">
        <v>15</v>
      </c>
      <c r="G637">
        <f>IF(OR(WEEKDAY(Cafe_FitTrend[[#This Row],[Date]])=1, WEEKDAY(Cafe_FitTrend[[#This Row],[Date]])=7),1,0)</f>
        <v>1</v>
      </c>
      <c r="H637" s="10">
        <f>(Cafe_FitTrend[[#This Row],[Date]]-$B$372)/365*(1+$A$6)</f>
        <v>0.79863013698630148</v>
      </c>
      <c r="I637" s="8">
        <f>L$17+(L$18*Cafe_FitTrend[[#This Row],[Temp]])+(L$19*Cafe_FitTrend[[#This Row],[ADSpend]])+(L$20*Cafe_FitTrend[[#This Row],[TapsActive]])+(L$21*Cafe_FitTrend[[#This Row],[IsWeekend]])+(L$22*Cafe_FitTrend[[#This Row],[RollChange]])</f>
        <v>15650.565892769437</v>
      </c>
      <c r="J637" s="4"/>
      <c r="K637" s="4">
        <v>609</v>
      </c>
      <c r="L637" s="4">
        <v>15700.855195907705</v>
      </c>
      <c r="M637" s="4">
        <v>1047.5249448107534</v>
      </c>
    </row>
    <row r="638" spans="2:13" x14ac:dyDescent="0.3">
      <c r="B638" s="1">
        <f t="shared" si="9"/>
        <v>43367</v>
      </c>
      <c r="C638" s="2">
        <v>13321.155880927501</v>
      </c>
      <c r="D638">
        <v>78</v>
      </c>
      <c r="E638" cm="1">
        <f t="array" ref="E638">_xlfn.SWITCH(MONTH(Cafe_FitTrend[[#This Row],[Date]]),1,100,2,100,3,100,4,150,5,150,6,150,7,150,8,200,9,150,10,150,11,150,12,150)</f>
        <v>150</v>
      </c>
      <c r="F638">
        <v>17</v>
      </c>
      <c r="G638">
        <f>IF(OR(WEEKDAY(Cafe_FitTrend[[#This Row],[Date]])=1, WEEKDAY(Cafe_FitTrend[[#This Row],[Date]])=7),1,0)</f>
        <v>0</v>
      </c>
      <c r="H638" s="10">
        <f>(Cafe_FitTrend[[#This Row],[Date]]-$B$372)/365*(1+$A$6)</f>
        <v>0.80164383561643837</v>
      </c>
      <c r="I638" s="8">
        <f>L$17+(L$18*Cafe_FitTrend[[#This Row],[Temp]])+(L$19*Cafe_FitTrend[[#This Row],[ADSpend]])+(L$20*Cafe_FitTrend[[#This Row],[TapsActive]])+(L$21*Cafe_FitTrend[[#This Row],[IsWeekend]])+(L$22*Cafe_FitTrend[[#This Row],[RollChange]])</f>
        <v>12720.69340173707</v>
      </c>
      <c r="J638" s="4"/>
      <c r="K638" s="4">
        <v>610</v>
      </c>
      <c r="L638" s="4">
        <v>15703.725344869938</v>
      </c>
      <c r="M638" s="4">
        <v>1171.7762934776256</v>
      </c>
    </row>
    <row r="639" spans="2:13" x14ac:dyDescent="0.3">
      <c r="B639" s="1">
        <f t="shared" si="9"/>
        <v>43368</v>
      </c>
      <c r="C639" s="2">
        <v>14039.114607463654</v>
      </c>
      <c r="D639">
        <v>79</v>
      </c>
      <c r="E639" cm="1">
        <f t="array" ref="E639">_xlfn.SWITCH(MONTH(Cafe_FitTrend[[#This Row],[Date]]),1,100,2,100,3,100,4,150,5,150,6,150,7,150,8,200,9,150,10,150,11,150,12,150)</f>
        <v>150</v>
      </c>
      <c r="F639">
        <v>16</v>
      </c>
      <c r="G639">
        <f>IF(OR(WEEKDAY(Cafe_FitTrend[[#This Row],[Date]])=1, WEEKDAY(Cafe_FitTrend[[#This Row],[Date]])=7),1,0)</f>
        <v>0</v>
      </c>
      <c r="H639" s="10">
        <f>(Cafe_FitTrend[[#This Row],[Date]]-$B$372)/365*(1+$A$6)</f>
        <v>0.80465753424657538</v>
      </c>
      <c r="I639" s="8">
        <f>L$17+(L$18*Cafe_FitTrend[[#This Row],[Temp]])+(L$19*Cafe_FitTrend[[#This Row],[ADSpend]])+(L$20*Cafe_FitTrend[[#This Row],[TapsActive]])+(L$21*Cafe_FitTrend[[#This Row],[IsWeekend]])+(L$22*Cafe_FitTrend[[#This Row],[RollChange]])</f>
        <v>12790.071321596717</v>
      </c>
      <c r="J639" s="4"/>
      <c r="K639" s="4">
        <v>611</v>
      </c>
      <c r="L639" s="4">
        <v>12675.938046400452</v>
      </c>
      <c r="M639" s="4">
        <v>819.01038405925647</v>
      </c>
    </row>
    <row r="640" spans="2:13" x14ac:dyDescent="0.3">
      <c r="B640" s="1">
        <f t="shared" si="9"/>
        <v>43369</v>
      </c>
      <c r="C640" s="2">
        <v>11463.513956852141</v>
      </c>
      <c r="D640">
        <v>77</v>
      </c>
      <c r="E640" cm="1">
        <f t="array" ref="E640">_xlfn.SWITCH(MONTH(Cafe_FitTrend[[#This Row],[Date]]),1,100,2,100,3,100,4,150,5,150,6,150,7,150,8,200,9,150,10,150,11,150,12,150)</f>
        <v>150</v>
      </c>
      <c r="F640">
        <v>18</v>
      </c>
      <c r="G640">
        <f>IF(OR(WEEKDAY(Cafe_FitTrend[[#This Row],[Date]])=1, WEEKDAY(Cafe_FitTrend[[#This Row],[Date]])=7),1,0)</f>
        <v>0</v>
      </c>
      <c r="H640" s="10">
        <f>(Cafe_FitTrend[[#This Row],[Date]]-$B$372)/365*(1+$A$6)</f>
        <v>0.80767123287671239</v>
      </c>
      <c r="I640" s="8">
        <f>L$17+(L$18*Cafe_FitTrend[[#This Row],[Temp]])+(L$19*Cafe_FitTrend[[#This Row],[ADSpend]])+(L$20*Cafe_FitTrend[[#This Row],[TapsActive]])+(L$21*Cafe_FitTrend[[#This Row],[IsWeekend]])+(L$22*Cafe_FitTrend[[#This Row],[RollChange]])</f>
        <v>12659.925928764125</v>
      </c>
      <c r="J640" s="4"/>
      <c r="K640" s="4">
        <v>612</v>
      </c>
      <c r="L640" s="4">
        <v>12678.808195362686</v>
      </c>
      <c r="M640" s="4">
        <v>771.71554734918209</v>
      </c>
    </row>
    <row r="641" spans="2:13" x14ac:dyDescent="0.3">
      <c r="B641" s="1">
        <f t="shared" si="9"/>
        <v>43370</v>
      </c>
      <c r="C641" s="2">
        <v>11446.583548704486</v>
      </c>
      <c r="D641">
        <v>74</v>
      </c>
      <c r="E641" cm="1">
        <f t="array" ref="E641">_xlfn.SWITCH(MONTH(Cafe_FitTrend[[#This Row],[Date]]),1,100,2,100,3,100,4,150,5,150,6,150,7,150,8,200,9,150,10,150,11,150,12,150)</f>
        <v>150</v>
      </c>
      <c r="F641">
        <v>13</v>
      </c>
      <c r="G641">
        <f>IF(OR(WEEKDAY(Cafe_FitTrend[[#This Row],[Date]])=1, WEEKDAY(Cafe_FitTrend[[#This Row],[Date]])=7),1,0)</f>
        <v>0</v>
      </c>
      <c r="H641" s="10">
        <f>(Cafe_FitTrend[[#This Row],[Date]]-$B$372)/365*(1+$A$6)</f>
        <v>0.81068493150684939</v>
      </c>
      <c r="I641" s="8">
        <f>L$17+(L$18*Cafe_FitTrend[[#This Row],[Temp]])+(L$19*Cafe_FitTrend[[#This Row],[ADSpend]])+(L$20*Cafe_FitTrend[[#This Row],[TapsActive]])+(L$21*Cafe_FitTrend[[#This Row],[IsWeekend]])+(L$22*Cafe_FitTrend[[#This Row],[RollChange]])</f>
        <v>12619.936456933516</v>
      </c>
      <c r="J641" s="4"/>
      <c r="K641" s="4">
        <v>613</v>
      </c>
      <c r="L641" s="4">
        <v>12720.844267299766</v>
      </c>
      <c r="M641" s="4">
        <v>-971.27629474825881</v>
      </c>
    </row>
    <row r="642" spans="2:13" x14ac:dyDescent="0.3">
      <c r="B642" s="1">
        <f t="shared" si="9"/>
        <v>43371</v>
      </c>
      <c r="C642" s="2">
        <v>11428.752044905867</v>
      </c>
      <c r="D642">
        <v>75</v>
      </c>
      <c r="E642" cm="1">
        <f t="array" ref="E642">_xlfn.SWITCH(MONTH(Cafe_FitTrend[[#This Row],[Date]]),1,100,2,100,3,100,4,150,5,150,6,150,7,150,8,200,9,150,10,150,11,150,12,150)</f>
        <v>150</v>
      </c>
      <c r="F642">
        <v>14</v>
      </c>
      <c r="G642">
        <f>IF(OR(WEEKDAY(Cafe_FitTrend[[#This Row],[Date]])=1, WEEKDAY(Cafe_FitTrend[[#This Row],[Date]])=7),1,0)</f>
        <v>0</v>
      </c>
      <c r="H642" s="10">
        <f>(Cafe_FitTrend[[#This Row],[Date]]-$B$372)/365*(1+$A$6)</f>
        <v>0.81369863013698629</v>
      </c>
      <c r="I642" s="8">
        <f>L$17+(L$18*Cafe_FitTrend[[#This Row],[Temp]])+(L$19*Cafe_FitTrend[[#This Row],[ADSpend]])+(L$20*Cafe_FitTrend[[#This Row],[TapsActive]])+(L$21*Cafe_FitTrend[[#This Row],[IsWeekend]])+(L$22*Cafe_FitTrend[[#This Row],[RollChange]])</f>
        <v>12650.148453818314</v>
      </c>
      <c r="J642" s="4"/>
      <c r="K642" s="4">
        <v>614</v>
      </c>
      <c r="L642" s="4">
        <v>12809.805148646834</v>
      </c>
      <c r="M642" s="4">
        <v>27.454809194028712</v>
      </c>
    </row>
    <row r="643" spans="2:13" x14ac:dyDescent="0.3">
      <c r="B643" s="1">
        <f t="shared" si="9"/>
        <v>43372</v>
      </c>
      <c r="C643" s="2">
        <v>14827.684487254432</v>
      </c>
      <c r="D643">
        <v>77</v>
      </c>
      <c r="E643" cm="1">
        <f t="array" ref="E643">_xlfn.SWITCH(MONTH(Cafe_FitTrend[[#This Row],[Date]]),1,100,2,100,3,100,4,150,5,150,6,150,7,150,8,200,9,150,10,150,11,150,12,150)</f>
        <v>150</v>
      </c>
      <c r="F643">
        <v>18</v>
      </c>
      <c r="G643">
        <f>IF(OR(WEEKDAY(Cafe_FitTrend[[#This Row],[Date]])=1, WEEKDAY(Cafe_FitTrend[[#This Row],[Date]])=7),1,0)</f>
        <v>1</v>
      </c>
      <c r="H643" s="10">
        <f>(Cafe_FitTrend[[#This Row],[Date]]-$B$372)/365*(1+$A$6)</f>
        <v>0.8167123287671233</v>
      </c>
      <c r="I643" s="8">
        <f>L$17+(L$18*Cafe_FitTrend[[#This Row],[Temp]])+(L$19*Cafe_FitTrend[[#This Row],[ADSpend]])+(L$20*Cafe_FitTrend[[#This Row],[TapsActive]])+(L$21*Cafe_FitTrend[[#This Row],[IsWeekend]])+(L$22*Cafe_FitTrend[[#This Row],[RollChange]])</f>
        <v>15515.188283260586</v>
      </c>
      <c r="J643" s="4"/>
      <c r="K643" s="4">
        <v>615</v>
      </c>
      <c r="L643" s="4">
        <v>12891.007143558765</v>
      </c>
      <c r="M643" s="4">
        <v>-568.90805264710434</v>
      </c>
    </row>
    <row r="644" spans="2:13" x14ac:dyDescent="0.3">
      <c r="B644" s="1">
        <f t="shared" si="9"/>
        <v>43373</v>
      </c>
      <c r="C644" s="2">
        <v>15078.080421836601</v>
      </c>
      <c r="D644">
        <v>76</v>
      </c>
      <c r="E644" cm="1">
        <f t="array" ref="E644">_xlfn.SWITCH(MONTH(Cafe_FitTrend[[#This Row],[Date]]),1,100,2,100,3,100,4,150,5,150,6,150,7,150,8,200,9,150,10,150,11,150,12,150)</f>
        <v>150</v>
      </c>
      <c r="F644">
        <v>14</v>
      </c>
      <c r="G644">
        <f>IF(OR(WEEKDAY(Cafe_FitTrend[[#This Row],[Date]])=1, WEEKDAY(Cafe_FitTrend[[#This Row],[Date]])=7),1,0)</f>
        <v>1</v>
      </c>
      <c r="H644" s="10">
        <f>(Cafe_FitTrend[[#This Row],[Date]]-$B$372)/365*(1+$A$6)</f>
        <v>0.81972602739726041</v>
      </c>
      <c r="I644" s="8">
        <f>L$17+(L$18*Cafe_FitTrend[[#This Row],[Temp]])+(L$19*Cafe_FitTrend[[#This Row],[ADSpend]])+(L$20*Cafe_FitTrend[[#This Row],[TapsActive]])+(L$21*Cafe_FitTrend[[#This Row],[IsWeekend]])+(L$22*Cafe_FitTrend[[#This Row],[RollChange]])</f>
        <v>15549.465468762528</v>
      </c>
      <c r="J644" s="4"/>
      <c r="K644" s="4">
        <v>616</v>
      </c>
      <c r="L644" s="4">
        <v>15603.448469718791</v>
      </c>
      <c r="M644" s="4">
        <v>1065.0935480134576</v>
      </c>
    </row>
    <row r="645" spans="2:13" x14ac:dyDescent="0.3">
      <c r="B645" s="1">
        <f t="shared" si="9"/>
        <v>43374</v>
      </c>
      <c r="C645" s="2">
        <v>13501.746937300832</v>
      </c>
      <c r="D645">
        <v>77</v>
      </c>
      <c r="E645" cm="1">
        <f t="array" ref="E645">_xlfn.SWITCH(MONTH(Cafe_FitTrend[[#This Row],[Date]]),1,100,2,100,3,100,4,150,5,150,6,150,7,150,8,200,9,150,10,150,11,150,12,150)</f>
        <v>150</v>
      </c>
      <c r="F645">
        <v>18</v>
      </c>
      <c r="G645">
        <f>IF(OR(WEEKDAY(Cafe_FitTrend[[#This Row],[Date]])=1, WEEKDAY(Cafe_FitTrend[[#This Row],[Date]])=7),1,0)</f>
        <v>0</v>
      </c>
      <c r="H645" s="10">
        <f>(Cafe_FitTrend[[#This Row],[Date]]-$B$372)/365*(1+$A$6)</f>
        <v>0.82273972602739731</v>
      </c>
      <c r="I645" s="8">
        <f>L$17+(L$18*Cafe_FitTrend[[#This Row],[Temp]])+(L$19*Cafe_FitTrend[[#This Row],[ADSpend]])+(L$20*Cafe_FitTrend[[#This Row],[TapsActive]])+(L$21*Cafe_FitTrend[[#This Row],[IsWeekend]])+(L$22*Cafe_FitTrend[[#This Row],[RollChange]])</f>
        <v>12674.276673575292</v>
      </c>
      <c r="J645" s="4"/>
      <c r="K645" s="4">
        <v>617</v>
      </c>
      <c r="L645" s="4">
        <v>15610.383807298171</v>
      </c>
      <c r="M645" s="4">
        <v>774.06914550095462</v>
      </c>
    </row>
    <row r="646" spans="2:13" x14ac:dyDescent="0.3">
      <c r="B646" s="1">
        <f t="shared" si="9"/>
        <v>43375</v>
      </c>
      <c r="C646" s="2">
        <v>13882.561677231281</v>
      </c>
      <c r="D646">
        <v>76</v>
      </c>
      <c r="E646" cm="1">
        <f t="array" ref="E646">_xlfn.SWITCH(MONTH(Cafe_FitTrend[[#This Row],[Date]]),1,100,2,100,3,100,4,150,5,150,6,150,7,150,8,200,9,150,10,150,11,150,12,150)</f>
        <v>150</v>
      </c>
      <c r="F646">
        <v>18</v>
      </c>
      <c r="G646">
        <f>IF(OR(WEEKDAY(Cafe_FitTrend[[#This Row],[Date]])=1, WEEKDAY(Cafe_FitTrend[[#This Row],[Date]])=7),1,0)</f>
        <v>0</v>
      </c>
      <c r="H646" s="10">
        <f>(Cafe_FitTrend[[#This Row],[Date]]-$B$372)/365*(1+$A$6)</f>
        <v>0.82575342465753432</v>
      </c>
      <c r="I646" s="8">
        <f>L$17+(L$18*Cafe_FitTrend[[#This Row],[Temp]])+(L$19*Cafe_FitTrend[[#This Row],[ADSpend]])+(L$20*Cafe_FitTrend[[#This Row],[TapsActive]])+(L$21*Cafe_FitTrend[[#This Row],[IsWeekend]])+(L$22*Cafe_FitTrend[[#This Row],[RollChange]])</f>
        <v>12630.222013127537</v>
      </c>
      <c r="J646" s="4"/>
      <c r="K646" s="4">
        <v>618</v>
      </c>
      <c r="L646" s="4">
        <v>12813.52685806063</v>
      </c>
      <c r="M646" s="4">
        <v>-75.056364977217527</v>
      </c>
    </row>
    <row r="647" spans="2:13" x14ac:dyDescent="0.3">
      <c r="B647" s="1">
        <f t="shared" si="9"/>
        <v>43376</v>
      </c>
      <c r="C647" s="2">
        <v>12305.642960039997</v>
      </c>
      <c r="D647">
        <v>78</v>
      </c>
      <c r="E647" cm="1">
        <f t="array" ref="E647">_xlfn.SWITCH(MONTH(Cafe_FitTrend[[#This Row],[Date]]),1,100,2,100,3,100,4,150,5,150,6,150,7,150,8,200,9,150,10,150,11,150,12,150)</f>
        <v>150</v>
      </c>
      <c r="F647">
        <v>16</v>
      </c>
      <c r="G647">
        <f>IF(OR(WEEKDAY(Cafe_FitTrend[[#This Row],[Date]])=1, WEEKDAY(Cafe_FitTrend[[#This Row],[Date]])=7),1,0)</f>
        <v>0</v>
      </c>
      <c r="H647" s="10">
        <f>(Cafe_FitTrend[[#This Row],[Date]]-$B$372)/365*(1+$A$6)</f>
        <v>0.82876712328767133</v>
      </c>
      <c r="I647" s="8">
        <f>L$17+(L$18*Cafe_FitTrend[[#This Row],[Temp]])+(L$19*Cafe_FitTrend[[#This Row],[ADSpend]])+(L$20*Cafe_FitTrend[[#This Row],[TapsActive]])+(L$21*Cafe_FitTrend[[#This Row],[IsWeekend]])+(L$22*Cafe_FitTrend[[#This Row],[RollChange]])</f>
        <v>12766.107703884594</v>
      </c>
      <c r="J647" s="4"/>
      <c r="K647" s="4">
        <v>619</v>
      </c>
      <c r="L647" s="4">
        <v>12789.055159100299</v>
      </c>
      <c r="M647" s="4">
        <v>996.03668585693413</v>
      </c>
    </row>
    <row r="648" spans="2:13" x14ac:dyDescent="0.3">
      <c r="B648" s="1">
        <f t="shared" si="9"/>
        <v>43377</v>
      </c>
      <c r="C648" s="2">
        <v>12035.650736423308</v>
      </c>
      <c r="D648">
        <v>79</v>
      </c>
      <c r="E648" cm="1">
        <f t="array" ref="E648">_xlfn.SWITCH(MONTH(Cafe_FitTrend[[#This Row],[Date]]),1,100,2,100,3,100,4,150,5,150,6,150,7,150,8,200,9,150,10,150,11,150,12,150)</f>
        <v>150</v>
      </c>
      <c r="F648">
        <v>21</v>
      </c>
      <c r="G648">
        <f>IF(OR(WEEKDAY(Cafe_FitTrend[[#This Row],[Date]])=1, WEEKDAY(Cafe_FitTrend[[#This Row],[Date]])=7),1,0)</f>
        <v>0</v>
      </c>
      <c r="H648" s="10">
        <f>(Cafe_FitTrend[[#This Row],[Date]]-$B$372)/365*(1+$A$6)</f>
        <v>0.83178082191780833</v>
      </c>
      <c r="I648" s="8">
        <f>L$17+(L$18*Cafe_FitTrend[[#This Row],[Temp]])+(L$19*Cafe_FitTrend[[#This Row],[ADSpend]])+(L$20*Cafe_FitTrend[[#This Row],[TapsActive]])+(L$21*Cafe_FitTrend[[#This Row],[IsWeekend]])+(L$22*Cafe_FitTrend[[#This Row],[RollChange]])</f>
        <v>12717.987854819696</v>
      </c>
      <c r="J648" s="4"/>
      <c r="K648" s="4">
        <v>620</v>
      </c>
      <c r="L648" s="4">
        <v>12713.593462112834</v>
      </c>
      <c r="M648" s="4">
        <v>1228.1577465169503</v>
      </c>
    </row>
    <row r="649" spans="2:13" x14ac:dyDescent="0.3">
      <c r="B649" s="1">
        <f t="shared" ref="B649:B712" si="10">B648+1</f>
        <v>43378</v>
      </c>
      <c r="C649" s="2">
        <v>13912.947495811299</v>
      </c>
      <c r="D649">
        <v>80</v>
      </c>
      <c r="E649" cm="1">
        <f t="array" ref="E649">_xlfn.SWITCH(MONTH(Cafe_FitTrend[[#This Row],[Date]]),1,100,2,100,3,100,4,150,5,150,6,150,7,150,8,200,9,150,10,150,11,150,12,150)</f>
        <v>150</v>
      </c>
      <c r="F649">
        <v>19</v>
      </c>
      <c r="G649">
        <f>IF(OR(WEEKDAY(Cafe_FitTrend[[#This Row],[Date]])=1, WEEKDAY(Cafe_FitTrend[[#This Row],[Date]])=7),1,0)</f>
        <v>0</v>
      </c>
      <c r="H649" s="10">
        <f>(Cafe_FitTrend[[#This Row],[Date]]-$B$372)/365*(1+$A$6)</f>
        <v>0.83479452054794523</v>
      </c>
      <c r="I649" s="8">
        <f>L$17+(L$18*Cafe_FitTrend[[#This Row],[Temp]])+(L$19*Cafe_FitTrend[[#This Row],[ADSpend]])+(L$20*Cafe_FitTrend[[#This Row],[TapsActive]])+(L$21*Cafe_FitTrend[[#This Row],[IsWeekend]])+(L$22*Cafe_FitTrend[[#This Row],[RollChange]])</f>
        <v>12806.948736166763</v>
      </c>
      <c r="J649" s="4"/>
      <c r="K649" s="4">
        <v>621</v>
      </c>
      <c r="L649" s="4">
        <v>12751.564345432773</v>
      </c>
      <c r="M649" s="4">
        <v>1216.5618465223888</v>
      </c>
    </row>
    <row r="650" spans="2:13" x14ac:dyDescent="0.3">
      <c r="B650" s="1">
        <f t="shared" si="10"/>
        <v>43379</v>
      </c>
      <c r="C650" s="2">
        <v>15458.941955747221</v>
      </c>
      <c r="D650">
        <v>81</v>
      </c>
      <c r="E650" cm="1">
        <f t="array" ref="E650">_xlfn.SWITCH(MONTH(Cafe_FitTrend[[#This Row],[Date]]),1,100,2,100,3,100,4,150,5,150,6,150,7,150,8,200,9,150,10,150,11,150,12,150)</f>
        <v>150</v>
      </c>
      <c r="F650">
        <v>20</v>
      </c>
      <c r="G650">
        <f>IF(OR(WEEKDAY(Cafe_FitTrend[[#This Row],[Date]])=1, WEEKDAY(Cafe_FitTrend[[#This Row],[Date]])=7),1,0)</f>
        <v>1</v>
      </c>
      <c r="H650" s="10">
        <f>(Cafe_FitTrend[[#This Row],[Date]]-$B$372)/365*(1+$A$6)</f>
        <v>0.83780821917808224</v>
      </c>
      <c r="I650" s="8">
        <f>L$17+(L$18*Cafe_FitTrend[[#This Row],[Temp]])+(L$19*Cafe_FitTrend[[#This Row],[ADSpend]])+(L$20*Cafe_FitTrend[[#This Row],[TapsActive]])+(L$21*Cafe_FitTrend[[#This Row],[IsWeekend]])+(L$22*Cafe_FitTrend[[#This Row],[RollChange]])</f>
        <v>15683.812640661321</v>
      </c>
      <c r="J650" s="4"/>
      <c r="K650" s="4">
        <v>622</v>
      </c>
      <c r="L650" s="4">
        <v>12907.032997677252</v>
      </c>
      <c r="M650" s="4">
        <v>-890.13102253919351</v>
      </c>
    </row>
    <row r="651" spans="2:13" x14ac:dyDescent="0.3">
      <c r="B651" s="1">
        <f t="shared" si="10"/>
        <v>43380</v>
      </c>
      <c r="C651" s="2">
        <v>14568.4224478041</v>
      </c>
      <c r="D651">
        <v>80</v>
      </c>
      <c r="E651" cm="1">
        <f t="array" ref="E651">_xlfn.SWITCH(MONTH(Cafe_FitTrend[[#This Row],[Date]]),1,100,2,100,3,100,4,150,5,150,6,150,7,150,8,200,9,150,10,150,11,150,12,150)</f>
        <v>150</v>
      </c>
      <c r="F651">
        <v>18</v>
      </c>
      <c r="G651">
        <f>IF(OR(WEEKDAY(Cafe_FitTrend[[#This Row],[Date]])=1, WEEKDAY(Cafe_FitTrend[[#This Row],[Date]])=7),1,0)</f>
        <v>1</v>
      </c>
      <c r="H651" s="10">
        <f>(Cafe_FitTrend[[#This Row],[Date]]-$B$372)/365*(1+$A$6)</f>
        <v>0.84082191780821924</v>
      </c>
      <c r="I651" s="8">
        <f>L$17+(L$18*Cafe_FitTrend[[#This Row],[Temp]])+(L$19*Cafe_FitTrend[[#This Row],[ADSpend]])+(L$20*Cafe_FitTrend[[#This Row],[TapsActive]])+(L$21*Cafe_FitTrend[[#This Row],[IsWeekend]])+(L$22*Cafe_FitTrend[[#This Row],[RollChange]])</f>
        <v>15678.923903188417</v>
      </c>
      <c r="J651" s="4"/>
      <c r="K651" s="4">
        <v>623</v>
      </c>
      <c r="L651" s="4">
        <v>15776.138015736669</v>
      </c>
      <c r="M651" s="4">
        <v>1500.4342368539401</v>
      </c>
    </row>
    <row r="652" spans="2:13" x14ac:dyDescent="0.3">
      <c r="B652" s="1">
        <f t="shared" si="10"/>
        <v>43381</v>
      </c>
      <c r="C652" s="2">
        <v>12863.359478930852</v>
      </c>
      <c r="D652">
        <v>78</v>
      </c>
      <c r="E652" cm="1">
        <f t="array" ref="E652">_xlfn.SWITCH(MONTH(Cafe_FitTrend[[#This Row],[Date]]),1,100,2,100,3,100,4,150,5,150,6,150,7,150,8,200,9,150,10,150,11,150,12,150)</f>
        <v>150</v>
      </c>
      <c r="F652">
        <v>19</v>
      </c>
      <c r="G652">
        <f>IF(OR(WEEKDAY(Cafe_FitTrend[[#This Row],[Date]])=1, WEEKDAY(Cafe_FitTrend[[#This Row],[Date]])=7),1,0)</f>
        <v>0</v>
      </c>
      <c r="H652" s="10">
        <f>(Cafe_FitTrend[[#This Row],[Date]]-$B$372)/365*(1+$A$6)</f>
        <v>0.84383561643835614</v>
      </c>
      <c r="I652" s="8">
        <f>L$17+(L$18*Cafe_FitTrend[[#This Row],[Temp]])+(L$19*Cafe_FitTrend[[#This Row],[ADSpend]])+(L$20*Cafe_FitTrend[[#This Row],[TapsActive]])+(L$21*Cafe_FitTrend[[#This Row],[IsWeekend]])+(L$22*Cafe_FitTrend[[#This Row],[RollChange]])</f>
        <v>12721.709564233488</v>
      </c>
      <c r="J652" s="4"/>
      <c r="K652" s="4">
        <v>624</v>
      </c>
      <c r="L652" s="4">
        <v>15544.384117648968</v>
      </c>
      <c r="M652" s="4">
        <v>835.37799966385683</v>
      </c>
    </row>
    <row r="653" spans="2:13" x14ac:dyDescent="0.3">
      <c r="B653" s="1">
        <f t="shared" si="10"/>
        <v>43382</v>
      </c>
      <c r="C653" s="2">
        <v>13193.548488320099</v>
      </c>
      <c r="D653">
        <v>75</v>
      </c>
      <c r="E653" cm="1">
        <f t="array" ref="E653">_xlfn.SWITCH(MONTH(Cafe_FitTrend[[#This Row],[Date]]),1,100,2,100,3,100,4,150,5,150,6,150,7,150,8,200,9,150,10,150,11,150,12,150)</f>
        <v>150</v>
      </c>
      <c r="F653">
        <v>15</v>
      </c>
      <c r="G653">
        <f>IF(OR(WEEKDAY(Cafe_FitTrend[[#This Row],[Date]])=1, WEEKDAY(Cafe_FitTrend[[#This Row],[Date]])=7),1,0)</f>
        <v>0</v>
      </c>
      <c r="H653" s="10">
        <f>(Cafe_FitTrend[[#This Row],[Date]]-$B$372)/365*(1+$A$6)</f>
        <v>0.84684931506849315</v>
      </c>
      <c r="I653" s="8">
        <f>L$17+(L$18*Cafe_FitTrend[[#This Row],[Temp]])+(L$19*Cafe_FitTrend[[#This Row],[ADSpend]])+(L$20*Cafe_FitTrend[[#This Row],[TapsActive]])+(L$21*Cafe_FitTrend[[#This Row],[IsWeekend]])+(L$22*Cafe_FitTrend[[#This Row],[RollChange]])</f>
        <v>12662.137130915455</v>
      </c>
      <c r="J653" s="4"/>
      <c r="K653" s="4">
        <v>625</v>
      </c>
      <c r="L653" s="4">
        <v>12708.361245436578</v>
      </c>
      <c r="M653" s="4">
        <v>-755.26161993301139</v>
      </c>
    </row>
    <row r="654" spans="2:13" x14ac:dyDescent="0.3">
      <c r="B654" s="1">
        <f t="shared" si="10"/>
        <v>43383</v>
      </c>
      <c r="C654" s="2">
        <v>12979.059896574388</v>
      </c>
      <c r="D654">
        <v>75</v>
      </c>
      <c r="E654" cm="1">
        <f t="array" ref="E654">_xlfn.SWITCH(MONTH(Cafe_FitTrend[[#This Row],[Date]]),1,100,2,100,3,100,4,150,5,150,6,150,7,150,8,200,9,150,10,150,11,150,12,150)</f>
        <v>150</v>
      </c>
      <c r="F654">
        <v>20</v>
      </c>
      <c r="G654">
        <f>IF(OR(WEEKDAY(Cafe_FitTrend[[#This Row],[Date]])=1, WEEKDAY(Cafe_FitTrend[[#This Row],[Date]])=7),1,0)</f>
        <v>0</v>
      </c>
      <c r="H654" s="10">
        <f>(Cafe_FitTrend[[#This Row],[Date]]-$B$372)/365*(1+$A$6)</f>
        <v>0.84986301369863027</v>
      </c>
      <c r="I654" s="8">
        <f>L$17+(L$18*Cafe_FitTrend[[#This Row],[Temp]])+(L$19*Cafe_FitTrend[[#This Row],[ADSpend]])+(L$20*Cafe_FitTrend[[#This Row],[TapsActive]])+(L$21*Cafe_FitTrend[[#This Row],[IsWeekend]])+(L$22*Cafe_FitTrend[[#This Row],[RollChange]])</f>
        <v>12567.092472440569</v>
      </c>
      <c r="J654" s="4"/>
      <c r="K654" s="4">
        <v>626</v>
      </c>
      <c r="L654" s="4">
        <v>12824.663974706209</v>
      </c>
      <c r="M654" s="4">
        <v>347.12732435192629</v>
      </c>
    </row>
    <row r="655" spans="2:13" x14ac:dyDescent="0.3">
      <c r="B655" s="1">
        <f t="shared" si="10"/>
        <v>43384</v>
      </c>
      <c r="C655" s="2">
        <v>13353.632933310448</v>
      </c>
      <c r="D655">
        <v>75</v>
      </c>
      <c r="E655" cm="1">
        <f t="array" ref="E655">_xlfn.SWITCH(MONTH(Cafe_FitTrend[[#This Row],[Date]]),1,100,2,100,3,100,4,150,5,150,6,150,7,150,8,200,9,150,10,150,11,150,12,150)</f>
        <v>150</v>
      </c>
      <c r="F655">
        <v>12</v>
      </c>
      <c r="G655">
        <f>IF(OR(WEEKDAY(Cafe_FitTrend[[#This Row],[Date]])=1, WEEKDAY(Cafe_FitTrend[[#This Row],[Date]])=7),1,0)</f>
        <v>0</v>
      </c>
      <c r="H655" s="10">
        <f>(Cafe_FitTrend[[#This Row],[Date]]-$B$372)/365*(1+$A$6)</f>
        <v>0.85287671232876727</v>
      </c>
      <c r="I655" s="8">
        <f>L$17+(L$18*Cafe_FitTrend[[#This Row],[Temp]])+(L$19*Cafe_FitTrend[[#This Row],[ADSpend]])+(L$20*Cafe_FitTrend[[#This Row],[TapsActive]])+(L$21*Cafe_FitTrend[[#This Row],[IsWeekend]])+(L$22*Cafe_FitTrend[[#This Row],[RollChange]])</f>
        <v>12726.626313302193</v>
      </c>
      <c r="J655" s="4"/>
      <c r="K655" s="4">
        <v>627</v>
      </c>
      <c r="L655" s="4">
        <v>12882.217819513571</v>
      </c>
      <c r="M655" s="4">
        <v>-388.1169831114039</v>
      </c>
    </row>
    <row r="656" spans="2:13" x14ac:dyDescent="0.3">
      <c r="B656" s="1">
        <f t="shared" si="10"/>
        <v>43385</v>
      </c>
      <c r="C656" s="2">
        <v>13246.007886834612</v>
      </c>
      <c r="D656">
        <v>62</v>
      </c>
      <c r="E656" cm="1">
        <f t="array" ref="E656">_xlfn.SWITCH(MONTH(Cafe_FitTrend[[#This Row],[Date]]),1,100,2,100,3,100,4,150,5,150,6,150,7,150,8,200,9,150,10,150,11,150,12,150)</f>
        <v>150</v>
      </c>
      <c r="F656">
        <v>22</v>
      </c>
      <c r="G656">
        <f>IF(OR(WEEKDAY(Cafe_FitTrend[[#This Row],[Date]])=1, WEEKDAY(Cafe_FitTrend[[#This Row],[Date]])=7),1,0)</f>
        <v>0</v>
      </c>
      <c r="H656" s="10">
        <f>(Cafe_FitTrend[[#This Row],[Date]]-$B$372)/365*(1+$A$6)</f>
        <v>0.85589041095890417</v>
      </c>
      <c r="I656" s="8">
        <f>L$17+(L$18*Cafe_FitTrend[[#This Row],[Temp]])+(L$19*Cafe_FitTrend[[#This Row],[ADSpend]])+(L$20*Cafe_FitTrend[[#This Row],[TapsActive]])+(L$21*Cafe_FitTrend[[#This Row],[IsWeekend]])+(L$22*Cafe_FitTrend[[#This Row],[RollChange]])</f>
        <v>11923.644325060348</v>
      </c>
      <c r="J656" s="4"/>
      <c r="K656" s="4">
        <v>628</v>
      </c>
      <c r="L656" s="4">
        <v>13069.093508297759</v>
      </c>
      <c r="M656" s="4">
        <v>-678.95814340266224</v>
      </c>
    </row>
    <row r="657" spans="2:13" x14ac:dyDescent="0.3">
      <c r="B657" s="1">
        <f t="shared" si="10"/>
        <v>43386</v>
      </c>
      <c r="C657" s="2">
        <v>15223.762260975671</v>
      </c>
      <c r="D657">
        <v>62</v>
      </c>
      <c r="E657" cm="1">
        <f t="array" ref="E657">_xlfn.SWITCH(MONTH(Cafe_FitTrend[[#This Row],[Date]]),1,100,2,100,3,100,4,150,5,150,6,150,7,150,8,200,9,150,10,150,11,150,12,150)</f>
        <v>150</v>
      </c>
      <c r="F657">
        <v>13</v>
      </c>
      <c r="G657">
        <f>IF(OR(WEEKDAY(Cafe_FitTrend[[#This Row],[Date]])=1, WEEKDAY(Cafe_FitTrend[[#This Row],[Date]])=7),1,0)</f>
        <v>1</v>
      </c>
      <c r="H657" s="10">
        <f>(Cafe_FitTrend[[#This Row],[Date]]-$B$372)/365*(1+$A$6)</f>
        <v>0.85890410958904118</v>
      </c>
      <c r="I657" s="8">
        <f>L$17+(L$18*Cafe_FitTrend[[#This Row],[Temp]])+(L$19*Cafe_FitTrend[[#This Row],[ADSpend]])+(L$20*Cafe_FitTrend[[#This Row],[TapsActive]])+(L$21*Cafe_FitTrend[[#This Row],[IsWeekend]])+(L$22*Cafe_FitTrend[[#This Row],[RollChange]])</f>
        <v>14949.413035019159</v>
      </c>
      <c r="J657" s="4"/>
      <c r="K657" s="4">
        <v>629</v>
      </c>
      <c r="L657" s="4">
        <v>12708.017766233226</v>
      </c>
      <c r="M657" s="4">
        <v>-445.94468280373258</v>
      </c>
    </row>
    <row r="658" spans="2:13" x14ac:dyDescent="0.3">
      <c r="B658" s="1">
        <f t="shared" si="10"/>
        <v>43387</v>
      </c>
      <c r="C658" s="2">
        <v>15651.836453614826</v>
      </c>
      <c r="D658">
        <v>67</v>
      </c>
      <c r="E658" cm="1">
        <f t="array" ref="E658">_xlfn.SWITCH(MONTH(Cafe_FitTrend[[#This Row],[Date]]),1,100,2,100,3,100,4,150,5,150,6,150,7,150,8,200,9,150,10,150,11,150,12,150)</f>
        <v>150</v>
      </c>
      <c r="F658">
        <v>16</v>
      </c>
      <c r="G658">
        <f>IF(OR(WEEKDAY(Cafe_FitTrend[[#This Row],[Date]])=1, WEEKDAY(Cafe_FitTrend[[#This Row],[Date]])=7),1,0)</f>
        <v>1</v>
      </c>
      <c r="H658" s="10">
        <f>(Cafe_FitTrend[[#This Row],[Date]]-$B$372)/365*(1+$A$6)</f>
        <v>0.86191780821917818</v>
      </c>
      <c r="I658" s="8">
        <f>L$17+(L$18*Cafe_FitTrend[[#This Row],[Temp]])+(L$19*Cafe_FitTrend[[#This Row],[ADSpend]])+(L$20*Cafe_FitTrend[[#This Row],[TapsActive]])+(L$21*Cafe_FitTrend[[#This Row],[IsWeekend]])+(L$22*Cafe_FitTrend[[#This Row],[RollChange]])</f>
        <v>15128.15834656906</v>
      </c>
      <c r="J658" s="4"/>
      <c r="K658" s="4">
        <v>630</v>
      </c>
      <c r="L658" s="4">
        <v>15733.786476192037</v>
      </c>
      <c r="M658" s="4">
        <v>256.331590397931</v>
      </c>
    </row>
    <row r="659" spans="2:13" x14ac:dyDescent="0.3">
      <c r="B659" s="1">
        <f t="shared" si="10"/>
        <v>43388</v>
      </c>
      <c r="C659" s="2">
        <v>12116.234500577839</v>
      </c>
      <c r="D659">
        <v>71</v>
      </c>
      <c r="E659" cm="1">
        <f t="array" ref="E659">_xlfn.SWITCH(MONTH(Cafe_FitTrend[[#This Row],[Date]]),1,100,2,100,3,100,4,150,5,150,6,150,7,150,8,200,9,150,10,150,11,150,12,150)</f>
        <v>150</v>
      </c>
      <c r="F659">
        <v>16</v>
      </c>
      <c r="G659">
        <f>IF(OR(WEEKDAY(Cafe_FitTrend[[#This Row],[Date]])=1, WEEKDAY(Cafe_FitTrend[[#This Row],[Date]])=7),1,0)</f>
        <v>0</v>
      </c>
      <c r="H659" s="10">
        <f>(Cafe_FitTrend[[#This Row],[Date]]-$B$372)/365*(1+$A$6)</f>
        <v>0.86493150684931508</v>
      </c>
      <c r="I659" s="8">
        <f>L$17+(L$18*Cafe_FitTrend[[#This Row],[Temp]])+(L$19*Cafe_FitTrend[[#This Row],[ADSpend]])+(L$20*Cafe_FitTrend[[#This Row],[TapsActive]])+(L$21*Cafe_FitTrend[[#This Row],[IsWeekend]])+(L$22*Cafe_FitTrend[[#This Row],[RollChange]])</f>
        <v>12472.07582556148</v>
      </c>
      <c r="J659" s="4"/>
      <c r="K659" s="4">
        <v>631</v>
      </c>
      <c r="L659" s="4">
        <v>15650.565892769437</v>
      </c>
      <c r="M659" s="4">
        <v>-217.38141841585639</v>
      </c>
    </row>
    <row r="660" spans="2:13" x14ac:dyDescent="0.3">
      <c r="B660" s="1">
        <f t="shared" si="10"/>
        <v>43389</v>
      </c>
      <c r="C660" s="2">
        <v>11558.467991876038</v>
      </c>
      <c r="D660">
        <v>74</v>
      </c>
      <c r="E660" cm="1">
        <f t="array" ref="E660">_xlfn.SWITCH(MONTH(Cafe_FitTrend[[#This Row],[Date]]),1,100,2,100,3,100,4,150,5,150,6,150,7,150,8,200,9,150,10,150,11,150,12,150)</f>
        <v>150</v>
      </c>
      <c r="F660">
        <v>14</v>
      </c>
      <c r="G660">
        <f>IF(OR(WEEKDAY(Cafe_FitTrend[[#This Row],[Date]])=1, WEEKDAY(Cafe_FitTrend[[#This Row],[Date]])=7),1,0)</f>
        <v>0</v>
      </c>
      <c r="H660" s="10">
        <f>(Cafe_FitTrend[[#This Row],[Date]]-$B$372)/365*(1+$A$6)</f>
        <v>0.86794520547945209</v>
      </c>
      <c r="I660" s="8">
        <f>L$17+(L$18*Cafe_FitTrend[[#This Row],[Temp]])+(L$19*Cafe_FitTrend[[#This Row],[ADSpend]])+(L$20*Cafe_FitTrend[[#This Row],[TapsActive]])+(L$21*Cafe_FitTrend[[#This Row],[IsWeekend]])+(L$22*Cafe_FitTrend[[#This Row],[RollChange]])</f>
        <v>12654.886325728525</v>
      </c>
      <c r="J660" s="4"/>
      <c r="K660" s="4">
        <v>632</v>
      </c>
      <c r="L660" s="4">
        <v>12720.69340173707</v>
      </c>
      <c r="M660" s="4">
        <v>600.46247919043162</v>
      </c>
    </row>
    <row r="661" spans="2:13" x14ac:dyDescent="0.3">
      <c r="B661" s="1">
        <f t="shared" si="10"/>
        <v>43390</v>
      </c>
      <c r="C661" s="2">
        <v>13054.475878092475</v>
      </c>
      <c r="D661">
        <v>68</v>
      </c>
      <c r="E661" cm="1">
        <f t="array" ref="E661">_xlfn.SWITCH(MONTH(Cafe_FitTrend[[#This Row],[Date]]),1,100,2,100,3,100,4,150,5,150,6,150,7,150,8,200,9,150,10,150,11,150,12,150)</f>
        <v>150</v>
      </c>
      <c r="F661">
        <v>14</v>
      </c>
      <c r="G661">
        <f>IF(OR(WEEKDAY(Cafe_FitTrend[[#This Row],[Date]])=1, WEEKDAY(Cafe_FitTrend[[#This Row],[Date]])=7),1,0)</f>
        <v>0</v>
      </c>
      <c r="H661" s="10">
        <f>(Cafe_FitTrend[[#This Row],[Date]]-$B$372)/365*(1+$A$6)</f>
        <v>0.87095890410958909</v>
      </c>
      <c r="I661" s="8">
        <f>L$17+(L$18*Cafe_FitTrend[[#This Row],[Temp]])+(L$19*Cafe_FitTrend[[#This Row],[ADSpend]])+(L$20*Cafe_FitTrend[[#This Row],[TapsActive]])+(L$21*Cafe_FitTrend[[#This Row],[IsWeekend]])+(L$22*Cafe_FitTrend[[#This Row],[RollChange]])</f>
        <v>12376.207618230832</v>
      </c>
      <c r="J661" s="4"/>
      <c r="K661" s="4">
        <v>633</v>
      </c>
      <c r="L661" s="4">
        <v>12790.071321596717</v>
      </c>
      <c r="M661" s="4">
        <v>1249.0432858669374</v>
      </c>
    </row>
    <row r="662" spans="2:13" x14ac:dyDescent="0.3">
      <c r="B662" s="1">
        <f t="shared" si="10"/>
        <v>43391</v>
      </c>
      <c r="C662" s="2">
        <v>10891.616844757893</v>
      </c>
      <c r="D662">
        <v>63</v>
      </c>
      <c r="E662" cm="1">
        <f t="array" ref="E662">_xlfn.SWITCH(MONTH(Cafe_FitTrend[[#This Row],[Date]]),1,100,2,100,3,100,4,150,5,150,6,150,7,150,8,200,9,150,10,150,11,150,12,150)</f>
        <v>150</v>
      </c>
      <c r="F662">
        <v>22</v>
      </c>
      <c r="G662">
        <f>IF(OR(WEEKDAY(Cafe_FitTrend[[#This Row],[Date]])=1, WEEKDAY(Cafe_FitTrend[[#This Row],[Date]])=7),1,0)</f>
        <v>0</v>
      </c>
      <c r="H662" s="10">
        <f>(Cafe_FitTrend[[#This Row],[Date]]-$B$372)/365*(1+$A$6)</f>
        <v>0.8739726027397261</v>
      </c>
      <c r="I662" s="8">
        <f>L$17+(L$18*Cafe_FitTrend[[#This Row],[Temp]])+(L$19*Cafe_FitTrend[[#This Row],[ADSpend]])+(L$20*Cafe_FitTrend[[#This Row],[TapsActive]])+(L$21*Cafe_FitTrend[[#This Row],[IsWeekend]])+(L$22*Cafe_FitTrend[[#This Row],[RollChange]])</f>
        <v>11987.790028243735</v>
      </c>
      <c r="J662" s="4"/>
      <c r="K662" s="4">
        <v>634</v>
      </c>
      <c r="L662" s="4">
        <v>12659.925928764125</v>
      </c>
      <c r="M662" s="4">
        <v>-1196.4119719119844</v>
      </c>
    </row>
    <row r="663" spans="2:13" x14ac:dyDescent="0.3">
      <c r="B663" s="1">
        <f t="shared" si="10"/>
        <v>43392</v>
      </c>
      <c r="C663" s="2">
        <v>12036.688399846242</v>
      </c>
      <c r="D663">
        <v>60</v>
      </c>
      <c r="E663" cm="1">
        <f t="array" ref="E663">_xlfn.SWITCH(MONTH(Cafe_FitTrend[[#This Row],[Date]]),1,100,2,100,3,100,4,150,5,150,6,150,7,150,8,200,9,150,10,150,11,150,12,150)</f>
        <v>150</v>
      </c>
      <c r="F663">
        <v>17</v>
      </c>
      <c r="G663">
        <f>IF(OR(WEEKDAY(Cafe_FitTrend[[#This Row],[Date]])=1, WEEKDAY(Cafe_FitTrend[[#This Row],[Date]])=7),1,0)</f>
        <v>0</v>
      </c>
      <c r="H663" s="10">
        <f>(Cafe_FitTrend[[#This Row],[Date]]-$B$372)/365*(1+$A$6)</f>
        <v>0.876986301369863</v>
      </c>
      <c r="I663" s="8">
        <f>L$17+(L$18*Cafe_FitTrend[[#This Row],[Temp]])+(L$19*Cafe_FitTrend[[#This Row],[ADSpend]])+(L$20*Cafe_FitTrend[[#This Row],[TapsActive]])+(L$21*Cafe_FitTrend[[#This Row],[IsWeekend]])+(L$22*Cafe_FitTrend[[#This Row],[RollChange]])</f>
        <v>11947.800556413125</v>
      </c>
      <c r="J663" s="4"/>
      <c r="K663" s="4">
        <v>635</v>
      </c>
      <c r="L663" s="4">
        <v>12619.936456933516</v>
      </c>
      <c r="M663" s="4">
        <v>-1173.3529082290297</v>
      </c>
    </row>
    <row r="664" spans="2:13" x14ac:dyDescent="0.3">
      <c r="B664" s="1">
        <f t="shared" si="10"/>
        <v>43393</v>
      </c>
      <c r="C664" s="2">
        <v>14361.173875259547</v>
      </c>
      <c r="D664">
        <v>64</v>
      </c>
      <c r="E664" cm="1">
        <f t="array" ref="E664">_xlfn.SWITCH(MONTH(Cafe_FitTrend[[#This Row],[Date]]),1,100,2,100,3,100,4,150,5,150,6,150,7,150,8,200,9,150,10,150,11,150,12,150)</f>
        <v>150</v>
      </c>
      <c r="F664">
        <v>22</v>
      </c>
      <c r="G664">
        <f>IF(OR(WEEKDAY(Cafe_FitTrend[[#This Row],[Date]])=1, WEEKDAY(Cafe_FitTrend[[#This Row],[Date]])=7),1,0)</f>
        <v>1</v>
      </c>
      <c r="H664" s="10">
        <f>(Cafe_FitTrend[[#This Row],[Date]]-$B$372)/365*(1+$A$6)</f>
        <v>0.88000000000000012</v>
      </c>
      <c r="I664" s="8">
        <f>L$17+(L$18*Cafe_FitTrend[[#This Row],[Temp]])+(L$19*Cafe_FitTrend[[#This Row],[ADSpend]])+(L$20*Cafe_FitTrend[[#This Row],[TapsActive]])+(L$21*Cafe_FitTrend[[#This Row],[IsWeekend]])+(L$22*Cafe_FitTrend[[#This Row],[RollChange]])</f>
        <v>14887.107043187953</v>
      </c>
      <c r="J664" s="4"/>
      <c r="K664" s="4">
        <v>636</v>
      </c>
      <c r="L664" s="4">
        <v>12650.148453818314</v>
      </c>
      <c r="M664" s="4">
        <v>-1221.3964089124474</v>
      </c>
    </row>
    <row r="665" spans="2:13" x14ac:dyDescent="0.3">
      <c r="B665" s="1">
        <f t="shared" si="10"/>
        <v>43394</v>
      </c>
      <c r="C665" s="2">
        <v>15563.134448602548</v>
      </c>
      <c r="D665">
        <v>55</v>
      </c>
      <c r="E665" cm="1">
        <f t="array" ref="E665">_xlfn.SWITCH(MONTH(Cafe_FitTrend[[#This Row],[Date]]),1,100,2,100,3,100,4,150,5,150,6,150,7,150,8,200,9,150,10,150,11,150,12,150)</f>
        <v>150</v>
      </c>
      <c r="F665">
        <v>14</v>
      </c>
      <c r="G665">
        <f>IF(OR(WEEKDAY(Cafe_FitTrend[[#This Row],[Date]])=1, WEEKDAY(Cafe_FitTrend[[#This Row],[Date]])=7),1,0)</f>
        <v>1</v>
      </c>
      <c r="H665" s="10">
        <f>(Cafe_FitTrend[[#This Row],[Date]]-$B$372)/365*(1+$A$6)</f>
        <v>0.88301369863013712</v>
      </c>
      <c r="I665" s="8">
        <f>L$17+(L$18*Cafe_FitTrend[[#This Row],[Temp]])+(L$19*Cafe_FitTrend[[#This Row],[ADSpend]])+(L$20*Cafe_FitTrend[[#This Row],[TapsActive]])+(L$21*Cafe_FitTrend[[#This Row],[IsWeekend]])+(L$22*Cafe_FitTrend[[#This Row],[RollChange]])</f>
        <v>14624.317599359689</v>
      </c>
      <c r="J665" s="4"/>
      <c r="K665" s="4">
        <v>637</v>
      </c>
      <c r="L665" s="4">
        <v>15515.188283260586</v>
      </c>
      <c r="M665" s="4">
        <v>-687.50379600615452</v>
      </c>
    </row>
    <row r="666" spans="2:13" x14ac:dyDescent="0.3">
      <c r="B666" s="1">
        <f t="shared" si="10"/>
        <v>43395</v>
      </c>
      <c r="C666" s="2">
        <v>12537.621083968972</v>
      </c>
      <c r="D666">
        <v>54</v>
      </c>
      <c r="E666" cm="1">
        <f t="array" ref="E666">_xlfn.SWITCH(MONTH(Cafe_FitTrend[[#This Row],[Date]]),1,100,2,100,3,100,4,150,5,150,6,150,7,150,8,200,9,150,10,150,11,150,12,150)</f>
        <v>150</v>
      </c>
      <c r="F666">
        <v>15</v>
      </c>
      <c r="G666">
        <f>IF(OR(WEEKDAY(Cafe_FitTrend[[#This Row],[Date]])=1, WEEKDAY(Cafe_FitTrend[[#This Row],[Date]])=7),1,0)</f>
        <v>0</v>
      </c>
      <c r="H666" s="10">
        <f>(Cafe_FitTrend[[#This Row],[Date]]-$B$372)/365*(1+$A$6)</f>
        <v>0.88602739726027402</v>
      </c>
      <c r="I666" s="8">
        <f>L$17+(L$18*Cafe_FitTrend[[#This Row],[Temp]])+(L$19*Cafe_FitTrend[[#This Row],[ADSpend]])+(L$20*Cafe_FitTrend[[#This Row],[TapsActive]])+(L$21*Cafe_FitTrend[[#This Row],[IsWeekend]])+(L$22*Cafe_FitTrend[[#This Row],[RollChange]])</f>
        <v>11714.028069814749</v>
      </c>
      <c r="J666" s="4"/>
      <c r="K666" s="4">
        <v>638</v>
      </c>
      <c r="L666" s="4">
        <v>15549.465468762528</v>
      </c>
      <c r="M666" s="4">
        <v>-471.38504692592687</v>
      </c>
    </row>
    <row r="667" spans="2:13" x14ac:dyDescent="0.3">
      <c r="B667" s="1">
        <f t="shared" si="10"/>
        <v>43396</v>
      </c>
      <c r="C667" s="2">
        <v>11019.107181263318</v>
      </c>
      <c r="D667">
        <v>60</v>
      </c>
      <c r="E667" cm="1">
        <f t="array" ref="E667">_xlfn.SWITCH(MONTH(Cafe_FitTrend[[#This Row],[Date]]),1,100,2,100,3,100,4,150,5,150,6,150,7,150,8,200,9,150,10,150,11,150,12,150)</f>
        <v>150</v>
      </c>
      <c r="F667">
        <v>22</v>
      </c>
      <c r="G667">
        <f>IF(OR(WEEKDAY(Cafe_FitTrend[[#This Row],[Date]])=1, WEEKDAY(Cafe_FitTrend[[#This Row],[Date]])=7),1,0)</f>
        <v>0</v>
      </c>
      <c r="H667" s="10">
        <f>(Cafe_FitTrend[[#This Row],[Date]]-$B$372)/365*(1+$A$6)</f>
        <v>0.88904109589041103</v>
      </c>
      <c r="I667" s="8">
        <f>L$17+(L$18*Cafe_FitTrend[[#This Row],[Temp]])+(L$19*Cafe_FitTrend[[#This Row],[ADSpend]])+(L$20*Cafe_FitTrend[[#This Row],[TapsActive]])+(L$21*Cafe_FitTrend[[#This Row],[IsWeekend]])+(L$22*Cafe_FitTrend[[#This Row],[RollChange]])</f>
        <v>11861.366344824939</v>
      </c>
      <c r="J667" s="4"/>
      <c r="K667" s="4">
        <v>639</v>
      </c>
      <c r="L667" s="4">
        <v>12674.276673575292</v>
      </c>
      <c r="M667" s="4">
        <v>827.47026372553955</v>
      </c>
    </row>
    <row r="668" spans="2:13" x14ac:dyDescent="0.3">
      <c r="B668" s="1">
        <f t="shared" si="10"/>
        <v>43397</v>
      </c>
      <c r="C668" s="2">
        <v>12588.033931213386</v>
      </c>
      <c r="D668">
        <v>59</v>
      </c>
      <c r="E668" cm="1">
        <f t="array" ref="E668">_xlfn.SWITCH(MONTH(Cafe_FitTrend[[#This Row],[Date]]),1,100,2,100,3,100,4,150,5,150,6,150,7,150,8,200,9,150,10,150,11,150,12,150)</f>
        <v>150</v>
      </c>
      <c r="F668">
        <v>18</v>
      </c>
      <c r="G668">
        <f>IF(OR(WEEKDAY(Cafe_FitTrend[[#This Row],[Date]])=1, WEEKDAY(Cafe_FitTrend[[#This Row],[Date]])=7),1,0)</f>
        <v>0</v>
      </c>
      <c r="H668" s="10">
        <f>(Cafe_FitTrend[[#This Row],[Date]]-$B$372)/365*(1+$A$6)</f>
        <v>0.89205479452054803</v>
      </c>
      <c r="I668" s="8">
        <f>L$17+(L$18*Cafe_FitTrend[[#This Row],[Temp]])+(L$19*Cafe_FitTrend[[#This Row],[ADSpend]])+(L$20*Cafe_FitTrend[[#This Row],[TapsActive]])+(L$21*Cafe_FitTrend[[#This Row],[IsWeekend]])+(L$22*Cafe_FitTrend[[#This Row],[RollChange]])</f>
        <v>11895.643530326881</v>
      </c>
      <c r="J668" s="4"/>
      <c r="K668" s="4">
        <v>640</v>
      </c>
      <c r="L668" s="4">
        <v>12630.222013127537</v>
      </c>
      <c r="M668" s="4">
        <v>1252.3396641037434</v>
      </c>
    </row>
    <row r="669" spans="2:13" x14ac:dyDescent="0.3">
      <c r="B669" s="1">
        <f t="shared" si="10"/>
        <v>43398</v>
      </c>
      <c r="C669" s="2">
        <v>13062.161673326244</v>
      </c>
      <c r="D669">
        <v>56</v>
      </c>
      <c r="E669" cm="1">
        <f t="array" ref="E669">_xlfn.SWITCH(MONTH(Cafe_FitTrend[[#This Row],[Date]]),1,100,2,100,3,100,4,150,5,150,6,150,7,150,8,200,9,150,10,150,11,150,12,150)</f>
        <v>150</v>
      </c>
      <c r="F669">
        <v>13</v>
      </c>
      <c r="G669">
        <f>IF(OR(WEEKDAY(Cafe_FitTrend[[#This Row],[Date]])=1, WEEKDAY(Cafe_FitTrend[[#This Row],[Date]])=7),1,0)</f>
        <v>0</v>
      </c>
      <c r="H669" s="10">
        <f>(Cafe_FitTrend[[#This Row],[Date]]-$B$372)/365*(1+$A$6)</f>
        <v>0.89506849315068504</v>
      </c>
      <c r="I669" s="8">
        <f>L$17+(L$18*Cafe_FitTrend[[#This Row],[Temp]])+(L$19*Cafe_FitTrend[[#This Row],[ADSpend]])+(L$20*Cafe_FitTrend[[#This Row],[TapsActive]])+(L$21*Cafe_FitTrend[[#This Row],[IsWeekend]])+(L$22*Cafe_FitTrend[[#This Row],[RollChange]])</f>
        <v>11855.654058496271</v>
      </c>
      <c r="J669" s="4"/>
      <c r="K669" s="4">
        <v>641</v>
      </c>
      <c r="L669" s="4">
        <v>12766.107703884594</v>
      </c>
      <c r="M669" s="4">
        <v>-460.46474384459725</v>
      </c>
    </row>
    <row r="670" spans="2:13" x14ac:dyDescent="0.3">
      <c r="B670" s="1">
        <f t="shared" si="10"/>
        <v>43399</v>
      </c>
      <c r="C670" s="2">
        <v>12497.464883230317</v>
      </c>
      <c r="D670">
        <v>50</v>
      </c>
      <c r="E670" cm="1">
        <f t="array" ref="E670">_xlfn.SWITCH(MONTH(Cafe_FitTrend[[#This Row],[Date]]),1,100,2,100,3,100,4,150,5,150,6,150,7,150,8,200,9,150,10,150,11,150,12,150)</f>
        <v>150</v>
      </c>
      <c r="F670">
        <v>13</v>
      </c>
      <c r="G670">
        <f>IF(OR(WEEKDAY(Cafe_FitTrend[[#This Row],[Date]])=1, WEEKDAY(Cafe_FitTrend[[#This Row],[Date]])=7),1,0)</f>
        <v>0</v>
      </c>
      <c r="H670" s="10">
        <f>(Cafe_FitTrend[[#This Row],[Date]]-$B$372)/365*(1+$A$6)</f>
        <v>0.89808219178082194</v>
      </c>
      <c r="I670" s="8">
        <f>L$17+(L$18*Cafe_FitTrend[[#This Row],[Temp]])+(L$19*Cafe_FitTrend[[#This Row],[ADSpend]])+(L$20*Cafe_FitTrend[[#This Row],[TapsActive]])+(L$21*Cafe_FitTrend[[#This Row],[IsWeekend]])+(L$22*Cafe_FitTrend[[#This Row],[RollChange]])</f>
        <v>11576.97535099858</v>
      </c>
      <c r="J670" s="4"/>
      <c r="K670" s="4">
        <v>642</v>
      </c>
      <c r="L670" s="4">
        <v>12717.987854819696</v>
      </c>
      <c r="M670" s="4">
        <v>-682.33711839638818</v>
      </c>
    </row>
    <row r="671" spans="2:13" x14ac:dyDescent="0.3">
      <c r="B671" s="1">
        <f t="shared" si="10"/>
        <v>43400</v>
      </c>
      <c r="C671" s="2">
        <v>14120.919993700025</v>
      </c>
      <c r="D671">
        <v>54</v>
      </c>
      <c r="E671" cm="1">
        <f t="array" ref="E671">_xlfn.SWITCH(MONTH(Cafe_FitTrend[[#This Row],[Date]]),1,100,2,100,3,100,4,150,5,150,6,150,7,150,8,200,9,150,10,150,11,150,12,150)</f>
        <v>150</v>
      </c>
      <c r="F671">
        <v>20</v>
      </c>
      <c r="G671">
        <f>IF(OR(WEEKDAY(Cafe_FitTrend[[#This Row],[Date]])=1, WEEKDAY(Cafe_FitTrend[[#This Row],[Date]])=7),1,0)</f>
        <v>1</v>
      </c>
      <c r="H671" s="10">
        <f>(Cafe_FitTrend[[#This Row],[Date]]-$B$372)/365*(1+$A$6)</f>
        <v>0.90109589041095894</v>
      </c>
      <c r="I671" s="8">
        <f>L$17+(L$18*Cafe_FitTrend[[#This Row],[Temp]])+(L$19*Cafe_FitTrend[[#This Row],[ADSpend]])+(L$20*Cafe_FitTrend[[#This Row],[TapsActive]])+(L$21*Cafe_FitTrend[[#This Row],[IsWeekend]])+(L$22*Cafe_FitTrend[[#This Row],[RollChange]])</f>
        <v>14477.115914798556</v>
      </c>
      <c r="J671" s="4"/>
      <c r="K671" s="4">
        <v>643</v>
      </c>
      <c r="L671" s="4">
        <v>12806.948736166763</v>
      </c>
      <c r="M671" s="4">
        <v>1105.9987596445353</v>
      </c>
    </row>
    <row r="672" spans="2:13" x14ac:dyDescent="0.3">
      <c r="B672" s="1">
        <f t="shared" si="10"/>
        <v>43401</v>
      </c>
      <c r="C672" s="2">
        <v>14308.784635424003</v>
      </c>
      <c r="D672">
        <v>57</v>
      </c>
      <c r="E672" cm="1">
        <f t="array" ref="E672">_xlfn.SWITCH(MONTH(Cafe_FitTrend[[#This Row],[Date]]),1,100,2,100,3,100,4,150,5,150,6,150,7,150,8,200,9,150,10,150,11,150,12,150)</f>
        <v>150</v>
      </c>
      <c r="F672">
        <v>16</v>
      </c>
      <c r="G672">
        <f>IF(OR(WEEKDAY(Cafe_FitTrend[[#This Row],[Date]])=1, WEEKDAY(Cafe_FitTrend[[#This Row],[Date]])=7),1,0)</f>
        <v>1</v>
      </c>
      <c r="H672" s="10">
        <f>(Cafe_FitTrend[[#This Row],[Date]]-$B$372)/365*(1+$A$6)</f>
        <v>0.90410958904109595</v>
      </c>
      <c r="I672" s="8">
        <f>L$17+(L$18*Cafe_FitTrend[[#This Row],[Temp]])+(L$19*Cafe_FitTrend[[#This Row],[ADSpend]])+(L$20*Cafe_FitTrend[[#This Row],[TapsActive]])+(L$21*Cafe_FitTrend[[#This Row],[IsWeekend]])+(L$22*Cafe_FitTrend[[#This Row],[RollChange]])</f>
        <v>14699.09233794045</v>
      </c>
      <c r="J672" s="4"/>
      <c r="K672" s="4">
        <v>644</v>
      </c>
      <c r="L672" s="4">
        <v>15683.812640661321</v>
      </c>
      <c r="M672" s="4">
        <v>-224.87068491409991</v>
      </c>
    </row>
    <row r="673" spans="2:13" x14ac:dyDescent="0.3">
      <c r="B673" s="1">
        <f t="shared" si="10"/>
        <v>43402</v>
      </c>
      <c r="C673" s="2">
        <v>11768.081366415829</v>
      </c>
      <c r="D673">
        <v>62</v>
      </c>
      <c r="E673" cm="1">
        <f t="array" ref="E673">_xlfn.SWITCH(MONTH(Cafe_FitTrend[[#This Row],[Date]]),1,100,2,100,3,100,4,150,5,150,6,150,7,150,8,200,9,150,10,150,11,150,12,150)</f>
        <v>150</v>
      </c>
      <c r="F673">
        <v>18</v>
      </c>
      <c r="G673">
        <f>IF(OR(WEEKDAY(Cafe_FitTrend[[#This Row],[Date]])=1, WEEKDAY(Cafe_FitTrend[[#This Row],[Date]])=7),1,0)</f>
        <v>0</v>
      </c>
      <c r="H673" s="10">
        <f>(Cafe_FitTrend[[#This Row],[Date]]-$B$372)/365*(1+$A$6)</f>
        <v>0.90712328767123296</v>
      </c>
      <c r="I673" s="8">
        <f>L$17+(L$18*Cafe_FitTrend[[#This Row],[Temp]])+(L$19*Cafe_FitTrend[[#This Row],[ADSpend]])+(L$20*Cafe_FitTrend[[#This Row],[TapsActive]])+(L$21*Cafe_FitTrend[[#This Row],[IsWeekend]])+(L$22*Cafe_FitTrend[[#This Row],[RollChange]])</f>
        <v>12050.768703368009</v>
      </c>
      <c r="J673" s="4"/>
      <c r="K673" s="4">
        <v>645</v>
      </c>
      <c r="L673" s="4">
        <v>15678.923903188417</v>
      </c>
      <c r="M673" s="4">
        <v>-1110.5014553843175</v>
      </c>
    </row>
    <row r="674" spans="2:13" x14ac:dyDescent="0.3">
      <c r="B674" s="1">
        <f t="shared" si="10"/>
        <v>43403</v>
      </c>
      <c r="C674" s="2">
        <v>10671.040795913126</v>
      </c>
      <c r="D674">
        <v>58</v>
      </c>
      <c r="E674" cm="1">
        <f t="array" ref="E674">_xlfn.SWITCH(MONTH(Cafe_FitTrend[[#This Row],[Date]]),1,100,2,100,3,100,4,150,5,150,6,150,7,150,8,200,9,150,10,150,11,150,12,150)</f>
        <v>150</v>
      </c>
      <c r="F674">
        <v>21</v>
      </c>
      <c r="G674">
        <f>IF(OR(WEEKDAY(Cafe_FitTrend[[#This Row],[Date]])=1, WEEKDAY(Cafe_FitTrend[[#This Row],[Date]])=7),1,0)</f>
        <v>0</v>
      </c>
      <c r="H674" s="10">
        <f>(Cafe_FitTrend[[#This Row],[Date]]-$B$372)/365*(1+$A$6)</f>
        <v>0.91013698630136997</v>
      </c>
      <c r="I674" s="8">
        <f>L$17+(L$18*Cafe_FitTrend[[#This Row],[Temp]])+(L$19*Cafe_FitTrend[[#This Row],[ADSpend]])+(L$20*Cafe_FitTrend[[#This Row],[TapsActive]])+(L$21*Cafe_FitTrend[[#This Row],[IsWeekend]])+(L$22*Cafe_FitTrend[[#This Row],[RollChange]])</f>
        <v>11807.19073022802</v>
      </c>
      <c r="J674" s="4"/>
      <c r="K674" s="4">
        <v>646</v>
      </c>
      <c r="L674" s="4">
        <v>12721.709564233488</v>
      </c>
      <c r="M674" s="4">
        <v>141.64991469736378</v>
      </c>
    </row>
    <row r="675" spans="2:13" x14ac:dyDescent="0.3">
      <c r="B675" s="1">
        <f t="shared" si="10"/>
        <v>43404</v>
      </c>
      <c r="C675" s="2">
        <v>11860.860350286981</v>
      </c>
      <c r="D675">
        <v>62</v>
      </c>
      <c r="E675" cm="1">
        <f t="array" ref="E675">_xlfn.SWITCH(MONTH(Cafe_FitTrend[[#This Row],[Date]]),1,100,2,100,3,100,4,150,5,150,6,150,7,150,8,200,9,150,10,150,11,150,12,150)</f>
        <v>150</v>
      </c>
      <c r="F675">
        <v>17</v>
      </c>
      <c r="G675">
        <f>IF(OR(WEEKDAY(Cafe_FitTrend[[#This Row],[Date]])=1, WEEKDAY(Cafe_FitTrend[[#This Row],[Date]])=7),1,0)</f>
        <v>0</v>
      </c>
      <c r="H675" s="10">
        <f>(Cafe_FitTrend[[#This Row],[Date]]-$B$372)/365*(1+$A$6)</f>
        <v>0.91315068493150697</v>
      </c>
      <c r="I675" s="8">
        <f>L$17+(L$18*Cafe_FitTrend[[#This Row],[Temp]])+(L$19*Cafe_FitTrend[[#This Row],[ADSpend]])+(L$20*Cafe_FitTrend[[#This Row],[TapsActive]])+(L$21*Cafe_FitTrend[[#This Row],[IsWeekend]])+(L$22*Cafe_FitTrend[[#This Row],[RollChange]])</f>
        <v>12076.091962779899</v>
      </c>
      <c r="J675" s="4"/>
      <c r="K675" s="4">
        <v>647</v>
      </c>
      <c r="L675" s="4">
        <v>12662.137130915455</v>
      </c>
      <c r="M675" s="4">
        <v>531.41135740464415</v>
      </c>
    </row>
    <row r="676" spans="2:13" x14ac:dyDescent="0.3">
      <c r="B676" s="1">
        <f t="shared" si="10"/>
        <v>43405</v>
      </c>
      <c r="C676" s="2">
        <v>13427.127633636055</v>
      </c>
      <c r="D676">
        <v>65</v>
      </c>
      <c r="E676" cm="1">
        <f t="array" ref="E676">_xlfn.SWITCH(MONTH(Cafe_FitTrend[[#This Row],[Date]]),1,100,2,100,3,100,4,150,5,150,6,150,7,150,8,200,9,150,10,150,11,150,12,150)</f>
        <v>150</v>
      </c>
      <c r="F676">
        <v>21</v>
      </c>
      <c r="G676">
        <f>IF(OR(WEEKDAY(Cafe_FitTrend[[#This Row],[Date]])=1, WEEKDAY(Cafe_FitTrend[[#This Row],[Date]])=7),1,0)</f>
        <v>0</v>
      </c>
      <c r="H676" s="10">
        <f>(Cafe_FitTrend[[#This Row],[Date]]-$B$372)/365*(1+$A$6)</f>
        <v>0.91616438356164398</v>
      </c>
      <c r="I676" s="8">
        <f>L$17+(L$18*Cafe_FitTrend[[#This Row],[Temp]])+(L$19*Cafe_FitTrend[[#This Row],[ADSpend]])+(L$20*Cafe_FitTrend[[#This Row],[TapsActive]])+(L$21*Cafe_FitTrend[[#This Row],[IsWeekend]])+(L$22*Cafe_FitTrend[[#This Row],[RollChange]])</f>
        <v>12141.4046940224</v>
      </c>
      <c r="J676" s="4"/>
      <c r="K676" s="4">
        <v>648</v>
      </c>
      <c r="L676" s="4">
        <v>12567.092472440569</v>
      </c>
      <c r="M676" s="4">
        <v>411.9674241338198</v>
      </c>
    </row>
    <row r="677" spans="2:13" x14ac:dyDescent="0.3">
      <c r="B677" s="1">
        <f t="shared" si="10"/>
        <v>43406</v>
      </c>
      <c r="C677" s="2">
        <v>11058.843450500794</v>
      </c>
      <c r="D677">
        <v>60</v>
      </c>
      <c r="E677" cm="1">
        <f t="array" ref="E677">_xlfn.SWITCH(MONTH(Cafe_FitTrend[[#This Row],[Date]]),1,100,2,100,3,100,4,150,5,150,6,150,7,150,8,200,9,150,10,150,11,150,12,150)</f>
        <v>150</v>
      </c>
      <c r="F677">
        <v>12</v>
      </c>
      <c r="G677">
        <f>IF(OR(WEEKDAY(Cafe_FitTrend[[#This Row],[Date]])=1, WEEKDAY(Cafe_FitTrend[[#This Row],[Date]])=7),1,0)</f>
        <v>0</v>
      </c>
      <c r="H677" s="10">
        <f>(Cafe_FitTrend[[#This Row],[Date]]-$B$372)/365*(1+$A$6)</f>
        <v>0.91917808219178088</v>
      </c>
      <c r="I677" s="8">
        <f>L$17+(L$18*Cafe_FitTrend[[#This Row],[Temp]])+(L$19*Cafe_FitTrend[[#This Row],[ADSpend]])+(L$20*Cafe_FitTrend[[#This Row],[TapsActive]])+(L$21*Cafe_FitTrend[[#This Row],[IsWeekend]])+(L$22*Cafe_FitTrend[[#This Row],[RollChange]])</f>
        <v>12085.89744932151</v>
      </c>
      <c r="J677" s="4"/>
      <c r="K677" s="4">
        <v>649</v>
      </c>
      <c r="L677" s="4">
        <v>12726.626313302193</v>
      </c>
      <c r="M677" s="4">
        <v>627.00662000825469</v>
      </c>
    </row>
    <row r="678" spans="2:13" x14ac:dyDescent="0.3">
      <c r="B678" s="1">
        <f t="shared" si="10"/>
        <v>43407</v>
      </c>
      <c r="C678" s="2">
        <v>12955.090718281132</v>
      </c>
      <c r="D678">
        <v>50</v>
      </c>
      <c r="E678" cm="1">
        <f t="array" ref="E678">_xlfn.SWITCH(MONTH(Cafe_FitTrend[[#This Row],[Date]]),1,100,2,100,3,100,4,150,5,150,6,150,7,150,8,200,9,150,10,150,11,150,12,150)</f>
        <v>150</v>
      </c>
      <c r="F678">
        <v>18</v>
      </c>
      <c r="G678">
        <f>IF(OR(WEEKDAY(Cafe_FitTrend[[#This Row],[Date]])=1, WEEKDAY(Cafe_FitTrend[[#This Row],[Date]])=7),1,0)</f>
        <v>1</v>
      </c>
      <c r="H678" s="10">
        <f>(Cafe_FitTrend[[#This Row],[Date]]-$B$372)/365*(1+$A$6)</f>
        <v>0.92219178082191788</v>
      </c>
      <c r="I678" s="8">
        <f>L$17+(L$18*Cafe_FitTrend[[#This Row],[Temp]])+(L$19*Cafe_FitTrend[[#This Row],[ADSpend]])+(L$20*Cafe_FitTrend[[#This Row],[TapsActive]])+(L$21*Cafe_FitTrend[[#This Row],[IsWeekend]])+(L$22*Cafe_FitTrend[[#This Row],[RollChange]])</f>
        <v>14348.673642869087</v>
      </c>
      <c r="J678" s="4"/>
      <c r="K678" s="4">
        <v>650</v>
      </c>
      <c r="L678" s="4">
        <v>11923.644325060348</v>
      </c>
      <c r="M678" s="4">
        <v>1322.3635617742639</v>
      </c>
    </row>
    <row r="679" spans="2:13" x14ac:dyDescent="0.3">
      <c r="B679" s="1">
        <f t="shared" si="10"/>
        <v>43408</v>
      </c>
      <c r="C679" s="2">
        <v>13198.845412837227</v>
      </c>
      <c r="D679">
        <v>54</v>
      </c>
      <c r="E679" cm="1">
        <f t="array" ref="E679">_xlfn.SWITCH(MONTH(Cafe_FitTrend[[#This Row],[Date]]),1,100,2,100,3,100,4,150,5,150,6,150,7,150,8,200,9,150,10,150,11,150,12,150)</f>
        <v>150</v>
      </c>
      <c r="F679">
        <v>16</v>
      </c>
      <c r="G679">
        <f>IF(OR(WEEKDAY(Cafe_FitTrend[[#This Row],[Date]])=1, WEEKDAY(Cafe_FitTrend[[#This Row],[Date]])=7),1,0)</f>
        <v>1</v>
      </c>
      <c r="H679" s="10">
        <f>(Cafe_FitTrend[[#This Row],[Date]]-$B$372)/365*(1+$A$6)</f>
        <v>0.92520547945205489</v>
      </c>
      <c r="I679" s="8">
        <f>L$17+(L$18*Cafe_FitTrend[[#This Row],[Temp]])+(L$19*Cafe_FitTrend[[#This Row],[ADSpend]])+(L$20*Cafe_FitTrend[[#This Row],[TapsActive]])+(L$21*Cafe_FitTrend[[#This Row],[IsWeekend]])+(L$22*Cafe_FitTrend[[#This Row],[RollChange]])</f>
        <v>14578.408952446118</v>
      </c>
      <c r="J679" s="4"/>
      <c r="K679" s="4">
        <v>651</v>
      </c>
      <c r="L679" s="4">
        <v>14949.413035019159</v>
      </c>
      <c r="M679" s="4">
        <v>274.34922595651187</v>
      </c>
    </row>
    <row r="680" spans="2:13" x14ac:dyDescent="0.3">
      <c r="B680" s="1">
        <f t="shared" si="10"/>
        <v>43409</v>
      </c>
      <c r="C680" s="2">
        <v>11533.957430784611</v>
      </c>
      <c r="D680">
        <v>60</v>
      </c>
      <c r="E680" cm="1">
        <f t="array" ref="E680">_xlfn.SWITCH(MONTH(Cafe_FitTrend[[#This Row],[Date]]),1,100,2,100,3,100,4,150,5,150,6,150,7,150,8,200,9,150,10,150,11,150,12,150)</f>
        <v>150</v>
      </c>
      <c r="F680">
        <v>16</v>
      </c>
      <c r="G680">
        <f>IF(OR(WEEKDAY(Cafe_FitTrend[[#This Row],[Date]])=1, WEEKDAY(Cafe_FitTrend[[#This Row],[Date]])=7),1,0)</f>
        <v>0</v>
      </c>
      <c r="H680" s="10">
        <f>(Cafe_FitTrend[[#This Row],[Date]]-$B$372)/365*(1+$A$6)</f>
        <v>0.92821917808219179</v>
      </c>
      <c r="I680" s="8">
        <f>L$17+(L$18*Cafe_FitTrend[[#This Row],[Temp]])+(L$19*Cafe_FitTrend[[#This Row],[ADSpend]])+(L$20*Cafe_FitTrend[[#This Row],[TapsActive]])+(L$21*Cafe_FitTrend[[#This Row],[IsWeekend]])+(L$22*Cafe_FitTrend[[#This Row],[RollChange]])</f>
        <v>12016.176050258515</v>
      </c>
      <c r="J680" s="4"/>
      <c r="K680" s="4">
        <v>652</v>
      </c>
      <c r="L680" s="4">
        <v>15128.15834656906</v>
      </c>
      <c r="M680" s="4">
        <v>523.6781070457655</v>
      </c>
    </row>
    <row r="681" spans="2:13" x14ac:dyDescent="0.3">
      <c r="B681" s="1">
        <f t="shared" si="10"/>
        <v>43410</v>
      </c>
      <c r="C681" s="2">
        <v>11724.651603494665</v>
      </c>
      <c r="D681">
        <v>67</v>
      </c>
      <c r="E681" cm="1">
        <f t="array" ref="E681">_xlfn.SWITCH(MONTH(Cafe_FitTrend[[#This Row],[Date]]),1,100,2,100,3,100,4,150,5,150,6,150,7,150,8,200,9,150,10,150,11,150,12,150)</f>
        <v>150</v>
      </c>
      <c r="F681">
        <v>13</v>
      </c>
      <c r="G681">
        <f>IF(OR(WEEKDAY(Cafe_FitTrend[[#This Row],[Date]])=1, WEEKDAY(Cafe_FitTrend[[#This Row],[Date]])=7),1,0)</f>
        <v>0</v>
      </c>
      <c r="H681" s="10">
        <f>(Cafe_FitTrend[[#This Row],[Date]]-$B$372)/365*(1+$A$6)</f>
        <v>0.93123287671232879</v>
      </c>
      <c r="I681" s="8">
        <f>L$17+(L$18*Cafe_FitTrend[[#This Row],[Temp]])+(L$19*Cafe_FitTrend[[#This Row],[ADSpend]])+(L$20*Cafe_FitTrend[[#This Row],[TapsActive]])+(L$21*Cafe_FitTrend[[#This Row],[IsWeekend]])+(L$22*Cafe_FitTrend[[#This Row],[RollChange]])</f>
        <v>12406.268749552934</v>
      </c>
      <c r="J681" s="4"/>
      <c r="K681" s="4">
        <v>653</v>
      </c>
      <c r="L681" s="4">
        <v>12472.07582556148</v>
      </c>
      <c r="M681" s="4">
        <v>-355.84132498364124</v>
      </c>
    </row>
    <row r="682" spans="2:13" x14ac:dyDescent="0.3">
      <c r="B682" s="1">
        <f t="shared" si="10"/>
        <v>43411</v>
      </c>
      <c r="C682" s="2">
        <v>12983.844494332045</v>
      </c>
      <c r="D682">
        <v>61</v>
      </c>
      <c r="E682" cm="1">
        <f t="array" ref="E682">_xlfn.SWITCH(MONTH(Cafe_FitTrend[[#This Row],[Date]]),1,100,2,100,3,100,4,150,5,150,6,150,7,150,8,200,9,150,10,150,11,150,12,150)</f>
        <v>150</v>
      </c>
      <c r="F682">
        <v>16</v>
      </c>
      <c r="G682">
        <f>IF(OR(WEEKDAY(Cafe_FitTrend[[#This Row],[Date]])=1, WEEKDAY(Cafe_FitTrend[[#This Row],[Date]])=7),1,0)</f>
        <v>0</v>
      </c>
      <c r="H682" s="10">
        <f>(Cafe_FitTrend[[#This Row],[Date]]-$B$372)/365*(1+$A$6)</f>
        <v>0.9342465753424658</v>
      </c>
      <c r="I682" s="8">
        <f>L$17+(L$18*Cafe_FitTrend[[#This Row],[Temp]])+(L$19*Cafe_FitTrend[[#This Row],[ADSpend]])+(L$20*Cafe_FitTrend[[#This Row],[TapsActive]])+(L$21*Cafe_FitTrend[[#This Row],[IsWeekend]])+(L$22*Cafe_FitTrend[[#This Row],[RollChange]])</f>
        <v>12068.841157592969</v>
      </c>
      <c r="J682" s="4"/>
      <c r="K682" s="4">
        <v>654</v>
      </c>
      <c r="L682" s="4">
        <v>12654.886325728525</v>
      </c>
      <c r="M682" s="4">
        <v>-1096.4183338524872</v>
      </c>
    </row>
    <row r="683" spans="2:13" x14ac:dyDescent="0.3">
      <c r="B683" s="1">
        <f t="shared" si="10"/>
        <v>43412</v>
      </c>
      <c r="C683" s="2">
        <v>13300.433180037631</v>
      </c>
      <c r="D683">
        <v>60</v>
      </c>
      <c r="E683" cm="1">
        <f t="array" ref="E683">_xlfn.SWITCH(MONTH(Cafe_FitTrend[[#This Row],[Date]]),1,100,2,100,3,100,4,150,5,150,6,150,7,150,8,200,9,150,10,150,11,150,12,150)</f>
        <v>150</v>
      </c>
      <c r="F683">
        <v>20</v>
      </c>
      <c r="G683">
        <f>IF(OR(WEEKDAY(Cafe_FitTrend[[#This Row],[Date]])=1, WEEKDAY(Cafe_FitTrend[[#This Row],[Date]])=7),1,0)</f>
        <v>0</v>
      </c>
      <c r="H683" s="10">
        <f>(Cafe_FitTrend[[#This Row],[Date]]-$B$372)/365*(1+$A$6)</f>
        <v>0.93726027397260292</v>
      </c>
      <c r="I683" s="8">
        <f>L$17+(L$18*Cafe_FitTrend[[#This Row],[Temp]])+(L$19*Cafe_FitTrend[[#This Row],[ADSpend]])+(L$20*Cafe_FitTrend[[#This Row],[TapsActive]])+(L$21*Cafe_FitTrend[[#This Row],[IsWeekend]])+(L$22*Cafe_FitTrend[[#This Row],[RollChange]])</f>
        <v>11946.45465119552</v>
      </c>
      <c r="J683" s="4"/>
      <c r="K683" s="4">
        <v>655</v>
      </c>
      <c r="L683" s="4">
        <v>12376.207618230832</v>
      </c>
      <c r="M683" s="4">
        <v>678.26825986164295</v>
      </c>
    </row>
    <row r="684" spans="2:13" x14ac:dyDescent="0.3">
      <c r="B684" s="1">
        <f t="shared" si="10"/>
        <v>43413</v>
      </c>
      <c r="C684" s="2">
        <v>12786.359810409374</v>
      </c>
      <c r="D684">
        <v>57</v>
      </c>
      <c r="E684" cm="1">
        <f t="array" ref="E684">_xlfn.SWITCH(MONTH(Cafe_FitTrend[[#This Row],[Date]]),1,100,2,100,3,100,4,150,5,150,6,150,7,150,8,200,9,150,10,150,11,150,12,150)</f>
        <v>150</v>
      </c>
      <c r="F684">
        <v>15</v>
      </c>
      <c r="G684">
        <f>IF(OR(WEEKDAY(Cafe_FitTrend[[#This Row],[Date]])=1, WEEKDAY(Cafe_FitTrend[[#This Row],[Date]])=7),1,0)</f>
        <v>0</v>
      </c>
      <c r="H684" s="10">
        <f>(Cafe_FitTrend[[#This Row],[Date]]-$B$372)/365*(1+$A$6)</f>
        <v>0.94027397260273982</v>
      </c>
      <c r="I684" s="8">
        <f>L$17+(L$18*Cafe_FitTrend[[#This Row],[Temp]])+(L$19*Cafe_FitTrend[[#This Row],[ADSpend]])+(L$20*Cafe_FitTrend[[#This Row],[TapsActive]])+(L$21*Cafe_FitTrend[[#This Row],[IsWeekend]])+(L$22*Cafe_FitTrend[[#This Row],[RollChange]])</f>
        <v>11906.465179364912</v>
      </c>
      <c r="J684" s="4"/>
      <c r="K684" s="4">
        <v>656</v>
      </c>
      <c r="L684" s="4">
        <v>11987.790028243735</v>
      </c>
      <c r="M684" s="4">
        <v>-1096.1731834858419</v>
      </c>
    </row>
    <row r="685" spans="2:13" x14ac:dyDescent="0.3">
      <c r="B685" s="1">
        <f t="shared" si="10"/>
        <v>43414</v>
      </c>
      <c r="C685" s="2">
        <v>15540.090597178196</v>
      </c>
      <c r="D685">
        <v>44</v>
      </c>
      <c r="E685" cm="1">
        <f t="array" ref="E685">_xlfn.SWITCH(MONTH(Cafe_FitTrend[[#This Row],[Date]]),1,100,2,100,3,100,4,150,5,150,6,150,7,150,8,200,9,150,10,150,11,150,12,150)</f>
        <v>150</v>
      </c>
      <c r="F685">
        <v>14</v>
      </c>
      <c r="G685">
        <f>IF(OR(WEEKDAY(Cafe_FitTrend[[#This Row],[Date]])=1, WEEKDAY(Cafe_FitTrend[[#This Row],[Date]])=7),1,0)</f>
        <v>1</v>
      </c>
      <c r="H685" s="10">
        <f>(Cafe_FitTrend[[#This Row],[Date]]-$B$372)/365*(1+$A$6)</f>
        <v>0.94328767123287682</v>
      </c>
      <c r="I685" s="8">
        <f>L$17+(L$18*Cafe_FitTrend[[#This Row],[Temp]])+(L$19*Cafe_FitTrend[[#This Row],[ADSpend]])+(L$20*Cafe_FitTrend[[#This Row],[TapsActive]])+(L$21*Cafe_FitTrend[[#This Row],[IsWeekend]])+(L$22*Cafe_FitTrend[[#This Row],[RollChange]])</f>
        <v>14165.547675094493</v>
      </c>
      <c r="J685" s="4"/>
      <c r="K685" s="4">
        <v>657</v>
      </c>
      <c r="L685" s="4">
        <v>11947.800556413125</v>
      </c>
      <c r="M685" s="4">
        <v>88.887843433116359</v>
      </c>
    </row>
    <row r="686" spans="2:13" x14ac:dyDescent="0.3">
      <c r="B686" s="1">
        <f t="shared" si="10"/>
        <v>43415</v>
      </c>
      <c r="C686" s="2">
        <v>15532.191583591204</v>
      </c>
      <c r="D686">
        <v>44</v>
      </c>
      <c r="E686" cm="1">
        <f t="array" ref="E686">_xlfn.SWITCH(MONTH(Cafe_FitTrend[[#This Row],[Date]]),1,100,2,100,3,100,4,150,5,150,6,150,7,150,8,200,9,150,10,150,11,150,12,150)</f>
        <v>150</v>
      </c>
      <c r="F686">
        <v>21</v>
      </c>
      <c r="G686">
        <f>IF(OR(WEEKDAY(Cafe_FitTrend[[#This Row],[Date]])=1, WEEKDAY(Cafe_FitTrend[[#This Row],[Date]])=7),1,0)</f>
        <v>1</v>
      </c>
      <c r="H686" s="10">
        <f>(Cafe_FitTrend[[#This Row],[Date]]-$B$372)/365*(1+$A$6)</f>
        <v>0.94630136986301383</v>
      </c>
      <c r="I686" s="8">
        <f>L$17+(L$18*Cafe_FitTrend[[#This Row],[Temp]])+(L$19*Cafe_FitTrend[[#This Row],[ADSpend]])+(L$20*Cafe_FitTrend[[#This Row],[TapsActive]])+(L$21*Cafe_FitTrend[[#This Row],[IsWeekend]])+(L$22*Cafe_FitTrend[[#This Row],[RollChange]])</f>
        <v>14031.337093644757</v>
      </c>
      <c r="J686" s="4"/>
      <c r="K686" s="4">
        <v>658</v>
      </c>
      <c r="L686" s="4">
        <v>14887.107043187953</v>
      </c>
      <c r="M686" s="4">
        <v>-525.93316792840596</v>
      </c>
    </row>
    <row r="687" spans="2:13" x14ac:dyDescent="0.3">
      <c r="B687" s="1">
        <f t="shared" si="10"/>
        <v>43416</v>
      </c>
      <c r="C687" s="2">
        <v>11265.120928991082</v>
      </c>
      <c r="D687">
        <v>45</v>
      </c>
      <c r="E687" cm="1">
        <f t="array" ref="E687">_xlfn.SWITCH(MONTH(Cafe_FitTrend[[#This Row],[Date]]),1,100,2,100,3,100,4,150,5,150,6,150,7,150,8,200,9,150,10,150,11,150,12,150)</f>
        <v>150</v>
      </c>
      <c r="F687">
        <v>14</v>
      </c>
      <c r="G687">
        <f>IF(OR(WEEKDAY(Cafe_FitTrend[[#This Row],[Date]])=1, WEEKDAY(Cafe_FitTrend[[#This Row],[Date]])=7),1,0)</f>
        <v>0</v>
      </c>
      <c r="H687" s="10">
        <f>(Cafe_FitTrend[[#This Row],[Date]]-$B$372)/365*(1+$A$6)</f>
        <v>0.94931506849315073</v>
      </c>
      <c r="I687" s="8">
        <f>L$17+(L$18*Cafe_FitTrend[[#This Row],[Temp]])+(L$19*Cafe_FitTrend[[#This Row],[ADSpend]])+(L$20*Cafe_FitTrend[[#This Row],[TapsActive]])+(L$21*Cafe_FitTrend[[#This Row],[IsWeekend]])+(L$22*Cafe_FitTrend[[#This Row],[RollChange]])</f>
        <v>11371.560874819184</v>
      </c>
      <c r="J687" s="4"/>
      <c r="K687" s="4">
        <v>659</v>
      </c>
      <c r="L687" s="4">
        <v>14624.317599359689</v>
      </c>
      <c r="M687" s="4">
        <v>938.81684924285946</v>
      </c>
    </row>
    <row r="688" spans="2:13" x14ac:dyDescent="0.3">
      <c r="B688" s="1">
        <f t="shared" si="10"/>
        <v>43417</v>
      </c>
      <c r="C688" s="2">
        <v>10789.72661369048</v>
      </c>
      <c r="D688">
        <v>47</v>
      </c>
      <c r="E688" cm="1">
        <f t="array" ref="E688">_xlfn.SWITCH(MONTH(Cafe_FitTrend[[#This Row],[Date]]),1,100,2,100,3,100,4,150,5,150,6,150,7,150,8,200,9,150,10,150,11,150,12,150)</f>
        <v>150</v>
      </c>
      <c r="F688">
        <v>18</v>
      </c>
      <c r="G688">
        <f>IF(OR(WEEKDAY(Cafe_FitTrend[[#This Row],[Date]])=1, WEEKDAY(Cafe_FitTrend[[#This Row],[Date]])=7),1,0)</f>
        <v>0</v>
      </c>
      <c r="H688" s="10">
        <f>(Cafe_FitTrend[[#This Row],[Date]]-$B$372)/365*(1+$A$6)</f>
        <v>0.95232876712328773</v>
      </c>
      <c r="I688" s="8">
        <f>L$17+(L$18*Cafe_FitTrend[[#This Row],[Temp]])+(L$19*Cafe_FitTrend[[#This Row],[ADSpend]])+(L$20*Cafe_FitTrend[[#This Row],[TapsActive]])+(L$21*Cafe_FitTrend[[#This Row],[IsWeekend]])+(L$22*Cafe_FitTrend[[#This Row],[RollChange]])</f>
        <v>11389.948796651695</v>
      </c>
      <c r="J688" s="4"/>
      <c r="K688" s="4">
        <v>660</v>
      </c>
      <c r="L688" s="4">
        <v>11714.028069814749</v>
      </c>
      <c r="M688" s="4">
        <v>823.59301415422306</v>
      </c>
    </row>
    <row r="689" spans="2:13" x14ac:dyDescent="0.3">
      <c r="B689" s="1">
        <f t="shared" si="10"/>
        <v>43418</v>
      </c>
      <c r="C689" s="2">
        <v>10193.303440732743</v>
      </c>
      <c r="D689">
        <v>46</v>
      </c>
      <c r="E689" cm="1">
        <f t="array" ref="E689">_xlfn.SWITCH(MONTH(Cafe_FitTrend[[#This Row],[Date]]),1,100,2,100,3,100,4,150,5,150,6,150,7,150,8,200,9,150,10,150,11,150,12,150)</f>
        <v>150</v>
      </c>
      <c r="F689">
        <v>20</v>
      </c>
      <c r="G689">
        <f>IF(OR(WEEKDAY(Cafe_FitTrend[[#This Row],[Date]])=1, WEEKDAY(Cafe_FitTrend[[#This Row],[Date]])=7),1,0)</f>
        <v>0</v>
      </c>
      <c r="H689" s="10">
        <f>(Cafe_FitTrend[[#This Row],[Date]]-$B$372)/365*(1+$A$6)</f>
        <v>0.95534246575342474</v>
      </c>
      <c r="I689" s="8">
        <f>L$17+(L$18*Cafe_FitTrend[[#This Row],[Temp]])+(L$19*Cafe_FitTrend[[#This Row],[ADSpend]])+(L$20*Cafe_FitTrend[[#This Row],[TapsActive]])+(L$21*Cafe_FitTrend[[#This Row],[IsWeekend]])+(L$22*Cafe_FitTrend[[#This Row],[RollChange]])</f>
        <v>11306.728213229093</v>
      </c>
      <c r="J689" s="4"/>
      <c r="K689" s="4">
        <v>661</v>
      </c>
      <c r="L689" s="4">
        <v>11861.366344824939</v>
      </c>
      <c r="M689" s="4">
        <v>-842.25916356162088</v>
      </c>
    </row>
    <row r="690" spans="2:13" x14ac:dyDescent="0.3">
      <c r="B690" s="1">
        <f t="shared" si="10"/>
        <v>43419</v>
      </c>
      <c r="C690" s="2">
        <v>9861.3479018379658</v>
      </c>
      <c r="D690">
        <v>43</v>
      </c>
      <c r="E690" cm="1">
        <f t="array" ref="E690">_xlfn.SWITCH(MONTH(Cafe_FitTrend[[#This Row],[Date]]),1,100,2,100,3,100,4,150,5,150,6,150,7,150,8,200,9,150,10,150,11,150,12,150)</f>
        <v>150</v>
      </c>
      <c r="F690">
        <v>18</v>
      </c>
      <c r="G690">
        <f>IF(OR(WEEKDAY(Cafe_FitTrend[[#This Row],[Date]])=1, WEEKDAY(Cafe_FitTrend[[#This Row],[Date]])=7),1,0)</f>
        <v>0</v>
      </c>
      <c r="H690" s="10">
        <f>(Cafe_FitTrend[[#This Row],[Date]]-$B$372)/365*(1+$A$6)</f>
        <v>0.95835616438356164</v>
      </c>
      <c r="I690" s="8">
        <f>L$17+(L$18*Cafe_FitTrend[[#This Row],[Temp]])+(L$19*Cafe_FitTrend[[#This Row],[ADSpend]])+(L$20*Cafe_FitTrend[[#This Row],[TapsActive]])+(L$21*Cafe_FitTrend[[#This Row],[IsWeekend]])+(L$22*Cafe_FitTrend[[#This Row],[RollChange]])</f>
        <v>11207.989856936212</v>
      </c>
      <c r="J690" s="4"/>
      <c r="K690" s="4">
        <v>662</v>
      </c>
      <c r="L690" s="4">
        <v>11895.643530326881</v>
      </c>
      <c r="M690" s="4">
        <v>692.39040088650472</v>
      </c>
    </row>
    <row r="691" spans="2:13" x14ac:dyDescent="0.3">
      <c r="B691" s="1">
        <f t="shared" si="10"/>
        <v>43420</v>
      </c>
      <c r="C691" s="2">
        <v>11714.681663839827</v>
      </c>
      <c r="D691">
        <v>40</v>
      </c>
      <c r="E691" cm="1">
        <f t="array" ref="E691">_xlfn.SWITCH(MONTH(Cafe_FitTrend[[#This Row],[Date]]),1,100,2,100,3,100,4,150,5,150,6,150,7,150,8,200,9,150,10,150,11,150,12,150)</f>
        <v>150</v>
      </c>
      <c r="F691">
        <v>13</v>
      </c>
      <c r="G691">
        <f>IF(OR(WEEKDAY(Cafe_FitTrend[[#This Row],[Date]])=1, WEEKDAY(Cafe_FitTrend[[#This Row],[Date]])=7),1,0)</f>
        <v>0</v>
      </c>
      <c r="H691" s="10">
        <f>(Cafe_FitTrend[[#This Row],[Date]]-$B$372)/365*(1+$A$6)</f>
        <v>0.96136986301369864</v>
      </c>
      <c r="I691" s="8">
        <f>L$17+(L$18*Cafe_FitTrend[[#This Row],[Temp]])+(L$19*Cafe_FitTrend[[#This Row],[ADSpend]])+(L$20*Cafe_FitTrend[[#This Row],[TapsActive]])+(L$21*Cafe_FitTrend[[#This Row],[IsWeekend]])+(L$22*Cafe_FitTrend[[#This Row],[RollChange]])</f>
        <v>11168.000385105603</v>
      </c>
      <c r="J691" s="4"/>
      <c r="K691" s="4">
        <v>663</v>
      </c>
      <c r="L691" s="4">
        <v>11855.654058496271</v>
      </c>
      <c r="M691" s="4">
        <v>1206.5076148299722</v>
      </c>
    </row>
    <row r="692" spans="2:13" x14ac:dyDescent="0.3">
      <c r="B692" s="1">
        <f t="shared" si="10"/>
        <v>43421</v>
      </c>
      <c r="C692" s="2">
        <v>13770.958082825198</v>
      </c>
      <c r="D692">
        <v>49</v>
      </c>
      <c r="E692" cm="1">
        <f t="array" ref="E692">_xlfn.SWITCH(MONTH(Cafe_FitTrend[[#This Row],[Date]]),1,100,2,100,3,100,4,150,5,150,6,150,7,150,8,200,9,150,10,150,11,150,12,150)</f>
        <v>150</v>
      </c>
      <c r="F692">
        <v>20</v>
      </c>
      <c r="G692">
        <f>IF(OR(WEEKDAY(Cafe_FitTrend[[#This Row],[Date]])=1, WEEKDAY(Cafe_FitTrend[[#This Row],[Date]])=7),1,0)</f>
        <v>1</v>
      </c>
      <c r="H692" s="10">
        <f>(Cafe_FitTrend[[#This Row],[Date]]-$B$372)/365*(1+$A$6)</f>
        <v>0.96438356164383565</v>
      </c>
      <c r="I692" s="8">
        <f>L$17+(L$18*Cafe_FitTrend[[#This Row],[Temp]])+(L$19*Cafe_FitTrend[[#This Row],[ADSpend]])+(L$20*Cafe_FitTrend[[#This Row],[TapsActive]])+(L$21*Cafe_FitTrend[[#This Row],[IsWeekend]])+(L$22*Cafe_FitTrend[[#This Row],[RollChange]])</f>
        <v>14302.764995955518</v>
      </c>
      <c r="J692" s="4"/>
      <c r="K692" s="4">
        <v>664</v>
      </c>
      <c r="L692" s="4">
        <v>11576.97535099858</v>
      </c>
      <c r="M692" s="4">
        <v>920.48953223173703</v>
      </c>
    </row>
    <row r="693" spans="2:13" x14ac:dyDescent="0.3">
      <c r="B693" s="1">
        <f t="shared" si="10"/>
        <v>43422</v>
      </c>
      <c r="C693" s="2">
        <v>15067.91621216561</v>
      </c>
      <c r="D693">
        <v>53</v>
      </c>
      <c r="E693" cm="1">
        <f t="array" ref="E693">_xlfn.SWITCH(MONTH(Cafe_FitTrend[[#This Row],[Date]]),1,100,2,100,3,100,4,150,5,150,6,150,7,150,8,200,9,150,10,150,11,150,12,150)</f>
        <v>150</v>
      </c>
      <c r="F693">
        <v>21</v>
      </c>
      <c r="G693">
        <f>IF(OR(WEEKDAY(Cafe_FitTrend[[#This Row],[Date]])=1, WEEKDAY(Cafe_FitTrend[[#This Row],[Date]])=7),1,0)</f>
        <v>1</v>
      </c>
      <c r="H693" s="10">
        <f>(Cafe_FitTrend[[#This Row],[Date]]-$B$372)/365*(1+$A$6)</f>
        <v>0.96739726027397277</v>
      </c>
      <c r="I693" s="8">
        <f>L$17+(L$18*Cafe_FitTrend[[#This Row],[Temp]])+(L$19*Cafe_FitTrend[[#This Row],[ADSpend]])+(L$20*Cafe_FitTrend[[#This Row],[TapsActive]])+(L$21*Cafe_FitTrend[[#This Row],[IsWeekend]])+(L$22*Cafe_FitTrend[[#This Row],[RollChange]])</f>
        <v>14473.751421070279</v>
      </c>
      <c r="J693" s="4"/>
      <c r="K693" s="4">
        <v>665</v>
      </c>
      <c r="L693" s="4">
        <v>14477.115914798556</v>
      </c>
      <c r="M693" s="4">
        <v>-356.19592109853147</v>
      </c>
    </row>
    <row r="694" spans="2:13" x14ac:dyDescent="0.3">
      <c r="B694" s="1">
        <f t="shared" si="10"/>
        <v>43423</v>
      </c>
      <c r="C694" s="2">
        <v>11276.051069182466</v>
      </c>
      <c r="D694">
        <v>54</v>
      </c>
      <c r="E694" cm="1">
        <f t="array" ref="E694">_xlfn.SWITCH(MONTH(Cafe_FitTrend[[#This Row],[Date]]),1,100,2,100,3,100,4,150,5,150,6,150,7,150,8,200,9,150,10,150,11,150,12,150)</f>
        <v>150</v>
      </c>
      <c r="F694">
        <v>20</v>
      </c>
      <c r="G694">
        <f>IF(OR(WEEKDAY(Cafe_FitTrend[[#This Row],[Date]])=1, WEEKDAY(Cafe_FitTrend[[#This Row],[Date]])=7),1,0)</f>
        <v>0</v>
      </c>
      <c r="H694" s="10">
        <f>(Cafe_FitTrend[[#This Row],[Date]]-$B$372)/365*(1+$A$6)</f>
        <v>0.97041095890410967</v>
      </c>
      <c r="I694" s="8">
        <f>L$17+(L$18*Cafe_FitTrend[[#This Row],[Temp]])+(L$19*Cafe_FitTrend[[#This Row],[ADSpend]])+(L$20*Cafe_FitTrend[[#This Row],[TapsActive]])+(L$21*Cafe_FitTrend[[#This Row],[IsWeekend]])+(L$22*Cafe_FitTrend[[#This Row],[RollChange]])</f>
        <v>11696.477433320159</v>
      </c>
      <c r="J694" s="4"/>
      <c r="K694" s="4">
        <v>666</v>
      </c>
      <c r="L694" s="4">
        <v>14699.09233794045</v>
      </c>
      <c r="M694" s="4">
        <v>-390.30770251644753</v>
      </c>
    </row>
    <row r="695" spans="2:13" x14ac:dyDescent="0.3">
      <c r="B695" s="1">
        <f t="shared" si="10"/>
        <v>43424</v>
      </c>
      <c r="C695" s="2">
        <v>10863.86122417872</v>
      </c>
      <c r="D695">
        <v>55</v>
      </c>
      <c r="E695" cm="1">
        <f t="array" ref="E695">_xlfn.SWITCH(MONTH(Cafe_FitTrend[[#This Row],[Date]]),1,100,2,100,3,100,4,150,5,150,6,150,7,150,8,200,9,150,10,150,11,150,12,150)</f>
        <v>150</v>
      </c>
      <c r="F695">
        <v>22</v>
      </c>
      <c r="G695">
        <f>IF(OR(WEEKDAY(Cafe_FitTrend[[#This Row],[Date]])=1, WEEKDAY(Cafe_FitTrend[[#This Row],[Date]])=7),1,0)</f>
        <v>0</v>
      </c>
      <c r="H695" s="10">
        <f>(Cafe_FitTrend[[#This Row],[Date]]-$B$372)/365*(1+$A$6)</f>
        <v>0.97342465753424667</v>
      </c>
      <c r="I695" s="8">
        <f>L$17+(L$18*Cafe_FitTrend[[#This Row],[Temp]])+(L$19*Cafe_FitTrend[[#This Row],[ADSpend]])+(L$20*Cafe_FitTrend[[#This Row],[TapsActive]])+(L$21*Cafe_FitTrend[[#This Row],[IsWeekend]])+(L$22*Cafe_FitTrend[[#This Row],[RollChange]])</f>
        <v>11707.106468717535</v>
      </c>
      <c r="J695" s="4"/>
      <c r="K695" s="4">
        <v>667</v>
      </c>
      <c r="L695" s="4">
        <v>12050.768703368009</v>
      </c>
      <c r="M695" s="4">
        <v>-282.68733695217998</v>
      </c>
    </row>
    <row r="696" spans="2:13" x14ac:dyDescent="0.3">
      <c r="B696" s="1">
        <f t="shared" si="10"/>
        <v>43425</v>
      </c>
      <c r="C696" s="2">
        <v>10563.863323254756</v>
      </c>
      <c r="D696">
        <v>45</v>
      </c>
      <c r="E696" cm="1">
        <f t="array" ref="E696">_xlfn.SWITCH(MONTH(Cafe_FitTrend[[#This Row],[Date]]),1,100,2,100,3,100,4,150,5,150,6,150,7,150,8,200,9,150,10,150,11,150,12,150)</f>
        <v>150</v>
      </c>
      <c r="F696">
        <v>17</v>
      </c>
      <c r="G696">
        <f>IF(OR(WEEKDAY(Cafe_FitTrend[[#This Row],[Date]])=1, WEEKDAY(Cafe_FitTrend[[#This Row],[Date]])=7),1,0)</f>
        <v>0</v>
      </c>
      <c r="H696" s="10">
        <f>(Cafe_FitTrend[[#This Row],[Date]]-$B$372)/365*(1+$A$6)</f>
        <v>0.97643835616438368</v>
      </c>
      <c r="I696" s="8">
        <f>L$17+(L$18*Cafe_FitTrend[[#This Row],[Temp]])+(L$19*Cafe_FitTrend[[#This Row],[ADSpend]])+(L$20*Cafe_FitTrend[[#This Row],[TapsActive]])+(L$21*Cafe_FitTrend[[#This Row],[IsWeekend]])+(L$22*Cafe_FitTrend[[#This Row],[RollChange]])</f>
        <v>11338.64333101701</v>
      </c>
      <c r="J696" s="4"/>
      <c r="K696" s="4">
        <v>668</v>
      </c>
      <c r="L696" s="4">
        <v>11807.19073022802</v>
      </c>
      <c r="M696" s="4">
        <v>-1136.1499343148935</v>
      </c>
    </row>
    <row r="697" spans="2:13" x14ac:dyDescent="0.3">
      <c r="B697" s="1">
        <f t="shared" si="10"/>
        <v>43426</v>
      </c>
      <c r="C697" s="2">
        <v>11863.191298768463</v>
      </c>
      <c r="D697">
        <v>47</v>
      </c>
      <c r="E697" cm="1">
        <f t="array" ref="E697">_xlfn.SWITCH(MONTH(Cafe_FitTrend[[#This Row],[Date]]),1,100,2,100,3,100,4,150,5,150,6,150,7,150,8,200,9,150,10,150,11,150,12,150)</f>
        <v>150</v>
      </c>
      <c r="F697">
        <v>18</v>
      </c>
      <c r="G697">
        <f>IF(OR(WEEKDAY(Cafe_FitTrend[[#This Row],[Date]])=1, WEEKDAY(Cafe_FitTrend[[#This Row],[Date]])=7),1,0)</f>
        <v>0</v>
      </c>
      <c r="H697" s="10">
        <f>(Cafe_FitTrend[[#This Row],[Date]]-$B$372)/365*(1+$A$6)</f>
        <v>0.97945205479452069</v>
      </c>
      <c r="I697" s="8">
        <f>L$17+(L$18*Cafe_FitTrend[[#This Row],[Temp]])+(L$19*Cafe_FitTrend[[#This Row],[ADSpend]])+(L$20*Cafe_FitTrend[[#This Row],[TapsActive]])+(L$21*Cafe_FitTrend[[#This Row],[IsWeekend]])+(L$22*Cafe_FitTrend[[#This Row],[RollChange]])</f>
        <v>11415.780137311795</v>
      </c>
      <c r="J697" s="4"/>
      <c r="K697" s="4">
        <v>669</v>
      </c>
      <c r="L697" s="4">
        <v>12076.091962779899</v>
      </c>
      <c r="M697" s="4">
        <v>-215.23161249291843</v>
      </c>
    </row>
    <row r="698" spans="2:13" x14ac:dyDescent="0.3">
      <c r="B698" s="1">
        <f t="shared" si="10"/>
        <v>43427</v>
      </c>
      <c r="C698" s="2">
        <v>10645.264188978406</v>
      </c>
      <c r="D698">
        <v>44</v>
      </c>
      <c r="E698" cm="1">
        <f t="array" ref="E698">_xlfn.SWITCH(MONTH(Cafe_FitTrend[[#This Row],[Date]]),1,100,2,100,3,100,4,150,5,150,6,150,7,150,8,200,9,150,10,150,11,150,12,150)</f>
        <v>150</v>
      </c>
      <c r="F698">
        <v>17</v>
      </c>
      <c r="G698">
        <f>IF(OR(WEEKDAY(Cafe_FitTrend[[#This Row],[Date]])=1, WEEKDAY(Cafe_FitTrend[[#This Row],[Date]])=7),1,0)</f>
        <v>0</v>
      </c>
      <c r="H698" s="10">
        <f>(Cafe_FitTrend[[#This Row],[Date]]-$B$372)/365*(1+$A$6)</f>
        <v>0.98246575342465758</v>
      </c>
      <c r="I698" s="8">
        <f>L$17+(L$18*Cafe_FitTrend[[#This Row],[Temp]])+(L$19*Cafe_FitTrend[[#This Row],[ADSpend]])+(L$20*Cafe_FitTrend[[#This Row],[TapsActive]])+(L$21*Cafe_FitTrend[[#This Row],[IsWeekend]])+(L$22*Cafe_FitTrend[[#This Row],[RollChange]])</f>
        <v>11297.45881953149</v>
      </c>
      <c r="J698" s="4"/>
      <c r="K698" s="4">
        <v>670</v>
      </c>
      <c r="L698" s="4">
        <v>12141.4046940224</v>
      </c>
      <c r="M698" s="4">
        <v>1285.7229396136554</v>
      </c>
    </row>
    <row r="699" spans="2:13" x14ac:dyDescent="0.3">
      <c r="B699" s="1">
        <f t="shared" si="10"/>
        <v>43428</v>
      </c>
      <c r="C699" s="2">
        <v>15355.285868355873</v>
      </c>
      <c r="D699">
        <v>42</v>
      </c>
      <c r="E699" cm="1">
        <f t="array" ref="E699">_xlfn.SWITCH(MONTH(Cafe_FitTrend[[#This Row],[Date]]),1,100,2,100,3,100,4,150,5,150,6,150,7,150,8,200,9,150,10,150,11,150,12,150)</f>
        <v>150</v>
      </c>
      <c r="F699">
        <v>14</v>
      </c>
      <c r="G699">
        <f>IF(OR(WEEKDAY(Cafe_FitTrend[[#This Row],[Date]])=1, WEEKDAY(Cafe_FitTrend[[#This Row],[Date]])=7),1,0)</f>
        <v>1</v>
      </c>
      <c r="H699" s="10">
        <f>(Cafe_FitTrend[[#This Row],[Date]]-$B$372)/365*(1+$A$6)</f>
        <v>0.98547945205479459</v>
      </c>
      <c r="I699" s="8">
        <f>L$17+(L$18*Cafe_FitTrend[[#This Row],[Temp]])+(L$19*Cafe_FitTrend[[#This Row],[ADSpend]])+(L$20*Cafe_FitTrend[[#This Row],[TapsActive]])+(L$21*Cafe_FitTrend[[#This Row],[IsWeekend]])+(L$22*Cafe_FitTrend[[#This Row],[RollChange]])</f>
        <v>14111.880141745783</v>
      </c>
      <c r="J699" s="4"/>
      <c r="K699" s="4">
        <v>671</v>
      </c>
      <c r="L699" s="4">
        <v>12085.89744932151</v>
      </c>
      <c r="M699" s="4">
        <v>-1027.0539988207165</v>
      </c>
    </row>
    <row r="700" spans="2:13" x14ac:dyDescent="0.3">
      <c r="B700" s="1">
        <f t="shared" si="10"/>
        <v>43429</v>
      </c>
      <c r="C700" s="2">
        <v>14229.804548259099</v>
      </c>
      <c r="D700">
        <v>49</v>
      </c>
      <c r="E700" cm="1">
        <f t="array" ref="E700">_xlfn.SWITCH(MONTH(Cafe_FitTrend[[#This Row],[Date]]),1,100,2,100,3,100,4,150,5,150,6,150,7,150,8,200,9,150,10,150,11,150,12,150)</f>
        <v>150</v>
      </c>
      <c r="F700">
        <v>19</v>
      </c>
      <c r="G700">
        <f>IF(OR(WEEKDAY(Cafe_FitTrend[[#This Row],[Date]])=1, WEEKDAY(Cafe_FitTrend[[#This Row],[Date]])=7),1,0)</f>
        <v>1</v>
      </c>
      <c r="H700" s="10">
        <f>(Cafe_FitTrend[[#This Row],[Date]]-$B$372)/365*(1+$A$6)</f>
        <v>0.9884931506849316</v>
      </c>
      <c r="I700" s="8">
        <f>L$17+(L$18*Cafe_FitTrend[[#This Row],[Temp]])+(L$19*Cafe_FitTrend[[#This Row],[ADSpend]])+(L$20*Cafe_FitTrend[[#This Row],[TapsActive]])+(L$21*Cafe_FitTrend[[#This Row],[IsWeekend]])+(L$22*Cafe_FitTrend[[#This Row],[RollChange]])</f>
        <v>14345.309149140809</v>
      </c>
      <c r="J700" s="4"/>
      <c r="K700" s="4">
        <v>672</v>
      </c>
      <c r="L700" s="4">
        <v>14348.673642869087</v>
      </c>
      <c r="M700" s="4">
        <v>-1393.5829245879559</v>
      </c>
    </row>
    <row r="701" spans="2:13" x14ac:dyDescent="0.3">
      <c r="B701" s="1">
        <f t="shared" si="10"/>
        <v>43430</v>
      </c>
      <c r="C701" s="2">
        <v>12821.397083013286</v>
      </c>
      <c r="D701">
        <v>48</v>
      </c>
      <c r="E701" cm="1">
        <f t="array" ref="E701">_xlfn.SWITCH(MONTH(Cafe_FitTrend[[#This Row],[Date]]),1,100,2,100,3,100,4,150,5,150,6,150,7,150,8,200,9,150,10,150,11,150,12,150)</f>
        <v>150</v>
      </c>
      <c r="F701">
        <v>18</v>
      </c>
      <c r="G701">
        <f>IF(OR(WEEKDAY(Cafe_FitTrend[[#This Row],[Date]])=1, WEEKDAY(Cafe_FitTrend[[#This Row],[Date]])=7),1,0)</f>
        <v>0</v>
      </c>
      <c r="H701" s="10">
        <f>(Cafe_FitTrend[[#This Row],[Date]]-$B$372)/365*(1+$A$6)</f>
        <v>0.99150684931506849</v>
      </c>
      <c r="I701" s="8">
        <f>L$17+(L$18*Cafe_FitTrend[[#This Row],[Temp]])+(L$19*Cafe_FitTrend[[#This Row],[ADSpend]])+(L$20*Cafe_FitTrend[[#This Row],[TapsActive]])+(L$21*Cafe_FitTrend[[#This Row],[IsWeekend]])+(L$22*Cafe_FitTrend[[#This Row],[RollChange]])</f>
        <v>11474.185542570714</v>
      </c>
      <c r="J701" s="4"/>
      <c r="K701" s="4">
        <v>673</v>
      </c>
      <c r="L701" s="4">
        <v>14578.408952446118</v>
      </c>
      <c r="M701" s="4">
        <v>-1379.563539608891</v>
      </c>
    </row>
    <row r="702" spans="2:13" x14ac:dyDescent="0.3">
      <c r="B702" s="1">
        <f t="shared" si="10"/>
        <v>43431</v>
      </c>
      <c r="C702" s="2">
        <v>10731.567862146157</v>
      </c>
      <c r="D702">
        <v>37</v>
      </c>
      <c r="E702" cm="1">
        <f t="array" ref="E702">_xlfn.SWITCH(MONTH(Cafe_FitTrend[[#This Row],[Date]]),1,100,2,100,3,100,4,150,5,150,6,150,7,150,8,200,9,150,10,150,11,150,12,150)</f>
        <v>150</v>
      </c>
      <c r="F702">
        <v>12</v>
      </c>
      <c r="G702">
        <f>IF(OR(WEEKDAY(Cafe_FitTrend[[#This Row],[Date]])=1, WEEKDAY(Cafe_FitTrend[[#This Row],[Date]])=7),1,0)</f>
        <v>0</v>
      </c>
      <c r="H702" s="10">
        <f>(Cafe_FitTrend[[#This Row],[Date]]-$B$372)/365*(1+$A$6)</f>
        <v>0.9945205479452055</v>
      </c>
      <c r="I702" s="8">
        <f>L$17+(L$18*Cafe_FitTrend[[#This Row],[Temp]])+(L$19*Cafe_FitTrend[[#This Row],[ADSpend]])+(L$20*Cafe_FitTrend[[#This Row],[TapsActive]])+(L$21*Cafe_FitTrend[[#This Row],[IsWeekend]])+(L$22*Cafe_FitTrend[[#This Row],[RollChange]])</f>
        <v>11078.38055694763</v>
      </c>
      <c r="J702" s="4"/>
      <c r="K702" s="4">
        <v>674</v>
      </c>
      <c r="L702" s="4">
        <v>12016.176050258515</v>
      </c>
      <c r="M702" s="4">
        <v>-482.21861947390425</v>
      </c>
    </row>
    <row r="703" spans="2:13" x14ac:dyDescent="0.3">
      <c r="B703" s="1">
        <f t="shared" si="10"/>
        <v>43432</v>
      </c>
      <c r="C703" s="2">
        <v>9307.7644286990417</v>
      </c>
      <c r="D703">
        <v>34</v>
      </c>
      <c r="E703" cm="1">
        <f t="array" ref="E703">_xlfn.SWITCH(MONTH(Cafe_FitTrend[[#This Row],[Date]]),1,100,2,100,3,100,4,150,5,150,6,150,7,150,8,200,9,150,10,150,11,150,12,150)</f>
        <v>150</v>
      </c>
      <c r="F703">
        <v>17</v>
      </c>
      <c r="G703">
        <f>IF(OR(WEEKDAY(Cafe_FitTrend[[#This Row],[Date]])=1, WEEKDAY(Cafe_FitTrend[[#This Row],[Date]])=7),1,0)</f>
        <v>0</v>
      </c>
      <c r="H703" s="10">
        <f>(Cafe_FitTrend[[#This Row],[Date]]-$B$372)/365*(1+$A$6)</f>
        <v>0.99753424657534262</v>
      </c>
      <c r="I703" s="8">
        <f>L$17+(L$18*Cafe_FitTrend[[#This Row],[Temp]])+(L$19*Cafe_FitTrend[[#This Row],[ADSpend]])+(L$20*Cafe_FitTrend[[#This Row],[TapsActive]])+(L$21*Cafe_FitTrend[[#This Row],[IsWeekend]])+(L$22*Cafe_FitTrend[[#This Row],[RollChange]])</f>
        <v>10842.561470242779</v>
      </c>
      <c r="J703" s="4"/>
      <c r="K703" s="4">
        <v>675</v>
      </c>
      <c r="L703" s="4">
        <v>12406.268749552934</v>
      </c>
      <c r="M703" s="4">
        <v>-681.61714605826819</v>
      </c>
    </row>
    <row r="704" spans="2:13" x14ac:dyDescent="0.3">
      <c r="B704" s="1">
        <f t="shared" si="10"/>
        <v>43433</v>
      </c>
      <c r="C704" s="2">
        <v>9778.6395670369056</v>
      </c>
      <c r="D704">
        <v>43</v>
      </c>
      <c r="E704" cm="1">
        <f t="array" ref="E704">_xlfn.SWITCH(MONTH(Cafe_FitTrend[[#This Row],[Date]]),1,100,2,100,3,100,4,150,5,150,6,150,7,150,8,200,9,150,10,150,11,150,12,150)</f>
        <v>150</v>
      </c>
      <c r="F704">
        <v>20</v>
      </c>
      <c r="G704">
        <f>IF(OR(WEEKDAY(Cafe_FitTrend[[#This Row],[Date]])=1, WEEKDAY(Cafe_FitTrend[[#This Row],[Date]])=7),1,0)</f>
        <v>0</v>
      </c>
      <c r="H704" s="10">
        <f>(Cafe_FitTrend[[#This Row],[Date]]-$B$372)/365*(1+$A$6)</f>
        <v>1.0005479452054795</v>
      </c>
      <c r="I704" s="8">
        <f>L$17+(L$18*Cafe_FitTrend[[#This Row],[Temp]])+(L$19*Cafe_FitTrend[[#This Row],[ADSpend]])+(L$20*Cafe_FitTrend[[#This Row],[TapsActive]])+(L$21*Cafe_FitTrend[[#This Row],[IsWeekend]])+(L$22*Cafe_FitTrend[[#This Row],[RollChange]])</f>
        <v>11209.006019432629</v>
      </c>
      <c r="J704" s="4"/>
      <c r="K704" s="4">
        <v>676</v>
      </c>
      <c r="L704" s="4">
        <v>12068.841157592969</v>
      </c>
      <c r="M704" s="4">
        <v>915.00333673907517</v>
      </c>
    </row>
    <row r="705" spans="2:13" x14ac:dyDescent="0.3">
      <c r="B705" s="1">
        <f t="shared" si="10"/>
        <v>43434</v>
      </c>
      <c r="C705" s="2">
        <v>10783.295079085488</v>
      </c>
      <c r="D705">
        <v>59</v>
      </c>
      <c r="E705" cm="1">
        <f t="array" ref="E705">_xlfn.SWITCH(MONTH(Cafe_FitTrend[[#This Row],[Date]]),1,100,2,100,3,100,4,150,5,150,6,150,7,150,8,200,9,150,10,150,11,150,12,150)</f>
        <v>150</v>
      </c>
      <c r="F705">
        <v>17</v>
      </c>
      <c r="G705">
        <f>IF(OR(WEEKDAY(Cafe_FitTrend[[#This Row],[Date]])=1, WEEKDAY(Cafe_FitTrend[[#This Row],[Date]])=7),1,0)</f>
        <v>0</v>
      </c>
      <c r="H705" s="10">
        <f>(Cafe_FitTrend[[#This Row],[Date]]-$B$372)/365*(1+$A$6)</f>
        <v>1.0035616438356165</v>
      </c>
      <c r="I705" s="8">
        <f>L$17+(L$18*Cafe_FitTrend[[#This Row],[Temp]])+(L$19*Cafe_FitTrend[[#This Row],[ADSpend]])+(L$20*Cafe_FitTrend[[#This Row],[TapsActive]])+(L$21*Cafe_FitTrend[[#This Row],[IsWeekend]])+(L$22*Cafe_FitTrend[[#This Row],[RollChange]])</f>
        <v>12021.422003416936</v>
      </c>
      <c r="J705" s="4"/>
      <c r="K705" s="4">
        <v>677</v>
      </c>
      <c r="L705" s="4">
        <v>11946.45465119552</v>
      </c>
      <c r="M705" s="4">
        <v>1353.9785288421117</v>
      </c>
    </row>
    <row r="706" spans="2:13" x14ac:dyDescent="0.3">
      <c r="B706" s="1">
        <f t="shared" si="10"/>
        <v>43435</v>
      </c>
      <c r="C706" s="2">
        <v>14976.772406438413</v>
      </c>
      <c r="D706">
        <v>57</v>
      </c>
      <c r="E706" cm="1">
        <f t="array" ref="E706">_xlfn.SWITCH(MONTH(Cafe_FitTrend[[#This Row],[Date]]),1,100,2,100,3,100,4,150,5,150,6,150,7,150,8,200,9,150,10,150,11,150,12,150)</f>
        <v>150</v>
      </c>
      <c r="F706">
        <v>22</v>
      </c>
      <c r="G706">
        <f>IF(OR(WEEKDAY(Cafe_FitTrend[[#This Row],[Date]])=1, WEEKDAY(Cafe_FitTrend[[#This Row],[Date]])=7),1,0)</f>
        <v>1</v>
      </c>
      <c r="H706" s="10">
        <f>(Cafe_FitTrend[[#This Row],[Date]]-$B$372)/365*(1+$A$6)</f>
        <v>1.0065753424657535</v>
      </c>
      <c r="I706" s="8">
        <f>L$17+(L$18*Cafe_FitTrend[[#This Row],[Temp]])+(L$19*Cafe_FitTrend[[#This Row],[ADSpend]])+(L$20*Cafe_FitTrend[[#This Row],[TapsActive]])+(L$21*Cafe_FitTrend[[#This Row],[IsWeekend]])+(L$22*Cafe_FitTrend[[#This Row],[RollChange]])</f>
        <v>14679.179633731837</v>
      </c>
      <c r="J706" s="4"/>
      <c r="K706" s="4">
        <v>678</v>
      </c>
      <c r="L706" s="4">
        <v>11906.465179364912</v>
      </c>
      <c r="M706" s="4">
        <v>879.89463104446259</v>
      </c>
    </row>
    <row r="707" spans="2:13" x14ac:dyDescent="0.3">
      <c r="B707" s="1">
        <f t="shared" si="10"/>
        <v>43436</v>
      </c>
      <c r="C707" s="2">
        <v>15326.341522368581</v>
      </c>
      <c r="D707">
        <v>66</v>
      </c>
      <c r="E707" cm="1">
        <f t="array" ref="E707">_xlfn.SWITCH(MONTH(Cafe_FitTrend[[#This Row],[Date]]),1,100,2,100,3,100,4,150,5,150,6,150,7,150,8,200,9,150,10,150,11,150,12,150)</f>
        <v>150</v>
      </c>
      <c r="F707">
        <v>14</v>
      </c>
      <c r="G707">
        <f>IF(OR(WEEKDAY(Cafe_FitTrend[[#This Row],[Date]])=1, WEEKDAY(Cafe_FitTrend[[#This Row],[Date]])=7),1,0)</f>
        <v>1</v>
      </c>
      <c r="H707" s="10">
        <f>(Cafe_FitTrend[[#This Row],[Date]]-$B$372)/365*(1+$A$6)</f>
        <v>1.0095890410958905</v>
      </c>
      <c r="I707" s="8">
        <f>L$17+(L$18*Cafe_FitTrend[[#This Row],[Temp]])+(L$19*Cafe_FitTrend[[#This Row],[ADSpend]])+(L$20*Cafe_FitTrend[[#This Row],[TapsActive]])+(L$21*Cafe_FitTrend[[#This Row],[IsWeekend]])+(L$22*Cafe_FitTrend[[#This Row],[RollChange]])</f>
        <v>15261.036759283348</v>
      </c>
      <c r="J707" s="4"/>
      <c r="K707" s="4">
        <v>679</v>
      </c>
      <c r="L707" s="4">
        <v>14165.547675094493</v>
      </c>
      <c r="M707" s="4">
        <v>1374.5429220837032</v>
      </c>
    </row>
    <row r="708" spans="2:13" x14ac:dyDescent="0.3">
      <c r="B708" s="1">
        <f t="shared" si="10"/>
        <v>43437</v>
      </c>
      <c r="C708" s="2">
        <v>10546.39313402096</v>
      </c>
      <c r="D708">
        <v>57</v>
      </c>
      <c r="E708" cm="1">
        <f t="array" ref="E708">_xlfn.SWITCH(MONTH(Cafe_FitTrend[[#This Row],[Date]]),1,100,2,100,3,100,4,150,5,150,6,150,7,150,8,200,9,150,10,150,11,150,12,150)</f>
        <v>150</v>
      </c>
      <c r="F708">
        <v>17</v>
      </c>
      <c r="G708">
        <f>IF(OR(WEEKDAY(Cafe_FitTrend[[#This Row],[Date]])=1, WEEKDAY(Cafe_FitTrend[[#This Row],[Date]])=7),1,0)</f>
        <v>0</v>
      </c>
      <c r="H708" s="10">
        <f>(Cafe_FitTrend[[#This Row],[Date]]-$B$372)/365*(1+$A$6)</f>
        <v>1.0126027397260275</v>
      </c>
      <c r="I708" s="8">
        <f>L$17+(L$18*Cafe_FitTrend[[#This Row],[Temp]])+(L$19*Cafe_FitTrend[[#This Row],[ADSpend]])+(L$20*Cafe_FitTrend[[#This Row],[TapsActive]])+(L$21*Cafe_FitTrend[[#This Row],[IsWeekend]])+(L$22*Cafe_FitTrend[[#This Row],[RollChange]])</f>
        <v>11936.18283148366</v>
      </c>
      <c r="J708" s="4"/>
      <c r="K708" s="4">
        <v>680</v>
      </c>
      <c r="L708" s="4">
        <v>14031.337093644757</v>
      </c>
      <c r="M708" s="4">
        <v>1500.8544899464468</v>
      </c>
    </row>
    <row r="709" spans="2:13" x14ac:dyDescent="0.3">
      <c r="B709" s="1">
        <f t="shared" si="10"/>
        <v>43438</v>
      </c>
      <c r="C709" s="2">
        <v>12754.07985331776</v>
      </c>
      <c r="D709">
        <v>45</v>
      </c>
      <c r="E709" cm="1">
        <f t="array" ref="E709">_xlfn.SWITCH(MONTH(Cafe_FitTrend[[#This Row],[Date]]),1,100,2,100,3,100,4,150,5,150,6,150,7,150,8,200,9,150,10,150,11,150,12,150)</f>
        <v>150</v>
      </c>
      <c r="F709">
        <v>13</v>
      </c>
      <c r="G709">
        <f>IF(OR(WEEKDAY(Cafe_FitTrend[[#This Row],[Date]])=1, WEEKDAY(Cafe_FitTrend[[#This Row],[Date]])=7),1,0)</f>
        <v>0</v>
      </c>
      <c r="H709" s="10">
        <f>(Cafe_FitTrend[[#This Row],[Date]]-$B$372)/365*(1+$A$6)</f>
        <v>1.0156164383561646</v>
      </c>
      <c r="I709" s="8">
        <f>L$17+(L$18*Cafe_FitTrend[[#This Row],[Temp]])+(L$19*Cafe_FitTrend[[#This Row],[ADSpend]])+(L$20*Cafe_FitTrend[[#This Row],[TapsActive]])+(L$21*Cafe_FitTrend[[#This Row],[IsWeekend]])+(L$22*Cafe_FitTrend[[#This Row],[RollChange]])</f>
        <v>11454.287113475739</v>
      </c>
      <c r="J709" s="4"/>
      <c r="K709" s="4">
        <v>681</v>
      </c>
      <c r="L709" s="4">
        <v>11371.560874819184</v>
      </c>
      <c r="M709" s="4">
        <v>-106.43994582810228</v>
      </c>
    </row>
    <row r="710" spans="2:13" x14ac:dyDescent="0.3">
      <c r="B710" s="1">
        <f t="shared" si="10"/>
        <v>43439</v>
      </c>
      <c r="C710" s="2">
        <v>11459.725718866259</v>
      </c>
      <c r="D710">
        <v>37</v>
      </c>
      <c r="E710" cm="1">
        <f t="array" ref="E710">_xlfn.SWITCH(MONTH(Cafe_FitTrend[[#This Row],[Date]]),1,100,2,100,3,100,4,150,5,150,6,150,7,150,8,200,9,150,10,150,11,150,12,150)</f>
        <v>150</v>
      </c>
      <c r="F710">
        <v>18</v>
      </c>
      <c r="G710">
        <f>IF(OR(WEEKDAY(Cafe_FitTrend[[#This Row],[Date]])=1, WEEKDAY(Cafe_FitTrend[[#This Row],[Date]])=7),1,0)</f>
        <v>0</v>
      </c>
      <c r="H710" s="10">
        <f>(Cafe_FitTrend[[#This Row],[Date]]-$B$372)/365*(1+$A$6)</f>
        <v>1.0186301369863013</v>
      </c>
      <c r="I710" s="8">
        <f>L$17+(L$18*Cafe_FitTrend[[#This Row],[Temp]])+(L$19*Cafe_FitTrend[[#This Row],[ADSpend]])+(L$20*Cafe_FitTrend[[#This Row],[TapsActive]])+(L$21*Cafe_FitTrend[[#This Row],[IsWeekend]])+(L$22*Cafe_FitTrend[[#This Row],[RollChange]])</f>
        <v>10983.84397972095</v>
      </c>
      <c r="J710" s="4"/>
      <c r="K710" s="4">
        <v>682</v>
      </c>
      <c r="L710" s="4">
        <v>11389.948796651695</v>
      </c>
      <c r="M710" s="4">
        <v>-600.22218296121537</v>
      </c>
    </row>
    <row r="711" spans="2:13" x14ac:dyDescent="0.3">
      <c r="B711" s="1">
        <f t="shared" si="10"/>
        <v>43440</v>
      </c>
      <c r="C711" s="2">
        <v>9954.7464863316272</v>
      </c>
      <c r="D711">
        <v>36</v>
      </c>
      <c r="E711" cm="1">
        <f t="array" ref="E711">_xlfn.SWITCH(MONTH(Cafe_FitTrend[[#This Row],[Date]]),1,100,2,100,3,100,4,150,5,150,6,150,7,150,8,200,9,150,10,150,11,150,12,150)</f>
        <v>150</v>
      </c>
      <c r="F711">
        <v>12</v>
      </c>
      <c r="G711">
        <f>IF(OR(WEEKDAY(Cafe_FitTrend[[#This Row],[Date]])=1, WEEKDAY(Cafe_FitTrend[[#This Row],[Date]])=7),1,0)</f>
        <v>0</v>
      </c>
      <c r="H711" s="10">
        <f>(Cafe_FitTrend[[#This Row],[Date]]-$B$372)/365*(1+$A$6)</f>
        <v>1.0216438356164383</v>
      </c>
      <c r="I711" s="8">
        <f>L$17+(L$18*Cafe_FitTrend[[#This Row],[Temp]])+(L$19*Cafe_FitTrend[[#This Row],[ADSpend]])+(L$20*Cafe_FitTrend[[#This Row],[TapsActive]])+(L$21*Cafe_FitTrend[[#This Row],[IsWeekend]])+(L$22*Cafe_FitTrend[[#This Row],[RollChange]])</f>
        <v>11057.287088197741</v>
      </c>
      <c r="J711" s="4"/>
      <c r="K711" s="4">
        <v>683</v>
      </c>
      <c r="L711" s="4">
        <v>11306.728213229093</v>
      </c>
      <c r="M711" s="4">
        <v>-1113.4247724963498</v>
      </c>
    </row>
    <row r="712" spans="2:13" x14ac:dyDescent="0.3">
      <c r="B712" s="1">
        <f t="shared" si="10"/>
        <v>43441</v>
      </c>
      <c r="C712" s="2">
        <v>10242.034226949665</v>
      </c>
      <c r="D712">
        <v>42</v>
      </c>
      <c r="E712" cm="1">
        <f t="array" ref="E712">_xlfn.SWITCH(MONTH(Cafe_FitTrend[[#This Row],[Date]]),1,100,2,100,3,100,4,150,5,150,6,150,7,150,8,200,9,150,10,150,11,150,12,150)</f>
        <v>150</v>
      </c>
      <c r="F712">
        <v>13</v>
      </c>
      <c r="G712">
        <f>IF(OR(WEEKDAY(Cafe_FitTrend[[#This Row],[Date]])=1, WEEKDAY(Cafe_FitTrend[[#This Row],[Date]])=7),1,0)</f>
        <v>0</v>
      </c>
      <c r="H712" s="10">
        <f>(Cafe_FitTrend[[#This Row],[Date]]-$B$372)/365*(1+$A$6)</f>
        <v>1.0246575342465754</v>
      </c>
      <c r="I712" s="8">
        <f>L$17+(L$18*Cafe_FitTrend[[#This Row],[Temp]])+(L$19*Cafe_FitTrend[[#This Row],[ADSpend]])+(L$20*Cafe_FitTrend[[#This Row],[TapsActive]])+(L$21*Cafe_FitTrend[[#This Row],[IsWeekend]])+(L$22*Cafe_FitTrend[[#This Row],[RollChange]])</f>
        <v>11322.123132132476</v>
      </c>
      <c r="J712" s="4"/>
      <c r="K712" s="4">
        <v>684</v>
      </c>
      <c r="L712" s="4">
        <v>11207.989856936212</v>
      </c>
      <c r="M712" s="4">
        <v>-1346.6419550982464</v>
      </c>
    </row>
    <row r="713" spans="2:13" x14ac:dyDescent="0.3">
      <c r="B713" s="1">
        <f t="shared" ref="B713:B776" si="11">B712+1</f>
        <v>43442</v>
      </c>
      <c r="C713" s="2">
        <v>13420.935899617049</v>
      </c>
      <c r="D713">
        <v>43</v>
      </c>
      <c r="E713" cm="1">
        <f t="array" ref="E713">_xlfn.SWITCH(MONTH(Cafe_FitTrend[[#This Row],[Date]]),1,100,2,100,3,100,4,150,5,150,6,150,7,150,8,200,9,150,10,150,11,150,12,150)</f>
        <v>150</v>
      </c>
      <c r="F713">
        <v>22</v>
      </c>
      <c r="G713">
        <f>IF(OR(WEEKDAY(Cafe_FitTrend[[#This Row],[Date]])=1, WEEKDAY(Cafe_FitTrend[[#This Row],[Date]])=7),1,0)</f>
        <v>1</v>
      </c>
      <c r="H713" s="10">
        <f>(Cafe_FitTrend[[#This Row],[Date]]-$B$372)/365*(1+$A$6)</f>
        <v>1.0276712328767124</v>
      </c>
      <c r="I713" s="8">
        <f>L$17+(L$18*Cafe_FitTrend[[#This Row],[Temp]])+(L$19*Cafe_FitTrend[[#This Row],[ADSpend]])+(L$20*Cafe_FitTrend[[#This Row],[TapsActive]])+(L$21*Cafe_FitTrend[[#This Row],[IsWeekend]])+(L$22*Cafe_FitTrend[[#This Row],[RollChange]])</f>
        <v>14042.323344727643</v>
      </c>
      <c r="J713" s="4"/>
      <c r="K713" s="4">
        <v>685</v>
      </c>
      <c r="L713" s="4">
        <v>11168.000385105603</v>
      </c>
      <c r="M713" s="4">
        <v>546.68127873422418</v>
      </c>
    </row>
    <row r="714" spans="2:13" x14ac:dyDescent="0.3">
      <c r="B714" s="1">
        <f t="shared" si="11"/>
        <v>43443</v>
      </c>
      <c r="C714" s="2">
        <v>13301.090090100141</v>
      </c>
      <c r="D714">
        <v>38</v>
      </c>
      <c r="E714" cm="1">
        <f t="array" ref="E714">_xlfn.SWITCH(MONTH(Cafe_FitTrend[[#This Row],[Date]]),1,100,2,100,3,100,4,150,5,150,6,150,7,150,8,200,9,150,10,150,11,150,12,150)</f>
        <v>150</v>
      </c>
      <c r="F714">
        <v>17</v>
      </c>
      <c r="G714">
        <f>IF(OR(WEEKDAY(Cafe_FitTrend[[#This Row],[Date]])=1, WEEKDAY(Cafe_FitTrend[[#This Row],[Date]])=7),1,0)</f>
        <v>1</v>
      </c>
      <c r="H714" s="10">
        <f>(Cafe_FitTrend[[#This Row],[Date]]-$B$372)/365*(1+$A$6)</f>
        <v>1.0306849315068494</v>
      </c>
      <c r="I714" s="8">
        <f>L$17+(L$18*Cafe_FitTrend[[#This Row],[Temp]])+(L$19*Cafe_FitTrend[[#This Row],[ADSpend]])+(L$20*Cafe_FitTrend[[#This Row],[TapsActive]])+(L$21*Cafe_FitTrend[[#This Row],[IsWeekend]])+(L$22*Cafe_FitTrend[[#This Row],[RollChange]])</f>
        <v>13908.484254077057</v>
      </c>
      <c r="J714" s="4"/>
      <c r="K714" s="4">
        <v>686</v>
      </c>
      <c r="L714" s="4">
        <v>14302.764995955518</v>
      </c>
      <c r="M714" s="4">
        <v>-531.80691313032003</v>
      </c>
    </row>
    <row r="715" spans="2:13" x14ac:dyDescent="0.3">
      <c r="B715" s="1">
        <f t="shared" si="11"/>
        <v>43444</v>
      </c>
      <c r="C715" s="2">
        <v>11773.298153577818</v>
      </c>
      <c r="D715">
        <v>40</v>
      </c>
      <c r="E715" cm="1">
        <f t="array" ref="E715">_xlfn.SWITCH(MONTH(Cafe_FitTrend[[#This Row],[Date]]),1,100,2,100,3,100,4,150,5,150,6,150,7,150,8,200,9,150,10,150,11,150,12,150)</f>
        <v>150</v>
      </c>
      <c r="F715">
        <v>16</v>
      </c>
      <c r="G715">
        <f>IF(OR(WEEKDAY(Cafe_FitTrend[[#This Row],[Date]])=1, WEEKDAY(Cafe_FitTrend[[#This Row],[Date]])=7),1,0)</f>
        <v>0</v>
      </c>
      <c r="H715" s="10">
        <f>(Cafe_FitTrend[[#This Row],[Date]]-$B$372)/365*(1+$A$6)</f>
        <v>1.0336986301369864</v>
      </c>
      <c r="I715" s="8">
        <f>L$17+(L$18*Cafe_FitTrend[[#This Row],[Temp]])+(L$19*Cafe_FitTrend[[#This Row],[ADSpend]])+(L$20*Cafe_FitTrend[[#This Row],[TapsActive]])+(L$21*Cafe_FitTrend[[#This Row],[IsWeekend]])+(L$22*Cafe_FitTrend[[#This Row],[RollChange]])</f>
        <v>11178.135075736929</v>
      </c>
      <c r="J715" s="4"/>
      <c r="K715" s="4">
        <v>687</v>
      </c>
      <c r="L715" s="4">
        <v>14473.751421070279</v>
      </c>
      <c r="M715" s="4">
        <v>594.16479109533066</v>
      </c>
    </row>
    <row r="716" spans="2:13" x14ac:dyDescent="0.3">
      <c r="B716" s="1">
        <f t="shared" si="11"/>
        <v>43445</v>
      </c>
      <c r="C716" s="2">
        <v>11187.127539171854</v>
      </c>
      <c r="D716">
        <v>42</v>
      </c>
      <c r="E716" cm="1">
        <f t="array" ref="E716">_xlfn.SWITCH(MONTH(Cafe_FitTrend[[#This Row],[Date]]),1,100,2,100,3,100,4,150,5,150,6,150,7,150,8,200,9,150,10,150,11,150,12,150)</f>
        <v>150</v>
      </c>
      <c r="F716">
        <v>21</v>
      </c>
      <c r="G716">
        <f>IF(OR(WEEKDAY(Cafe_FitTrend[[#This Row],[Date]])=1, WEEKDAY(Cafe_FitTrend[[#This Row],[Date]])=7),1,0)</f>
        <v>0</v>
      </c>
      <c r="H716" s="10">
        <f>(Cafe_FitTrend[[#This Row],[Date]]-$B$372)/365*(1+$A$6)</f>
        <v>1.0367123287671234</v>
      </c>
      <c r="I716" s="8">
        <f>L$17+(L$18*Cafe_FitTrend[[#This Row],[Temp]])+(L$19*Cafe_FitTrend[[#This Row],[ADSpend]])+(L$20*Cafe_FitTrend[[#This Row],[TapsActive]])+(L$21*Cafe_FitTrend[[#This Row],[IsWeekend]])+(L$22*Cafe_FitTrend[[#This Row],[RollChange]])</f>
        <v>11176.940036082018</v>
      </c>
      <c r="J716" s="4"/>
      <c r="K716" s="4">
        <v>688</v>
      </c>
      <c r="L716" s="4">
        <v>11696.477433320159</v>
      </c>
      <c r="M716" s="4">
        <v>-420.42636413769287</v>
      </c>
    </row>
    <row r="717" spans="2:13" x14ac:dyDescent="0.3">
      <c r="B717" s="1">
        <f t="shared" si="11"/>
        <v>43446</v>
      </c>
      <c r="C717" s="2">
        <v>12262.97002843679</v>
      </c>
      <c r="D717">
        <v>40</v>
      </c>
      <c r="E717" cm="1">
        <f t="array" ref="E717">_xlfn.SWITCH(MONTH(Cafe_FitTrend[[#This Row],[Date]]),1,100,2,100,3,100,4,150,5,150,6,150,7,150,8,200,9,150,10,150,11,150,12,150)</f>
        <v>150</v>
      </c>
      <c r="F717">
        <v>12</v>
      </c>
      <c r="G717">
        <f>IF(OR(WEEKDAY(Cafe_FitTrend[[#This Row],[Date]])=1, WEEKDAY(Cafe_FitTrend[[#This Row],[Date]])=7),1,0)</f>
        <v>0</v>
      </c>
      <c r="H717" s="10">
        <f>(Cafe_FitTrend[[#This Row],[Date]]-$B$372)/365*(1+$A$6)</f>
        <v>1.0397260273972604</v>
      </c>
      <c r="I717" s="8">
        <f>L$17+(L$18*Cafe_FitTrend[[#This Row],[Temp]])+(L$19*Cafe_FitTrend[[#This Row],[ADSpend]])+(L$20*Cafe_FitTrend[[#This Row],[TapsActive]])+(L$21*Cafe_FitTrend[[#This Row],[IsWeekend]])+(L$22*Cafe_FitTrend[[#This Row],[RollChange]])</f>
        <v>11262.207219611091</v>
      </c>
      <c r="J717" s="4"/>
      <c r="K717" s="4">
        <v>689</v>
      </c>
      <c r="L717" s="4">
        <v>11707.106468717535</v>
      </c>
      <c r="M717" s="4">
        <v>-843.24524453881531</v>
      </c>
    </row>
    <row r="718" spans="2:13" x14ac:dyDescent="0.3">
      <c r="B718" s="1">
        <f t="shared" si="11"/>
        <v>43447</v>
      </c>
      <c r="C718" s="2">
        <v>10675.027974010181</v>
      </c>
      <c r="D718">
        <v>44</v>
      </c>
      <c r="E718" cm="1">
        <f t="array" ref="E718">_xlfn.SWITCH(MONTH(Cafe_FitTrend[[#This Row],[Date]]),1,100,2,100,3,100,4,150,5,150,6,150,7,150,8,200,9,150,10,150,11,150,12,150)</f>
        <v>150</v>
      </c>
      <c r="F718">
        <v>21</v>
      </c>
      <c r="G718">
        <f>IF(OR(WEEKDAY(Cafe_FitTrend[[#This Row],[Date]])=1, WEEKDAY(Cafe_FitTrend[[#This Row],[Date]])=7),1,0)</f>
        <v>0</v>
      </c>
      <c r="H718" s="10">
        <f>(Cafe_FitTrend[[#This Row],[Date]]-$B$372)/365*(1+$A$6)</f>
        <v>1.0427397260273974</v>
      </c>
      <c r="I718" s="8">
        <f>L$17+(L$18*Cafe_FitTrend[[#This Row],[Temp]])+(L$19*Cafe_FitTrend[[#This Row],[ADSpend]])+(L$20*Cafe_FitTrend[[#This Row],[TapsActive]])+(L$21*Cafe_FitTrend[[#This Row],[IsWeekend]])+(L$22*Cafe_FitTrend[[#This Row],[RollChange]])</f>
        <v>11276.529952826459</v>
      </c>
      <c r="J718" s="4"/>
      <c r="K718" s="4">
        <v>690</v>
      </c>
      <c r="L718" s="4">
        <v>11338.64333101701</v>
      </c>
      <c r="M718" s="4">
        <v>-774.78000776225417</v>
      </c>
    </row>
    <row r="719" spans="2:13" x14ac:dyDescent="0.3">
      <c r="B719" s="1">
        <f t="shared" si="11"/>
        <v>43448</v>
      </c>
      <c r="C719" s="2">
        <v>11889.025375398211</v>
      </c>
      <c r="D719">
        <v>48</v>
      </c>
      <c r="E719" cm="1">
        <f t="array" ref="E719">_xlfn.SWITCH(MONTH(Cafe_FitTrend[[#This Row],[Date]]),1,100,2,100,3,100,4,150,5,150,6,150,7,150,8,200,9,150,10,150,11,150,12,150)</f>
        <v>150</v>
      </c>
      <c r="F719">
        <v>18</v>
      </c>
      <c r="G719">
        <f>IF(OR(WEEKDAY(Cafe_FitTrend[[#This Row],[Date]])=1, WEEKDAY(Cafe_FitTrend[[#This Row],[Date]])=7),1,0)</f>
        <v>0</v>
      </c>
      <c r="H719" s="10">
        <f>(Cafe_FitTrend[[#This Row],[Date]]-$B$372)/365*(1+$A$6)</f>
        <v>1.0457534246575344</v>
      </c>
      <c r="I719" s="8">
        <f>L$17+(L$18*Cafe_FitTrend[[#This Row],[Temp]])+(L$19*Cafe_FitTrend[[#This Row],[ADSpend]])+(L$20*Cafe_FitTrend[[#This Row],[TapsActive]])+(L$21*Cafe_FitTrend[[#This Row],[IsWeekend]])+(L$22*Cafe_FitTrend[[#This Row],[RollChange]])</f>
        <v>11525.848223890915</v>
      </c>
      <c r="J719" s="4"/>
      <c r="K719" s="4">
        <v>691</v>
      </c>
      <c r="L719" s="4">
        <v>11415.780137311795</v>
      </c>
      <c r="M719" s="4">
        <v>447.4111614566682</v>
      </c>
    </row>
    <row r="720" spans="2:13" x14ac:dyDescent="0.3">
      <c r="B720" s="1">
        <f t="shared" si="11"/>
        <v>43449</v>
      </c>
      <c r="C720" s="2">
        <v>15830.063060695622</v>
      </c>
      <c r="D720">
        <v>51</v>
      </c>
      <c r="E720" cm="1">
        <f t="array" ref="E720">_xlfn.SWITCH(MONTH(Cafe_FitTrend[[#This Row],[Date]]),1,100,2,100,3,100,4,150,5,150,6,150,7,150,8,200,9,150,10,150,11,150,12,150)</f>
        <v>150</v>
      </c>
      <c r="F720">
        <v>14</v>
      </c>
      <c r="G720">
        <f>IF(OR(WEEKDAY(Cafe_FitTrend[[#This Row],[Date]])=1, WEEKDAY(Cafe_FitTrend[[#This Row],[Date]])=7),1,0)</f>
        <v>1</v>
      </c>
      <c r="H720" s="10">
        <f>(Cafe_FitTrend[[#This Row],[Date]]-$B$372)/365*(1+$A$6)</f>
        <v>1.0487671232876712</v>
      </c>
      <c r="I720" s="8">
        <f>L$17+(L$18*Cafe_FitTrend[[#This Row],[Temp]])+(L$19*Cafe_FitTrend[[#This Row],[ADSpend]])+(L$20*Cafe_FitTrend[[#This Row],[TapsActive]])+(L$21*Cafe_FitTrend[[#This Row],[IsWeekend]])+(L$22*Cafe_FitTrend[[#This Row],[RollChange]])</f>
        <v>14594.476554642568</v>
      </c>
      <c r="J720" s="4"/>
      <c r="K720" s="4">
        <v>692</v>
      </c>
      <c r="L720" s="4">
        <v>11297.45881953149</v>
      </c>
      <c r="M720" s="4">
        <v>-652.1946305530837</v>
      </c>
    </row>
    <row r="721" spans="2:13" x14ac:dyDescent="0.3">
      <c r="B721" s="1">
        <f t="shared" si="11"/>
        <v>43450</v>
      </c>
      <c r="C721" s="2">
        <v>15936.79604306156</v>
      </c>
      <c r="D721">
        <v>49</v>
      </c>
      <c r="E721" cm="1">
        <f t="array" ref="E721">_xlfn.SWITCH(MONTH(Cafe_FitTrend[[#This Row],[Date]]),1,100,2,100,3,100,4,150,5,150,6,150,7,150,8,200,9,150,10,150,11,150,12,150)</f>
        <v>150</v>
      </c>
      <c r="F721">
        <v>16</v>
      </c>
      <c r="G721">
        <f>IF(OR(WEEKDAY(Cafe_FitTrend[[#This Row],[Date]])=1, WEEKDAY(Cafe_FitTrend[[#This Row],[Date]])=7),1,0)</f>
        <v>1</v>
      </c>
      <c r="H721" s="10">
        <f>(Cafe_FitTrend[[#This Row],[Date]]-$B$372)/365*(1+$A$6)</f>
        <v>1.0517808219178082</v>
      </c>
      <c r="I721" s="8">
        <f>L$17+(L$18*Cafe_FitTrend[[#This Row],[Temp]])+(L$19*Cafe_FitTrend[[#This Row],[ADSpend]])+(L$20*Cafe_FitTrend[[#This Row],[TapsActive]])+(L$21*Cafe_FitTrend[[#This Row],[IsWeekend]])+(L$22*Cafe_FitTrend[[#This Row],[RollChange]])</f>
        <v>14464.331161809978</v>
      </c>
      <c r="J721" s="4"/>
      <c r="K721" s="4">
        <v>693</v>
      </c>
      <c r="L721" s="4">
        <v>14111.880141745783</v>
      </c>
      <c r="M721" s="4">
        <v>1243.4057266100899</v>
      </c>
    </row>
    <row r="722" spans="2:13" x14ac:dyDescent="0.3">
      <c r="B722" s="1">
        <f t="shared" si="11"/>
        <v>43451</v>
      </c>
      <c r="C722" s="2">
        <v>11328.728549550207</v>
      </c>
      <c r="D722">
        <v>52</v>
      </c>
      <c r="E722" cm="1">
        <f t="array" ref="E722">_xlfn.SWITCH(MONTH(Cafe_FitTrend[[#This Row],[Date]]),1,100,2,100,3,100,4,150,5,150,6,150,7,150,8,200,9,150,10,150,11,150,12,150)</f>
        <v>150</v>
      </c>
      <c r="F722">
        <v>17</v>
      </c>
      <c r="G722">
        <f>IF(OR(WEEKDAY(Cafe_FitTrend[[#This Row],[Date]])=1, WEEKDAY(Cafe_FitTrend[[#This Row],[Date]])=7),1,0)</f>
        <v>0</v>
      </c>
      <c r="H722" s="10">
        <f>(Cafe_FitTrend[[#This Row],[Date]]-$B$372)/365*(1+$A$6)</f>
        <v>1.0547945205479452</v>
      </c>
      <c r="I722" s="8">
        <f>L$17+(L$18*Cafe_FitTrend[[#This Row],[Temp]])+(L$19*Cafe_FitTrend[[#This Row],[ADSpend]])+(L$20*Cafe_FitTrend[[#This Row],[TapsActive]])+(L$21*Cafe_FitTrend[[#This Row],[IsWeekend]])+(L$22*Cafe_FitTrend[[#This Row],[RollChange]])</f>
        <v>11741.740869904985</v>
      </c>
      <c r="J722" s="4"/>
      <c r="K722" s="4">
        <v>694</v>
      </c>
      <c r="L722" s="4">
        <v>14345.309149140809</v>
      </c>
      <c r="M722" s="4">
        <v>-115.50460088170985</v>
      </c>
    </row>
    <row r="723" spans="2:13" x14ac:dyDescent="0.3">
      <c r="B723" s="1">
        <f t="shared" si="11"/>
        <v>43452</v>
      </c>
      <c r="C723" s="2">
        <v>13078.425915067965</v>
      </c>
      <c r="D723">
        <v>50</v>
      </c>
      <c r="E723" cm="1">
        <f t="array" ref="E723">_xlfn.SWITCH(MONTH(Cafe_FitTrend[[#This Row],[Date]]),1,100,2,100,3,100,4,150,5,150,6,150,7,150,8,200,9,150,10,150,11,150,12,150)</f>
        <v>150</v>
      </c>
      <c r="F723">
        <v>18</v>
      </c>
      <c r="G723">
        <f>IF(OR(WEEKDAY(Cafe_FitTrend[[#This Row],[Date]])=1, WEEKDAY(Cafe_FitTrend[[#This Row],[Date]])=7),1,0)</f>
        <v>0</v>
      </c>
      <c r="H723" s="10">
        <f>(Cafe_FitTrend[[#This Row],[Date]]-$B$372)/365*(1+$A$6)</f>
        <v>1.0578082191780824</v>
      </c>
      <c r="I723" s="8">
        <f>L$17+(L$18*Cafe_FitTrend[[#This Row],[Temp]])+(L$19*Cafe_FitTrend[[#This Row],[ADSpend]])+(L$20*Cafe_FitTrend[[#This Row],[TapsActive]])+(L$21*Cafe_FitTrend[[#This Row],[IsWeekend]])+(L$22*Cafe_FitTrend[[#This Row],[RollChange]])</f>
        <v>11631.178438559822</v>
      </c>
      <c r="J723" s="4"/>
      <c r="K723" s="4">
        <v>695</v>
      </c>
      <c r="L723" s="4">
        <v>11474.185542570714</v>
      </c>
      <c r="M723" s="4">
        <v>1347.2115404425713</v>
      </c>
    </row>
    <row r="724" spans="2:13" x14ac:dyDescent="0.3">
      <c r="B724" s="1">
        <f t="shared" si="11"/>
        <v>43453</v>
      </c>
      <c r="C724" s="2">
        <v>12217.262498854081</v>
      </c>
      <c r="D724">
        <v>50</v>
      </c>
      <c r="E724" cm="1">
        <f t="array" ref="E724">_xlfn.SWITCH(MONTH(Cafe_FitTrend[[#This Row],[Date]]),1,100,2,100,3,100,4,150,5,150,6,150,7,150,8,200,9,150,10,150,11,150,12,150)</f>
        <v>150</v>
      </c>
      <c r="F724">
        <v>15</v>
      </c>
      <c r="G724">
        <f>IF(OR(WEEKDAY(Cafe_FitTrend[[#This Row],[Date]])=1, WEEKDAY(Cafe_FitTrend[[#This Row],[Date]])=7),1,0)</f>
        <v>0</v>
      </c>
      <c r="H724" s="10">
        <f>(Cafe_FitTrend[[#This Row],[Date]]-$B$372)/365*(1+$A$6)</f>
        <v>1.0608219178082192</v>
      </c>
      <c r="I724" s="8">
        <f>L$17+(L$18*Cafe_FitTrend[[#This Row],[Temp]])+(L$19*Cafe_FitTrend[[#This Row],[ADSpend]])+(L$20*Cafe_FitTrend[[#This Row],[TapsActive]])+(L$21*Cafe_FitTrend[[#This Row],[IsWeekend]])+(L$22*Cafe_FitTrend[[#This Row],[RollChange]])</f>
        <v>11692.797471984328</v>
      </c>
      <c r="J724" s="4"/>
      <c r="K724" s="4">
        <v>696</v>
      </c>
      <c r="L724" s="4">
        <v>11078.38055694763</v>
      </c>
      <c r="M724" s="4">
        <v>-346.81269480147239</v>
      </c>
    </row>
    <row r="725" spans="2:13" x14ac:dyDescent="0.3">
      <c r="B725" s="1">
        <f t="shared" si="11"/>
        <v>43454</v>
      </c>
      <c r="C725" s="2">
        <v>10358.516472519925</v>
      </c>
      <c r="D725">
        <v>50</v>
      </c>
      <c r="E725" cm="1">
        <f t="array" ref="E725">_xlfn.SWITCH(MONTH(Cafe_FitTrend[[#This Row],[Date]]),1,100,2,100,3,100,4,150,5,150,6,150,7,150,8,200,9,150,10,150,11,150,12,150)</f>
        <v>150</v>
      </c>
      <c r="F725">
        <v>22</v>
      </c>
      <c r="G725">
        <f>IF(OR(WEEKDAY(Cafe_FitTrend[[#This Row],[Date]])=1, WEEKDAY(Cafe_FitTrend[[#This Row],[Date]])=7),1,0)</f>
        <v>0</v>
      </c>
      <c r="H725" s="10">
        <f>(Cafe_FitTrend[[#This Row],[Date]]-$B$372)/365*(1+$A$6)</f>
        <v>1.0638356164383562</v>
      </c>
      <c r="I725" s="8">
        <f>L$17+(L$18*Cafe_FitTrend[[#This Row],[Temp]])+(L$19*Cafe_FitTrend[[#This Row],[ADSpend]])+(L$20*Cafe_FitTrend[[#This Row],[TapsActive]])+(L$21*Cafe_FitTrend[[#This Row],[IsWeekend]])+(L$22*Cafe_FitTrend[[#This Row],[RollChange]])</f>
        <v>11558.586890534594</v>
      </c>
      <c r="J725" s="4"/>
      <c r="K725" s="4">
        <v>697</v>
      </c>
      <c r="L725" s="4">
        <v>10842.561470242779</v>
      </c>
      <c r="M725" s="4">
        <v>-1534.7970415437376</v>
      </c>
    </row>
    <row r="726" spans="2:13" x14ac:dyDescent="0.3">
      <c r="B726" s="1">
        <f t="shared" si="11"/>
        <v>43455</v>
      </c>
      <c r="C726" s="2">
        <v>12999.175892406227</v>
      </c>
      <c r="D726">
        <v>48</v>
      </c>
      <c r="E726" cm="1">
        <f t="array" ref="E726">_xlfn.SWITCH(MONTH(Cafe_FitTrend[[#This Row],[Date]]),1,100,2,100,3,100,4,150,5,150,6,150,7,150,8,200,9,150,10,150,11,150,12,150)</f>
        <v>150</v>
      </c>
      <c r="F726">
        <v>15</v>
      </c>
      <c r="G726">
        <f>IF(OR(WEEKDAY(Cafe_FitTrend[[#This Row],[Date]])=1, WEEKDAY(Cafe_FitTrend[[#This Row],[Date]])=7),1,0)</f>
        <v>0</v>
      </c>
      <c r="H726" s="10">
        <f>(Cafe_FitTrend[[#This Row],[Date]]-$B$372)/365*(1+$A$6)</f>
        <v>1.0668493150684932</v>
      </c>
      <c r="I726" s="8">
        <f>L$17+(L$18*Cafe_FitTrend[[#This Row],[Temp]])+(L$19*Cafe_FitTrend[[#This Row],[ADSpend]])+(L$20*Cafe_FitTrend[[#This Row],[TapsActive]])+(L$21*Cafe_FitTrend[[#This Row],[IsWeekend]])+(L$22*Cafe_FitTrend[[#This Row],[RollChange]])</f>
        <v>11604.68815108882</v>
      </c>
      <c r="J726" s="4"/>
      <c r="K726" s="4">
        <v>698</v>
      </c>
      <c r="L726" s="4">
        <v>11209.006019432629</v>
      </c>
      <c r="M726" s="4">
        <v>-1430.3664523957232</v>
      </c>
    </row>
    <row r="727" spans="2:13" x14ac:dyDescent="0.3">
      <c r="B727" s="1">
        <f t="shared" si="11"/>
        <v>43456</v>
      </c>
      <c r="C727" s="2">
        <v>14305.595623523317</v>
      </c>
      <c r="D727">
        <v>43</v>
      </c>
      <c r="E727" cm="1">
        <f t="array" ref="E727">_xlfn.SWITCH(MONTH(Cafe_FitTrend[[#This Row],[Date]]),1,100,2,100,3,100,4,150,5,150,6,150,7,150,8,200,9,150,10,150,11,150,12,150)</f>
        <v>150</v>
      </c>
      <c r="F727">
        <v>17</v>
      </c>
      <c r="G727">
        <f>IF(OR(WEEKDAY(Cafe_FitTrend[[#This Row],[Date]])=1, WEEKDAY(Cafe_FitTrend[[#This Row],[Date]])=7),1,0)</f>
        <v>1</v>
      </c>
      <c r="H727" s="10">
        <f>(Cafe_FitTrend[[#This Row],[Date]]-$B$372)/365*(1+$A$6)</f>
        <v>1.0698630136986302</v>
      </c>
      <c r="I727" s="8">
        <f>L$17+(L$18*Cafe_FitTrend[[#This Row],[Temp]])+(L$19*Cafe_FitTrend[[#This Row],[ADSpend]])+(L$20*Cafe_FitTrend[[#This Row],[TapsActive]])+(L$21*Cafe_FitTrend[[#This Row],[IsWeekend]])+(L$22*Cafe_FitTrend[[#This Row],[RollChange]])</f>
        <v>14180.420237636028</v>
      </c>
      <c r="J727" s="4"/>
      <c r="K727" s="4">
        <v>699</v>
      </c>
      <c r="L727" s="4">
        <v>12021.422003416936</v>
      </c>
      <c r="M727" s="4">
        <v>-1238.1269243314473</v>
      </c>
    </row>
    <row r="728" spans="2:13" x14ac:dyDescent="0.3">
      <c r="B728" s="1">
        <f t="shared" si="11"/>
        <v>43457</v>
      </c>
      <c r="C728" s="2">
        <v>14591.573193335811</v>
      </c>
      <c r="D728">
        <v>46</v>
      </c>
      <c r="E728" cm="1">
        <f t="array" ref="E728">_xlfn.SWITCH(MONTH(Cafe_FitTrend[[#This Row],[Date]]),1,100,2,100,3,100,4,150,5,150,6,150,7,150,8,200,9,150,10,150,11,150,12,150)</f>
        <v>150</v>
      </c>
      <c r="F728">
        <v>16</v>
      </c>
      <c r="G728">
        <f>IF(OR(WEEKDAY(Cafe_FitTrend[[#This Row],[Date]])=1, WEEKDAY(Cafe_FitTrend[[#This Row],[Date]])=7),1,0)</f>
        <v>1</v>
      </c>
      <c r="H728" s="10">
        <f>(Cafe_FitTrend[[#This Row],[Date]]-$B$372)/365*(1+$A$6)</f>
        <v>1.0728767123287672</v>
      </c>
      <c r="I728" s="8">
        <f>L$17+(L$18*Cafe_FitTrend[[#This Row],[Temp]])+(L$19*Cafe_FitTrend[[#This Row],[ADSpend]])+(L$20*Cafe_FitTrend[[#This Row],[TapsActive]])+(L$21*Cafe_FitTrend[[#This Row],[IsWeekend]])+(L$22*Cafe_FitTrend[[#This Row],[RollChange]])</f>
        <v>14343.647776315651</v>
      </c>
      <c r="J728" s="4"/>
      <c r="K728" s="4">
        <v>700</v>
      </c>
      <c r="L728" s="4">
        <v>14679.179633731837</v>
      </c>
      <c r="M728" s="4">
        <v>297.59277270657549</v>
      </c>
    </row>
    <row r="729" spans="2:13" x14ac:dyDescent="0.3">
      <c r="B729" s="1">
        <f t="shared" si="11"/>
        <v>43458</v>
      </c>
      <c r="C729" s="2">
        <v>10310.047698287854</v>
      </c>
      <c r="D729">
        <v>46</v>
      </c>
      <c r="E729" cm="1">
        <f t="array" ref="E729">_xlfn.SWITCH(MONTH(Cafe_FitTrend[[#This Row],[Date]]),1,100,2,100,3,100,4,150,5,150,6,150,7,150,8,200,9,150,10,150,11,150,12,150)</f>
        <v>150</v>
      </c>
      <c r="F729">
        <v>15</v>
      </c>
      <c r="G729">
        <f>IF(OR(WEEKDAY(Cafe_FitTrend[[#This Row],[Date]])=1, WEEKDAY(Cafe_FitTrend[[#This Row],[Date]])=7),1,0)</f>
        <v>0</v>
      </c>
      <c r="H729" s="10">
        <f>(Cafe_FitTrend[[#This Row],[Date]]-$B$372)/365*(1+$A$6)</f>
        <v>1.0758904109589043</v>
      </c>
      <c r="I729" s="8">
        <f>L$17+(L$18*Cafe_FitTrend[[#This Row],[Temp]])+(L$19*Cafe_FitTrend[[#This Row],[ADSpend]])+(L$20*Cafe_FitTrend[[#This Row],[TapsActive]])+(L$21*Cafe_FitTrend[[#This Row],[IsWeekend]])+(L$22*Cafe_FitTrend[[#This Row],[RollChange]])</f>
        <v>11519.448979155544</v>
      </c>
      <c r="J729" s="4"/>
      <c r="K729" s="4">
        <v>701</v>
      </c>
      <c r="L729" s="4">
        <v>15261.036759283348</v>
      </c>
      <c r="M729" s="4">
        <v>65.30476308523248</v>
      </c>
    </row>
    <row r="730" spans="2:13" x14ac:dyDescent="0.3">
      <c r="B730" s="1">
        <f t="shared" si="11"/>
        <v>43459</v>
      </c>
      <c r="C730" s="2">
        <v>10254.431122117412</v>
      </c>
      <c r="D730">
        <v>44</v>
      </c>
      <c r="E730" cm="1">
        <f t="array" ref="E730">_xlfn.SWITCH(MONTH(Cafe_FitTrend[[#This Row],[Date]]),1,100,2,100,3,100,4,150,5,150,6,150,7,150,8,200,9,150,10,150,11,150,12,150)</f>
        <v>150</v>
      </c>
      <c r="F730">
        <v>14</v>
      </c>
      <c r="G730">
        <f>IF(OR(WEEKDAY(Cafe_FitTrend[[#This Row],[Date]])=1, WEEKDAY(Cafe_FitTrend[[#This Row],[Date]])=7),1,0)</f>
        <v>0</v>
      </c>
      <c r="H730" s="10">
        <f>(Cafe_FitTrend[[#This Row],[Date]]-$B$372)/365*(1+$A$6)</f>
        <v>1.078904109589041</v>
      </c>
      <c r="I730" s="8">
        <f>L$17+(L$18*Cafe_FitTrend[[#This Row],[Temp]])+(L$19*Cafe_FitTrend[[#This Row],[ADSpend]])+(L$20*Cafe_FitTrend[[#This Row],[TapsActive]])+(L$21*Cafe_FitTrend[[#This Row],[IsWeekend]])+(L$22*Cafe_FitTrend[[#This Row],[RollChange]])</f>
        <v>11448.052470785226</v>
      </c>
      <c r="J730" s="4"/>
      <c r="K730" s="4">
        <v>702</v>
      </c>
      <c r="L730" s="4">
        <v>11936.18283148366</v>
      </c>
      <c r="M730" s="4">
        <v>-1389.7896974627001</v>
      </c>
    </row>
    <row r="731" spans="2:13" x14ac:dyDescent="0.3">
      <c r="B731" s="1">
        <f t="shared" si="11"/>
        <v>43460</v>
      </c>
      <c r="C731" s="2">
        <v>10333.740501778047</v>
      </c>
      <c r="D731">
        <v>50</v>
      </c>
      <c r="E731" cm="1">
        <f t="array" ref="E731">_xlfn.SWITCH(MONTH(Cafe_FitTrend[[#This Row],[Date]]),1,100,2,100,3,100,4,150,5,150,6,150,7,150,8,200,9,150,10,150,11,150,12,150)</f>
        <v>150</v>
      </c>
      <c r="F731">
        <v>18</v>
      </c>
      <c r="G731">
        <f>IF(OR(WEEKDAY(Cafe_FitTrend[[#This Row],[Date]])=1, WEEKDAY(Cafe_FitTrend[[#This Row],[Date]])=7),1,0)</f>
        <v>0</v>
      </c>
      <c r="H731" s="10">
        <f>(Cafe_FitTrend[[#This Row],[Date]]-$B$372)/365*(1+$A$6)</f>
        <v>1.081917808219178</v>
      </c>
      <c r="I731" s="8">
        <f>L$17+(L$18*Cafe_FitTrend[[#This Row],[Temp]])+(L$19*Cafe_FitTrend[[#This Row],[ADSpend]])+(L$20*Cafe_FitTrend[[#This Row],[TapsActive]])+(L$21*Cafe_FitTrend[[#This Row],[IsWeekend]])+(L$22*Cafe_FitTrend[[#This Row],[RollChange]])</f>
        <v>11654.139630257687</v>
      </c>
      <c r="J731" s="4"/>
      <c r="K731" s="4">
        <v>703</v>
      </c>
      <c r="L731" s="4">
        <v>11454.287113475739</v>
      </c>
      <c r="M731" s="4">
        <v>1299.7927398420215</v>
      </c>
    </row>
    <row r="732" spans="2:13" x14ac:dyDescent="0.3">
      <c r="B732" s="1">
        <f t="shared" si="11"/>
        <v>43461</v>
      </c>
      <c r="C732" s="2">
        <v>12849.049066462687</v>
      </c>
      <c r="D732">
        <v>50</v>
      </c>
      <c r="E732" cm="1">
        <f t="array" ref="E732">_xlfn.SWITCH(MONTH(Cafe_FitTrend[[#This Row],[Date]]),1,100,2,100,3,100,4,150,5,150,6,150,7,150,8,200,9,150,10,150,11,150,12,150)</f>
        <v>150</v>
      </c>
      <c r="F732">
        <v>13</v>
      </c>
      <c r="G732">
        <f>IF(OR(WEEKDAY(Cafe_FitTrend[[#This Row],[Date]])=1, WEEKDAY(Cafe_FitTrend[[#This Row],[Date]])=7),1,0)</f>
        <v>0</v>
      </c>
      <c r="H732" s="10">
        <f>(Cafe_FitTrend[[#This Row],[Date]]-$B$372)/365*(1+$A$6)</f>
        <v>1.0849315068493151</v>
      </c>
      <c r="I732" s="8">
        <f>L$17+(L$18*Cafe_FitTrend[[#This Row],[Temp]])+(L$19*Cafe_FitTrend[[#This Row],[ADSpend]])+(L$20*Cafe_FitTrend[[#This Row],[TapsActive]])+(L$21*Cafe_FitTrend[[#This Row],[IsWeekend]])+(L$22*Cafe_FitTrend[[#This Row],[RollChange]])</f>
        <v>11754.924586657042</v>
      </c>
      <c r="J732" s="4"/>
      <c r="K732" s="4">
        <v>704</v>
      </c>
      <c r="L732" s="4">
        <v>10983.84397972095</v>
      </c>
      <c r="M732" s="4">
        <v>475.88173914530853</v>
      </c>
    </row>
    <row r="733" spans="2:13" x14ac:dyDescent="0.3">
      <c r="B733" s="1">
        <f t="shared" si="11"/>
        <v>43462</v>
      </c>
      <c r="C733" s="2">
        <v>10525.505204488134</v>
      </c>
      <c r="D733">
        <v>56</v>
      </c>
      <c r="E733" cm="1">
        <f t="array" ref="E733">_xlfn.SWITCH(MONTH(Cafe_FitTrend[[#This Row],[Date]]),1,100,2,100,3,100,4,150,5,150,6,150,7,150,8,200,9,150,10,150,11,150,12,150)</f>
        <v>150</v>
      </c>
      <c r="F733">
        <v>17</v>
      </c>
      <c r="G733">
        <f>IF(OR(WEEKDAY(Cafe_FitTrend[[#This Row],[Date]])=1, WEEKDAY(Cafe_FitTrend[[#This Row],[Date]])=7),1,0)</f>
        <v>0</v>
      </c>
      <c r="H733" s="10">
        <f>(Cafe_FitTrend[[#This Row],[Date]]-$B$372)/365*(1+$A$6)</f>
        <v>1.0879452054794523</v>
      </c>
      <c r="I733" s="8">
        <f>L$17+(L$18*Cafe_FitTrend[[#This Row],[Temp]])+(L$19*Cafe_FitTrend[[#This Row],[ADSpend]])+(L$20*Cafe_FitTrend[[#This Row],[TapsActive]])+(L$21*Cafe_FitTrend[[#This Row],[IsWeekend]])+(L$22*Cafe_FitTrend[[#This Row],[RollChange]])</f>
        <v>11961.011746129501</v>
      </c>
      <c r="J733" s="4"/>
      <c r="K733" s="4">
        <v>705</v>
      </c>
      <c r="L733" s="4">
        <v>11057.287088197741</v>
      </c>
      <c r="M733" s="4">
        <v>-1102.5406018661142</v>
      </c>
    </row>
    <row r="734" spans="2:13" x14ac:dyDescent="0.3">
      <c r="B734" s="1">
        <f t="shared" si="11"/>
        <v>43463</v>
      </c>
      <c r="C734" s="2">
        <v>15387.434693365858</v>
      </c>
      <c r="D734">
        <v>55</v>
      </c>
      <c r="E734" cm="1">
        <f t="array" ref="E734">_xlfn.SWITCH(MONTH(Cafe_FitTrend[[#This Row],[Date]]),1,100,2,100,3,100,4,150,5,150,6,150,7,150,8,200,9,150,10,150,11,150,12,150)</f>
        <v>150</v>
      </c>
      <c r="F734">
        <v>20</v>
      </c>
      <c r="G734">
        <f>IF(OR(WEEKDAY(Cafe_FitTrend[[#This Row],[Date]])=1, WEEKDAY(Cafe_FitTrend[[#This Row],[Date]])=7),1,0)</f>
        <v>1</v>
      </c>
      <c r="H734" s="10">
        <f>(Cafe_FitTrend[[#This Row],[Date]]-$B$372)/365*(1+$A$6)</f>
        <v>1.0909589041095891</v>
      </c>
      <c r="I734" s="8">
        <f>L$17+(L$18*Cafe_FitTrend[[#This Row],[Temp]])+(L$19*Cafe_FitTrend[[#This Row],[ADSpend]])+(L$20*Cafe_FitTrend[[#This Row],[TapsActive]])+(L$21*Cafe_FitTrend[[#This Row],[IsWeekend]])+(L$22*Cafe_FitTrend[[#This Row],[RollChange]])</f>
        <v>14704.860108829242</v>
      </c>
      <c r="J734" s="4"/>
      <c r="K734" s="4">
        <v>706</v>
      </c>
      <c r="L734" s="4">
        <v>11322.123132132476</v>
      </c>
      <c r="M734" s="4">
        <v>-1080.0889051828108</v>
      </c>
    </row>
    <row r="735" spans="2:13" x14ac:dyDescent="0.3">
      <c r="B735" s="1">
        <f t="shared" si="11"/>
        <v>43464</v>
      </c>
      <c r="C735" s="2">
        <v>14705.335972678369</v>
      </c>
      <c r="D735">
        <v>53</v>
      </c>
      <c r="E735" cm="1">
        <f t="array" ref="E735">_xlfn.SWITCH(MONTH(Cafe_FitTrend[[#This Row],[Date]]),1,100,2,100,3,100,4,150,5,150,6,150,7,150,8,200,9,150,10,150,11,150,12,150)</f>
        <v>150</v>
      </c>
      <c r="F735">
        <v>21</v>
      </c>
      <c r="G735">
        <f>IF(OR(WEEKDAY(Cafe_FitTrend[[#This Row],[Date]])=1, WEEKDAY(Cafe_FitTrend[[#This Row],[Date]])=7),1,0)</f>
        <v>1</v>
      </c>
      <c r="H735" s="10">
        <f>(Cafe_FitTrend[[#This Row],[Date]]-$B$372)/365*(1+$A$6)</f>
        <v>1.0939726027397261</v>
      </c>
      <c r="I735" s="8">
        <f>L$17+(L$18*Cafe_FitTrend[[#This Row],[Temp]])+(L$19*Cafe_FitTrend[[#This Row],[ADSpend]])+(L$20*Cafe_FitTrend[[#This Row],[TapsActive]])+(L$21*Cafe_FitTrend[[#This Row],[IsWeekend]])+(L$22*Cafe_FitTrend[[#This Row],[RollChange]])</f>
        <v>14594.297677484075</v>
      </c>
      <c r="J735" s="4"/>
      <c r="K735" s="4">
        <v>707</v>
      </c>
      <c r="L735" s="4">
        <v>14042.323344727643</v>
      </c>
      <c r="M735" s="4">
        <v>-621.38744511059485</v>
      </c>
    </row>
    <row r="736" spans="2:13" x14ac:dyDescent="0.3">
      <c r="B736" s="1">
        <f t="shared" si="11"/>
        <v>43465</v>
      </c>
      <c r="C736" s="2">
        <v>12489.198824061627</v>
      </c>
      <c r="D736">
        <v>60</v>
      </c>
      <c r="E736" cm="1">
        <f t="array" ref="E736">_xlfn.SWITCH(MONTH(Cafe_FitTrend[[#This Row],[Date]]),1,100,2,100,3,100,4,150,5,150,6,150,7,150,8,200,9,150,10,150,11,150,12,150)</f>
        <v>150</v>
      </c>
      <c r="F736">
        <v>18</v>
      </c>
      <c r="G736">
        <f>IF(OR(WEEKDAY(Cafe_FitTrend[[#This Row],[Date]])=1, WEEKDAY(Cafe_FitTrend[[#This Row],[Date]])=7),1,0)</f>
        <v>0</v>
      </c>
      <c r="H736" s="10">
        <f>(Cafe_FitTrend[[#This Row],[Date]]-$B$372)/365*(1+$A$6)</f>
        <v>1.0969863013698631</v>
      </c>
      <c r="I736" s="8">
        <f>L$17+(L$18*Cafe_FitTrend[[#This Row],[Temp]])+(L$19*Cafe_FitTrend[[#This Row],[ADSpend]])+(L$20*Cafe_FitTrend[[#This Row],[TapsActive]])+(L$21*Cafe_FitTrend[[#This Row],[IsWeekend]])+(L$22*Cafe_FitTrend[[#This Row],[RollChange]])</f>
        <v>12137.738469168728</v>
      </c>
      <c r="J736" s="4"/>
      <c r="K736" s="4">
        <v>708</v>
      </c>
      <c r="L736" s="4">
        <v>13908.484254077057</v>
      </c>
      <c r="M736" s="4">
        <v>-607.39416397691639</v>
      </c>
    </row>
    <row r="737" spans="2:13" x14ac:dyDescent="0.3">
      <c r="B737" s="1">
        <f t="shared" si="11"/>
        <v>43466</v>
      </c>
      <c r="C737" s="2">
        <v>12139.047335231973</v>
      </c>
      <c r="D737">
        <v>64</v>
      </c>
      <c r="E737" cm="1">
        <f t="array" ref="E737">_xlfn.SWITCH(MONTH(Cafe_FitTrend[[#This Row],[Date]]),1,100,2,100,3,100,4,150,5,150,6,150,7,150,8,200,9,150,10,150,11,150,12,150)</f>
        <v>100</v>
      </c>
      <c r="F737">
        <v>16</v>
      </c>
      <c r="G737">
        <f>IF(OR(WEEKDAY(Cafe_FitTrend[[#This Row],[Date]])=1, WEEKDAY(Cafe_FitTrend[[#This Row],[Date]])=7),1,0)</f>
        <v>0</v>
      </c>
      <c r="H737" s="10">
        <f>(Cafe_FitTrend[[#This Row],[Date]]-$B$372)/365*(1+$A$6)</f>
        <v>1.1000000000000001</v>
      </c>
      <c r="I737" s="8">
        <f>L$17+(L$18*Cafe_FitTrend[[#This Row],[Temp]])+(L$19*Cafe_FitTrend[[#This Row],[ADSpend]])+(L$20*Cafe_FitTrend[[#This Row],[TapsActive]])+(L$21*Cafe_FitTrend[[#This Row],[IsWeekend]])+(L$22*Cafe_FitTrend[[#This Row],[RollChange]])</f>
        <v>10902.95011250702</v>
      </c>
      <c r="J737" s="4"/>
      <c r="K737" s="4">
        <v>709</v>
      </c>
      <c r="L737" s="4">
        <v>11178.135075736929</v>
      </c>
      <c r="M737" s="4">
        <v>595.16307784088895</v>
      </c>
    </row>
    <row r="738" spans="2:13" x14ac:dyDescent="0.3">
      <c r="B738" s="1">
        <f t="shared" si="11"/>
        <v>43467</v>
      </c>
      <c r="C738" s="2">
        <v>11164.372239722326</v>
      </c>
      <c r="D738">
        <v>56</v>
      </c>
      <c r="E738" cm="1">
        <f t="array" ref="E738">_xlfn.SWITCH(MONTH(Cafe_FitTrend[[#This Row],[Date]]),1,100,2,100,3,100,4,150,5,150,6,150,7,150,8,200,9,150,10,150,11,150,12,150)</f>
        <v>100</v>
      </c>
      <c r="F738">
        <v>15</v>
      </c>
      <c r="G738">
        <f>IF(OR(WEEKDAY(Cafe_FitTrend[[#This Row],[Date]])=1, WEEKDAY(Cafe_FitTrend[[#This Row],[Date]])=7),1,0)</f>
        <v>0</v>
      </c>
      <c r="H738" s="10">
        <f>(Cafe_FitTrend[[#This Row],[Date]]-$B$372)/365*(1+$A$6)</f>
        <v>1.1030136986301371</v>
      </c>
      <c r="I738" s="8">
        <f>L$17+(L$18*Cafe_FitTrend[[#This Row],[Temp]])+(L$19*Cafe_FitTrend[[#This Row],[ADSpend]])+(L$20*Cafe_FitTrend[[#This Row],[TapsActive]])+(L$21*Cafe_FitTrend[[#This Row],[IsWeekend]])+(L$22*Cafe_FitTrend[[#This Row],[RollChange]])</f>
        <v>10550.004747676778</v>
      </c>
      <c r="J738" s="4"/>
      <c r="K738" s="4">
        <v>710</v>
      </c>
      <c r="L738" s="4">
        <v>11176.940036082018</v>
      </c>
      <c r="M738" s="4">
        <v>10.187503089835445</v>
      </c>
    </row>
    <row r="739" spans="2:13" x14ac:dyDescent="0.3">
      <c r="B739" s="1">
        <f t="shared" si="11"/>
        <v>43468</v>
      </c>
      <c r="C739" s="2">
        <v>9724.6718670069713</v>
      </c>
      <c r="D739">
        <v>52</v>
      </c>
      <c r="E739" cm="1">
        <f t="array" ref="E739">_xlfn.SWITCH(MONTH(Cafe_FitTrend[[#This Row],[Date]]),1,100,2,100,3,100,4,150,5,150,6,150,7,150,8,200,9,150,10,150,11,150,12,150)</f>
        <v>100</v>
      </c>
      <c r="F739">
        <v>17</v>
      </c>
      <c r="G739">
        <f>IF(OR(WEEKDAY(Cafe_FitTrend[[#This Row],[Date]])=1, WEEKDAY(Cafe_FitTrend[[#This Row],[Date]])=7),1,0)</f>
        <v>0</v>
      </c>
      <c r="H739" s="10">
        <f>(Cafe_FitTrend[[#This Row],[Date]]-$B$372)/365*(1+$A$6)</f>
        <v>1.1060273972602741</v>
      </c>
      <c r="I739" s="8">
        <f>L$17+(L$18*Cafe_FitTrend[[#This Row],[Temp]])+(L$19*Cafe_FitTrend[[#This Row],[ADSpend]])+(L$20*Cafe_FitTrend[[#This Row],[TapsActive]])+(L$21*Cafe_FitTrend[[#This Row],[IsWeekend]])+(L$22*Cafe_FitTrend[[#This Row],[RollChange]])</f>
        <v>10326.009736024211</v>
      </c>
      <c r="J739" s="4"/>
      <c r="K739" s="4">
        <v>711</v>
      </c>
      <c r="L739" s="4">
        <v>11262.207219611091</v>
      </c>
      <c r="M739" s="4">
        <v>1000.7628088256988</v>
      </c>
    </row>
    <row r="740" spans="2:13" x14ac:dyDescent="0.3">
      <c r="B740" s="1">
        <f t="shared" si="11"/>
        <v>43469</v>
      </c>
      <c r="C740" s="2">
        <v>8902.2555487930003</v>
      </c>
      <c r="D740">
        <v>56</v>
      </c>
      <c r="E740" cm="1">
        <f t="array" ref="E740">_xlfn.SWITCH(MONTH(Cafe_FitTrend[[#This Row],[Date]]),1,100,2,100,3,100,4,150,5,150,6,150,7,150,8,200,9,150,10,150,11,150,12,150)</f>
        <v>100</v>
      </c>
      <c r="F740">
        <v>18</v>
      </c>
      <c r="G740">
        <f>IF(OR(WEEKDAY(Cafe_FitTrend[[#This Row],[Date]])=1, WEEKDAY(Cafe_FitTrend[[#This Row],[Date]])=7),1,0)</f>
        <v>0</v>
      </c>
      <c r="H740" s="10">
        <f>(Cafe_FitTrend[[#This Row],[Date]]-$B$372)/365*(1+$A$6)</f>
        <v>1.1090410958904111</v>
      </c>
      <c r="I740" s="8">
        <f>L$17+(L$18*Cafe_FitTrend[[#This Row],[Temp]])+(L$19*Cafe_FitTrend[[#This Row],[ADSpend]])+(L$20*Cafe_FitTrend[[#This Row],[TapsActive]])+(L$21*Cafe_FitTrend[[#This Row],[IsWeekend]])+(L$22*Cafe_FitTrend[[#This Row],[RollChange]])</f>
        <v>10496.996161138972</v>
      </c>
      <c r="J740" s="4"/>
      <c r="K740" s="4">
        <v>712</v>
      </c>
      <c r="L740" s="4">
        <v>11276.529952826459</v>
      </c>
      <c r="M740" s="4">
        <v>-601.50197881627719</v>
      </c>
    </row>
    <row r="741" spans="2:13" x14ac:dyDescent="0.3">
      <c r="B741" s="1">
        <f t="shared" si="11"/>
        <v>43470</v>
      </c>
      <c r="C741" s="2">
        <v>11919.323184782726</v>
      </c>
      <c r="D741">
        <v>49</v>
      </c>
      <c r="E741" cm="1">
        <f t="array" ref="E741">_xlfn.SWITCH(MONTH(Cafe_FitTrend[[#This Row],[Date]]),1,100,2,100,3,100,4,150,5,150,6,150,7,150,8,200,9,150,10,150,11,150,12,150)</f>
        <v>100</v>
      </c>
      <c r="F741">
        <v>14</v>
      </c>
      <c r="G741">
        <f>IF(OR(WEEKDAY(Cafe_FitTrend[[#This Row],[Date]])=1, WEEKDAY(Cafe_FitTrend[[#This Row],[Date]])=7),1,0)</f>
        <v>1</v>
      </c>
      <c r="H741" s="10">
        <f>(Cafe_FitTrend[[#This Row],[Date]]-$B$372)/365*(1+$A$6)</f>
        <v>1.1120547945205479</v>
      </c>
      <c r="I741" s="8">
        <f>L$17+(L$18*Cafe_FitTrend[[#This Row],[Temp]])+(L$19*Cafe_FitTrend[[#This Row],[ADSpend]])+(L$20*Cafe_FitTrend[[#This Row],[TapsActive]])+(L$21*Cafe_FitTrend[[#This Row],[IsWeekend]])+(L$22*Cafe_FitTrend[[#This Row],[RollChange]])</f>
        <v>13096.376397790751</v>
      </c>
      <c r="J741" s="4"/>
      <c r="K741" s="4">
        <v>713</v>
      </c>
      <c r="L741" s="4">
        <v>11525.848223890915</v>
      </c>
      <c r="M741" s="4">
        <v>363.177151507296</v>
      </c>
    </row>
    <row r="742" spans="2:13" x14ac:dyDescent="0.3">
      <c r="B742" s="1">
        <f t="shared" si="11"/>
        <v>43471</v>
      </c>
      <c r="C742" s="2">
        <v>12628.932194097215</v>
      </c>
      <c r="D742">
        <v>53</v>
      </c>
      <c r="E742" cm="1">
        <f t="array" ref="E742">_xlfn.SWITCH(MONTH(Cafe_FitTrend[[#This Row],[Date]]),1,100,2,100,3,100,4,150,5,150,6,150,7,150,8,200,9,150,10,150,11,150,12,150)</f>
        <v>100</v>
      </c>
      <c r="F742">
        <v>17</v>
      </c>
      <c r="G742">
        <f>IF(OR(WEEKDAY(Cafe_FitTrend[[#This Row],[Date]])=1, WEEKDAY(Cafe_FitTrend[[#This Row],[Date]])=7),1,0)</f>
        <v>1</v>
      </c>
      <c r="H742" s="10">
        <f>(Cafe_FitTrend[[#This Row],[Date]]-$B$372)/365*(1+$A$6)</f>
        <v>1.1150684931506851</v>
      </c>
      <c r="I742" s="8">
        <f>L$17+(L$18*Cafe_FitTrend[[#This Row],[Temp]])+(L$19*Cafe_FitTrend[[#This Row],[ADSpend]])+(L$20*Cafe_FitTrend[[#This Row],[TapsActive]])+(L$21*Cafe_FitTrend[[#This Row],[IsWeekend]])+(L$22*Cafe_FitTrend[[#This Row],[RollChange]])</f>
        <v>13228.196899930659</v>
      </c>
      <c r="J742" s="4"/>
      <c r="K742" s="4">
        <v>714</v>
      </c>
      <c r="L742" s="4">
        <v>14594.476554642568</v>
      </c>
      <c r="M742" s="4">
        <v>1235.5865060530541</v>
      </c>
    </row>
    <row r="743" spans="2:13" x14ac:dyDescent="0.3">
      <c r="B743" s="1">
        <f t="shared" si="11"/>
        <v>43472</v>
      </c>
      <c r="C743" s="2">
        <v>9667.576413725732</v>
      </c>
      <c r="D743">
        <v>55</v>
      </c>
      <c r="E743" cm="1">
        <f t="array" ref="E743">_xlfn.SWITCH(MONTH(Cafe_FitTrend[[#This Row],[Date]]),1,100,2,100,3,100,4,150,5,150,6,150,7,150,8,200,9,150,10,150,11,150,12,150)</f>
        <v>100</v>
      </c>
      <c r="F743">
        <v>13</v>
      </c>
      <c r="G743">
        <f>IF(OR(WEEKDAY(Cafe_FitTrend[[#This Row],[Date]])=1, WEEKDAY(Cafe_FitTrend[[#This Row],[Date]])=7),1,0)</f>
        <v>0</v>
      </c>
      <c r="H743" s="10">
        <f>(Cafe_FitTrend[[#This Row],[Date]]-$B$372)/365*(1+$A$6)</f>
        <v>1.1180821917808219</v>
      </c>
      <c r="I743" s="8">
        <f>L$17+(L$18*Cafe_FitTrend[[#This Row],[Temp]])+(L$19*Cafe_FitTrend[[#This Row],[ADSpend]])+(L$20*Cafe_FitTrend[[#This Row],[TapsActive]])+(L$21*Cafe_FitTrend[[#This Row],[IsWeekend]])+(L$22*Cafe_FitTrend[[#This Row],[RollChange]])</f>
        <v>10556.596606052804</v>
      </c>
      <c r="J743" s="4"/>
      <c r="K743" s="4">
        <v>715</v>
      </c>
      <c r="L743" s="4">
        <v>14464.331161809978</v>
      </c>
      <c r="M743" s="4">
        <v>1472.4648812515825</v>
      </c>
    </row>
    <row r="744" spans="2:13" x14ac:dyDescent="0.3">
      <c r="B744" s="1">
        <f t="shared" si="11"/>
        <v>43473</v>
      </c>
      <c r="C744" s="2">
        <v>11304.399314633811</v>
      </c>
      <c r="D744">
        <v>57</v>
      </c>
      <c r="E744" cm="1">
        <f t="array" ref="E744">_xlfn.SWITCH(MONTH(Cafe_FitTrend[[#This Row],[Date]]),1,100,2,100,3,100,4,150,5,150,6,150,7,150,8,200,9,150,10,150,11,150,12,150)</f>
        <v>100</v>
      </c>
      <c r="F744">
        <v>16</v>
      </c>
      <c r="G744">
        <f>IF(OR(WEEKDAY(Cafe_FitTrend[[#This Row],[Date]])=1, WEEKDAY(Cafe_FitTrend[[#This Row],[Date]])=7),1,0)</f>
        <v>0</v>
      </c>
      <c r="H744" s="10">
        <f>(Cafe_FitTrend[[#This Row],[Date]]-$B$372)/365*(1+$A$6)</f>
        <v>1.1210958904109591</v>
      </c>
      <c r="I744" s="8">
        <f>L$17+(L$18*Cafe_FitTrend[[#This Row],[Temp]])+(L$19*Cafe_FitTrend[[#This Row],[ADSpend]])+(L$20*Cafe_FitTrend[[#This Row],[TapsActive]])+(L$21*Cafe_FitTrend[[#This Row],[IsWeekend]])+(L$22*Cafe_FitTrend[[#This Row],[RollChange]])</f>
        <v>10594.567489372741</v>
      </c>
      <c r="J744" s="4"/>
      <c r="K744" s="4">
        <v>716</v>
      </c>
      <c r="L744" s="4">
        <v>11741.740869904985</v>
      </c>
      <c r="M744" s="4">
        <v>-413.01232035477733</v>
      </c>
    </row>
    <row r="745" spans="2:13" x14ac:dyDescent="0.3">
      <c r="B745" s="1">
        <f t="shared" si="11"/>
        <v>43474</v>
      </c>
      <c r="C745" s="2">
        <v>10794.473897301345</v>
      </c>
      <c r="D745">
        <v>50</v>
      </c>
      <c r="E745" cm="1">
        <f t="array" ref="E745">_xlfn.SWITCH(MONTH(Cafe_FitTrend[[#This Row],[Date]]),1,100,2,100,3,100,4,150,5,150,6,150,7,150,8,200,9,150,10,150,11,150,12,150)</f>
        <v>100</v>
      </c>
      <c r="F745">
        <v>21</v>
      </c>
      <c r="G745">
        <f>IF(OR(WEEKDAY(Cafe_FitTrend[[#This Row],[Date]])=1, WEEKDAY(Cafe_FitTrend[[#This Row],[Date]])=7),1,0)</f>
        <v>0</v>
      </c>
      <c r="H745" s="10">
        <f>(Cafe_FitTrend[[#This Row],[Date]]-$B$372)/365*(1+$A$6)</f>
        <v>1.1241095890410959</v>
      </c>
      <c r="I745" s="8">
        <f>L$17+(L$18*Cafe_FitTrend[[#This Row],[Temp]])+(L$19*Cafe_FitTrend[[#This Row],[ADSpend]])+(L$20*Cafe_FitTrend[[#This Row],[TapsActive]])+(L$21*Cafe_FitTrend[[#This Row],[IsWeekend]])+(L$22*Cafe_FitTrend[[#This Row],[RollChange]])</f>
        <v>10171.04916502794</v>
      </c>
      <c r="J745" s="4"/>
      <c r="K745" s="4">
        <v>717</v>
      </c>
      <c r="L745" s="4">
        <v>11631.178438559822</v>
      </c>
      <c r="M745" s="4">
        <v>1447.2474765081424</v>
      </c>
    </row>
    <row r="746" spans="2:13" x14ac:dyDescent="0.3">
      <c r="B746" s="1">
        <f t="shared" si="11"/>
        <v>43475</v>
      </c>
      <c r="C746" s="2">
        <v>9737.6102763781309</v>
      </c>
      <c r="D746">
        <v>38</v>
      </c>
      <c r="E746" cm="1">
        <f t="array" ref="E746">_xlfn.SWITCH(MONTH(Cafe_FitTrend[[#This Row],[Date]]),1,100,2,100,3,100,4,150,5,150,6,150,7,150,8,200,9,150,10,150,11,150,12,150)</f>
        <v>100</v>
      </c>
      <c r="F746">
        <v>21</v>
      </c>
      <c r="G746">
        <f>IF(OR(WEEKDAY(Cafe_FitTrend[[#This Row],[Date]])=1, WEEKDAY(Cafe_FitTrend[[#This Row],[Date]])=7),1,0)</f>
        <v>0</v>
      </c>
      <c r="H746" s="10">
        <f>(Cafe_FitTrend[[#This Row],[Date]]-$B$372)/365*(1+$A$6)</f>
        <v>1.1271232876712329</v>
      </c>
      <c r="I746" s="8">
        <f>L$17+(L$18*Cafe_FitTrend[[#This Row],[Temp]])+(L$19*Cafe_FitTrend[[#This Row],[ADSpend]])+(L$20*Cafe_FitTrend[[#This Row],[TapsActive]])+(L$21*Cafe_FitTrend[[#This Row],[IsWeekend]])+(L$22*Cafe_FitTrend[[#This Row],[RollChange]])</f>
        <v>9610.8216010703236</v>
      </c>
      <c r="J746" s="4"/>
      <c r="K746" s="4">
        <v>718</v>
      </c>
      <c r="L746" s="4">
        <v>11692.797471984328</v>
      </c>
      <c r="M746" s="4">
        <v>524.46502686975327</v>
      </c>
    </row>
    <row r="747" spans="2:13" x14ac:dyDescent="0.3">
      <c r="B747" s="1">
        <f t="shared" si="11"/>
        <v>43476</v>
      </c>
      <c r="C747" s="2">
        <v>9426.3555271237892</v>
      </c>
      <c r="D747">
        <v>40</v>
      </c>
      <c r="E747" cm="1">
        <f t="array" ref="E747">_xlfn.SWITCH(MONTH(Cafe_FitTrend[[#This Row],[Date]]),1,100,2,100,3,100,4,150,5,150,6,150,7,150,8,200,9,150,10,150,11,150,12,150)</f>
        <v>100</v>
      </c>
      <c r="F747">
        <v>21</v>
      </c>
      <c r="G747">
        <f>IF(OR(WEEKDAY(Cafe_FitTrend[[#This Row],[Date]])=1, WEEKDAY(Cafe_FitTrend[[#This Row],[Date]])=7),1,0)</f>
        <v>0</v>
      </c>
      <c r="H747" s="10">
        <f>(Cafe_FitTrend[[#This Row],[Date]]-$B$372)/365*(1+$A$6)</f>
        <v>1.1301369863013702</v>
      </c>
      <c r="I747" s="8">
        <f>L$17+(L$18*Cafe_FitTrend[[#This Row],[Temp]])+(L$19*Cafe_FitTrend[[#This Row],[ADSpend]])+(L$20*Cafe_FitTrend[[#This Row],[TapsActive]])+(L$21*Cafe_FitTrend[[#This Row],[IsWeekend]])+(L$22*Cafe_FitTrend[[#This Row],[RollChange]])</f>
        <v>9707.5413688525314</v>
      </c>
      <c r="J747" s="4"/>
      <c r="K747" s="4">
        <v>719</v>
      </c>
      <c r="L747" s="4">
        <v>11558.586890534594</v>
      </c>
      <c r="M747" s="4">
        <v>-1200.0704180146695</v>
      </c>
    </row>
    <row r="748" spans="2:13" x14ac:dyDescent="0.3">
      <c r="B748" s="1">
        <f t="shared" si="11"/>
        <v>43477</v>
      </c>
      <c r="C748" s="2">
        <v>13062.448170075388</v>
      </c>
      <c r="D748">
        <v>43</v>
      </c>
      <c r="E748" cm="1">
        <f t="array" ref="E748">_xlfn.SWITCH(MONTH(Cafe_FitTrend[[#This Row],[Date]]),1,100,2,100,3,100,4,150,5,150,6,150,7,150,8,200,9,150,10,150,11,150,12,150)</f>
        <v>100</v>
      </c>
      <c r="F748">
        <v>18</v>
      </c>
      <c r="G748">
        <f>IF(OR(WEEKDAY(Cafe_FitTrend[[#This Row],[Date]])=1, WEEKDAY(Cafe_FitTrend[[#This Row],[Date]])=7),1,0)</f>
        <v>1</v>
      </c>
      <c r="H748" s="10">
        <f>(Cafe_FitTrend[[#This Row],[Date]]-$B$372)/365*(1+$A$6)</f>
        <v>1.1331506849315069</v>
      </c>
      <c r="I748" s="8">
        <f>L$17+(L$18*Cafe_FitTrend[[#This Row],[Temp]])+(L$19*Cafe_FitTrend[[#This Row],[ADSpend]])+(L$20*Cafe_FitTrend[[#This Row],[TapsActive]])+(L$21*Cafe_FitTrend[[#This Row],[IsWeekend]])+(L$22*Cafe_FitTrend[[#This Row],[RollChange]])</f>
        <v>12756.586738116759</v>
      </c>
      <c r="J748" s="4"/>
      <c r="K748" s="4">
        <v>720</v>
      </c>
      <c r="L748" s="4">
        <v>11604.68815108882</v>
      </c>
      <c r="M748" s="4">
        <v>1394.4877413174072</v>
      </c>
    </row>
    <row r="749" spans="2:13" x14ac:dyDescent="0.3">
      <c r="B749" s="1">
        <f t="shared" si="11"/>
        <v>43478</v>
      </c>
      <c r="C749" s="2">
        <v>11684.595714163033</v>
      </c>
      <c r="D749">
        <v>39</v>
      </c>
      <c r="E749" cm="1">
        <f t="array" ref="E749">_xlfn.SWITCH(MONTH(Cafe_FitTrend[[#This Row],[Date]]),1,100,2,100,3,100,4,150,5,150,6,150,7,150,8,200,9,150,10,150,11,150,12,150)</f>
        <v>100</v>
      </c>
      <c r="F749">
        <v>17</v>
      </c>
      <c r="G749">
        <f>IF(OR(WEEKDAY(Cafe_FitTrend[[#This Row],[Date]])=1, WEEKDAY(Cafe_FitTrend[[#This Row],[Date]])=7),1,0)</f>
        <v>1</v>
      </c>
      <c r="H749" s="10">
        <f>(Cafe_FitTrend[[#This Row],[Date]]-$B$372)/365*(1+$A$6)</f>
        <v>1.136164383561644</v>
      </c>
      <c r="I749" s="8">
        <f>L$17+(L$18*Cafe_FitTrend[[#This Row],[Temp]])+(L$19*Cafe_FitTrend[[#This Row],[ADSpend]])+(L$20*Cafe_FitTrend[[#This Row],[TapsActive]])+(L$21*Cafe_FitTrend[[#This Row],[IsWeekend]])+(L$22*Cafe_FitTrend[[#This Row],[RollChange]])</f>
        <v>12591.340610926467</v>
      </c>
      <c r="J749" s="4"/>
      <c r="K749" s="4">
        <v>721</v>
      </c>
      <c r="L749" s="4">
        <v>14180.420237636028</v>
      </c>
      <c r="M749" s="4">
        <v>125.17538588728894</v>
      </c>
    </row>
    <row r="750" spans="2:13" x14ac:dyDescent="0.3">
      <c r="B750" s="1">
        <f t="shared" si="11"/>
        <v>43479</v>
      </c>
      <c r="C750" s="2">
        <v>8835.4609661185332</v>
      </c>
      <c r="D750">
        <v>45</v>
      </c>
      <c r="E750" cm="1">
        <f t="array" ref="E750">_xlfn.SWITCH(MONTH(Cafe_FitTrend[[#This Row],[Date]]),1,100,2,100,3,100,4,150,5,150,6,150,7,150,8,200,9,150,10,150,11,150,12,150)</f>
        <v>100</v>
      </c>
      <c r="F750">
        <v>13</v>
      </c>
      <c r="G750">
        <f>IF(OR(WEEKDAY(Cafe_FitTrend[[#This Row],[Date]])=1, WEEKDAY(Cafe_FitTrend[[#This Row],[Date]])=7),1,0)</f>
        <v>0</v>
      </c>
      <c r="H750" s="10">
        <f>(Cafe_FitTrend[[#This Row],[Date]]-$B$372)/365*(1+$A$6)</f>
        <v>1.139178082191781</v>
      </c>
      <c r="I750" s="8">
        <f>L$17+(L$18*Cafe_FitTrend[[#This Row],[Temp]])+(L$19*Cafe_FitTrend[[#This Row],[ADSpend]])+(L$20*Cafe_FitTrend[[#This Row],[TapsActive]])+(L$21*Cafe_FitTrend[[#This Row],[IsWeekend]])+(L$22*Cafe_FitTrend[[#This Row],[RollChange]])</f>
        <v>10107.439554688561</v>
      </c>
      <c r="J750" s="4"/>
      <c r="K750" s="4">
        <v>722</v>
      </c>
      <c r="L750" s="4">
        <v>14343.647776315651</v>
      </c>
      <c r="M750" s="4">
        <v>247.92541702016024</v>
      </c>
    </row>
    <row r="751" spans="2:13" x14ac:dyDescent="0.3">
      <c r="B751" s="1">
        <f t="shared" si="11"/>
        <v>43480</v>
      </c>
      <c r="C751" s="2">
        <v>8677.5001663890162</v>
      </c>
      <c r="D751">
        <v>40</v>
      </c>
      <c r="E751" cm="1">
        <f t="array" ref="E751">_xlfn.SWITCH(MONTH(Cafe_FitTrend[[#This Row],[Date]]),1,100,2,100,3,100,4,150,5,150,6,150,7,150,8,200,9,150,10,150,11,150,12,150)</f>
        <v>100</v>
      </c>
      <c r="F751">
        <v>16</v>
      </c>
      <c r="G751">
        <f>IF(OR(WEEKDAY(Cafe_FitTrend[[#This Row],[Date]])=1, WEEKDAY(Cafe_FitTrend[[#This Row],[Date]])=7),1,0)</f>
        <v>0</v>
      </c>
      <c r="H751" s="10">
        <f>(Cafe_FitTrend[[#This Row],[Date]]-$B$372)/365*(1+$A$6)</f>
        <v>1.142191780821918</v>
      </c>
      <c r="I751" s="8">
        <f>L$17+(L$18*Cafe_FitTrend[[#This Row],[Temp]])+(L$19*Cafe_FitTrend[[#This Row],[ADSpend]])+(L$20*Cafe_FitTrend[[#This Row],[TapsActive]])+(L$21*Cafe_FitTrend[[#This Row],[IsWeekend]])+(L$22*Cafe_FitTrend[[#This Row],[RollChange]])</f>
        <v>9816.9367721385843</v>
      </c>
      <c r="J751" s="4"/>
      <c r="K751" s="4">
        <v>723</v>
      </c>
      <c r="L751" s="4">
        <v>11519.448979155544</v>
      </c>
      <c r="M751" s="4">
        <v>-1209.4012808676907</v>
      </c>
    </row>
    <row r="752" spans="2:13" x14ac:dyDescent="0.3">
      <c r="B752" s="1">
        <f t="shared" si="11"/>
        <v>43481</v>
      </c>
      <c r="C752" s="2">
        <v>10557.561120718094</v>
      </c>
      <c r="D752">
        <v>38</v>
      </c>
      <c r="E752" cm="1">
        <f t="array" ref="E752">_xlfn.SWITCH(MONTH(Cafe_FitTrend[[#This Row],[Date]]),1,100,2,100,3,100,4,150,5,150,6,150,7,150,8,200,9,150,10,150,11,150,12,150)</f>
        <v>100</v>
      </c>
      <c r="F752">
        <v>12</v>
      </c>
      <c r="G752">
        <f>IF(OR(WEEKDAY(Cafe_FitTrend[[#This Row],[Date]])=1, WEEKDAY(Cafe_FitTrend[[#This Row],[Date]])=7),1,0)</f>
        <v>0</v>
      </c>
      <c r="H752" s="10">
        <f>(Cafe_FitTrend[[#This Row],[Date]]-$B$372)/365*(1+$A$6)</f>
        <v>1.1452054794520548</v>
      </c>
      <c r="I752" s="8">
        <f>L$17+(L$18*Cafe_FitTrend[[#This Row],[Temp]])+(L$19*Cafe_FitTrend[[#This Row],[ADSpend]])+(L$20*Cafe_FitTrend[[#This Row],[TapsActive]])+(L$21*Cafe_FitTrend[[#This Row],[IsWeekend]])+(L$22*Cafe_FitTrend[[#This Row],[RollChange]])</f>
        <v>9804.2891482305386</v>
      </c>
      <c r="J752" s="4"/>
      <c r="K752" s="4">
        <v>724</v>
      </c>
      <c r="L752" s="4">
        <v>11448.052470785226</v>
      </c>
      <c r="M752" s="4">
        <v>-1193.6213486678134</v>
      </c>
    </row>
    <row r="753" spans="2:13" x14ac:dyDescent="0.3">
      <c r="B753" s="1">
        <f t="shared" si="11"/>
        <v>43482</v>
      </c>
      <c r="C753" s="2">
        <v>8926.7292276516509</v>
      </c>
      <c r="D753">
        <v>42</v>
      </c>
      <c r="E753" cm="1">
        <f t="array" ref="E753">_xlfn.SWITCH(MONTH(Cafe_FitTrend[[#This Row],[Date]]),1,100,2,100,3,100,4,150,5,150,6,150,7,150,8,200,9,150,10,150,11,150,12,150)</f>
        <v>100</v>
      </c>
      <c r="F753">
        <v>16</v>
      </c>
      <c r="G753">
        <f>IF(OR(WEEKDAY(Cafe_FitTrend[[#This Row],[Date]])=1, WEEKDAY(Cafe_FitTrend[[#This Row],[Date]])=7),1,0)</f>
        <v>0</v>
      </c>
      <c r="H753" s="10">
        <f>(Cafe_FitTrend[[#This Row],[Date]]-$B$372)/365*(1+$A$6)</f>
        <v>1.148219178082192</v>
      </c>
      <c r="I753" s="8">
        <f>L$17+(L$18*Cafe_FitTrend[[#This Row],[Temp]])+(L$19*Cafe_FitTrend[[#This Row],[ADSpend]])+(L$20*Cafe_FitTrend[[#This Row],[TapsActive]])+(L$21*Cafe_FitTrend[[#This Row],[IsWeekend]])+(L$22*Cafe_FitTrend[[#This Row],[RollChange]])</f>
        <v>9916.5266888830265</v>
      </c>
      <c r="J753" s="4"/>
      <c r="K753" s="4">
        <v>725</v>
      </c>
      <c r="L753" s="4">
        <v>11654.139630257687</v>
      </c>
      <c r="M753" s="4">
        <v>-1320.3991284796393</v>
      </c>
    </row>
    <row r="754" spans="2:13" x14ac:dyDescent="0.3">
      <c r="B754" s="1">
        <f t="shared" si="11"/>
        <v>43483</v>
      </c>
      <c r="C754" s="2">
        <v>10154.105962631602</v>
      </c>
      <c r="D754">
        <v>50</v>
      </c>
      <c r="E754" cm="1">
        <f t="array" ref="E754">_xlfn.SWITCH(MONTH(Cafe_FitTrend[[#This Row],[Date]]),1,100,2,100,3,100,4,150,5,150,6,150,7,150,8,200,9,150,10,150,11,150,12,150)</f>
        <v>100</v>
      </c>
      <c r="F754">
        <v>13</v>
      </c>
      <c r="G754">
        <f>IF(OR(WEEKDAY(Cafe_FitTrend[[#This Row],[Date]])=1, WEEKDAY(Cafe_FitTrend[[#This Row],[Date]])=7),1,0)</f>
        <v>0</v>
      </c>
      <c r="H754" s="10">
        <f>(Cafe_FitTrend[[#This Row],[Date]]-$B$372)/365*(1+$A$6)</f>
        <v>1.1512328767123288</v>
      </c>
      <c r="I754" s="8">
        <f>L$17+(L$18*Cafe_FitTrend[[#This Row],[Temp]])+(L$19*Cafe_FitTrend[[#This Row],[ADSpend]])+(L$20*Cafe_FitTrend[[#This Row],[TapsActive]])+(L$21*Cafe_FitTrend[[#This Row],[IsWeekend]])+(L$22*Cafe_FitTrend[[#This Row],[RollChange]])</f>
        <v>10353.544197587431</v>
      </c>
      <c r="J754" s="4"/>
      <c r="K754" s="4">
        <v>726</v>
      </c>
      <c r="L754" s="4">
        <v>11754.924586657042</v>
      </c>
      <c r="M754" s="4">
        <v>1094.124479805645</v>
      </c>
    </row>
    <row r="755" spans="2:13" x14ac:dyDescent="0.3">
      <c r="B755" s="1">
        <f t="shared" si="11"/>
        <v>43484</v>
      </c>
      <c r="C755" s="2">
        <v>12256.086850438849</v>
      </c>
      <c r="D755">
        <v>55</v>
      </c>
      <c r="E755" cm="1">
        <f t="array" ref="E755">_xlfn.SWITCH(MONTH(Cafe_FitTrend[[#This Row],[Date]]),1,100,2,100,3,100,4,150,5,150,6,150,7,150,8,200,9,150,10,150,11,150,12,150)</f>
        <v>100</v>
      </c>
      <c r="F755">
        <v>17</v>
      </c>
      <c r="G755">
        <f>IF(OR(WEEKDAY(Cafe_FitTrend[[#This Row],[Date]])=1, WEEKDAY(Cafe_FitTrend[[#This Row],[Date]])=7),1,0)</f>
        <v>1</v>
      </c>
      <c r="H755" s="10">
        <f>(Cafe_FitTrend[[#This Row],[Date]]-$B$372)/365*(1+$A$6)</f>
        <v>1.1542465753424658</v>
      </c>
      <c r="I755" s="8">
        <f>L$17+(L$18*Cafe_FitTrend[[#This Row],[Temp]])+(L$19*Cafe_FitTrend[[#This Row],[ADSpend]])+(L$20*Cafe_FitTrend[[#This Row],[TapsActive]])+(L$21*Cafe_FitTrend[[#This Row],[IsWeekend]])+(L$22*Cafe_FitTrend[[#This Row],[RollChange]])</f>
        <v>13359.358455259668</v>
      </c>
      <c r="J755" s="4"/>
      <c r="K755" s="4">
        <v>727</v>
      </c>
      <c r="L755" s="4">
        <v>11961.011746129501</v>
      </c>
      <c r="M755" s="4">
        <v>-1435.5065416413672</v>
      </c>
    </row>
    <row r="756" spans="2:13" x14ac:dyDescent="0.3">
      <c r="B756" s="1">
        <f t="shared" si="11"/>
        <v>43485</v>
      </c>
      <c r="C756" s="2">
        <v>13071.957712111705</v>
      </c>
      <c r="D756">
        <v>42</v>
      </c>
      <c r="E756" cm="1">
        <f t="array" ref="E756">_xlfn.SWITCH(MONTH(Cafe_FitTrend[[#This Row],[Date]]),1,100,2,100,3,100,4,150,5,150,6,150,7,150,8,200,9,150,10,150,11,150,12,150)</f>
        <v>100</v>
      </c>
      <c r="F756">
        <v>14</v>
      </c>
      <c r="G756">
        <f>IF(OR(WEEKDAY(Cafe_FitTrend[[#This Row],[Date]])=1, WEEKDAY(Cafe_FitTrend[[#This Row],[Date]])=7),1,0)</f>
        <v>1</v>
      </c>
      <c r="H756" s="10">
        <f>(Cafe_FitTrend[[#This Row],[Date]]-$B$372)/365*(1+$A$6)</f>
        <v>1.1572602739726028</v>
      </c>
      <c r="I756" s="8">
        <f>L$17+(L$18*Cafe_FitTrend[[#This Row],[Temp]])+(L$19*Cafe_FitTrend[[#This Row],[ADSpend]])+(L$20*Cafe_FitTrend[[#This Row],[TapsActive]])+(L$21*Cafe_FitTrend[[#This Row],[IsWeekend]])+(L$22*Cafe_FitTrend[[#This Row],[RollChange]])</f>
        <v>12810.954966354335</v>
      </c>
      <c r="J756" s="4"/>
      <c r="K756" s="4">
        <v>728</v>
      </c>
      <c r="L756" s="4">
        <v>14704.860108829242</v>
      </c>
      <c r="M756" s="4">
        <v>682.57458453661638</v>
      </c>
    </row>
    <row r="757" spans="2:13" x14ac:dyDescent="0.3">
      <c r="B757" s="1">
        <f t="shared" si="11"/>
        <v>43486</v>
      </c>
      <c r="C757" s="2">
        <v>9047.3399631530538</v>
      </c>
      <c r="D757">
        <v>31</v>
      </c>
      <c r="E757" cm="1">
        <f t="array" ref="E757">_xlfn.SWITCH(MONTH(Cafe_FitTrend[[#This Row],[Date]]),1,100,2,100,3,100,4,150,5,150,6,150,7,150,8,200,9,150,10,150,11,150,12,150)</f>
        <v>100</v>
      </c>
      <c r="F757">
        <v>19</v>
      </c>
      <c r="G757">
        <f>IF(OR(WEEKDAY(Cafe_FitTrend[[#This Row],[Date]])=1, WEEKDAY(Cafe_FitTrend[[#This Row],[Date]])=7),1,0)</f>
        <v>0</v>
      </c>
      <c r="H757" s="10">
        <f>(Cafe_FitTrend[[#This Row],[Date]]-$B$372)/365*(1+$A$6)</f>
        <v>1.1602739726027398</v>
      </c>
      <c r="I757" s="8">
        <f>L$17+(L$18*Cafe_FitTrend[[#This Row],[Temp]])+(L$19*Cafe_FitTrend[[#This Row],[ADSpend]])+(L$20*Cafe_FitTrend[[#This Row],[TapsActive]])+(L$21*Cafe_FitTrend[[#This Row],[IsWeekend]])+(L$22*Cafe_FitTrend[[#This Row],[RollChange]])</f>
        <v>9353.0854967598225</v>
      </c>
      <c r="J757" s="4"/>
      <c r="K757" s="4">
        <v>729</v>
      </c>
      <c r="L757" s="4">
        <v>14594.297677484075</v>
      </c>
      <c r="M757" s="4">
        <v>111.03829519429382</v>
      </c>
    </row>
    <row r="758" spans="2:13" ht="15" thickBot="1" x14ac:dyDescent="0.35">
      <c r="B758" s="1">
        <f t="shared" si="11"/>
        <v>43487</v>
      </c>
      <c r="C758" s="2">
        <v>8002.7325161001991</v>
      </c>
      <c r="D758">
        <v>37</v>
      </c>
      <c r="E758" cm="1">
        <f t="array" ref="E758">_xlfn.SWITCH(MONTH(Cafe_FitTrend[[#This Row],[Date]]),1,100,2,100,3,100,4,150,5,150,6,150,7,150,8,200,9,150,10,150,11,150,12,150)</f>
        <v>100</v>
      </c>
      <c r="F758">
        <v>14</v>
      </c>
      <c r="G758">
        <f>IF(OR(WEEKDAY(Cafe_FitTrend[[#This Row],[Date]])=1, WEEKDAY(Cafe_FitTrend[[#This Row],[Date]])=7),1,0)</f>
        <v>0</v>
      </c>
      <c r="H758" s="10">
        <f>(Cafe_FitTrend[[#This Row],[Date]]-$B$372)/365*(1+$A$6)</f>
        <v>1.163287671232877</v>
      </c>
      <c r="I758" s="8">
        <f>L$17+(L$18*Cafe_FitTrend[[#This Row],[Temp]])+(L$19*Cafe_FitTrend[[#This Row],[ADSpend]])+(L$20*Cafe_FitTrend[[#This Row],[TapsActive]])+(L$21*Cafe_FitTrend[[#This Row],[IsWeekend]])+(L$22*Cafe_FitTrend[[#This Row],[RollChange]])</f>
        <v>9735.4193096191029</v>
      </c>
      <c r="J758" s="4"/>
      <c r="K758" s="5">
        <v>730</v>
      </c>
      <c r="L758" s="5">
        <v>12137.738469168728</v>
      </c>
      <c r="M758" s="5">
        <v>351.46035489289898</v>
      </c>
    </row>
    <row r="759" spans="2:13" x14ac:dyDescent="0.3">
      <c r="B759" s="1">
        <f t="shared" si="11"/>
        <v>43488</v>
      </c>
      <c r="C759" s="2">
        <v>9111.0490524023135</v>
      </c>
      <c r="D759">
        <v>50</v>
      </c>
      <c r="E759" cm="1">
        <f t="array" ref="E759">_xlfn.SWITCH(MONTH(Cafe_FitTrend[[#This Row],[Date]]),1,100,2,100,3,100,4,150,5,150,6,150,7,150,8,200,9,150,10,150,11,150,12,150)</f>
        <v>100</v>
      </c>
      <c r="F759">
        <v>16</v>
      </c>
      <c r="G759">
        <f>IF(OR(WEEKDAY(Cafe_FitTrend[[#This Row],[Date]])=1, WEEKDAY(Cafe_FitTrend[[#This Row],[Date]])=7),1,0)</f>
        <v>0</v>
      </c>
      <c r="H759" s="10">
        <f>(Cafe_FitTrend[[#This Row],[Date]]-$B$372)/365*(1+$A$6)</f>
        <v>1.1663013698630138</v>
      </c>
      <c r="I759" s="8">
        <f>L$17+(L$18*Cafe_FitTrend[[#This Row],[Temp]])+(L$19*Cafe_FitTrend[[#This Row],[ADSpend]])+(L$20*Cafe_FitTrend[[#This Row],[TapsActive]])+(L$21*Cafe_FitTrend[[#This Row],[IsWeekend]])+(L$22*Cafe_FitTrend[[#This Row],[RollChange]])</f>
        <v>10309.146057936327</v>
      </c>
    </row>
    <row r="760" spans="2:13" x14ac:dyDescent="0.3">
      <c r="B760" s="1">
        <f t="shared" si="11"/>
        <v>43489</v>
      </c>
      <c r="C760" s="2">
        <v>10031.474593661271</v>
      </c>
      <c r="D760">
        <v>48</v>
      </c>
      <c r="E760" cm="1">
        <f t="array" ref="E760">_xlfn.SWITCH(MONTH(Cafe_FitTrend[[#This Row],[Date]]),1,100,2,100,3,100,4,150,5,150,6,150,7,150,8,200,9,150,10,150,11,150,12,150)</f>
        <v>100</v>
      </c>
      <c r="F760">
        <v>13</v>
      </c>
      <c r="G760">
        <f>IF(OR(WEEKDAY(Cafe_FitTrend[[#This Row],[Date]])=1, WEEKDAY(Cafe_FitTrend[[#This Row],[Date]])=7),1,0)</f>
        <v>0</v>
      </c>
      <c r="H760" s="10">
        <f>(Cafe_FitTrend[[#This Row],[Date]]-$B$372)/365*(1+$A$6)</f>
        <v>1.1693150684931508</v>
      </c>
      <c r="I760" s="8">
        <f>L$17+(L$18*Cafe_FitTrend[[#This Row],[Temp]])+(L$19*Cafe_FitTrend[[#This Row],[ADSpend]])+(L$20*Cafe_FitTrend[[#This Row],[TapsActive]])+(L$21*Cafe_FitTrend[[#This Row],[IsWeekend]])+(L$22*Cafe_FitTrend[[#This Row],[RollChange]])</f>
        <v>10276.915472540855</v>
      </c>
    </row>
    <row r="761" spans="2:13" x14ac:dyDescent="0.3">
      <c r="B761" s="1">
        <f t="shared" si="11"/>
        <v>43490</v>
      </c>
      <c r="C761" s="2">
        <v>8678.7587689818647</v>
      </c>
      <c r="D761">
        <v>38</v>
      </c>
      <c r="E761" cm="1">
        <f t="array" ref="E761">_xlfn.SWITCH(MONTH(Cafe_FitTrend[[#This Row],[Date]]),1,100,2,100,3,100,4,150,5,150,6,150,7,150,8,200,9,150,10,150,11,150,12,150)</f>
        <v>100</v>
      </c>
      <c r="F761">
        <v>13</v>
      </c>
      <c r="G761">
        <f>IF(OR(WEEKDAY(Cafe_FitTrend[[#This Row],[Date]])=1, WEEKDAY(Cafe_FitTrend[[#This Row],[Date]])=7),1,0)</f>
        <v>0</v>
      </c>
      <c r="H761" s="10">
        <f>(Cafe_FitTrend[[#This Row],[Date]]-$B$372)/365*(1+$A$6)</f>
        <v>1.1723287671232878</v>
      </c>
      <c r="I761" s="8">
        <f>L$17+(L$18*Cafe_FitTrend[[#This Row],[Temp]])+(L$19*Cafe_FitTrend[[#This Row],[ADSpend]])+(L$20*Cafe_FitTrend[[#This Row],[TapsActive]])+(L$21*Cafe_FitTrend[[#This Row],[IsWeekend]])+(L$22*Cafe_FitTrend[[#This Row],[RollChange]])</f>
        <v>9810.537527403214</v>
      </c>
    </row>
    <row r="762" spans="2:13" x14ac:dyDescent="0.3">
      <c r="B762" s="1">
        <f t="shared" si="11"/>
        <v>43491</v>
      </c>
      <c r="C762" s="2">
        <v>11789.01379773008</v>
      </c>
      <c r="D762">
        <v>38</v>
      </c>
      <c r="E762" cm="1">
        <f t="array" ref="E762">_xlfn.SWITCH(MONTH(Cafe_FitTrend[[#This Row],[Date]]),1,100,2,100,3,100,4,150,5,150,6,150,7,150,8,200,9,150,10,150,11,150,12,150)</f>
        <v>100</v>
      </c>
      <c r="F762">
        <v>18</v>
      </c>
      <c r="G762">
        <f>IF(OR(WEEKDAY(Cafe_FitTrend[[#This Row],[Date]])=1, WEEKDAY(Cafe_FitTrend[[#This Row],[Date]])=7),1,0)</f>
        <v>1</v>
      </c>
      <c r="H762" s="10">
        <f>(Cafe_FitTrend[[#This Row],[Date]]-$B$372)/365*(1+$A$6)</f>
        <v>1.1753424657534248</v>
      </c>
      <c r="I762" s="8">
        <f>L$17+(L$18*Cafe_FitTrend[[#This Row],[Temp]])+(L$19*Cafe_FitTrend[[#This Row],[ADSpend]])+(L$20*Cafe_FitTrend[[#This Row],[TapsActive]])+(L$21*Cafe_FitTrend[[#This Row],[IsWeekend]])+(L$22*Cafe_FitTrend[[#This Row],[RollChange]])</f>
        <v>12562.144776538089</v>
      </c>
    </row>
    <row r="763" spans="2:13" x14ac:dyDescent="0.3">
      <c r="B763" s="1">
        <f t="shared" si="11"/>
        <v>43492</v>
      </c>
      <c r="C763" s="2">
        <v>12897.759041427016</v>
      </c>
      <c r="D763">
        <v>42</v>
      </c>
      <c r="E763" cm="1">
        <f t="array" ref="E763">_xlfn.SWITCH(MONTH(Cafe_FitTrend[[#This Row],[Date]]),1,100,2,100,3,100,4,150,5,150,6,150,7,150,8,200,9,150,10,150,11,150,12,150)</f>
        <v>100</v>
      </c>
      <c r="F763">
        <v>13</v>
      </c>
      <c r="G763">
        <f>IF(OR(WEEKDAY(Cafe_FitTrend[[#This Row],[Date]])=1, WEEKDAY(Cafe_FitTrend[[#This Row],[Date]])=7),1,0)</f>
        <v>1</v>
      </c>
      <c r="H763" s="10">
        <f>(Cafe_FitTrend[[#This Row],[Date]]-$B$372)/365*(1+$A$6)</f>
        <v>1.1783561643835616</v>
      </c>
      <c r="I763" s="8">
        <f>L$17+(L$18*Cafe_FitTrend[[#This Row],[Temp]])+(L$19*Cafe_FitTrend[[#This Row],[ADSpend]])+(L$20*Cafe_FitTrend[[#This Row],[TapsActive]])+(L$21*Cafe_FitTrend[[#This Row],[IsWeekend]])+(L$22*Cafe_FitTrend[[#This Row],[RollChange]])</f>
        <v>12850.628970577391</v>
      </c>
    </row>
    <row r="764" spans="2:13" x14ac:dyDescent="0.3">
      <c r="B764" s="1">
        <f t="shared" si="11"/>
        <v>43493</v>
      </c>
      <c r="C764" s="2">
        <v>10435.235936481458</v>
      </c>
      <c r="D764">
        <v>45</v>
      </c>
      <c r="E764" cm="1">
        <f t="array" ref="E764">_xlfn.SWITCH(MONTH(Cafe_FitTrend[[#This Row],[Date]]),1,100,2,100,3,100,4,150,5,150,6,150,7,150,8,200,9,150,10,150,11,150,12,150)</f>
        <v>100</v>
      </c>
      <c r="F764">
        <v>14</v>
      </c>
      <c r="G764">
        <f>IF(OR(WEEKDAY(Cafe_FitTrend[[#This Row],[Date]])=1, WEEKDAY(Cafe_FitTrend[[#This Row],[Date]])=7),1,0)</f>
        <v>0</v>
      </c>
      <c r="H764" s="10">
        <f>(Cafe_FitTrend[[#This Row],[Date]]-$B$372)/365*(1+$A$6)</f>
        <v>1.1813698630136988</v>
      </c>
      <c r="I764" s="8">
        <f>L$17+(L$18*Cafe_FitTrend[[#This Row],[Temp]])+(L$19*Cafe_FitTrend[[#This Row],[ADSpend]])+(L$20*Cafe_FitTrend[[#This Row],[TapsActive]])+(L$21*Cafe_FitTrend[[#This Row],[IsWeekend]])+(L$22*Cafe_FitTrend[[#This Row],[RollChange]])</f>
        <v>10128.038678672403</v>
      </c>
    </row>
    <row r="765" spans="2:13" x14ac:dyDescent="0.3">
      <c r="B765" s="1">
        <f t="shared" si="11"/>
        <v>43494</v>
      </c>
      <c r="C765" s="2">
        <v>8943.6437186029234</v>
      </c>
      <c r="D765">
        <v>45</v>
      </c>
      <c r="E765" cm="1">
        <f t="array" ref="E765">_xlfn.SWITCH(MONTH(Cafe_FitTrend[[#This Row],[Date]]),1,100,2,100,3,100,4,150,5,150,6,150,7,150,8,200,9,150,10,150,11,150,12,150)</f>
        <v>100</v>
      </c>
      <c r="F765">
        <v>12</v>
      </c>
      <c r="G765">
        <f>IF(OR(WEEKDAY(Cafe_FitTrend[[#This Row],[Date]])=1, WEEKDAY(Cafe_FitTrend[[#This Row],[Date]])=7),1,0)</f>
        <v>0</v>
      </c>
      <c r="H765" s="10">
        <f>(Cafe_FitTrend[[#This Row],[Date]]-$B$372)/365*(1+$A$6)</f>
        <v>1.1843835616438356</v>
      </c>
      <c r="I765" s="8">
        <f>L$17+(L$18*Cafe_FitTrend[[#This Row],[Temp]])+(L$19*Cafe_FitTrend[[#This Row],[ADSpend]])+(L$20*Cafe_FitTrend[[#This Row],[TapsActive]])+(L$21*Cafe_FitTrend[[#This Row],[IsWeekend]])+(L$22*Cafe_FitTrend[[#This Row],[RollChange]])</f>
        <v>10170.074750609483</v>
      </c>
    </row>
    <row r="766" spans="2:13" x14ac:dyDescent="0.3">
      <c r="B766" s="1">
        <f t="shared" si="11"/>
        <v>43495</v>
      </c>
      <c r="C766" s="2">
        <v>9979.7883545963869</v>
      </c>
      <c r="D766">
        <v>32</v>
      </c>
      <c r="E766" cm="1">
        <f t="array" ref="E766">_xlfn.SWITCH(MONTH(Cafe_FitTrend[[#This Row],[Date]]),1,100,2,100,3,100,4,150,5,150,6,150,7,150,8,200,9,150,10,150,11,150,12,150)</f>
        <v>100</v>
      </c>
      <c r="F766">
        <v>16</v>
      </c>
      <c r="G766">
        <f>IF(OR(WEEKDAY(Cafe_FitTrend[[#This Row],[Date]])=1, WEEKDAY(Cafe_FitTrend[[#This Row],[Date]])=7),1,0)</f>
        <v>0</v>
      </c>
      <c r="H766" s="10">
        <f>(Cafe_FitTrend[[#This Row],[Date]]-$B$372)/365*(1+$A$6)</f>
        <v>1.1873972602739726</v>
      </c>
      <c r="I766" s="8">
        <f>L$17+(L$18*Cafe_FitTrend[[#This Row],[Temp]])+(L$19*Cafe_FitTrend[[#This Row],[ADSpend]])+(L$20*Cafe_FitTrend[[#This Row],[TapsActive]])+(L$21*Cafe_FitTrend[[#This Row],[IsWeekend]])+(L$22*Cafe_FitTrend[[#This Row],[RollChange]])</f>
        <v>9484.5905312921823</v>
      </c>
    </row>
    <row r="767" spans="2:13" x14ac:dyDescent="0.3">
      <c r="B767" s="1">
        <f t="shared" si="11"/>
        <v>43496</v>
      </c>
      <c r="C767" s="2">
        <v>8422.6657531253823</v>
      </c>
      <c r="D767">
        <v>37</v>
      </c>
      <c r="E767" cm="1">
        <f t="array" ref="E767">_xlfn.SWITCH(MONTH(Cafe_FitTrend[[#This Row],[Date]]),1,100,2,100,3,100,4,150,5,150,6,150,7,150,8,200,9,150,10,150,11,150,12,150)</f>
        <v>100</v>
      </c>
      <c r="F767">
        <v>17</v>
      </c>
      <c r="G767">
        <f>IF(OR(WEEKDAY(Cafe_FitTrend[[#This Row],[Date]])=1, WEEKDAY(Cafe_FitTrend[[#This Row],[Date]])=7),1,0)</f>
        <v>0</v>
      </c>
      <c r="H767" s="10">
        <f>(Cafe_FitTrend[[#This Row],[Date]]-$B$372)/365*(1+$A$6)</f>
        <v>1.1904109589041099</v>
      </c>
      <c r="I767" s="8">
        <f>L$17+(L$18*Cafe_FitTrend[[#This Row],[Temp]])+(L$19*Cafe_FitTrend[[#This Row],[ADSpend]])+(L$20*Cafe_FitTrend[[#This Row],[TapsActive]])+(L$21*Cafe_FitTrend[[#This Row],[IsWeekend]])+(L$22*Cafe_FitTrend[[#This Row],[RollChange]])</f>
        <v>9702.501765816929</v>
      </c>
    </row>
    <row r="768" spans="2:13" x14ac:dyDescent="0.3">
      <c r="B768" s="1">
        <f t="shared" si="11"/>
        <v>43497</v>
      </c>
      <c r="C768" s="2">
        <v>10391.47181418712</v>
      </c>
      <c r="D768">
        <v>46</v>
      </c>
      <c r="E768" cm="1">
        <f t="array" ref="E768">_xlfn.SWITCH(MONTH(Cafe_FitTrend[[#This Row],[Date]]),1,100,2,100,3,100,4,150,5,150,6,150,7,150,8,200,9,150,10,150,11,150,12,150)</f>
        <v>100</v>
      </c>
      <c r="F768">
        <v>16</v>
      </c>
      <c r="G768">
        <f>IF(OR(WEEKDAY(Cafe_FitTrend[[#This Row],[Date]])=1, WEEKDAY(Cafe_FitTrend[[#This Row],[Date]])=7),1,0)</f>
        <v>0</v>
      </c>
      <c r="H768" s="10">
        <f>(Cafe_FitTrend[[#This Row],[Date]]-$B$372)/365*(1+$A$6)</f>
        <v>1.1934246575342466</v>
      </c>
      <c r="I768" s="8">
        <f>L$17+(L$18*Cafe_FitTrend[[#This Row],[Temp]])+(L$19*Cafe_FitTrend[[#This Row],[ADSpend]])+(L$20*Cafe_FitTrend[[#This Row],[TapsActive]])+(L$21*Cafe_FitTrend[[#This Row],[IsWeekend]])+(L$22*Cafe_FitTrend[[#This Row],[RollChange]])</f>
        <v>10147.278160956475</v>
      </c>
    </row>
    <row r="769" spans="2:9" x14ac:dyDescent="0.3">
      <c r="B769" s="1">
        <f t="shared" si="11"/>
        <v>43498</v>
      </c>
      <c r="C769" s="2">
        <v>14591.224341429868</v>
      </c>
      <c r="D769">
        <v>52</v>
      </c>
      <c r="E769" cm="1">
        <f t="array" ref="E769">_xlfn.SWITCH(MONTH(Cafe_FitTrend[[#This Row],[Date]]),1,100,2,100,3,100,4,150,5,150,6,150,7,150,8,200,9,150,10,150,11,150,12,150)</f>
        <v>100</v>
      </c>
      <c r="F769">
        <v>16</v>
      </c>
      <c r="G769">
        <f>IF(OR(WEEKDAY(Cafe_FitTrend[[#This Row],[Date]])=1, WEEKDAY(Cafe_FitTrend[[#This Row],[Date]])=7),1,0)</f>
        <v>1</v>
      </c>
      <c r="H769" s="10">
        <f>(Cafe_FitTrend[[#This Row],[Date]]-$B$372)/365*(1+$A$6)</f>
        <v>1.1964383561643837</v>
      </c>
      <c r="I769" s="8">
        <f>L$17+(L$18*Cafe_FitTrend[[#This Row],[Temp]])+(L$19*Cafe_FitTrend[[#This Row],[ADSpend]])+(L$20*Cafe_FitTrend[[#This Row],[TapsActive]])+(L$21*Cafe_FitTrend[[#This Row],[IsWeekend]])+(L$22*Cafe_FitTrend[[#This Row],[RollChange]])</f>
        <v>13278.349073988395</v>
      </c>
    </row>
    <row r="770" spans="2:9" x14ac:dyDescent="0.3">
      <c r="B770" s="1">
        <f t="shared" si="11"/>
        <v>43499</v>
      </c>
      <c r="C770" s="2">
        <v>13115.855494175845</v>
      </c>
      <c r="D770">
        <v>58</v>
      </c>
      <c r="E770" cm="1">
        <f t="array" ref="E770">_xlfn.SWITCH(MONTH(Cafe_FitTrend[[#This Row],[Date]]),1,100,2,100,3,100,4,150,5,150,6,150,7,150,8,200,9,150,10,150,11,150,12,150)</f>
        <v>100</v>
      </c>
      <c r="F770">
        <v>19</v>
      </c>
      <c r="G770">
        <f>IF(OR(WEEKDAY(Cafe_FitTrend[[#This Row],[Date]])=1, WEEKDAY(Cafe_FitTrend[[#This Row],[Date]])=7),1,0)</f>
        <v>1</v>
      </c>
      <c r="H770" s="10">
        <f>(Cafe_FitTrend[[#This Row],[Date]]-$B$372)/365*(1+$A$6)</f>
        <v>1.1994520547945207</v>
      </c>
      <c r="I770" s="8">
        <f>L$17+(L$18*Cafe_FitTrend[[#This Row],[Temp]])+(L$19*Cafe_FitTrend[[#This Row],[ADSpend]])+(L$20*Cafe_FitTrend[[#This Row],[TapsActive]])+(L$21*Cafe_FitTrend[[#This Row],[IsWeekend]])+(L$22*Cafe_FitTrend[[#This Row],[RollChange]])</f>
        <v>13504.019194948283</v>
      </c>
    </row>
    <row r="771" spans="2:9" x14ac:dyDescent="0.3">
      <c r="B771" s="1">
        <f t="shared" si="11"/>
        <v>43500</v>
      </c>
      <c r="C771" s="2">
        <v>10751.242771307861</v>
      </c>
      <c r="D771">
        <v>55</v>
      </c>
      <c r="E771" cm="1">
        <f t="array" ref="E771">_xlfn.SWITCH(MONTH(Cafe_FitTrend[[#This Row],[Date]]),1,100,2,100,3,100,4,150,5,150,6,150,7,150,8,200,9,150,10,150,11,150,12,150)</f>
        <v>100</v>
      </c>
      <c r="F771">
        <v>15</v>
      </c>
      <c r="G771">
        <f>IF(OR(WEEKDAY(Cafe_FitTrend[[#This Row],[Date]])=1, WEEKDAY(Cafe_FitTrend[[#This Row],[Date]])=7),1,0)</f>
        <v>0</v>
      </c>
      <c r="H771" s="10">
        <f>(Cafe_FitTrend[[#This Row],[Date]]-$B$372)/365*(1+$A$6)</f>
        <v>1.2024657534246577</v>
      </c>
      <c r="I771" s="8">
        <f>L$17+(L$18*Cafe_FitTrend[[#This Row],[Temp]])+(L$19*Cafe_FitTrend[[#This Row],[ADSpend]])+(L$20*Cafe_FitTrend[[#This Row],[TapsActive]])+(L$21*Cafe_FitTrend[[#This Row],[IsWeekend]])+(L$22*Cafe_FitTrend[[#This Row],[RollChange]])</f>
        <v>10597.794854020487</v>
      </c>
    </row>
    <row r="772" spans="2:9" x14ac:dyDescent="0.3">
      <c r="B772" s="1">
        <f t="shared" si="11"/>
        <v>43501</v>
      </c>
      <c r="C772" s="2">
        <v>12113.397022153418</v>
      </c>
      <c r="D772">
        <v>62</v>
      </c>
      <c r="E772" cm="1">
        <f t="array" ref="E772">_xlfn.SWITCH(MONTH(Cafe_FitTrend[[#This Row],[Date]]),1,100,2,100,3,100,4,150,5,150,6,150,7,150,8,200,9,150,10,150,11,150,12,150)</f>
        <v>100</v>
      </c>
      <c r="F772">
        <v>21</v>
      </c>
      <c r="G772">
        <f>IF(OR(WEEKDAY(Cafe_FitTrend[[#This Row],[Date]])=1, WEEKDAY(Cafe_FitTrend[[#This Row],[Date]])=7),1,0)</f>
        <v>0</v>
      </c>
      <c r="H772" s="10">
        <f>(Cafe_FitTrend[[#This Row],[Date]]-$B$372)/365*(1+$A$6)</f>
        <v>1.2054794520547945</v>
      </c>
      <c r="I772" s="8">
        <f>L$17+(L$18*Cafe_FitTrend[[#This Row],[Temp]])+(L$19*Cafe_FitTrend[[#This Row],[ADSpend]])+(L$20*Cafe_FitTrend[[#This Row],[TapsActive]])+(L$21*Cafe_FitTrend[[#This Row],[IsWeekend]])+(L$22*Cafe_FitTrend[[#This Row],[RollChange]])</f>
        <v>10811.640899928087</v>
      </c>
    </row>
    <row r="773" spans="2:9" x14ac:dyDescent="0.3">
      <c r="B773" s="1">
        <f t="shared" si="11"/>
        <v>43502</v>
      </c>
      <c r="C773" s="2">
        <v>12193.864884720544</v>
      </c>
      <c r="D773">
        <v>64</v>
      </c>
      <c r="E773" cm="1">
        <f t="array" ref="E773">_xlfn.SWITCH(MONTH(Cafe_FitTrend[[#This Row],[Date]]),1,100,2,100,3,100,4,150,5,150,6,150,7,150,8,200,9,150,10,150,11,150,12,150)</f>
        <v>100</v>
      </c>
      <c r="F773">
        <v>16</v>
      </c>
      <c r="G773">
        <f>IF(OR(WEEKDAY(Cafe_FitTrend[[#This Row],[Date]])=1, WEEKDAY(Cafe_FitTrend[[#This Row],[Date]])=7),1,0)</f>
        <v>0</v>
      </c>
      <c r="H773" s="10">
        <f>(Cafe_FitTrend[[#This Row],[Date]]-$B$372)/365*(1+$A$6)</f>
        <v>1.2084931506849317</v>
      </c>
      <c r="I773" s="8">
        <f>L$17+(L$18*Cafe_FitTrend[[#This Row],[Temp]])+(L$19*Cafe_FitTrend[[#This Row],[ADSpend]])+(L$20*Cafe_FitTrend[[#This Row],[TapsActive]])+(L$21*Cafe_FitTrend[[#This Row],[IsWeekend]])+(L$22*Cafe_FitTrend[[#This Row],[RollChange]])</f>
        <v>11006.275475147417</v>
      </c>
    </row>
    <row r="774" spans="2:9" x14ac:dyDescent="0.3">
      <c r="B774" s="1">
        <f t="shared" si="11"/>
        <v>43503</v>
      </c>
      <c r="C774" s="2">
        <v>11301.279176784012</v>
      </c>
      <c r="D774">
        <v>69</v>
      </c>
      <c r="E774" cm="1">
        <f t="array" ref="E774">_xlfn.SWITCH(MONTH(Cafe_FitTrend[[#This Row],[Date]]),1,100,2,100,3,100,4,150,5,150,6,150,7,150,8,200,9,150,10,150,11,150,12,150)</f>
        <v>100</v>
      </c>
      <c r="F774">
        <v>14</v>
      </c>
      <c r="G774">
        <f>IF(OR(WEEKDAY(Cafe_FitTrend[[#This Row],[Date]])=1, WEEKDAY(Cafe_FitTrend[[#This Row],[Date]])=7),1,0)</f>
        <v>0</v>
      </c>
      <c r="H774" s="10">
        <f>(Cafe_FitTrend[[#This Row],[Date]]-$B$372)/365*(1+$A$6)</f>
        <v>1.2115068493150685</v>
      </c>
      <c r="I774" s="8">
        <f>L$17+(L$18*Cafe_FitTrend[[#This Row],[Temp]])+(L$19*Cafe_FitTrend[[#This Row],[ADSpend]])+(L$20*Cafe_FitTrend[[#This Row],[TapsActive]])+(L$21*Cafe_FitTrend[[#This Row],[IsWeekend]])+(L$22*Cafe_FitTrend[[#This Row],[RollChange]])</f>
        <v>11282.935594134435</v>
      </c>
    </row>
    <row r="775" spans="2:9" x14ac:dyDescent="0.3">
      <c r="B775" s="1">
        <f t="shared" si="11"/>
        <v>43504</v>
      </c>
      <c r="C775" s="2">
        <v>9164.6879680620168</v>
      </c>
      <c r="D775">
        <v>59</v>
      </c>
      <c r="E775" cm="1">
        <f t="array" ref="E775">_xlfn.SWITCH(MONTH(Cafe_FitTrend[[#This Row],[Date]]),1,100,2,100,3,100,4,150,5,150,6,150,7,150,8,200,9,150,10,150,11,150,12,150)</f>
        <v>100</v>
      </c>
      <c r="F775">
        <v>15</v>
      </c>
      <c r="G775">
        <f>IF(OR(WEEKDAY(Cafe_FitTrend[[#This Row],[Date]])=1, WEEKDAY(Cafe_FitTrend[[#This Row],[Date]])=7),1,0)</f>
        <v>0</v>
      </c>
      <c r="H775" s="10">
        <f>(Cafe_FitTrend[[#This Row],[Date]]-$B$372)/365*(1+$A$6)</f>
        <v>1.2145205479452057</v>
      </c>
      <c r="I775" s="8">
        <f>L$17+(L$18*Cafe_FitTrend[[#This Row],[Temp]])+(L$19*Cafe_FitTrend[[#This Row],[ADSpend]])+(L$20*Cafe_FitTrend[[#This Row],[TapsActive]])+(L$21*Cafe_FitTrend[[#This Row],[IsWeekend]])+(L$22*Cafe_FitTrend[[#This Row],[RollChange]])</f>
        <v>10796.97468750937</v>
      </c>
    </row>
    <row r="776" spans="2:9" x14ac:dyDescent="0.3">
      <c r="B776" s="1">
        <f t="shared" si="11"/>
        <v>43505</v>
      </c>
      <c r="C776" s="2">
        <v>12975.921188625558</v>
      </c>
      <c r="D776">
        <v>44</v>
      </c>
      <c r="E776" cm="1">
        <f t="array" ref="E776">_xlfn.SWITCH(MONTH(Cafe_FitTrend[[#This Row],[Date]]),1,100,2,100,3,100,4,150,5,150,6,150,7,150,8,200,9,150,10,150,11,150,12,150)</f>
        <v>100</v>
      </c>
      <c r="F776">
        <v>19</v>
      </c>
      <c r="G776">
        <f>IF(OR(WEEKDAY(Cafe_FitTrend[[#This Row],[Date]])=1, WEEKDAY(Cafe_FitTrend[[#This Row],[Date]])=7),1,0)</f>
        <v>1</v>
      </c>
      <c r="H776" s="10">
        <f>(Cafe_FitTrend[[#This Row],[Date]]-$B$372)/365*(1+$A$6)</f>
        <v>1.2175342465753425</v>
      </c>
      <c r="I776" s="8">
        <f>L$17+(L$18*Cafe_FitTrend[[#This Row],[Temp]])+(L$19*Cafe_FitTrend[[#This Row],[ADSpend]])+(L$20*Cafe_FitTrend[[#This Row],[TapsActive]])+(L$21*Cafe_FitTrend[[#This Row],[IsWeekend]])+(L$22*Cafe_FitTrend[[#This Row],[RollChange]])</f>
        <v>12864.292756981857</v>
      </c>
    </row>
    <row r="777" spans="2:9" x14ac:dyDescent="0.3">
      <c r="B777" s="1">
        <f t="shared" ref="B777:B840" si="12">B776+1</f>
        <v>43506</v>
      </c>
      <c r="C777" s="2">
        <v>11415.036182978685</v>
      </c>
      <c r="D777">
        <v>42</v>
      </c>
      <c r="E777" cm="1">
        <f t="array" ref="E777">_xlfn.SWITCH(MONTH(Cafe_FitTrend[[#This Row],[Date]]),1,100,2,100,3,100,4,150,5,150,6,150,7,150,8,200,9,150,10,150,11,150,12,150)</f>
        <v>100</v>
      </c>
      <c r="F777">
        <v>13</v>
      </c>
      <c r="G777">
        <f>IF(OR(WEEKDAY(Cafe_FitTrend[[#This Row],[Date]])=1, WEEKDAY(Cafe_FitTrend[[#This Row],[Date]])=7),1,0)</f>
        <v>1</v>
      </c>
      <c r="H777" s="10">
        <f>(Cafe_FitTrend[[#This Row],[Date]]-$B$372)/365*(1+$A$6)</f>
        <v>1.2205479452054795</v>
      </c>
      <c r="I777" s="8">
        <f>L$17+(L$18*Cafe_FitTrend[[#This Row],[Temp]])+(L$19*Cafe_FitTrend[[#This Row],[ADSpend]])+(L$20*Cafe_FitTrend[[#This Row],[TapsActive]])+(L$21*Cafe_FitTrend[[#This Row],[IsWeekend]])+(L$22*Cafe_FitTrend[[#This Row],[RollChange]])</f>
        <v>12890.811056048657</v>
      </c>
    </row>
    <row r="778" spans="2:9" x14ac:dyDescent="0.3">
      <c r="B778" s="1">
        <f t="shared" si="12"/>
        <v>43507</v>
      </c>
      <c r="C778" s="2">
        <v>8441.2023658886792</v>
      </c>
      <c r="D778">
        <v>42</v>
      </c>
      <c r="E778" cm="1">
        <f t="array" ref="E778">_xlfn.SWITCH(MONTH(Cafe_FitTrend[[#This Row],[Date]]),1,100,2,100,3,100,4,150,5,150,6,150,7,150,8,200,9,150,10,150,11,150,12,150)</f>
        <v>100</v>
      </c>
      <c r="F778">
        <v>13</v>
      </c>
      <c r="G778">
        <f>IF(OR(WEEKDAY(Cafe_FitTrend[[#This Row],[Date]])=1, WEEKDAY(Cafe_FitTrend[[#This Row],[Date]])=7),1,0)</f>
        <v>0</v>
      </c>
      <c r="H778" s="10">
        <f>(Cafe_FitTrend[[#This Row],[Date]]-$B$372)/365*(1+$A$6)</f>
        <v>1.2235616438356167</v>
      </c>
      <c r="I778" s="8">
        <f>L$17+(L$18*Cafe_FitTrend[[#This Row],[Temp]])+(L$19*Cafe_FitTrend[[#This Row],[ADSpend]])+(L$20*Cafe_FitTrend[[#This Row],[TapsActive]])+(L$21*Cafe_FitTrend[[#This Row],[IsWeekend]])+(L$22*Cafe_FitTrend[[#This Row],[RollChange]])</f>
        <v>10047.029297401128</v>
      </c>
    </row>
    <row r="779" spans="2:9" x14ac:dyDescent="0.3">
      <c r="B779" s="1">
        <f t="shared" si="12"/>
        <v>43508</v>
      </c>
      <c r="C779" s="2">
        <v>11390.931715363748</v>
      </c>
      <c r="D779">
        <v>58</v>
      </c>
      <c r="E779" cm="1">
        <f t="array" ref="E779">_xlfn.SWITCH(MONTH(Cafe_FitTrend[[#This Row],[Date]]),1,100,2,100,3,100,4,150,5,150,6,150,7,150,8,200,9,150,10,150,11,150,12,150)</f>
        <v>100</v>
      </c>
      <c r="F779">
        <v>16</v>
      </c>
      <c r="G779">
        <f>IF(OR(WEEKDAY(Cafe_FitTrend[[#This Row],[Date]])=1, WEEKDAY(Cafe_FitTrend[[#This Row],[Date]])=7),1,0)</f>
        <v>0</v>
      </c>
      <c r="H779" s="10">
        <f>(Cafe_FitTrend[[#This Row],[Date]]-$B$372)/365*(1+$A$6)</f>
        <v>1.2265753424657535</v>
      </c>
      <c r="I779" s="8">
        <f>L$17+(L$18*Cafe_FitTrend[[#This Row],[Temp]])+(L$19*Cafe_FitTrend[[#This Row],[ADSpend]])+(L$20*Cafe_FitTrend[[#This Row],[TapsActive]])+(L$21*Cafe_FitTrend[[#This Row],[IsWeekend]])+(L$22*Cafe_FitTrend[[#This Row],[RollChange]])</f>
        <v>10741.947512460893</v>
      </c>
    </row>
    <row r="780" spans="2:9" x14ac:dyDescent="0.3">
      <c r="B780" s="1">
        <f t="shared" si="12"/>
        <v>43509</v>
      </c>
      <c r="C780" s="2">
        <v>10248.813741038737</v>
      </c>
      <c r="D780">
        <v>47</v>
      </c>
      <c r="E780" cm="1">
        <f t="array" ref="E780">_xlfn.SWITCH(MONTH(Cafe_FitTrend[[#This Row],[Date]]),1,100,2,100,3,100,4,150,5,150,6,150,7,150,8,200,9,150,10,150,11,150,12,150)</f>
        <v>100</v>
      </c>
      <c r="F780">
        <v>16</v>
      </c>
      <c r="G780">
        <f>IF(OR(WEEKDAY(Cafe_FitTrend[[#This Row],[Date]])=1, WEEKDAY(Cafe_FitTrend[[#This Row],[Date]])=7),1,0)</f>
        <v>0</v>
      </c>
      <c r="H780" s="10">
        <f>(Cafe_FitTrend[[#This Row],[Date]]-$B$372)/365*(1+$A$6)</f>
        <v>1.2295890410958905</v>
      </c>
      <c r="I780" s="8">
        <f>L$17+(L$18*Cafe_FitTrend[[#This Row],[Temp]])+(L$19*Cafe_FitTrend[[#This Row],[ADSpend]])+(L$20*Cafe_FitTrend[[#This Row],[TapsActive]])+(L$21*Cafe_FitTrend[[#This Row],[IsWeekend]])+(L$22*Cafe_FitTrend[[#This Row],[RollChange]])</f>
        <v>10228.644757913262</v>
      </c>
    </row>
    <row r="781" spans="2:9" x14ac:dyDescent="0.3">
      <c r="B781" s="1">
        <f t="shared" si="12"/>
        <v>43510</v>
      </c>
      <c r="C781" s="2">
        <v>10581.99894395129</v>
      </c>
      <c r="D781">
        <v>48</v>
      </c>
      <c r="E781" cm="1">
        <f t="array" ref="E781">_xlfn.SWITCH(MONTH(Cafe_FitTrend[[#This Row],[Date]]),1,100,2,100,3,100,4,150,5,150,6,150,7,150,8,200,9,150,10,150,11,150,12,150)</f>
        <v>100</v>
      </c>
      <c r="F781">
        <v>17</v>
      </c>
      <c r="G781">
        <f>IF(OR(WEEKDAY(Cafe_FitTrend[[#This Row],[Date]])=1, WEEKDAY(Cafe_FitTrend[[#This Row],[Date]])=7),1,0)</f>
        <v>0</v>
      </c>
      <c r="H781" s="10">
        <f>(Cafe_FitTrend[[#This Row],[Date]]-$B$372)/365*(1+$A$6)</f>
        <v>1.2326027397260275</v>
      </c>
      <c r="I781" s="8">
        <f>L$17+(L$18*Cafe_FitTrend[[#This Row],[Temp]])+(L$19*Cafe_FitTrend[[#This Row],[ADSpend]])+(L$20*Cafe_FitTrend[[#This Row],[TapsActive]])+(L$21*Cafe_FitTrend[[#This Row],[IsWeekend]])+(L$22*Cafe_FitTrend[[#This Row],[RollChange]])</f>
        <v>10258.856754798056</v>
      </c>
    </row>
    <row r="782" spans="2:9" x14ac:dyDescent="0.3">
      <c r="B782" s="1">
        <f t="shared" si="12"/>
        <v>43511</v>
      </c>
      <c r="C782" s="2">
        <v>9598.0489825125987</v>
      </c>
      <c r="D782">
        <v>55</v>
      </c>
      <c r="E782" cm="1">
        <f t="array" ref="E782">_xlfn.SWITCH(MONTH(Cafe_FitTrend[[#This Row],[Date]]),1,100,2,100,3,100,4,150,5,150,6,150,7,150,8,200,9,150,10,150,11,150,12,150)</f>
        <v>100</v>
      </c>
      <c r="F782">
        <v>14</v>
      </c>
      <c r="G782">
        <f>IF(OR(WEEKDAY(Cafe_FitTrend[[#This Row],[Date]])=1, WEEKDAY(Cafe_FitTrend[[#This Row],[Date]])=7),1,0)</f>
        <v>0</v>
      </c>
      <c r="H782" s="10">
        <f>(Cafe_FitTrend[[#This Row],[Date]]-$B$372)/365*(1+$A$6)</f>
        <v>1.2356164383561645</v>
      </c>
      <c r="I782" s="8">
        <f>L$17+(L$18*Cafe_FitTrend[[#This Row],[Temp]])+(L$19*Cafe_FitTrend[[#This Row],[ADSpend]])+(L$20*Cafe_FitTrend[[#This Row],[TapsActive]])+(L$21*Cafe_FitTrend[[#This Row],[IsWeekend]])+(L$22*Cafe_FitTrend[[#This Row],[RollChange]])</f>
        <v>10648.949454092477</v>
      </c>
    </row>
    <row r="783" spans="2:9" x14ac:dyDescent="0.3">
      <c r="B783" s="1">
        <f t="shared" si="12"/>
        <v>43512</v>
      </c>
      <c r="C783" s="2">
        <v>14470.250318121742</v>
      </c>
      <c r="D783">
        <v>59</v>
      </c>
      <c r="E783" cm="1">
        <f t="array" ref="E783">_xlfn.SWITCH(MONTH(Cafe_FitTrend[[#This Row],[Date]]),1,100,2,100,3,100,4,150,5,150,6,150,7,150,8,200,9,150,10,150,11,150,12,150)</f>
        <v>100</v>
      </c>
      <c r="F783">
        <v>18</v>
      </c>
      <c r="G783">
        <f>IF(OR(WEEKDAY(Cafe_FitTrend[[#This Row],[Date]])=1, WEEKDAY(Cafe_FitTrend[[#This Row],[Date]])=7),1,0)</f>
        <v>1</v>
      </c>
      <c r="H783" s="10">
        <f>(Cafe_FitTrend[[#This Row],[Date]]-$B$372)/365*(1+$A$6)</f>
        <v>1.2386301369863013</v>
      </c>
      <c r="I783" s="8">
        <f>L$17+(L$18*Cafe_FitTrend[[#This Row],[Temp]])+(L$19*Cafe_FitTrend[[#This Row],[ADSpend]])+(L$20*Cafe_FitTrend[[#This Row],[TapsActive]])+(L$21*Cafe_FitTrend[[#This Row],[IsWeekend]])+(L$22*Cafe_FitTrend[[#This Row],[RollChange]])</f>
        <v>13607.838902354724</v>
      </c>
    </row>
    <row r="784" spans="2:9" x14ac:dyDescent="0.3">
      <c r="B784" s="1">
        <f t="shared" si="12"/>
        <v>43513</v>
      </c>
      <c r="C784" s="2">
        <v>12634.174401380396</v>
      </c>
      <c r="D784">
        <v>50</v>
      </c>
      <c r="E784" cm="1">
        <f t="array" ref="E784">_xlfn.SWITCH(MONTH(Cafe_FitTrend[[#This Row],[Date]]),1,100,2,100,3,100,4,150,5,150,6,150,7,150,8,200,9,150,10,150,11,150,12,150)</f>
        <v>100</v>
      </c>
      <c r="F784">
        <v>20</v>
      </c>
      <c r="G784">
        <f>IF(OR(WEEKDAY(Cafe_FitTrend[[#This Row],[Date]])=1, WEEKDAY(Cafe_FitTrend[[#This Row],[Date]])=7),1,0)</f>
        <v>1</v>
      </c>
      <c r="H784" s="10">
        <f>(Cafe_FitTrend[[#This Row],[Date]]-$B$372)/365*(1+$A$6)</f>
        <v>1.2416438356164385</v>
      </c>
      <c r="I784" s="8">
        <f>L$17+(L$18*Cafe_FitTrend[[#This Row],[Temp]])+(L$19*Cafe_FitTrend[[#This Row],[ADSpend]])+(L$20*Cafe_FitTrend[[#This Row],[TapsActive]])+(L$21*Cafe_FitTrend[[#This Row],[IsWeekend]])+(L$22*Cafe_FitTrend[[#This Row],[RollChange]])</f>
        <v>13149.219843652223</v>
      </c>
    </row>
    <row r="785" spans="2:9" x14ac:dyDescent="0.3">
      <c r="B785" s="1">
        <f t="shared" si="12"/>
        <v>43514</v>
      </c>
      <c r="C785" s="2">
        <v>8799.7960230933204</v>
      </c>
      <c r="D785">
        <v>51</v>
      </c>
      <c r="E785" cm="1">
        <f t="array" ref="E785">_xlfn.SWITCH(MONTH(Cafe_FitTrend[[#This Row],[Date]]),1,100,2,100,3,100,4,150,5,150,6,150,7,150,8,200,9,150,10,150,11,150,12,150)</f>
        <v>100</v>
      </c>
      <c r="F785">
        <v>16</v>
      </c>
      <c r="G785">
        <f>IF(OR(WEEKDAY(Cafe_FitTrend[[#This Row],[Date]])=1, WEEKDAY(Cafe_FitTrend[[#This Row],[Date]])=7),1,0)</f>
        <v>0</v>
      </c>
      <c r="H785" s="10">
        <f>(Cafe_FitTrend[[#This Row],[Date]]-$B$372)/365*(1+$A$6)</f>
        <v>1.2446575342465753</v>
      </c>
      <c r="I785" s="8">
        <f>L$17+(L$18*Cafe_FitTrend[[#This Row],[Temp]])+(L$19*Cafe_FitTrend[[#This Row],[ADSpend]])+(L$20*Cafe_FitTrend[[#This Row],[TapsActive]])+(L$21*Cafe_FitTrend[[#This Row],[IsWeekend]])+(L$22*Cafe_FitTrend[[#This Row],[RollChange]])</f>
        <v>10430.694740364379</v>
      </c>
    </row>
    <row r="786" spans="2:9" x14ac:dyDescent="0.3">
      <c r="B786" s="1">
        <f t="shared" si="12"/>
        <v>43515</v>
      </c>
      <c r="C786" s="2">
        <v>8541.9693418701063</v>
      </c>
      <c r="D786">
        <v>46</v>
      </c>
      <c r="E786" cm="1">
        <f t="array" ref="E786">_xlfn.SWITCH(MONTH(Cafe_FitTrend[[#This Row],[Date]]),1,100,2,100,3,100,4,150,5,150,6,150,7,150,8,200,9,150,10,150,11,150,12,150)</f>
        <v>100</v>
      </c>
      <c r="F786">
        <v>20</v>
      </c>
      <c r="G786">
        <f>IF(OR(WEEKDAY(Cafe_FitTrend[[#This Row],[Date]])=1, WEEKDAY(Cafe_FitTrend[[#This Row],[Date]])=7),1,0)</f>
        <v>0</v>
      </c>
      <c r="H786" s="10">
        <f>(Cafe_FitTrend[[#This Row],[Date]]-$B$372)/365*(1+$A$6)</f>
        <v>1.2476712328767123</v>
      </c>
      <c r="I786" s="8">
        <f>L$17+(L$18*Cafe_FitTrend[[#This Row],[Temp]])+(L$19*Cafe_FitTrend[[#This Row],[ADSpend]])+(L$20*Cafe_FitTrend[[#This Row],[TapsActive]])+(L$21*Cafe_FitTrend[[#This Row],[IsWeekend]])+(L$22*Cafe_FitTrend[[#This Row],[RollChange]])</f>
        <v>10120.608996326977</v>
      </c>
    </row>
    <row r="787" spans="2:9" x14ac:dyDescent="0.3">
      <c r="B787" s="1">
        <f t="shared" si="12"/>
        <v>43516</v>
      </c>
      <c r="C787" s="2">
        <v>8726.3690690646763</v>
      </c>
      <c r="D787">
        <v>41</v>
      </c>
      <c r="E787" cm="1">
        <f t="array" ref="E787">_xlfn.SWITCH(MONTH(Cafe_FitTrend[[#This Row],[Date]]),1,100,2,100,3,100,4,150,5,150,6,150,7,150,8,200,9,150,10,150,11,150,12,150)</f>
        <v>100</v>
      </c>
      <c r="F787">
        <v>13</v>
      </c>
      <c r="G787">
        <f>IF(OR(WEEKDAY(Cafe_FitTrend[[#This Row],[Date]])=1, WEEKDAY(Cafe_FitTrend[[#This Row],[Date]])=7),1,0)</f>
        <v>0</v>
      </c>
      <c r="H787" s="10">
        <f>(Cafe_FitTrend[[#This Row],[Date]]-$B$372)/365*(1+$A$6)</f>
        <v>1.2506849315068496</v>
      </c>
      <c r="I787" s="8">
        <f>L$17+(L$18*Cafe_FitTrend[[#This Row],[Temp]])+(L$19*Cafe_FitTrend[[#This Row],[ADSpend]])+(L$20*Cafe_FitTrend[[#This Row],[TapsActive]])+(L$21*Cafe_FitTrend[[#This Row],[IsWeekend]])+(L$22*Cafe_FitTrend[[#This Row],[RollChange]])</f>
        <v>10025.93582865124</v>
      </c>
    </row>
    <row r="788" spans="2:9" x14ac:dyDescent="0.3">
      <c r="B788" s="1">
        <f t="shared" si="12"/>
        <v>43517</v>
      </c>
      <c r="C788" s="2">
        <v>10626.660151838099</v>
      </c>
      <c r="D788">
        <v>49</v>
      </c>
      <c r="E788" cm="1">
        <f t="array" ref="E788">_xlfn.SWITCH(MONTH(Cafe_FitTrend[[#This Row],[Date]]),1,100,2,100,3,100,4,150,5,150,6,150,7,150,8,200,9,150,10,150,11,150,12,150)</f>
        <v>100</v>
      </c>
      <c r="F788">
        <v>16</v>
      </c>
      <c r="G788">
        <f>IF(OR(WEEKDAY(Cafe_FitTrend[[#This Row],[Date]])=1, WEEKDAY(Cafe_FitTrend[[#This Row],[Date]])=7),1,0)</f>
        <v>0</v>
      </c>
      <c r="H788" s="10">
        <f>(Cafe_FitTrend[[#This Row],[Date]]-$B$372)/365*(1+$A$6)</f>
        <v>1.2536986301369863</v>
      </c>
      <c r="I788" s="8">
        <f>L$17+(L$18*Cafe_FitTrend[[#This Row],[Temp]])+(L$19*Cafe_FitTrend[[#This Row],[ADSpend]])+(L$20*Cafe_FitTrend[[#This Row],[TapsActive]])+(L$21*Cafe_FitTrend[[#This Row],[IsWeekend]])+(L$22*Cafe_FitTrend[[#This Row],[RollChange]])</f>
        <v>10345.455568431104</v>
      </c>
    </row>
    <row r="789" spans="2:9" x14ac:dyDescent="0.3">
      <c r="B789" s="1">
        <f t="shared" si="12"/>
        <v>43518</v>
      </c>
      <c r="C789" s="2">
        <v>9604.0084956345909</v>
      </c>
      <c r="D789">
        <v>58</v>
      </c>
      <c r="E789" cm="1">
        <f t="array" ref="E789">_xlfn.SWITCH(MONTH(Cafe_FitTrend[[#This Row],[Date]]),1,100,2,100,3,100,4,150,5,150,6,150,7,150,8,200,9,150,10,150,11,150,12,150)</f>
        <v>100</v>
      </c>
      <c r="F789">
        <v>14</v>
      </c>
      <c r="G789">
        <f>IF(OR(WEEKDAY(Cafe_FitTrend[[#This Row],[Date]])=1, WEEKDAY(Cafe_FitTrend[[#This Row],[Date]])=7),1,0)</f>
        <v>0</v>
      </c>
      <c r="H789" s="10">
        <f>(Cafe_FitTrend[[#This Row],[Date]]-$B$372)/365*(1+$A$6)</f>
        <v>1.2567123287671236</v>
      </c>
      <c r="I789" s="8">
        <f>L$17+(L$18*Cafe_FitTrend[[#This Row],[Temp]])+(L$19*Cafe_FitTrend[[#This Row],[ADSpend]])+(L$20*Cafe_FitTrend[[#This Row],[TapsActive]])+(L$21*Cafe_FitTrend[[#This Row],[IsWeekend]])+(L$22*Cafe_FitTrend[[#This Row],[RollChange]])</f>
        <v>10809.814925058072</v>
      </c>
    </row>
    <row r="790" spans="2:9" x14ac:dyDescent="0.3">
      <c r="B790" s="1">
        <f t="shared" si="12"/>
        <v>43519</v>
      </c>
      <c r="C790" s="2">
        <v>13953.263657294845</v>
      </c>
      <c r="D790">
        <v>50</v>
      </c>
      <c r="E790" cm="1">
        <f t="array" ref="E790">_xlfn.SWITCH(MONTH(Cafe_FitTrend[[#This Row],[Date]]),1,100,2,100,3,100,4,150,5,150,6,150,7,150,8,200,9,150,10,150,11,150,12,150)</f>
        <v>100</v>
      </c>
      <c r="F790">
        <v>21</v>
      </c>
      <c r="G790">
        <f>IF(OR(WEEKDAY(Cafe_FitTrend[[#This Row],[Date]])=1, WEEKDAY(Cafe_FitTrend[[#This Row],[Date]])=7),1,0)</f>
        <v>1</v>
      </c>
      <c r="H790" s="10">
        <f>(Cafe_FitTrend[[#This Row],[Date]]-$B$372)/365*(1+$A$6)</f>
        <v>1.2597260273972604</v>
      </c>
      <c r="I790" s="8">
        <f>L$17+(L$18*Cafe_FitTrend[[#This Row],[Temp]])+(L$19*Cafe_FitTrend[[#This Row],[ADSpend]])+(L$20*Cafe_FitTrend[[#This Row],[TapsActive]])+(L$21*Cafe_FitTrend[[#This Row],[IsWeekend]])+(L$22*Cafe_FitTrend[[#This Row],[RollChange]])</f>
        <v>13146.857775938199</v>
      </c>
    </row>
    <row r="791" spans="2:9" x14ac:dyDescent="0.3">
      <c r="B791" s="1">
        <f t="shared" si="12"/>
        <v>43520</v>
      </c>
      <c r="C791" s="2">
        <v>12796.384809819267</v>
      </c>
      <c r="D791">
        <v>55</v>
      </c>
      <c r="E791" cm="1">
        <f t="array" ref="E791">_xlfn.SWITCH(MONTH(Cafe_FitTrend[[#This Row],[Date]]),1,100,2,100,3,100,4,150,5,150,6,150,7,150,8,200,9,150,10,150,11,150,12,150)</f>
        <v>100</v>
      </c>
      <c r="F791">
        <v>17</v>
      </c>
      <c r="G791">
        <f>IF(OR(WEEKDAY(Cafe_FitTrend[[#This Row],[Date]])=1, WEEKDAY(Cafe_FitTrend[[#This Row],[Date]])=7),1,0)</f>
        <v>1</v>
      </c>
      <c r="H791" s="10">
        <f>(Cafe_FitTrend[[#This Row],[Date]]-$B$372)/365*(1+$A$6)</f>
        <v>1.2627397260273974</v>
      </c>
      <c r="I791" s="8">
        <f>L$17+(L$18*Cafe_FitTrend[[#This Row],[Temp]])+(L$19*Cafe_FitTrend[[#This Row],[ADSpend]])+(L$20*Cafe_FitTrend[[#This Row],[TapsActive]])+(L$21*Cafe_FitTrend[[#This Row],[IsWeekend]])+(L$22*Cafe_FitTrend[[#This Row],[RollChange]])</f>
        <v>13462.683817900064</v>
      </c>
    </row>
    <row r="792" spans="2:9" x14ac:dyDescent="0.3">
      <c r="B792" s="1">
        <f t="shared" si="12"/>
        <v>43521</v>
      </c>
      <c r="C792" s="2">
        <v>8720.6950025644364</v>
      </c>
      <c r="D792">
        <v>50</v>
      </c>
      <c r="E792" cm="1">
        <f t="array" ref="E792">_xlfn.SWITCH(MONTH(Cafe_FitTrend[[#This Row],[Date]]),1,100,2,100,3,100,4,150,5,150,6,150,7,150,8,200,9,150,10,150,11,150,12,150)</f>
        <v>100</v>
      </c>
      <c r="F792">
        <v>19</v>
      </c>
      <c r="G792">
        <f>IF(OR(WEEKDAY(Cafe_FitTrend[[#This Row],[Date]])=1, WEEKDAY(Cafe_FitTrend[[#This Row],[Date]])=7),1,0)</f>
        <v>0</v>
      </c>
      <c r="H792" s="10">
        <f>(Cafe_FitTrend[[#This Row],[Date]]-$B$372)/365*(1+$A$6)</f>
        <v>1.2657534246575344</v>
      </c>
      <c r="I792" s="8">
        <f>L$17+(L$18*Cafe_FitTrend[[#This Row],[Temp]])+(L$19*Cafe_FitTrend[[#This Row],[ADSpend]])+(L$20*Cafe_FitTrend[[#This Row],[TapsActive]])+(L$21*Cafe_FitTrend[[#This Row],[IsWeekend]])+(L$22*Cafe_FitTrend[[#This Row],[RollChange]])</f>
        <v>10345.11208922775</v>
      </c>
    </row>
    <row r="793" spans="2:9" x14ac:dyDescent="0.3">
      <c r="B793" s="1">
        <f t="shared" si="12"/>
        <v>43522</v>
      </c>
      <c r="C793" s="2">
        <v>10638.577995725158</v>
      </c>
      <c r="D793">
        <v>55</v>
      </c>
      <c r="E793" cm="1">
        <f t="array" ref="E793">_xlfn.SWITCH(MONTH(Cafe_FitTrend[[#This Row],[Date]]),1,100,2,100,3,100,4,150,5,150,6,150,7,150,8,200,9,150,10,150,11,150,12,150)</f>
        <v>100</v>
      </c>
      <c r="F793">
        <v>18</v>
      </c>
      <c r="G793">
        <f>IF(OR(WEEKDAY(Cafe_FitTrend[[#This Row],[Date]])=1, WEEKDAY(Cafe_FitTrend[[#This Row],[Date]])=7),1,0)</f>
        <v>0</v>
      </c>
      <c r="H793" s="10">
        <f>(Cafe_FitTrend[[#This Row],[Date]]-$B$372)/365*(1+$A$6)</f>
        <v>1.2687671232876714</v>
      </c>
      <c r="I793" s="8">
        <f>L$17+(L$18*Cafe_FitTrend[[#This Row],[Temp]])+(L$19*Cafe_FitTrend[[#This Row],[ADSpend]])+(L$20*Cafe_FitTrend[[#This Row],[TapsActive]])+(L$21*Cafe_FitTrend[[#This Row],[IsWeekend]])+(L$22*Cafe_FitTrend[[#This Row],[RollChange]])</f>
        <v>10602.189246727346</v>
      </c>
    </row>
    <row r="794" spans="2:9" x14ac:dyDescent="0.3">
      <c r="B794" s="1">
        <f t="shared" si="12"/>
        <v>43523</v>
      </c>
      <c r="C794" s="2">
        <v>10205.630213334869</v>
      </c>
      <c r="D794">
        <v>60</v>
      </c>
      <c r="E794" cm="1">
        <f t="array" ref="E794">_xlfn.SWITCH(MONTH(Cafe_FitTrend[[#This Row],[Date]]),1,100,2,100,3,100,4,150,5,150,6,150,7,150,8,200,9,150,10,150,11,150,12,150)</f>
        <v>100</v>
      </c>
      <c r="F794">
        <v>18</v>
      </c>
      <c r="G794">
        <f>IF(OR(WEEKDAY(Cafe_FitTrend[[#This Row],[Date]])=1, WEEKDAY(Cafe_FitTrend[[#This Row],[Date]])=7),1,0)</f>
        <v>0</v>
      </c>
      <c r="H794" s="10">
        <f>(Cafe_FitTrend[[#This Row],[Date]]-$B$372)/365*(1+$A$6)</f>
        <v>1.2717808219178082</v>
      </c>
      <c r="I794" s="8">
        <f>L$17+(L$18*Cafe_FitTrend[[#This Row],[Temp]])+(L$19*Cafe_FitTrend[[#This Row],[ADSpend]])+(L$20*Cafe_FitTrend[[#This Row],[TapsActive]])+(L$21*Cafe_FitTrend[[#This Row],[IsWeekend]])+(L$22*Cafe_FitTrend[[#This Row],[RollChange]])</f>
        <v>10839.683442739515</v>
      </c>
    </row>
    <row r="795" spans="2:9" x14ac:dyDescent="0.3">
      <c r="B795" s="1">
        <f t="shared" si="12"/>
        <v>43524</v>
      </c>
      <c r="C795" s="2">
        <v>11010.733273138523</v>
      </c>
      <c r="D795">
        <v>60</v>
      </c>
      <c r="E795" cm="1">
        <f t="array" ref="E795">_xlfn.SWITCH(MONTH(Cafe_FitTrend[[#This Row],[Date]]),1,100,2,100,3,100,4,150,5,150,6,150,7,150,8,200,9,150,10,150,11,150,12,150)</f>
        <v>100</v>
      </c>
      <c r="F795">
        <v>15</v>
      </c>
      <c r="G795">
        <f>IF(OR(WEEKDAY(Cafe_FitTrend[[#This Row],[Date]])=1, WEEKDAY(Cafe_FitTrend[[#This Row],[Date]])=7),1,0)</f>
        <v>0</v>
      </c>
      <c r="H795" s="10">
        <f>(Cafe_FitTrend[[#This Row],[Date]]-$B$372)/365*(1+$A$6)</f>
        <v>1.2747945205479454</v>
      </c>
      <c r="I795" s="8">
        <f>L$17+(L$18*Cafe_FitTrend[[#This Row],[Temp]])+(L$19*Cafe_FitTrend[[#This Row],[ADSpend]])+(L$20*Cafe_FitTrend[[#This Row],[TapsActive]])+(L$21*Cafe_FitTrend[[#This Row],[IsWeekend]])+(L$22*Cafe_FitTrend[[#This Row],[RollChange]])</f>
        <v>10901.302476164021</v>
      </c>
    </row>
    <row r="796" spans="2:9" x14ac:dyDescent="0.3">
      <c r="B796" s="1">
        <f t="shared" si="12"/>
        <v>43525</v>
      </c>
      <c r="C796" s="2">
        <v>9912.0505251139566</v>
      </c>
      <c r="D796">
        <v>62</v>
      </c>
      <c r="E796" cm="1">
        <f t="array" ref="E796">_xlfn.SWITCH(MONTH(Cafe_FitTrend[[#This Row],[Date]]),1,100,2,100,3,100,4,150,5,150,6,150,7,150,8,200,9,150,10,150,11,150,12,150)</f>
        <v>100</v>
      </c>
      <c r="F796">
        <v>14</v>
      </c>
      <c r="G796">
        <f>IF(OR(WEEKDAY(Cafe_FitTrend[[#This Row],[Date]])=1, WEEKDAY(Cafe_FitTrend[[#This Row],[Date]])=7),1,0)</f>
        <v>0</v>
      </c>
      <c r="H796" s="10">
        <f>(Cafe_FitTrend[[#This Row],[Date]]-$B$372)/365*(1+$A$6)</f>
        <v>1.2778082191780822</v>
      </c>
      <c r="I796" s="8">
        <f>L$17+(L$18*Cafe_FitTrend[[#This Row],[Temp]])+(L$19*Cafe_FitTrend[[#This Row],[ADSpend]])+(L$20*Cafe_FitTrend[[#This Row],[TapsActive]])+(L$21*Cafe_FitTrend[[#This Row],[IsWeekend]])+(L$22*Cafe_FitTrend[[#This Row],[RollChange]])</f>
        <v>11017.605205433652</v>
      </c>
    </row>
    <row r="797" spans="2:9" x14ac:dyDescent="0.3">
      <c r="B797" s="1">
        <f t="shared" si="12"/>
        <v>43526</v>
      </c>
      <c r="C797" s="2">
        <v>14297.104327752366</v>
      </c>
      <c r="D797">
        <v>59</v>
      </c>
      <c r="E797" cm="1">
        <f t="array" ref="E797">_xlfn.SWITCH(MONTH(Cafe_FitTrend[[#This Row],[Date]]),1,100,2,100,3,100,4,150,5,150,6,150,7,150,8,200,9,150,10,150,11,150,12,150)</f>
        <v>100</v>
      </c>
      <c r="F797">
        <v>18</v>
      </c>
      <c r="G797">
        <f>IF(OR(WEEKDAY(Cafe_FitTrend[[#This Row],[Date]])=1, WEEKDAY(Cafe_FitTrend[[#This Row],[Date]])=7),1,0)</f>
        <v>1</v>
      </c>
      <c r="H797" s="10">
        <f>(Cafe_FitTrend[[#This Row],[Date]]-$B$372)/365*(1+$A$6)</f>
        <v>1.2808219178082192</v>
      </c>
      <c r="I797" s="8">
        <f>L$17+(L$18*Cafe_FitTrend[[#This Row],[Temp]])+(L$19*Cafe_FitTrend[[#This Row],[ADSpend]])+(L$20*Cafe_FitTrend[[#This Row],[TapsActive]])+(L$21*Cafe_FitTrend[[#This Row],[IsWeekend]])+(L$22*Cafe_FitTrend[[#This Row],[RollChange]])</f>
        <v>13648.02098782599</v>
      </c>
    </row>
    <row r="798" spans="2:9" x14ac:dyDescent="0.3">
      <c r="B798" s="1">
        <f t="shared" si="12"/>
        <v>43527</v>
      </c>
      <c r="C798" s="2">
        <v>12408.749338923664</v>
      </c>
      <c r="D798">
        <v>58</v>
      </c>
      <c r="E798" cm="1">
        <f t="array" ref="E798">_xlfn.SWITCH(MONTH(Cafe_FitTrend[[#This Row],[Date]]),1,100,2,100,3,100,4,150,5,150,6,150,7,150,8,200,9,150,10,150,11,150,12,150)</f>
        <v>100</v>
      </c>
      <c r="F798">
        <v>14</v>
      </c>
      <c r="G798">
        <f>IF(OR(WEEKDAY(Cafe_FitTrend[[#This Row],[Date]])=1, WEEKDAY(Cafe_FitTrend[[#This Row],[Date]])=7),1,0)</f>
        <v>1</v>
      </c>
      <c r="H798" s="10">
        <f>(Cafe_FitTrend[[#This Row],[Date]]-$B$372)/365*(1+$A$6)</f>
        <v>1.2838356164383564</v>
      </c>
      <c r="I798" s="8">
        <f>L$17+(L$18*Cafe_FitTrend[[#This Row],[Temp]])+(L$19*Cafe_FitTrend[[#This Row],[ADSpend]])+(L$20*Cafe_FitTrend[[#This Row],[TapsActive]])+(L$21*Cafe_FitTrend[[#This Row],[IsWeekend]])+(L$22*Cafe_FitTrend[[#This Row],[RollChange]])</f>
        <v>13682.298173327932</v>
      </c>
    </row>
    <row r="799" spans="2:9" x14ac:dyDescent="0.3">
      <c r="B799" s="1">
        <f t="shared" si="12"/>
        <v>43528</v>
      </c>
      <c r="C799" s="2">
        <v>11050.511979510075</v>
      </c>
      <c r="D799">
        <v>42</v>
      </c>
      <c r="E799" cm="1">
        <f t="array" ref="E799">_xlfn.SWITCH(MONTH(Cafe_FitTrend[[#This Row],[Date]]),1,100,2,100,3,100,4,150,5,150,6,150,7,150,8,200,9,150,10,150,11,150,12,150)</f>
        <v>100</v>
      </c>
      <c r="F799">
        <v>16</v>
      </c>
      <c r="G799">
        <f>IF(OR(WEEKDAY(Cafe_FitTrend[[#This Row],[Date]])=1, WEEKDAY(Cafe_FitTrend[[#This Row],[Date]])=7),1,0)</f>
        <v>0</v>
      </c>
      <c r="H799" s="10">
        <f>(Cafe_FitTrend[[#This Row],[Date]]-$B$372)/365*(1+$A$6)</f>
        <v>1.2868493150684932</v>
      </c>
      <c r="I799" s="8">
        <f>L$17+(L$18*Cafe_FitTrend[[#This Row],[Temp]])+(L$19*Cafe_FitTrend[[#This Row],[ADSpend]])+(L$20*Cafe_FitTrend[[#This Row],[TapsActive]])+(L$21*Cafe_FitTrend[[#This Row],[IsWeekend]])+(L$22*Cafe_FitTrend[[#This Row],[RollChange]])</f>
        <v>10048.553541145755</v>
      </c>
    </row>
    <row r="800" spans="2:9" x14ac:dyDescent="0.3">
      <c r="B800" s="1">
        <f t="shared" si="12"/>
        <v>43529</v>
      </c>
      <c r="C800" s="2">
        <v>9888.5455316412736</v>
      </c>
      <c r="D800">
        <v>35</v>
      </c>
      <c r="E800" cm="1">
        <f t="array" ref="E800">_xlfn.SWITCH(MONTH(Cafe_FitTrend[[#This Row],[Date]]),1,100,2,100,3,100,4,150,5,150,6,150,7,150,8,200,9,150,10,150,11,150,12,150)</f>
        <v>100</v>
      </c>
      <c r="F800">
        <v>19</v>
      </c>
      <c r="G800">
        <f>IF(OR(WEEKDAY(Cafe_FitTrend[[#This Row],[Date]])=1, WEEKDAY(Cafe_FitTrend[[#This Row],[Date]])=7),1,0)</f>
        <v>0</v>
      </c>
      <c r="H800" s="10">
        <f>(Cafe_FitTrend[[#This Row],[Date]]-$B$372)/365*(1+$A$6)</f>
        <v>1.2898630136986302</v>
      </c>
      <c r="I800" s="8">
        <f>L$17+(L$18*Cafe_FitTrend[[#This Row],[Temp]])+(L$19*Cafe_FitTrend[[#This Row],[ADSpend]])+(L$20*Cafe_FitTrend[[#This Row],[TapsActive]])+(L$21*Cafe_FitTrend[[#This Row],[IsWeekend]])+(L$22*Cafe_FitTrend[[#This Row],[RollChange]])</f>
        <v>9664.2011397758033</v>
      </c>
    </row>
    <row r="801" spans="2:9" x14ac:dyDescent="0.3">
      <c r="B801" s="1">
        <f t="shared" si="12"/>
        <v>43530</v>
      </c>
      <c r="C801" s="2">
        <v>10246.648458241831</v>
      </c>
      <c r="D801">
        <v>35</v>
      </c>
      <c r="E801" cm="1">
        <f t="array" ref="E801">_xlfn.SWITCH(MONTH(Cafe_FitTrend[[#This Row],[Date]]),1,100,2,100,3,100,4,150,5,150,6,150,7,150,8,200,9,150,10,150,11,150,12,150)</f>
        <v>100</v>
      </c>
      <c r="F801">
        <v>18</v>
      </c>
      <c r="G801">
        <f>IF(OR(WEEKDAY(Cafe_FitTrend[[#This Row],[Date]])=1, WEEKDAY(Cafe_FitTrend[[#This Row],[Date]])=7),1,0)</f>
        <v>0</v>
      </c>
      <c r="H801" s="10">
        <f>(Cafe_FitTrend[[#This Row],[Date]]-$B$372)/365*(1+$A$6)</f>
        <v>1.2928767123287672</v>
      </c>
      <c r="I801" s="8">
        <f>L$17+(L$18*Cafe_FitTrend[[#This Row],[Temp]])+(L$19*Cafe_FitTrend[[#This Row],[ADSpend]])+(L$20*Cafe_FitTrend[[#This Row],[TapsActive]])+(L$21*Cafe_FitTrend[[#This Row],[IsWeekend]])+(L$22*Cafe_FitTrend[[#This Row],[RollChange]])</f>
        <v>9686.6542502254597</v>
      </c>
    </row>
    <row r="802" spans="2:9" x14ac:dyDescent="0.3">
      <c r="B802" s="1">
        <f t="shared" si="12"/>
        <v>43531</v>
      </c>
      <c r="C802" s="2">
        <v>9750.7491929298176</v>
      </c>
      <c r="D802">
        <v>42</v>
      </c>
      <c r="E802" cm="1">
        <f t="array" ref="E802">_xlfn.SWITCH(MONTH(Cafe_FitTrend[[#This Row],[Date]]),1,100,2,100,3,100,4,150,5,150,6,150,7,150,8,200,9,150,10,150,11,150,12,150)</f>
        <v>100</v>
      </c>
      <c r="F802">
        <v>17</v>
      </c>
      <c r="G802">
        <f>IF(OR(WEEKDAY(Cafe_FitTrend[[#This Row],[Date]])=1, WEEKDAY(Cafe_FitTrend[[#This Row],[Date]])=7),1,0)</f>
        <v>0</v>
      </c>
      <c r="H802" s="10">
        <f>(Cafe_FitTrend[[#This Row],[Date]]-$B$372)/365*(1+$A$6)</f>
        <v>1.2958904109589042</v>
      </c>
      <c r="I802" s="8">
        <f>L$17+(L$18*Cafe_FitTrend[[#This Row],[Temp]])+(L$19*Cafe_FitTrend[[#This Row],[ADSpend]])+(L$20*Cafe_FitTrend[[#This Row],[TapsActive]])+(L$21*Cafe_FitTrend[[#This Row],[IsWeekend]])+(L$22*Cafe_FitTrend[[#This Row],[RollChange]])</f>
        <v>10037.581026545031</v>
      </c>
    </row>
    <row r="803" spans="2:9" x14ac:dyDescent="0.3">
      <c r="B803" s="1">
        <f t="shared" si="12"/>
        <v>43532</v>
      </c>
      <c r="C803" s="2">
        <v>10997.852509288467</v>
      </c>
      <c r="D803">
        <v>56</v>
      </c>
      <c r="E803" cm="1">
        <f t="array" ref="E803">_xlfn.SWITCH(MONTH(Cafe_FitTrend[[#This Row],[Date]]),1,100,2,100,3,100,4,150,5,150,6,150,7,150,8,200,9,150,10,150,11,150,12,150)</f>
        <v>100</v>
      </c>
      <c r="F803">
        <v>13</v>
      </c>
      <c r="G803">
        <f>IF(OR(WEEKDAY(Cafe_FitTrend[[#This Row],[Date]])=1, WEEKDAY(Cafe_FitTrend[[#This Row],[Date]])=7),1,0)</f>
        <v>0</v>
      </c>
      <c r="H803" s="10">
        <f>(Cafe_FitTrend[[#This Row],[Date]]-$B$372)/365*(1+$A$6)</f>
        <v>1.298904109589041</v>
      </c>
      <c r="I803" s="8">
        <f>L$17+(L$18*Cafe_FitTrend[[#This Row],[Temp]])+(L$19*Cafe_FitTrend[[#This Row],[ADSpend]])+(L$20*Cafe_FitTrend[[#This Row],[TapsActive]])+(L$21*Cafe_FitTrend[[#This Row],[IsWeekend]])+(L$22*Cafe_FitTrend[[#This Row],[RollChange]])</f>
        <v>10775.730353196786</v>
      </c>
    </row>
    <row r="804" spans="2:9" x14ac:dyDescent="0.3">
      <c r="B804" s="1">
        <f t="shared" si="12"/>
        <v>43533</v>
      </c>
      <c r="C804" s="2">
        <v>12756.835422547392</v>
      </c>
      <c r="D804">
        <v>59</v>
      </c>
      <c r="E804" cm="1">
        <f t="array" ref="E804">_xlfn.SWITCH(MONTH(Cafe_FitTrend[[#This Row],[Date]]),1,100,2,100,3,100,4,150,5,150,6,150,7,150,8,200,9,150,10,150,11,150,12,150)</f>
        <v>100</v>
      </c>
      <c r="F804">
        <v>17</v>
      </c>
      <c r="G804">
        <f>IF(OR(WEEKDAY(Cafe_FitTrend[[#This Row],[Date]])=1, WEEKDAY(Cafe_FitTrend[[#This Row],[Date]])=7),1,0)</f>
        <v>1</v>
      </c>
      <c r="H804" s="10">
        <f>(Cafe_FitTrend[[#This Row],[Date]]-$B$372)/365*(1+$A$6)</f>
        <v>1.3019178082191782</v>
      </c>
      <c r="I804" s="8">
        <f>L$17+(L$18*Cafe_FitTrend[[#This Row],[Temp]])+(L$19*Cafe_FitTrend[[#This Row],[ADSpend]])+(L$20*Cafe_FitTrend[[#This Row],[TapsActive]])+(L$21*Cafe_FitTrend[[#This Row],[IsWeekend]])+(L$22*Cafe_FitTrend[[#This Row],[RollChange]])</f>
        <v>13687.694992049046</v>
      </c>
    </row>
    <row r="805" spans="2:9" x14ac:dyDescent="0.3">
      <c r="B805" s="1">
        <f t="shared" si="12"/>
        <v>43534</v>
      </c>
      <c r="C805" s="2">
        <v>15061.185782449846</v>
      </c>
      <c r="D805">
        <v>65</v>
      </c>
      <c r="E805" cm="1">
        <f t="array" ref="E805">_xlfn.SWITCH(MONTH(Cafe_FitTrend[[#This Row],[Date]]),1,100,2,100,3,100,4,150,5,150,6,150,7,150,8,200,9,150,10,150,11,150,12,150)</f>
        <v>100</v>
      </c>
      <c r="F805">
        <v>21</v>
      </c>
      <c r="G805">
        <f>IF(OR(WEEKDAY(Cafe_FitTrend[[#This Row],[Date]])=1, WEEKDAY(Cafe_FitTrend[[#This Row],[Date]])=7),1,0)</f>
        <v>1</v>
      </c>
      <c r="H805" s="10">
        <f>(Cafe_FitTrend[[#This Row],[Date]]-$B$372)/365*(1+$A$6)</f>
        <v>1.304931506849315</v>
      </c>
      <c r="I805" s="8">
        <f>L$17+(L$18*Cafe_FitTrend[[#This Row],[Temp]])+(L$19*Cafe_FitTrend[[#This Row],[ADSpend]])+(L$20*Cafe_FitTrend[[#This Row],[TapsActive]])+(L$21*Cafe_FitTrend[[#This Row],[IsWeekend]])+(L$22*Cafe_FitTrend[[#This Row],[RollChange]])</f>
        <v>13893.782151521509</v>
      </c>
    </row>
    <row r="806" spans="2:9" x14ac:dyDescent="0.3">
      <c r="B806" s="1">
        <f t="shared" si="12"/>
        <v>43535</v>
      </c>
      <c r="C806" s="2">
        <v>10039.747391465591</v>
      </c>
      <c r="D806">
        <v>60</v>
      </c>
      <c r="E806" cm="1">
        <f t="array" ref="E806">_xlfn.SWITCH(MONTH(Cafe_FitTrend[[#This Row],[Date]]),1,100,2,100,3,100,4,150,5,150,6,150,7,150,8,200,9,150,10,150,11,150,12,150)</f>
        <v>100</v>
      </c>
      <c r="F806">
        <v>21</v>
      </c>
      <c r="G806">
        <f>IF(OR(WEEKDAY(Cafe_FitTrend[[#This Row],[Date]])=1, WEEKDAY(Cafe_FitTrend[[#This Row],[Date]])=7),1,0)</f>
        <v>0</v>
      </c>
      <c r="H806" s="10">
        <f>(Cafe_FitTrend[[#This Row],[Date]]-$B$372)/365*(1+$A$6)</f>
        <v>1.3079452054794523</v>
      </c>
      <c r="I806" s="8">
        <f>L$17+(L$18*Cafe_FitTrend[[#This Row],[Temp]])+(L$19*Cafe_FitTrend[[#This Row],[ADSpend]])+(L$20*Cafe_FitTrend[[#This Row],[TapsActive]])+(L$21*Cafe_FitTrend[[#This Row],[IsWeekend]])+(L$22*Cafe_FitTrend[[#This Row],[RollChange]])</f>
        <v>10815.376345824043</v>
      </c>
    </row>
    <row r="807" spans="2:9" x14ac:dyDescent="0.3">
      <c r="B807" s="1">
        <f t="shared" si="12"/>
        <v>43536</v>
      </c>
      <c r="C807" s="2">
        <v>9980.8988431329526</v>
      </c>
      <c r="D807">
        <v>57</v>
      </c>
      <c r="E807" cm="1">
        <f t="array" ref="E807">_xlfn.SWITCH(MONTH(Cafe_FitTrend[[#This Row],[Date]]),1,100,2,100,3,100,4,150,5,150,6,150,7,150,8,200,9,150,10,150,11,150,12,150)</f>
        <v>100</v>
      </c>
      <c r="F807">
        <v>15</v>
      </c>
      <c r="G807">
        <f>IF(OR(WEEKDAY(Cafe_FitTrend[[#This Row],[Date]])=1, WEEKDAY(Cafe_FitTrend[[#This Row],[Date]])=7),1,0)</f>
        <v>0</v>
      </c>
      <c r="H807" s="10">
        <f>(Cafe_FitTrend[[#This Row],[Date]]-$B$372)/365*(1+$A$6)</f>
        <v>1.3109589041095893</v>
      </c>
      <c r="I807" s="8">
        <f>L$17+(L$18*Cafe_FitTrend[[#This Row],[Temp]])+(L$19*Cafe_FitTrend[[#This Row],[ADSpend]])+(L$20*Cafe_FitTrend[[#This Row],[TapsActive]])+(L$21*Cafe_FitTrend[[#This Row],[IsWeekend]])+(L$22*Cafe_FitTrend[[#This Row],[RollChange]])</f>
        <v>10794.969835480859</v>
      </c>
    </row>
    <row r="808" spans="2:9" x14ac:dyDescent="0.3">
      <c r="B808" s="1">
        <f t="shared" si="12"/>
        <v>43537</v>
      </c>
      <c r="C808" s="2">
        <v>11546.558358810518</v>
      </c>
      <c r="D808">
        <v>61</v>
      </c>
      <c r="E808" cm="1">
        <f t="array" ref="E808">_xlfn.SWITCH(MONTH(Cafe_FitTrend[[#This Row],[Date]]),1,100,2,100,3,100,4,150,5,150,6,150,7,150,8,200,9,150,10,150,11,150,12,150)</f>
        <v>100</v>
      </c>
      <c r="F808">
        <v>17</v>
      </c>
      <c r="G808">
        <f>IF(OR(WEEKDAY(Cafe_FitTrend[[#This Row],[Date]])=1, WEEKDAY(Cafe_FitTrend[[#This Row],[Date]])=7),1,0)</f>
        <v>0</v>
      </c>
      <c r="H808" s="10">
        <f>(Cafe_FitTrend[[#This Row],[Date]]-$B$372)/365*(1+$A$6)</f>
        <v>1.313972602739726</v>
      </c>
      <c r="I808" s="8">
        <f>L$17+(L$18*Cafe_FitTrend[[#This Row],[Temp]])+(L$19*Cafe_FitTrend[[#This Row],[ADSpend]])+(L$20*Cafe_FitTrend[[#This Row],[TapsActive]])+(L$21*Cafe_FitTrend[[#This Row],[IsWeekend]])+(L$22*Cafe_FitTrend[[#This Row],[RollChange]])</f>
        <v>10946.373299108191</v>
      </c>
    </row>
    <row r="809" spans="2:9" x14ac:dyDescent="0.3">
      <c r="B809" s="1">
        <f t="shared" si="12"/>
        <v>43538</v>
      </c>
      <c r="C809" s="2">
        <v>11771.546286217907</v>
      </c>
      <c r="D809">
        <v>64</v>
      </c>
      <c r="E809" cm="1">
        <f t="array" ref="E809">_xlfn.SWITCH(MONTH(Cafe_FitTrend[[#This Row],[Date]]),1,100,2,100,3,100,4,150,5,150,6,150,7,150,8,200,9,150,10,150,11,150,12,150)</f>
        <v>100</v>
      </c>
      <c r="F809">
        <v>22</v>
      </c>
      <c r="G809">
        <f>IF(OR(WEEKDAY(Cafe_FitTrend[[#This Row],[Date]])=1, WEEKDAY(Cafe_FitTrend[[#This Row],[Date]])=7),1,0)</f>
        <v>0</v>
      </c>
      <c r="H809" s="10">
        <f>(Cafe_FitTrend[[#This Row],[Date]]-$B$372)/365*(1+$A$6)</f>
        <v>1.3169863013698633</v>
      </c>
      <c r="I809" s="8">
        <f>L$17+(L$18*Cafe_FitTrend[[#This Row],[Temp]])+(L$19*Cafe_FitTrend[[#This Row],[ADSpend]])+(L$20*Cafe_FitTrend[[#This Row],[TapsActive]])+(L$21*Cafe_FitTrend[[#This Row],[IsWeekend]])+(L$22*Cafe_FitTrend[[#This Row],[RollChange]])</f>
        <v>10992.103068863269</v>
      </c>
    </row>
    <row r="810" spans="2:9" x14ac:dyDescent="0.3">
      <c r="B810" s="1">
        <f t="shared" si="12"/>
        <v>43539</v>
      </c>
      <c r="C810" s="2">
        <v>11814.111843258852</v>
      </c>
      <c r="D810">
        <v>65</v>
      </c>
      <c r="E810" cm="1">
        <f t="array" ref="E810">_xlfn.SWITCH(MONTH(Cafe_FitTrend[[#This Row],[Date]]),1,100,2,100,3,100,4,150,5,150,6,150,7,150,8,200,9,150,10,150,11,150,12,150)</f>
        <v>100</v>
      </c>
      <c r="F810">
        <v>19</v>
      </c>
      <c r="G810">
        <f>IF(OR(WEEKDAY(Cafe_FitTrend[[#This Row],[Date]])=1, WEEKDAY(Cafe_FitTrend[[#This Row],[Date]])=7),1,0)</f>
        <v>0</v>
      </c>
      <c r="H810" s="10">
        <f>(Cafe_FitTrend[[#This Row],[Date]]-$B$372)/365*(1+$A$6)</f>
        <v>1.32</v>
      </c>
      <c r="I810" s="8">
        <f>L$17+(L$18*Cafe_FitTrend[[#This Row],[Temp]])+(L$19*Cafe_FitTrend[[#This Row],[ADSpend]])+(L$20*Cafe_FitTrend[[#This Row],[TapsActive]])+(L$21*Cafe_FitTrend[[#This Row],[IsWeekend]])+(L$22*Cafe_FitTrend[[#This Row],[RollChange]])</f>
        <v>11100.646911697761</v>
      </c>
    </row>
    <row r="811" spans="2:9" x14ac:dyDescent="0.3">
      <c r="B811" s="1">
        <f t="shared" si="12"/>
        <v>43540</v>
      </c>
      <c r="C811" s="2">
        <v>13027.301243387956</v>
      </c>
      <c r="D811">
        <v>49</v>
      </c>
      <c r="E811" cm="1">
        <f t="array" ref="E811">_xlfn.SWITCH(MONTH(Cafe_FitTrend[[#This Row],[Date]]),1,100,2,100,3,100,4,150,5,150,6,150,7,150,8,200,9,150,10,150,11,150,12,150)</f>
        <v>100</v>
      </c>
      <c r="F811">
        <v>18</v>
      </c>
      <c r="G811">
        <f>IF(OR(WEEKDAY(Cafe_FitTrend[[#This Row],[Date]])=1, WEEKDAY(Cafe_FitTrend[[#This Row],[Date]])=7),1,0)</f>
        <v>1</v>
      </c>
      <c r="H811" s="10">
        <f>(Cafe_FitTrend[[#This Row],[Date]]-$B$372)/365*(1+$A$6)</f>
        <v>1.3230136986301371</v>
      </c>
      <c r="I811" s="8">
        <f>L$17+(L$18*Cafe_FitTrend[[#This Row],[Temp]])+(L$19*Cafe_FitTrend[[#This Row],[ADSpend]])+(L$20*Cafe_FitTrend[[#This Row],[TapsActive]])+(L$21*Cafe_FitTrend[[#This Row],[IsWeekend]])+(L$22*Cafe_FitTrend[[#This Row],[RollChange]])</f>
        <v>13218.95497919738</v>
      </c>
    </row>
    <row r="812" spans="2:9" x14ac:dyDescent="0.3">
      <c r="B812" s="1">
        <f t="shared" si="12"/>
        <v>43541</v>
      </c>
      <c r="C812" s="2">
        <v>14497.738684399146</v>
      </c>
      <c r="D812">
        <v>50</v>
      </c>
      <c r="E812" cm="1">
        <f t="array" ref="E812">_xlfn.SWITCH(MONTH(Cafe_FitTrend[[#This Row],[Date]]),1,100,2,100,3,100,4,150,5,150,6,150,7,150,8,200,9,150,10,150,11,150,12,150)</f>
        <v>100</v>
      </c>
      <c r="F812">
        <v>16</v>
      </c>
      <c r="G812">
        <f>IF(OR(WEEKDAY(Cafe_FitTrend[[#This Row],[Date]])=1, WEEKDAY(Cafe_FitTrend[[#This Row],[Date]])=7),1,0)</f>
        <v>1</v>
      </c>
      <c r="H812" s="10">
        <f>(Cafe_FitTrend[[#This Row],[Date]]-$B$372)/365*(1+$A$6)</f>
        <v>1.3260273972602741</v>
      </c>
      <c r="I812" s="8">
        <f>L$17+(L$18*Cafe_FitTrend[[#This Row],[Temp]])+(L$19*Cafe_FitTrend[[#This Row],[ADSpend]])+(L$20*Cafe_FitTrend[[#This Row],[TapsActive]])+(L$21*Cafe_FitTrend[[#This Row],[IsWeekend]])+(L$22*Cafe_FitTrend[[#This Row],[RollChange]])</f>
        <v>13307.91586054445</v>
      </c>
    </row>
    <row r="813" spans="2:9" x14ac:dyDescent="0.3">
      <c r="B813" s="1">
        <f t="shared" si="12"/>
        <v>43542</v>
      </c>
      <c r="C813" s="2">
        <v>9918.0719021293971</v>
      </c>
      <c r="D813">
        <v>51</v>
      </c>
      <c r="E813" cm="1">
        <f t="array" ref="E813">_xlfn.SWITCH(MONTH(Cafe_FitTrend[[#This Row],[Date]]),1,100,2,100,3,100,4,150,5,150,6,150,7,150,8,200,9,150,10,150,11,150,12,150)</f>
        <v>100</v>
      </c>
      <c r="F813">
        <v>12</v>
      </c>
      <c r="G813">
        <f>IF(OR(WEEKDAY(Cafe_FitTrend[[#This Row],[Date]])=1, WEEKDAY(Cafe_FitTrend[[#This Row],[Date]])=7),1,0)</f>
        <v>0</v>
      </c>
      <c r="H813" s="10">
        <f>(Cafe_FitTrend[[#This Row],[Date]]-$B$372)/365*(1+$A$6)</f>
        <v>1.3290410958904111</v>
      </c>
      <c r="I813" s="8">
        <f>L$17+(L$18*Cafe_FitTrend[[#This Row],[Temp]])+(L$19*Cafe_FitTrend[[#This Row],[ADSpend]])+(L$20*Cafe_FitTrend[[#This Row],[TapsActive]])+(L$21*Cafe_FitTrend[[#This Row],[IsWeekend]])+(L$22*Cafe_FitTrend[[#This Row],[RollChange]])</f>
        <v>10589.390757256604</v>
      </c>
    </row>
    <row r="814" spans="2:9" x14ac:dyDescent="0.3">
      <c r="B814" s="1">
        <f t="shared" si="12"/>
        <v>43543</v>
      </c>
      <c r="C814" s="2">
        <v>11082.75070959422</v>
      </c>
      <c r="D814">
        <v>49</v>
      </c>
      <c r="E814" cm="1">
        <f t="array" ref="E814">_xlfn.SWITCH(MONTH(Cafe_FitTrend[[#This Row],[Date]]),1,100,2,100,3,100,4,150,5,150,6,150,7,150,8,200,9,150,10,150,11,150,12,150)</f>
        <v>100</v>
      </c>
      <c r="F814">
        <v>22</v>
      </c>
      <c r="G814">
        <f>IF(OR(WEEKDAY(Cafe_FitTrend[[#This Row],[Date]])=1, WEEKDAY(Cafe_FitTrend[[#This Row],[Date]])=7),1,0)</f>
        <v>0</v>
      </c>
      <c r="H814" s="10">
        <f>(Cafe_FitTrend[[#This Row],[Date]]-$B$372)/365*(1+$A$6)</f>
        <v>1.3320547945205479</v>
      </c>
      <c r="I814" s="8">
        <f>L$17+(L$18*Cafe_FitTrend[[#This Row],[Temp]])+(L$19*Cafe_FitTrend[[#This Row],[ADSpend]])+(L$20*Cafe_FitTrend[[#This Row],[TapsActive]])+(L$21*Cafe_FitTrend[[#This Row],[IsWeekend]])+(L$22*Cafe_FitTrend[[#This Row],[RollChange]])</f>
        <v>10302.581672524622</v>
      </c>
    </row>
    <row r="815" spans="2:9" x14ac:dyDescent="0.3">
      <c r="B815" s="1">
        <f t="shared" si="12"/>
        <v>43544</v>
      </c>
      <c r="C815" s="2">
        <v>9137.454213842122</v>
      </c>
      <c r="D815">
        <v>50</v>
      </c>
      <c r="E815" cm="1">
        <f t="array" ref="E815">_xlfn.SWITCH(MONTH(Cafe_FitTrend[[#This Row],[Date]]),1,100,2,100,3,100,4,150,5,150,6,150,7,150,8,200,9,150,10,150,11,150,12,150)</f>
        <v>100</v>
      </c>
      <c r="F815">
        <v>13</v>
      </c>
      <c r="G815">
        <f>IF(OR(WEEKDAY(Cafe_FitTrend[[#This Row],[Date]])=1, WEEKDAY(Cafe_FitTrend[[#This Row],[Date]])=7),1,0)</f>
        <v>0</v>
      </c>
      <c r="H815" s="10">
        <f>(Cafe_FitTrend[[#This Row],[Date]]-$B$372)/365*(1+$A$6)</f>
        <v>1.3350684931506851</v>
      </c>
      <c r="I815" s="8">
        <f>L$17+(L$18*Cafe_FitTrend[[#This Row],[Temp]])+(L$19*Cafe_FitTrend[[#This Row],[ADSpend]])+(L$20*Cafe_FitTrend[[#This Row],[TapsActive]])+(L$21*Cafe_FitTrend[[#This Row],[IsWeekend]])+(L$22*Cafe_FitTrend[[#This Row],[RollChange]])</f>
        <v>10528.62328428366</v>
      </c>
    </row>
    <row r="816" spans="2:9" x14ac:dyDescent="0.3">
      <c r="B816" s="1">
        <f t="shared" si="12"/>
        <v>43545</v>
      </c>
      <c r="C816" s="2">
        <v>10796.71169863805</v>
      </c>
      <c r="D816">
        <v>53</v>
      </c>
      <c r="E816" cm="1">
        <f t="array" ref="E816">_xlfn.SWITCH(MONTH(Cafe_FitTrend[[#This Row],[Date]]),1,100,2,100,3,100,4,150,5,150,6,150,7,150,8,200,9,150,10,150,11,150,12,150)</f>
        <v>100</v>
      </c>
      <c r="F816">
        <v>17</v>
      </c>
      <c r="G816">
        <f>IF(OR(WEEKDAY(Cafe_FitTrend[[#This Row],[Date]])=1, WEEKDAY(Cafe_FitTrend[[#This Row],[Date]])=7),1,0)</f>
        <v>0</v>
      </c>
      <c r="H816" s="10">
        <f>(Cafe_FitTrend[[#This Row],[Date]]-$B$372)/365*(1+$A$6)</f>
        <v>1.3380821917808221</v>
      </c>
      <c r="I816" s="8">
        <f>L$17+(L$18*Cafe_FitTrend[[#This Row],[Temp]])+(L$19*Cafe_FitTrend[[#This Row],[ADSpend]])+(L$20*Cafe_FitTrend[[#This Row],[TapsActive]])+(L$21*Cafe_FitTrend[[#This Row],[IsWeekend]])+(L$22*Cafe_FitTrend[[#This Row],[RollChange]])</f>
        <v>10593.936015526158</v>
      </c>
    </row>
    <row r="817" spans="2:9" x14ac:dyDescent="0.3">
      <c r="B817" s="1">
        <f t="shared" si="12"/>
        <v>43546</v>
      </c>
      <c r="C817" s="2">
        <v>9174.2103629507947</v>
      </c>
      <c r="D817">
        <v>52</v>
      </c>
      <c r="E817" cm="1">
        <f t="array" ref="E817">_xlfn.SWITCH(MONTH(Cafe_FitTrend[[#This Row],[Date]]),1,100,2,100,3,100,4,150,5,150,6,150,7,150,8,200,9,150,10,150,11,150,12,150)</f>
        <v>100</v>
      </c>
      <c r="F817">
        <v>18</v>
      </c>
      <c r="G817">
        <f>IF(OR(WEEKDAY(Cafe_FitTrend[[#This Row],[Date]])=1, WEEKDAY(Cafe_FitTrend[[#This Row],[Date]])=7),1,0)</f>
        <v>0</v>
      </c>
      <c r="H817" s="10">
        <f>(Cafe_FitTrend[[#This Row],[Date]]-$B$372)/365*(1+$A$6)</f>
        <v>1.3410958904109589</v>
      </c>
      <c r="I817" s="8">
        <f>L$17+(L$18*Cafe_FitTrend[[#This Row],[Temp]])+(L$19*Cafe_FitTrend[[#This Row],[ADSpend]])+(L$20*Cafe_FitTrend[[#This Row],[TapsActive]])+(L$21*Cafe_FitTrend[[#This Row],[IsWeekend]])+(L$22*Cafe_FitTrend[[#This Row],[RollChange]])</f>
        <v>10530.29839359098</v>
      </c>
    </row>
    <row r="818" spans="2:9" x14ac:dyDescent="0.3">
      <c r="B818" s="1">
        <f t="shared" si="12"/>
        <v>43547</v>
      </c>
      <c r="C818" s="2">
        <v>13478.973299876607</v>
      </c>
      <c r="D818">
        <v>57</v>
      </c>
      <c r="E818" cm="1">
        <f t="array" ref="E818">_xlfn.SWITCH(MONTH(Cafe_FitTrend[[#This Row],[Date]]),1,100,2,100,3,100,4,150,5,150,6,150,7,150,8,200,9,150,10,150,11,150,12,150)</f>
        <v>100</v>
      </c>
      <c r="F818">
        <v>13</v>
      </c>
      <c r="G818">
        <f>IF(OR(WEEKDAY(Cafe_FitTrend[[#This Row],[Date]])=1, WEEKDAY(Cafe_FitTrend[[#This Row],[Date]])=7),1,0)</f>
        <v>1</v>
      </c>
      <c r="H818" s="10">
        <f>(Cafe_FitTrend[[#This Row],[Date]]-$B$372)/365*(1+$A$6)</f>
        <v>1.3441095890410961</v>
      </c>
      <c r="I818" s="8">
        <f>L$17+(L$18*Cafe_FitTrend[[#This Row],[Temp]])+(L$19*Cafe_FitTrend[[#This Row],[ADSpend]])+(L$20*Cafe_FitTrend[[#This Row],[TapsActive]])+(L$21*Cafe_FitTrend[[#This Row],[IsWeekend]])+(L$22*Cafe_FitTrend[[#This Row],[RollChange]])</f>
        <v>13712.359304650035</v>
      </c>
    </row>
    <row r="819" spans="2:9" x14ac:dyDescent="0.3">
      <c r="B819" s="1">
        <f t="shared" si="12"/>
        <v>43548</v>
      </c>
      <c r="C819" s="2">
        <v>12888.281497183452</v>
      </c>
      <c r="D819">
        <v>61</v>
      </c>
      <c r="E819" cm="1">
        <f t="array" ref="E819">_xlfn.SWITCH(MONTH(Cafe_FitTrend[[#This Row],[Date]]),1,100,2,100,3,100,4,150,5,150,6,150,7,150,8,200,9,150,10,150,11,150,12,150)</f>
        <v>100</v>
      </c>
      <c r="F819">
        <v>19</v>
      </c>
      <c r="G819">
        <f>IF(OR(WEEKDAY(Cafe_FitTrend[[#This Row],[Date]])=1, WEEKDAY(Cafe_FitTrend[[#This Row],[Date]])=7),1,0)</f>
        <v>1</v>
      </c>
      <c r="H819" s="10">
        <f>(Cafe_FitTrend[[#This Row],[Date]]-$B$372)/365*(1+$A$6)</f>
        <v>1.3471232876712329</v>
      </c>
      <c r="I819" s="8">
        <f>L$17+(L$18*Cafe_FitTrend[[#This Row],[Temp]])+(L$19*Cafe_FitTrend[[#This Row],[ADSpend]])+(L$20*Cafe_FitTrend[[#This Row],[TapsActive]])+(L$21*Cafe_FitTrend[[#This Row],[IsWeekend]])+(L$22*Cafe_FitTrend[[#This Row],[RollChange]])</f>
        <v>13785.430922327672</v>
      </c>
    </row>
    <row r="820" spans="2:9" x14ac:dyDescent="0.3">
      <c r="B820" s="1">
        <f t="shared" si="12"/>
        <v>43549</v>
      </c>
      <c r="C820" s="2">
        <v>10882.913584902508</v>
      </c>
      <c r="D820">
        <v>62</v>
      </c>
      <c r="E820" cm="1">
        <f t="array" ref="E820">_xlfn.SWITCH(MONTH(Cafe_FitTrend[[#This Row],[Date]]),1,100,2,100,3,100,4,150,5,150,6,150,7,150,8,200,9,150,10,150,11,150,12,150)</f>
        <v>100</v>
      </c>
      <c r="F820">
        <v>16</v>
      </c>
      <c r="G820">
        <f>IF(OR(WEEKDAY(Cafe_FitTrend[[#This Row],[Date]])=1, WEEKDAY(Cafe_FitTrend[[#This Row],[Date]])=7),1,0)</f>
        <v>0</v>
      </c>
      <c r="H820" s="10">
        <f>(Cafe_FitTrend[[#This Row],[Date]]-$B$372)/365*(1+$A$6)</f>
        <v>1.3501369863013701</v>
      </c>
      <c r="I820" s="8">
        <f>L$17+(L$18*Cafe_FitTrend[[#This Row],[Temp]])+(L$19*Cafe_FitTrend[[#This Row],[ADSpend]])+(L$20*Cafe_FitTrend[[#This Row],[TapsActive]])+(L$21*Cafe_FitTrend[[#This Row],[IsWeekend]])+(L$22*Cafe_FitTrend[[#This Row],[RollChange]])</f>
        <v>11047.322857552404</v>
      </c>
    </row>
    <row r="821" spans="2:9" x14ac:dyDescent="0.3">
      <c r="B821" s="1">
        <f t="shared" si="12"/>
        <v>43550</v>
      </c>
      <c r="C821" s="2">
        <v>10748.607697316585</v>
      </c>
      <c r="D821">
        <v>56</v>
      </c>
      <c r="E821" cm="1">
        <f t="array" ref="E821">_xlfn.SWITCH(MONTH(Cafe_FitTrend[[#This Row],[Date]]),1,100,2,100,3,100,4,150,5,150,6,150,7,150,8,200,9,150,10,150,11,150,12,150)</f>
        <v>100</v>
      </c>
      <c r="F821">
        <v>14</v>
      </c>
      <c r="G821">
        <f>IF(OR(WEEKDAY(Cafe_FitTrend[[#This Row],[Date]])=1, WEEKDAY(Cafe_FitTrend[[#This Row],[Date]])=7),1,0)</f>
        <v>0</v>
      </c>
      <c r="H821" s="10">
        <f>(Cafe_FitTrend[[#This Row],[Date]]-$B$372)/365*(1+$A$6)</f>
        <v>1.3531506849315069</v>
      </c>
      <c r="I821" s="8">
        <f>L$17+(L$18*Cafe_FitTrend[[#This Row],[Temp]])+(L$19*Cafe_FitTrend[[#This Row],[ADSpend]])+(L$20*Cafe_FitTrend[[#This Row],[TapsActive]])+(L$21*Cafe_FitTrend[[#This Row],[IsWeekend]])+(L$22*Cafe_FitTrend[[#This Row],[RollChange]])</f>
        <v>10807.810073029561</v>
      </c>
    </row>
    <row r="822" spans="2:9" x14ac:dyDescent="0.3">
      <c r="B822" s="1">
        <f t="shared" si="12"/>
        <v>43551</v>
      </c>
      <c r="C822" s="2">
        <v>10710.311533892356</v>
      </c>
      <c r="D822">
        <v>55</v>
      </c>
      <c r="E822" cm="1">
        <f t="array" ref="E822">_xlfn.SWITCH(MONTH(Cafe_FitTrend[[#This Row],[Date]]),1,100,2,100,3,100,4,150,5,150,6,150,7,150,8,200,9,150,10,150,11,150,12,150)</f>
        <v>100</v>
      </c>
      <c r="F822">
        <v>14</v>
      </c>
      <c r="G822">
        <f>IF(OR(WEEKDAY(Cafe_FitTrend[[#This Row],[Date]])=1, WEEKDAY(Cafe_FitTrend[[#This Row],[Date]])=7),1,0)</f>
        <v>0</v>
      </c>
      <c r="H822" s="10">
        <f>(Cafe_FitTrend[[#This Row],[Date]]-$B$372)/365*(1+$A$6)</f>
        <v>1.3561643835616439</v>
      </c>
      <c r="I822" s="8">
        <f>L$17+(L$18*Cafe_FitTrend[[#This Row],[Temp]])+(L$19*Cafe_FitTrend[[#This Row],[ADSpend]])+(L$20*Cafe_FitTrend[[#This Row],[TapsActive]])+(L$21*Cafe_FitTrend[[#This Row],[IsWeekend]])+(L$22*Cafe_FitTrend[[#This Row],[RollChange]])</f>
        <v>10763.755412581806</v>
      </c>
    </row>
    <row r="823" spans="2:9" x14ac:dyDescent="0.3">
      <c r="B823" s="1">
        <f t="shared" si="12"/>
        <v>43552</v>
      </c>
      <c r="C823" s="2">
        <v>9476.3801211177361</v>
      </c>
      <c r="D823">
        <v>54</v>
      </c>
      <c r="E823" cm="1">
        <f t="array" ref="E823">_xlfn.SWITCH(MONTH(Cafe_FitTrend[[#This Row],[Date]]),1,100,2,100,3,100,4,150,5,150,6,150,7,150,8,200,9,150,10,150,11,150,12,150)</f>
        <v>100</v>
      </c>
      <c r="F823">
        <v>16</v>
      </c>
      <c r="G823">
        <f>IF(OR(WEEKDAY(Cafe_FitTrend[[#This Row],[Date]])=1, WEEKDAY(Cafe_FitTrend[[#This Row],[Date]])=7),1,0)</f>
        <v>0</v>
      </c>
      <c r="H823" s="10">
        <f>(Cafe_FitTrend[[#This Row],[Date]]-$B$372)/365*(1+$A$6)</f>
        <v>1.3591780821917809</v>
      </c>
      <c r="I823" s="8">
        <f>L$17+(L$18*Cafe_FitTrend[[#This Row],[Temp]])+(L$19*Cafe_FitTrend[[#This Row],[ADSpend]])+(L$20*Cafe_FitTrend[[#This Row],[TapsActive]])+(L$21*Cafe_FitTrend[[#This Row],[IsWeekend]])+(L$22*Cafe_FitTrend[[#This Row],[RollChange]])</f>
        <v>10680.534829159205</v>
      </c>
    </row>
    <row r="824" spans="2:9" x14ac:dyDescent="0.3">
      <c r="B824" s="1">
        <f t="shared" si="12"/>
        <v>43553</v>
      </c>
      <c r="C824" s="2">
        <v>10809.674943955715</v>
      </c>
      <c r="D824">
        <v>61</v>
      </c>
      <c r="E824" cm="1">
        <f t="array" ref="E824">_xlfn.SWITCH(MONTH(Cafe_FitTrend[[#This Row],[Date]]),1,100,2,100,3,100,4,150,5,150,6,150,7,150,8,200,9,150,10,150,11,150,12,150)</f>
        <v>100</v>
      </c>
      <c r="F824">
        <v>20</v>
      </c>
      <c r="G824">
        <f>IF(OR(WEEKDAY(Cafe_FitTrend[[#This Row],[Date]])=1, WEEKDAY(Cafe_FitTrend[[#This Row],[Date]])=7),1,0)</f>
        <v>0</v>
      </c>
      <c r="H824" s="10">
        <f>(Cafe_FitTrend[[#This Row],[Date]]-$B$372)/365*(1+$A$6)</f>
        <v>1.3621917808219179</v>
      </c>
      <c r="I824" s="8">
        <f>L$17+(L$18*Cafe_FitTrend[[#This Row],[Temp]])+(L$19*Cafe_FitTrend[[#This Row],[ADSpend]])+(L$20*Cafe_FitTrend[[#This Row],[TapsActive]])+(L$21*Cafe_FitTrend[[#This Row],[IsWeekend]])+(L$22*Cafe_FitTrend[[#This Row],[RollChange]])</f>
        <v>10933.546798041652</v>
      </c>
    </row>
    <row r="825" spans="2:9" x14ac:dyDescent="0.3">
      <c r="B825" s="1">
        <f t="shared" si="12"/>
        <v>43554</v>
      </c>
      <c r="C825" s="2">
        <v>15011.961909719954</v>
      </c>
      <c r="D825">
        <v>65</v>
      </c>
      <c r="E825" cm="1">
        <f t="array" ref="E825">_xlfn.SWITCH(MONTH(Cafe_FitTrend[[#This Row],[Date]]),1,100,2,100,3,100,4,150,5,150,6,150,7,150,8,200,9,150,10,150,11,150,12,150)</f>
        <v>100</v>
      </c>
      <c r="F825">
        <v>13</v>
      </c>
      <c r="G825">
        <f>IF(OR(WEEKDAY(Cafe_FitTrend[[#This Row],[Date]])=1, WEEKDAY(Cafe_FitTrend[[#This Row],[Date]])=7),1,0)</f>
        <v>1</v>
      </c>
      <c r="H825" s="10">
        <f>(Cafe_FitTrend[[#This Row],[Date]]-$B$372)/365*(1+$A$6)</f>
        <v>1.3652054794520547</v>
      </c>
      <c r="I825" s="8">
        <f>L$17+(L$18*Cafe_FitTrend[[#This Row],[Temp]])+(L$19*Cafe_FitTrend[[#This Row],[ADSpend]])+(L$20*Cafe_FitTrend[[#This Row],[TapsActive]])+(L$21*Cafe_FitTrend[[#This Row],[IsWeekend]])+(L$22*Cafe_FitTrend[[#This Row],[RollChange]])</f>
        <v>14107.848822665565</v>
      </c>
    </row>
    <row r="826" spans="2:9" x14ac:dyDescent="0.3">
      <c r="B826" s="1">
        <f t="shared" si="12"/>
        <v>43555</v>
      </c>
      <c r="C826" s="2">
        <v>13059.878837781565</v>
      </c>
      <c r="D826">
        <v>56</v>
      </c>
      <c r="E826" cm="1">
        <f t="array" ref="E826">_xlfn.SWITCH(MONTH(Cafe_FitTrend[[#This Row],[Date]]),1,100,2,100,3,100,4,150,5,150,6,150,7,150,8,200,9,150,10,150,11,150,12,150)</f>
        <v>100</v>
      </c>
      <c r="F826">
        <v>17</v>
      </c>
      <c r="G826">
        <f>IF(OR(WEEKDAY(Cafe_FitTrend[[#This Row],[Date]])=1, WEEKDAY(Cafe_FitTrend[[#This Row],[Date]])=7),1,0)</f>
        <v>1</v>
      </c>
      <c r="H826" s="10">
        <f>(Cafe_FitTrend[[#This Row],[Date]]-$B$372)/365*(1+$A$6)</f>
        <v>1.368219178082192</v>
      </c>
      <c r="I826" s="8">
        <f>L$17+(L$18*Cafe_FitTrend[[#This Row],[Temp]])+(L$19*Cafe_FitTrend[[#This Row],[ADSpend]])+(L$20*Cafe_FitTrend[[#This Row],[TapsActive]])+(L$21*Cafe_FitTrend[[#This Row],[IsWeekend]])+(L$22*Cafe_FitTrend[[#This Row],[RollChange]])</f>
        <v>13610.063840988216</v>
      </c>
    </row>
    <row r="827" spans="2:9" x14ac:dyDescent="0.3">
      <c r="B827" s="1">
        <f t="shared" si="12"/>
        <v>43556</v>
      </c>
      <c r="C827" s="2">
        <v>11735.78439273715</v>
      </c>
      <c r="D827">
        <v>48</v>
      </c>
      <c r="E827" cm="1">
        <f t="array" ref="E827">_xlfn.SWITCH(MONTH(Cafe_FitTrend[[#This Row],[Date]]),1,100,2,100,3,100,4,150,5,150,6,150,7,150,8,200,9,150,10,150,11,150,12,150)</f>
        <v>150</v>
      </c>
      <c r="F827">
        <v>20</v>
      </c>
      <c r="G827">
        <f>IF(OR(WEEKDAY(Cafe_FitTrend[[#This Row],[Date]])=1, WEEKDAY(Cafe_FitTrend[[#This Row],[Date]])=7),1,0)</f>
        <v>0</v>
      </c>
      <c r="H827" s="10">
        <f>(Cafe_FitTrend[[#This Row],[Date]]-$B$372)/365*(1+$A$6)</f>
        <v>1.371232876712329</v>
      </c>
      <c r="I827" s="8">
        <f>L$17+(L$18*Cafe_FitTrend[[#This Row],[Temp]])+(L$19*Cafe_FitTrend[[#This Row],[ADSpend]])+(L$20*Cafe_FitTrend[[#This Row],[TapsActive]])+(L$21*Cafe_FitTrend[[#This Row],[IsWeekend]])+(L$22*Cafe_FitTrend[[#This Row],[RollChange]])</f>
        <v>11796.658388837257</v>
      </c>
    </row>
    <row r="828" spans="2:9" x14ac:dyDescent="0.3">
      <c r="B828" s="1">
        <f t="shared" si="12"/>
        <v>43557</v>
      </c>
      <c r="C828" s="2">
        <v>11965.615558630194</v>
      </c>
      <c r="D828">
        <v>53</v>
      </c>
      <c r="E828" cm="1">
        <f t="array" ref="E828">_xlfn.SWITCH(MONTH(Cafe_FitTrend[[#This Row],[Date]]),1,100,2,100,3,100,4,150,5,150,6,150,7,150,8,200,9,150,10,150,11,150,12,150)</f>
        <v>150</v>
      </c>
      <c r="F828">
        <v>18</v>
      </c>
      <c r="G828">
        <f>IF(OR(WEEKDAY(Cafe_FitTrend[[#This Row],[Date]])=1, WEEKDAY(Cafe_FitTrend[[#This Row],[Date]])=7),1,0)</f>
        <v>0</v>
      </c>
      <c r="H828" s="10">
        <f>(Cafe_FitTrend[[#This Row],[Date]]-$B$372)/365*(1+$A$6)</f>
        <v>1.3742465753424657</v>
      </c>
      <c r="I828" s="8">
        <f>L$17+(L$18*Cafe_FitTrend[[#This Row],[Temp]])+(L$19*Cafe_FitTrend[[#This Row],[ADSpend]])+(L$20*Cafe_FitTrend[[#This Row],[TapsActive]])+(L$21*Cafe_FitTrend[[#This Row],[IsWeekend]])+(L$22*Cafe_FitTrend[[#This Row],[RollChange]])</f>
        <v>12073.318507824275</v>
      </c>
    </row>
    <row r="829" spans="2:9" x14ac:dyDescent="0.3">
      <c r="B829" s="1">
        <f t="shared" si="12"/>
        <v>43558</v>
      </c>
      <c r="C829" s="2">
        <v>12026.253626357211</v>
      </c>
      <c r="D829">
        <v>57</v>
      </c>
      <c r="E829" cm="1">
        <f t="array" ref="E829">_xlfn.SWITCH(MONTH(Cafe_FitTrend[[#This Row],[Date]]),1,100,2,100,3,100,4,150,5,150,6,150,7,150,8,200,9,150,10,150,11,150,12,150)</f>
        <v>150</v>
      </c>
      <c r="F829">
        <v>18</v>
      </c>
      <c r="G829">
        <f>IF(OR(WEEKDAY(Cafe_FitTrend[[#This Row],[Date]])=1, WEEKDAY(Cafe_FitTrend[[#This Row],[Date]])=7),1,0)</f>
        <v>0</v>
      </c>
      <c r="H829" s="10">
        <f>(Cafe_FitTrend[[#This Row],[Date]]-$B$372)/365*(1+$A$6)</f>
        <v>1.377260273972603</v>
      </c>
      <c r="I829" s="8">
        <f>L$17+(L$18*Cafe_FitTrend[[#This Row],[Temp]])+(L$19*Cafe_FitTrend[[#This Row],[ADSpend]])+(L$20*Cafe_FitTrend[[#This Row],[TapsActive]])+(L$21*Cafe_FitTrend[[#This Row],[IsWeekend]])+(L$22*Cafe_FitTrend[[#This Row],[RollChange]])</f>
        <v>12263.88789442646</v>
      </c>
    </row>
    <row r="830" spans="2:9" x14ac:dyDescent="0.3">
      <c r="B830" s="1">
        <f t="shared" si="12"/>
        <v>43559</v>
      </c>
      <c r="C830" s="2">
        <v>11888.60616883223</v>
      </c>
      <c r="D830">
        <v>62</v>
      </c>
      <c r="E830" cm="1">
        <f t="array" ref="E830">_xlfn.SWITCH(MONTH(Cafe_FitTrend[[#This Row],[Date]]),1,100,2,100,3,100,4,150,5,150,6,150,7,150,8,200,9,150,10,150,11,150,12,150)</f>
        <v>150</v>
      </c>
      <c r="F830">
        <v>17</v>
      </c>
      <c r="G830">
        <f>IF(OR(WEEKDAY(Cafe_FitTrend[[#This Row],[Date]])=1, WEEKDAY(Cafe_FitTrend[[#This Row],[Date]])=7),1,0)</f>
        <v>0</v>
      </c>
      <c r="H830" s="10">
        <f>(Cafe_FitTrend[[#This Row],[Date]]-$B$372)/365*(1+$A$6)</f>
        <v>1.3802739726027398</v>
      </c>
      <c r="I830" s="8">
        <f>L$17+(L$18*Cafe_FitTrend[[#This Row],[Temp]])+(L$19*Cafe_FitTrend[[#This Row],[ADSpend]])+(L$20*Cafe_FitTrend[[#This Row],[TapsActive]])+(L$21*Cafe_FitTrend[[#This Row],[IsWeekend]])+(L$22*Cafe_FitTrend[[#This Row],[RollChange]])</f>
        <v>12520.965051926052</v>
      </c>
    </row>
    <row r="831" spans="2:9" x14ac:dyDescent="0.3">
      <c r="B831" s="1">
        <f t="shared" si="12"/>
        <v>43560</v>
      </c>
      <c r="C831" s="2">
        <v>13696.500645106116</v>
      </c>
      <c r="D831">
        <v>64</v>
      </c>
      <c r="E831" cm="1">
        <f t="array" ref="E831">_xlfn.SWITCH(MONTH(Cafe_FitTrend[[#This Row],[Date]]),1,100,2,100,3,100,4,150,5,150,6,150,7,150,8,200,9,150,10,150,11,150,12,150)</f>
        <v>150</v>
      </c>
      <c r="F831">
        <v>15</v>
      </c>
      <c r="G831">
        <f>IF(OR(WEEKDAY(Cafe_FitTrend[[#This Row],[Date]])=1, WEEKDAY(Cafe_FitTrend[[#This Row],[Date]])=7),1,0)</f>
        <v>0</v>
      </c>
      <c r="H831" s="10">
        <f>(Cafe_FitTrend[[#This Row],[Date]]-$B$372)/365*(1+$A$6)</f>
        <v>1.383287671232877</v>
      </c>
      <c r="I831" s="8">
        <f>L$17+(L$18*Cafe_FitTrend[[#This Row],[Temp]])+(L$19*Cafe_FitTrend[[#This Row],[ADSpend]])+(L$20*Cafe_FitTrend[[#This Row],[TapsActive]])+(L$21*Cafe_FitTrend[[#This Row],[IsWeekend]])+(L$22*Cafe_FitTrend[[#This Row],[RollChange]])</f>
        <v>12656.850742683109</v>
      </c>
    </row>
    <row r="832" spans="2:9" x14ac:dyDescent="0.3">
      <c r="B832" s="1">
        <f t="shared" si="12"/>
        <v>43561</v>
      </c>
      <c r="C832" s="2">
        <v>16213.554954626514</v>
      </c>
      <c r="D832">
        <v>65</v>
      </c>
      <c r="E832" cm="1">
        <f t="array" ref="E832">_xlfn.SWITCH(MONTH(Cafe_FitTrend[[#This Row],[Date]]),1,100,2,100,3,100,4,150,5,150,6,150,7,150,8,200,9,150,10,150,11,150,12,150)</f>
        <v>150</v>
      </c>
      <c r="F832">
        <v>15</v>
      </c>
      <c r="G832">
        <f>IF(OR(WEEKDAY(Cafe_FitTrend[[#This Row],[Date]])=1, WEEKDAY(Cafe_FitTrend[[#This Row],[Date]])=7),1,0)</f>
        <v>1</v>
      </c>
      <c r="H832" s="10">
        <f>(Cafe_FitTrend[[#This Row],[Date]]-$B$372)/365*(1+$A$6)</f>
        <v>1.3863013698630138</v>
      </c>
      <c r="I832" s="8">
        <f>L$17+(L$18*Cafe_FitTrend[[#This Row],[Temp]])+(L$19*Cafe_FitTrend[[#This Row],[ADSpend]])+(L$20*Cafe_FitTrend[[#This Row],[TapsActive]])+(L$21*Cafe_FitTrend[[#This Row],[IsWeekend]])+(L$22*Cafe_FitTrend[[#This Row],[RollChange]])</f>
        <v>15553.297608665092</v>
      </c>
    </row>
    <row r="833" spans="2:9" x14ac:dyDescent="0.3">
      <c r="B833" s="1">
        <f t="shared" si="12"/>
        <v>43562</v>
      </c>
      <c r="C833" s="2">
        <v>17128.226384738256</v>
      </c>
      <c r="D833">
        <v>69</v>
      </c>
      <c r="E833" cm="1">
        <f t="array" ref="E833">_xlfn.SWITCH(MONTH(Cafe_FitTrend[[#This Row],[Date]]),1,100,2,100,3,100,4,150,5,150,6,150,7,150,8,200,9,150,10,150,11,150,12,150)</f>
        <v>150</v>
      </c>
      <c r="F833">
        <v>14</v>
      </c>
      <c r="G833">
        <f>IF(OR(WEEKDAY(Cafe_FitTrend[[#This Row],[Date]])=1, WEEKDAY(Cafe_FitTrend[[#This Row],[Date]])=7),1,0)</f>
        <v>1</v>
      </c>
      <c r="H833" s="10">
        <f>(Cafe_FitTrend[[#This Row],[Date]]-$B$372)/365*(1+$A$6)</f>
        <v>1.3893150684931508</v>
      </c>
      <c r="I833" s="8">
        <f>L$17+(L$18*Cafe_FitTrend[[#This Row],[Temp]])+(L$19*Cafe_FitTrend[[#This Row],[ADSpend]])+(L$20*Cafe_FitTrend[[#This Row],[TapsActive]])+(L$21*Cafe_FitTrend[[#This Row],[IsWeekend]])+(L$22*Cafe_FitTrend[[#This Row],[RollChange]])</f>
        <v>15763.449956754701</v>
      </c>
    </row>
    <row r="834" spans="2:9" x14ac:dyDescent="0.3">
      <c r="B834" s="1">
        <f t="shared" si="12"/>
        <v>43563</v>
      </c>
      <c r="C834" s="2">
        <v>12984.221598791279</v>
      </c>
      <c r="D834">
        <v>70</v>
      </c>
      <c r="E834" cm="1">
        <f t="array" ref="E834">_xlfn.SWITCH(MONTH(Cafe_FitTrend[[#This Row],[Date]]),1,100,2,100,3,100,4,150,5,150,6,150,7,150,8,200,9,150,10,150,11,150,12,150)</f>
        <v>150</v>
      </c>
      <c r="F834">
        <v>20</v>
      </c>
      <c r="G834">
        <f>IF(OR(WEEKDAY(Cafe_FitTrend[[#This Row],[Date]])=1, WEEKDAY(Cafe_FitTrend[[#This Row],[Date]])=7),1,0)</f>
        <v>0</v>
      </c>
      <c r="H834" s="10">
        <f>(Cafe_FitTrend[[#This Row],[Date]]-$B$372)/365*(1+$A$6)</f>
        <v>1.3923287671232878</v>
      </c>
      <c r="I834" s="8">
        <f>L$17+(L$18*Cafe_FitTrend[[#This Row],[Temp]])+(L$19*Cafe_FitTrend[[#This Row],[ADSpend]])+(L$20*Cafe_FitTrend[[#This Row],[TapsActive]])+(L$21*Cafe_FitTrend[[#This Row],[IsWeekend]])+(L$22*Cafe_FitTrend[[#This Row],[RollChange]])</f>
        <v>12849.095238592614</v>
      </c>
    </row>
    <row r="835" spans="2:9" x14ac:dyDescent="0.3">
      <c r="B835" s="1">
        <f t="shared" si="12"/>
        <v>43564</v>
      </c>
      <c r="C835" s="2">
        <v>13718.289458228164</v>
      </c>
      <c r="D835">
        <v>68</v>
      </c>
      <c r="E835" cm="1">
        <f t="array" ref="E835">_xlfn.SWITCH(MONTH(Cafe_FitTrend[[#This Row],[Date]]),1,100,2,100,3,100,4,150,5,150,6,150,7,150,8,200,9,150,10,150,11,150,12,150)</f>
        <v>150</v>
      </c>
      <c r="F835">
        <v>14</v>
      </c>
      <c r="G835">
        <f>IF(OR(WEEKDAY(Cafe_FitTrend[[#This Row],[Date]])=1, WEEKDAY(Cafe_FitTrend[[#This Row],[Date]])=7),1,0)</f>
        <v>0</v>
      </c>
      <c r="H835" s="10">
        <f>(Cafe_FitTrend[[#This Row],[Date]]-$B$372)/365*(1+$A$6)</f>
        <v>1.3953424657534248</v>
      </c>
      <c r="I835" s="8">
        <f>L$17+(L$18*Cafe_FitTrend[[#This Row],[Temp]])+(L$19*Cafe_FitTrend[[#This Row],[ADSpend]])+(L$20*Cafe_FitTrend[[#This Row],[TapsActive]])+(L$21*Cafe_FitTrend[[#This Row],[IsWeekend]])+(L$22*Cafe_FitTrend[[#This Row],[RollChange]])</f>
        <v>12875.613537659417</v>
      </c>
    </row>
    <row r="836" spans="2:9" x14ac:dyDescent="0.3">
      <c r="B836" s="1">
        <f t="shared" si="12"/>
        <v>43565</v>
      </c>
      <c r="C836" s="2">
        <v>12326.125720088243</v>
      </c>
      <c r="D836">
        <v>69</v>
      </c>
      <c r="E836" cm="1">
        <f t="array" ref="E836">_xlfn.SWITCH(MONTH(Cafe_FitTrend[[#This Row],[Date]]),1,100,2,100,3,100,4,150,5,150,6,150,7,150,8,200,9,150,10,150,11,150,12,150)</f>
        <v>150</v>
      </c>
      <c r="F836">
        <v>13</v>
      </c>
      <c r="G836">
        <f>IF(OR(WEEKDAY(Cafe_FitTrend[[#This Row],[Date]])=1, WEEKDAY(Cafe_FitTrend[[#This Row],[Date]])=7),1,0)</f>
        <v>0</v>
      </c>
      <c r="H836" s="10">
        <f>(Cafe_FitTrend[[#This Row],[Date]]-$B$372)/365*(1+$A$6)</f>
        <v>1.3983561643835618</v>
      </c>
      <c r="I836" s="8">
        <f>L$17+(L$18*Cafe_FitTrend[[#This Row],[Temp]])+(L$19*Cafe_FitTrend[[#This Row],[ADSpend]])+(L$20*Cafe_FitTrend[[#This Row],[TapsActive]])+(L$21*Cafe_FitTrend[[#This Row],[IsWeekend]])+(L$22*Cafe_FitTrend[[#This Row],[RollChange]])</f>
        <v>12944.991457519061</v>
      </c>
    </row>
    <row r="837" spans="2:9" x14ac:dyDescent="0.3">
      <c r="B837" s="1">
        <f t="shared" si="12"/>
        <v>43566</v>
      </c>
      <c r="C837" s="2">
        <v>14204.870464808093</v>
      </c>
      <c r="D837">
        <v>72</v>
      </c>
      <c r="E837" cm="1">
        <f t="array" ref="E837">_xlfn.SWITCH(MONTH(Cafe_FitTrend[[#This Row],[Date]]),1,100,2,100,3,100,4,150,5,150,6,150,7,150,8,200,9,150,10,150,11,150,12,150)</f>
        <v>150</v>
      </c>
      <c r="F837">
        <v>22</v>
      </c>
      <c r="G837">
        <f>IF(OR(WEEKDAY(Cafe_FitTrend[[#This Row],[Date]])=1, WEEKDAY(Cafe_FitTrend[[#This Row],[Date]])=7),1,0)</f>
        <v>0</v>
      </c>
      <c r="H837" s="10">
        <f>(Cafe_FitTrend[[#This Row],[Date]]-$B$372)/365*(1+$A$6)</f>
        <v>1.4013698630136988</v>
      </c>
      <c r="I837" s="8">
        <f>L$17+(L$18*Cafe_FitTrend[[#This Row],[Temp]])+(L$19*Cafe_FitTrend[[#This Row],[ADSpend]])+(L$20*Cafe_FitTrend[[#This Row],[TapsActive]])+(L$21*Cafe_FitTrend[[#This Row],[IsWeekend]])+(L$22*Cafe_FitTrend[[#This Row],[RollChange]])</f>
        <v>12912.389381324441</v>
      </c>
    </row>
    <row r="838" spans="2:9" x14ac:dyDescent="0.3">
      <c r="B838" s="1">
        <f t="shared" si="12"/>
        <v>43567</v>
      </c>
      <c r="C838" s="2">
        <v>12575.839512731924</v>
      </c>
      <c r="D838">
        <v>72</v>
      </c>
      <c r="E838" cm="1">
        <f t="array" ref="E838">_xlfn.SWITCH(MONTH(Cafe_FitTrend[[#This Row],[Date]]),1,100,2,100,3,100,4,150,5,150,6,150,7,150,8,200,9,150,10,150,11,150,12,150)</f>
        <v>150</v>
      </c>
      <c r="F838">
        <v>19</v>
      </c>
      <c r="G838">
        <f>IF(OR(WEEKDAY(Cafe_FitTrend[[#This Row],[Date]])=1, WEEKDAY(Cafe_FitTrend[[#This Row],[Date]])=7),1,0)</f>
        <v>0</v>
      </c>
      <c r="H838" s="10">
        <f>(Cafe_FitTrend[[#This Row],[Date]]-$B$372)/365*(1+$A$6)</f>
        <v>1.4043835616438358</v>
      </c>
      <c r="I838" s="8">
        <f>L$17+(L$18*Cafe_FitTrend[[#This Row],[Temp]])+(L$19*Cafe_FitTrend[[#This Row],[ADSpend]])+(L$20*Cafe_FitTrend[[#This Row],[TapsActive]])+(L$21*Cafe_FitTrend[[#This Row],[IsWeekend]])+(L$22*Cafe_FitTrend[[#This Row],[RollChange]])</f>
        <v>12974.008414748947</v>
      </c>
    </row>
    <row r="839" spans="2:9" x14ac:dyDescent="0.3">
      <c r="B839" s="1">
        <f t="shared" si="12"/>
        <v>43568</v>
      </c>
      <c r="C839" s="2">
        <v>17466.305835732539</v>
      </c>
      <c r="D839">
        <v>71</v>
      </c>
      <c r="E839" cm="1">
        <f t="array" ref="E839">_xlfn.SWITCH(MONTH(Cafe_FitTrend[[#This Row],[Date]]),1,100,2,100,3,100,4,150,5,150,6,150,7,150,8,200,9,150,10,150,11,150,12,150)</f>
        <v>150</v>
      </c>
      <c r="F839">
        <v>13</v>
      </c>
      <c r="G839">
        <f>IF(OR(WEEKDAY(Cafe_FitTrend[[#This Row],[Date]])=1, WEEKDAY(Cafe_FitTrend[[#This Row],[Date]])=7),1,0)</f>
        <v>1</v>
      </c>
      <c r="H839" s="10">
        <f>(Cafe_FitTrend[[#This Row],[Date]]-$B$372)/365*(1+$A$6)</f>
        <v>1.4073972602739726</v>
      </c>
      <c r="I839" s="8">
        <f>L$17+(L$18*Cafe_FitTrend[[#This Row],[Temp]])+(L$19*Cafe_FitTrend[[#This Row],[ADSpend]])+(L$20*Cafe_FitTrend[[#This Row],[TapsActive]])+(L$21*Cafe_FitTrend[[#This Row],[IsWeekend]])+(L$22*Cafe_FitTrend[[#This Row],[RollChange]])</f>
        <v>15894.103430835499</v>
      </c>
    </row>
    <row r="840" spans="2:9" x14ac:dyDescent="0.3">
      <c r="B840" s="1">
        <f t="shared" si="12"/>
        <v>43569</v>
      </c>
      <c r="C840" s="2">
        <v>14943.49994504272</v>
      </c>
      <c r="D840">
        <v>73</v>
      </c>
      <c r="E840" cm="1">
        <f t="array" ref="E840">_xlfn.SWITCH(MONTH(Cafe_FitTrend[[#This Row],[Date]]),1,100,2,100,3,100,4,150,5,150,6,150,7,150,8,200,9,150,10,150,11,150,12,150)</f>
        <v>150</v>
      </c>
      <c r="F840">
        <v>17</v>
      </c>
      <c r="G840">
        <f>IF(OR(WEEKDAY(Cafe_FitTrend[[#This Row],[Date]])=1, WEEKDAY(Cafe_FitTrend[[#This Row],[Date]])=7),1,0)</f>
        <v>1</v>
      </c>
      <c r="H840" s="10">
        <f>(Cafe_FitTrend[[#This Row],[Date]]-$B$372)/365*(1+$A$6)</f>
        <v>1.4104109589041098</v>
      </c>
      <c r="I840" s="8">
        <f>L$17+(L$18*Cafe_FitTrend[[#This Row],[Temp]])+(L$19*Cafe_FitTrend[[#This Row],[ADSpend]])+(L$20*Cafe_FitTrend[[#This Row],[TapsActive]])+(L$21*Cafe_FitTrend[[#This Row],[IsWeekend]])+(L$22*Cafe_FitTrend[[#This Row],[RollChange]])</f>
        <v>15912.491352668008</v>
      </c>
    </row>
    <row r="841" spans="2:9" x14ac:dyDescent="0.3">
      <c r="B841" s="1">
        <f t="shared" ref="B841:B904" si="13">B840+1</f>
        <v>43570</v>
      </c>
      <c r="C841" s="2">
        <v>12209.805624664741</v>
      </c>
      <c r="D841">
        <v>56</v>
      </c>
      <c r="E841" cm="1">
        <f t="array" ref="E841">_xlfn.SWITCH(MONTH(Cafe_FitTrend[[#This Row],[Date]]),1,100,2,100,3,100,4,150,5,150,6,150,7,150,8,200,9,150,10,150,11,150,12,150)</f>
        <v>150</v>
      </c>
      <c r="F841">
        <v>12</v>
      </c>
      <c r="G841">
        <f>IF(OR(WEEKDAY(Cafe_FitTrend[[#This Row],[Date]])=1, WEEKDAY(Cafe_FitTrend[[#This Row],[Date]])=7),1,0)</f>
        <v>0</v>
      </c>
      <c r="H841" s="10">
        <f>(Cafe_FitTrend[[#This Row],[Date]]-$B$372)/365*(1+$A$6)</f>
        <v>1.4134246575342466</v>
      </c>
      <c r="I841" s="8">
        <f>L$17+(L$18*Cafe_FitTrend[[#This Row],[Temp]])+(L$19*Cafe_FitTrend[[#This Row],[ADSpend]])+(L$20*Cafe_FitTrend[[#This Row],[TapsActive]])+(L$21*Cafe_FitTrend[[#This Row],[IsWeekend]])+(L$22*Cafe_FitTrend[[#This Row],[RollChange]])</f>
        <v>12368.902641487814</v>
      </c>
    </row>
    <row r="842" spans="2:9" x14ac:dyDescent="0.3">
      <c r="B842" s="1">
        <f t="shared" si="13"/>
        <v>43571</v>
      </c>
      <c r="C842" s="2">
        <v>12907.499478516926</v>
      </c>
      <c r="D842">
        <v>60</v>
      </c>
      <c r="E842" cm="1">
        <f t="array" ref="E842">_xlfn.SWITCH(MONTH(Cafe_FitTrend[[#This Row],[Date]]),1,100,2,100,3,100,4,150,5,150,6,150,7,150,8,200,9,150,10,150,11,150,12,150)</f>
        <v>150</v>
      </c>
      <c r="F842">
        <v>16</v>
      </c>
      <c r="G842">
        <f>IF(OR(WEEKDAY(Cafe_FitTrend[[#This Row],[Date]])=1, WEEKDAY(Cafe_FitTrend[[#This Row],[Date]])=7),1,0)</f>
        <v>0</v>
      </c>
      <c r="H842" s="10">
        <f>(Cafe_FitTrend[[#This Row],[Date]]-$B$372)/365*(1+$A$6)</f>
        <v>1.4164383561643836</v>
      </c>
      <c r="I842" s="8">
        <f>L$17+(L$18*Cafe_FitTrend[[#This Row],[Temp]])+(L$19*Cafe_FitTrend[[#This Row],[ADSpend]])+(L$20*Cafe_FitTrend[[#This Row],[TapsActive]])+(L$21*Cafe_FitTrend[[#This Row],[IsWeekend]])+(L$22*Cafe_FitTrend[[#This Row],[RollChange]])</f>
        <v>12481.140182140301</v>
      </c>
    </row>
    <row r="843" spans="2:9" x14ac:dyDescent="0.3">
      <c r="B843" s="1">
        <f t="shared" si="13"/>
        <v>43572</v>
      </c>
      <c r="C843" s="2">
        <v>12519.602063533883</v>
      </c>
      <c r="D843">
        <v>67</v>
      </c>
      <c r="E843" cm="1">
        <f t="array" ref="E843">_xlfn.SWITCH(MONTH(Cafe_FitTrend[[#This Row],[Date]]),1,100,2,100,3,100,4,150,5,150,6,150,7,150,8,200,9,150,10,150,11,150,12,150)</f>
        <v>150</v>
      </c>
      <c r="F843">
        <v>13</v>
      </c>
      <c r="G843">
        <f>IF(OR(WEEKDAY(Cafe_FitTrend[[#This Row],[Date]])=1, WEEKDAY(Cafe_FitTrend[[#This Row],[Date]])=7),1,0)</f>
        <v>0</v>
      </c>
      <c r="H843" s="10">
        <f>(Cafe_FitTrend[[#This Row],[Date]]-$B$372)/365*(1+$A$6)</f>
        <v>1.4194520547945206</v>
      </c>
      <c r="I843" s="8">
        <f>L$17+(L$18*Cafe_FitTrend[[#This Row],[Temp]])+(L$19*Cafe_FitTrend[[#This Row],[ADSpend]])+(L$20*Cafe_FitTrend[[#This Row],[TapsActive]])+(L$21*Cafe_FitTrend[[#This Row],[IsWeekend]])+(L$22*Cafe_FitTrend[[#This Row],[RollChange]])</f>
        <v>12871.232881434718</v>
      </c>
    </row>
    <row r="844" spans="2:9" x14ac:dyDescent="0.3">
      <c r="B844" s="1">
        <f t="shared" si="13"/>
        <v>43573</v>
      </c>
      <c r="C844" s="2">
        <v>14120.482099408226</v>
      </c>
      <c r="D844">
        <v>70</v>
      </c>
      <c r="E844" cm="1">
        <f t="array" ref="E844">_xlfn.SWITCH(MONTH(Cafe_FitTrend[[#This Row],[Date]]),1,100,2,100,3,100,4,150,5,150,6,150,7,150,8,200,9,150,10,150,11,150,12,150)</f>
        <v>150</v>
      </c>
      <c r="F844">
        <v>14</v>
      </c>
      <c r="G844">
        <f>IF(OR(WEEKDAY(Cafe_FitTrend[[#This Row],[Date]])=1, WEEKDAY(Cafe_FitTrend[[#This Row],[Date]])=7),1,0)</f>
        <v>0</v>
      </c>
      <c r="H844" s="10">
        <f>(Cafe_FitTrend[[#This Row],[Date]]-$B$372)/365*(1+$A$6)</f>
        <v>1.4224657534246576</v>
      </c>
      <c r="I844" s="8">
        <f>L$17+(L$18*Cafe_FitTrend[[#This Row],[Temp]])+(L$19*Cafe_FitTrend[[#This Row],[ADSpend]])+(L$20*Cafe_FitTrend[[#This Row],[TapsActive]])+(L$21*Cafe_FitTrend[[#This Row],[IsWeekend]])+(L$22*Cafe_FitTrend[[#This Row],[RollChange]])</f>
        <v>12995.29449713949</v>
      </c>
    </row>
    <row r="845" spans="2:9" x14ac:dyDescent="0.3">
      <c r="B845" s="1">
        <f t="shared" si="13"/>
        <v>43574</v>
      </c>
      <c r="C845" s="2">
        <v>13349.630375786834</v>
      </c>
      <c r="D845">
        <v>66</v>
      </c>
      <c r="E845" cm="1">
        <f t="array" ref="E845">_xlfn.SWITCH(MONTH(Cafe_FitTrend[[#This Row],[Date]]),1,100,2,100,3,100,4,150,5,150,6,150,7,150,8,200,9,150,10,150,11,150,12,150)</f>
        <v>150</v>
      </c>
      <c r="F845">
        <v>17</v>
      </c>
      <c r="G845">
        <f>IF(OR(WEEKDAY(Cafe_FitTrend[[#This Row],[Date]])=1, WEEKDAY(Cafe_FitTrend[[#This Row],[Date]])=7),1,0)</f>
        <v>0</v>
      </c>
      <c r="H845" s="10">
        <f>(Cafe_FitTrend[[#This Row],[Date]]-$B$372)/365*(1+$A$6)</f>
        <v>1.4254794520547944</v>
      </c>
      <c r="I845" s="8">
        <f>L$17+(L$18*Cafe_FitTrend[[#This Row],[Temp]])+(L$19*Cafe_FitTrend[[#This Row],[ADSpend]])+(L$20*Cafe_FitTrend[[#This Row],[TapsActive]])+(L$21*Cafe_FitTrend[[#This Row],[IsWeekend]])+(L$22*Cafe_FitTrend[[#This Row],[RollChange]])</f>
        <v>12751.716523999501</v>
      </c>
    </row>
    <row r="846" spans="2:9" x14ac:dyDescent="0.3">
      <c r="B846" s="1">
        <f t="shared" si="13"/>
        <v>43575</v>
      </c>
      <c r="C846" s="2">
        <v>13839.21209584397</v>
      </c>
      <c r="D846">
        <v>47</v>
      </c>
      <c r="E846" cm="1">
        <f t="array" ref="E846">_xlfn.SWITCH(MONTH(Cafe_FitTrend[[#This Row],[Date]]),1,100,2,100,3,100,4,150,5,150,6,150,7,150,8,200,9,150,10,150,11,150,12,150)</f>
        <v>150</v>
      </c>
      <c r="F846">
        <v>13</v>
      </c>
      <c r="G846">
        <f>IF(OR(WEEKDAY(Cafe_FitTrend[[#This Row],[Date]])=1, WEEKDAY(Cafe_FitTrend[[#This Row],[Date]])=7),1,0)</f>
        <v>1</v>
      </c>
      <c r="H846" s="10">
        <f>(Cafe_FitTrend[[#This Row],[Date]]-$B$372)/365*(1+$A$6)</f>
        <v>1.4284931506849317</v>
      </c>
      <c r="I846" s="8">
        <f>L$17+(L$18*Cafe_FitTrend[[#This Row],[Temp]])+(L$19*Cafe_FitTrend[[#This Row],[ADSpend]])+(L$20*Cafe_FitTrend[[#This Row],[TapsActive]])+(L$21*Cafe_FitTrend[[#This Row],[IsWeekend]])+(L$22*Cafe_FitTrend[[#This Row],[RollChange]])</f>
        <v>14787.99904773143</v>
      </c>
    </row>
    <row r="847" spans="2:9" x14ac:dyDescent="0.3">
      <c r="B847" s="1">
        <f t="shared" si="13"/>
        <v>43576</v>
      </c>
      <c r="C847" s="2">
        <v>14516.508919654745</v>
      </c>
      <c r="D847">
        <v>56</v>
      </c>
      <c r="E847" cm="1">
        <f t="array" ref="E847">_xlfn.SWITCH(MONTH(Cafe_FitTrend[[#This Row],[Date]]),1,100,2,100,3,100,4,150,5,150,6,150,7,150,8,200,9,150,10,150,11,150,12,150)</f>
        <v>150</v>
      </c>
      <c r="F847">
        <v>12</v>
      </c>
      <c r="G847">
        <f>IF(OR(WEEKDAY(Cafe_FitTrend[[#This Row],[Date]])=1, WEEKDAY(Cafe_FitTrend[[#This Row],[Date]])=7),1,0)</f>
        <v>1</v>
      </c>
      <c r="H847" s="10">
        <f>(Cafe_FitTrend[[#This Row],[Date]]-$B$372)/365*(1+$A$6)</f>
        <v>1.4315068493150687</v>
      </c>
      <c r="I847" s="8">
        <f>L$17+(L$18*Cafe_FitTrend[[#This Row],[Temp]])+(L$19*Cafe_FitTrend[[#This Row],[ADSpend]])+(L$20*Cafe_FitTrend[[#This Row],[TapsActive]])+(L$21*Cafe_FitTrend[[#This Row],[IsWeekend]])+(L$22*Cafe_FitTrend[[#This Row],[RollChange]])</f>
        <v>15232.775442870974</v>
      </c>
    </row>
    <row r="848" spans="2:9" x14ac:dyDescent="0.3">
      <c r="B848" s="1">
        <f t="shared" si="13"/>
        <v>43577</v>
      </c>
      <c r="C848" s="2">
        <v>13239.935499615569</v>
      </c>
      <c r="D848">
        <v>65</v>
      </c>
      <c r="E848" cm="1">
        <f t="array" ref="E848">_xlfn.SWITCH(MONTH(Cafe_FitTrend[[#This Row],[Date]]),1,100,2,100,3,100,4,150,5,150,6,150,7,150,8,200,9,150,10,150,11,150,12,150)</f>
        <v>150</v>
      </c>
      <c r="F848">
        <v>17</v>
      </c>
      <c r="G848">
        <f>IF(OR(WEEKDAY(Cafe_FitTrend[[#This Row],[Date]])=1, WEEKDAY(Cafe_FitTrend[[#This Row],[Date]])=7),1,0)</f>
        <v>0</v>
      </c>
      <c r="H848" s="10">
        <f>(Cafe_FitTrend[[#This Row],[Date]]-$B$372)/365*(1+$A$6)</f>
        <v>1.4345205479452057</v>
      </c>
      <c r="I848" s="8">
        <f>L$17+(L$18*Cafe_FitTrend[[#This Row],[Temp]])+(L$19*Cafe_FitTrend[[#This Row],[ADSpend]])+(L$20*Cafe_FitTrend[[#This Row],[TapsActive]])+(L$21*Cafe_FitTrend[[#This Row],[IsWeekend]])+(L$22*Cafe_FitTrend[[#This Row],[RollChange]])</f>
        <v>12713.402161476213</v>
      </c>
    </row>
    <row r="849" spans="2:9" x14ac:dyDescent="0.3">
      <c r="B849" s="1">
        <f t="shared" si="13"/>
        <v>43578</v>
      </c>
      <c r="C849" s="2">
        <v>13266.017142873581</v>
      </c>
      <c r="D849">
        <v>70</v>
      </c>
      <c r="E849" cm="1">
        <f t="array" ref="E849">_xlfn.SWITCH(MONTH(Cafe_FitTrend[[#This Row],[Date]]),1,100,2,100,3,100,4,150,5,150,6,150,7,150,8,200,9,150,10,150,11,150,12,150)</f>
        <v>150</v>
      </c>
      <c r="F849">
        <v>16</v>
      </c>
      <c r="G849">
        <f>IF(OR(WEEKDAY(Cafe_FitTrend[[#This Row],[Date]])=1, WEEKDAY(Cafe_FitTrend[[#This Row],[Date]])=7),1,0)</f>
        <v>0</v>
      </c>
      <c r="H849" s="10">
        <f>(Cafe_FitTrend[[#This Row],[Date]]-$B$372)/365*(1+$A$6)</f>
        <v>1.4375342465753427</v>
      </c>
      <c r="I849" s="8">
        <f>L$17+(L$18*Cafe_FitTrend[[#This Row],[Temp]])+(L$19*Cafe_FitTrend[[#This Row],[ADSpend]])+(L$20*Cafe_FitTrend[[#This Row],[TapsActive]])+(L$21*Cafe_FitTrend[[#This Row],[IsWeekend]])+(L$22*Cafe_FitTrend[[#This Row],[RollChange]])</f>
        <v>12970.479318975809</v>
      </c>
    </row>
    <row r="850" spans="2:9" x14ac:dyDescent="0.3">
      <c r="B850" s="1">
        <f t="shared" si="13"/>
        <v>43579</v>
      </c>
      <c r="C850" s="2">
        <v>12640.925003378961</v>
      </c>
      <c r="D850">
        <v>73</v>
      </c>
      <c r="E850" cm="1">
        <f t="array" ref="E850">_xlfn.SWITCH(MONTH(Cafe_FitTrend[[#This Row],[Date]]),1,100,2,100,3,100,4,150,5,150,6,150,7,150,8,200,9,150,10,150,11,150,12,150)</f>
        <v>150</v>
      </c>
      <c r="F850">
        <v>12</v>
      </c>
      <c r="G850">
        <f>IF(OR(WEEKDAY(Cafe_FitTrend[[#This Row],[Date]])=1, WEEKDAY(Cafe_FitTrend[[#This Row],[Date]])=7),1,0)</f>
        <v>0</v>
      </c>
      <c r="H850" s="10">
        <f>(Cafe_FitTrend[[#This Row],[Date]]-$B$372)/365*(1+$A$6)</f>
        <v>1.4405479452054795</v>
      </c>
      <c r="I850" s="8">
        <f>L$17+(L$18*Cafe_FitTrend[[#This Row],[Temp]])+(L$19*Cafe_FitTrend[[#This Row],[ADSpend]])+(L$20*Cafe_FitTrend[[#This Row],[TapsActive]])+(L$21*Cafe_FitTrend[[#This Row],[IsWeekend]])+(L$22*Cafe_FitTrend[[#This Row],[RollChange]])</f>
        <v>13192.455742117701</v>
      </c>
    </row>
    <row r="851" spans="2:9" x14ac:dyDescent="0.3">
      <c r="B851" s="1">
        <f t="shared" si="13"/>
        <v>43580</v>
      </c>
      <c r="C851" s="2">
        <v>13350.514898020272</v>
      </c>
      <c r="D851">
        <v>69</v>
      </c>
      <c r="E851" cm="1">
        <f t="array" ref="E851">_xlfn.SWITCH(MONTH(Cafe_FitTrend[[#This Row],[Date]]),1,100,2,100,3,100,4,150,5,150,6,150,7,150,8,200,9,150,10,150,11,150,12,150)</f>
        <v>150</v>
      </c>
      <c r="F851">
        <v>17</v>
      </c>
      <c r="G851">
        <f>IF(OR(WEEKDAY(Cafe_FitTrend[[#This Row],[Date]])=1, WEEKDAY(Cafe_FitTrend[[#This Row],[Date]])=7),1,0)</f>
        <v>0</v>
      </c>
      <c r="H851" s="10">
        <f>(Cafe_FitTrend[[#This Row],[Date]]-$B$372)/365*(1+$A$6)</f>
        <v>1.4435616438356167</v>
      </c>
      <c r="I851" s="8">
        <f>L$17+(L$18*Cafe_FitTrend[[#This Row],[Temp]])+(L$19*Cafe_FitTrend[[#This Row],[ADSpend]])+(L$20*Cafe_FitTrend[[#This Row],[TapsActive]])+(L$21*Cafe_FitTrend[[#This Row],[IsWeekend]])+(L$22*Cafe_FitTrend[[#This Row],[RollChange]])</f>
        <v>12909.711846002863</v>
      </c>
    </row>
    <row r="852" spans="2:9" x14ac:dyDescent="0.3">
      <c r="B852" s="1">
        <f t="shared" si="13"/>
        <v>43581</v>
      </c>
      <c r="C852" s="2">
        <v>13564.552112153546</v>
      </c>
      <c r="D852">
        <v>65</v>
      </c>
      <c r="E852" cm="1">
        <f t="array" ref="E852">_xlfn.SWITCH(MONTH(Cafe_FitTrend[[#This Row],[Date]]),1,100,2,100,3,100,4,150,5,150,6,150,7,150,8,200,9,150,10,150,11,150,12,150)</f>
        <v>150</v>
      </c>
      <c r="F852">
        <v>14</v>
      </c>
      <c r="G852">
        <f>IF(OR(WEEKDAY(Cafe_FitTrend[[#This Row],[Date]])=1, WEEKDAY(Cafe_FitTrend[[#This Row],[Date]])=7),1,0)</f>
        <v>0</v>
      </c>
      <c r="H852" s="10">
        <f>(Cafe_FitTrend[[#This Row],[Date]]-$B$372)/365*(1+$A$6)</f>
        <v>1.4465753424657535</v>
      </c>
      <c r="I852" s="8">
        <f>L$17+(L$18*Cafe_FitTrend[[#This Row],[Temp]])+(L$19*Cafe_FitTrend[[#This Row],[ADSpend]])+(L$20*Cafe_FitTrend[[#This Row],[TapsActive]])+(L$21*Cafe_FitTrend[[#This Row],[IsWeekend]])+(L$22*Cafe_FitTrend[[#This Row],[RollChange]])</f>
        <v>12783.631641787419</v>
      </c>
    </row>
    <row r="853" spans="2:9" x14ac:dyDescent="0.3">
      <c r="B853" s="1">
        <f t="shared" si="13"/>
        <v>43582</v>
      </c>
      <c r="C853" s="2">
        <v>15180.344259891735</v>
      </c>
      <c r="D853">
        <v>64</v>
      </c>
      <c r="E853" cm="1">
        <f t="array" ref="E853">_xlfn.SWITCH(MONTH(Cafe_FitTrend[[#This Row],[Date]]),1,100,2,100,3,100,4,150,5,150,6,150,7,150,8,200,9,150,10,150,11,150,12,150)</f>
        <v>150</v>
      </c>
      <c r="F853">
        <v>16</v>
      </c>
      <c r="G853">
        <f>IF(OR(WEEKDAY(Cafe_FitTrend[[#This Row],[Date]])=1, WEEKDAY(Cafe_FitTrend[[#This Row],[Date]])=7),1,0)</f>
        <v>1</v>
      </c>
      <c r="H853" s="10">
        <f>(Cafe_FitTrend[[#This Row],[Date]]-$B$372)/365*(1+$A$6)</f>
        <v>1.4495890410958905</v>
      </c>
      <c r="I853" s="8">
        <f>L$17+(L$18*Cafe_FitTrend[[#This Row],[Temp]])+(L$19*Cafe_FitTrend[[#This Row],[ADSpend]])+(L$20*Cafe_FitTrend[[#This Row],[TapsActive]])+(L$21*Cafe_FitTrend[[#This Row],[IsWeekend]])+(L$22*Cafe_FitTrend[[#This Row],[RollChange]])</f>
        <v>15547.062965974579</v>
      </c>
    </row>
    <row r="854" spans="2:9" x14ac:dyDescent="0.3">
      <c r="B854" s="1">
        <f t="shared" si="13"/>
        <v>43583</v>
      </c>
      <c r="C854" s="2">
        <v>15895.721083200355</v>
      </c>
      <c r="D854">
        <v>69</v>
      </c>
      <c r="E854" cm="1">
        <f t="array" ref="E854">_xlfn.SWITCH(MONTH(Cafe_FitTrend[[#This Row],[Date]]),1,100,2,100,3,100,4,150,5,150,6,150,7,150,8,200,9,150,10,150,11,150,12,150)</f>
        <v>150</v>
      </c>
      <c r="F854">
        <v>19</v>
      </c>
      <c r="G854">
        <f>IF(OR(WEEKDAY(Cafe_FitTrend[[#This Row],[Date]])=1, WEEKDAY(Cafe_FitTrend[[#This Row],[Date]])=7),1,0)</f>
        <v>1</v>
      </c>
      <c r="H854" s="10">
        <f>(Cafe_FitTrend[[#This Row],[Date]]-$B$372)/365*(1+$A$6)</f>
        <v>1.4526027397260275</v>
      </c>
      <c r="I854" s="8">
        <f>L$17+(L$18*Cafe_FitTrend[[#This Row],[Temp]])+(L$19*Cafe_FitTrend[[#This Row],[ADSpend]])+(L$20*Cafe_FitTrend[[#This Row],[TapsActive]])+(L$21*Cafe_FitTrend[[#This Row],[IsWeekend]])+(L$22*Cafe_FitTrend[[#This Row],[RollChange]])</f>
        <v>15725.808277524477</v>
      </c>
    </row>
    <row r="855" spans="2:9" x14ac:dyDescent="0.3">
      <c r="B855" s="1">
        <f t="shared" si="13"/>
        <v>43584</v>
      </c>
      <c r="C855" s="2">
        <v>13217.4441175752</v>
      </c>
      <c r="D855">
        <v>74</v>
      </c>
      <c r="E855" cm="1">
        <f t="array" ref="E855">_xlfn.SWITCH(MONTH(Cafe_FitTrend[[#This Row],[Date]]),1,100,2,100,3,100,4,150,5,150,6,150,7,150,8,200,9,150,10,150,11,150,12,150)</f>
        <v>150</v>
      </c>
      <c r="F855">
        <v>14</v>
      </c>
      <c r="G855">
        <f>IF(OR(WEEKDAY(Cafe_FitTrend[[#This Row],[Date]])=1, WEEKDAY(Cafe_FitTrend[[#This Row],[Date]])=7),1,0)</f>
        <v>0</v>
      </c>
      <c r="H855" s="10">
        <f>(Cafe_FitTrend[[#This Row],[Date]]-$B$372)/365*(1+$A$6)</f>
        <v>1.4556164383561645</v>
      </c>
      <c r="I855" s="8">
        <f>L$17+(L$18*Cafe_FitTrend[[#This Row],[Temp]])+(L$19*Cafe_FitTrend[[#This Row],[ADSpend]])+(L$20*Cafe_FitTrend[[#This Row],[TapsActive]])+(L$21*Cafe_FitTrend[[#This Row],[IsWeekend]])+(L$22*Cafe_FitTrend[[#This Row],[RollChange]])</f>
        <v>13214.565373364007</v>
      </c>
    </row>
    <row r="856" spans="2:9" x14ac:dyDescent="0.3">
      <c r="B856" s="1">
        <f t="shared" si="13"/>
        <v>43585</v>
      </c>
      <c r="C856" s="2">
        <v>13303.459145358829</v>
      </c>
      <c r="D856">
        <v>75</v>
      </c>
      <c r="E856" cm="1">
        <f t="array" ref="E856">_xlfn.SWITCH(MONTH(Cafe_FitTrend[[#This Row],[Date]]),1,100,2,100,3,100,4,150,5,150,6,150,7,150,8,200,9,150,10,150,11,150,12,150)</f>
        <v>150</v>
      </c>
      <c r="F856">
        <v>13</v>
      </c>
      <c r="G856">
        <f>IF(OR(WEEKDAY(Cafe_FitTrend[[#This Row],[Date]])=1, WEEKDAY(Cafe_FitTrend[[#This Row],[Date]])=7),1,0)</f>
        <v>0</v>
      </c>
      <c r="H856" s="10">
        <f>(Cafe_FitTrend[[#This Row],[Date]]-$B$372)/365*(1+$A$6)</f>
        <v>1.4586301369863015</v>
      </c>
      <c r="I856" s="8">
        <f>L$17+(L$18*Cafe_FitTrend[[#This Row],[Temp]])+(L$19*Cafe_FitTrend[[#This Row],[ADSpend]])+(L$20*Cafe_FitTrend[[#This Row],[TapsActive]])+(L$21*Cafe_FitTrend[[#This Row],[IsWeekend]])+(L$22*Cafe_FitTrend[[#This Row],[RollChange]])</f>
        <v>13283.943293223652</v>
      </c>
    </row>
    <row r="857" spans="2:9" x14ac:dyDescent="0.3">
      <c r="B857" s="1">
        <f t="shared" si="13"/>
        <v>43586</v>
      </c>
      <c r="C857" s="2">
        <v>14283.281866786603</v>
      </c>
      <c r="D857">
        <v>74</v>
      </c>
      <c r="E857" cm="1">
        <f t="array" ref="E857">_xlfn.SWITCH(MONTH(Cafe_FitTrend[[#This Row],[Date]]),1,100,2,100,3,100,4,150,5,150,6,150,7,150,8,200,9,150,10,150,11,150,12,150)</f>
        <v>150</v>
      </c>
      <c r="F857">
        <v>14</v>
      </c>
      <c r="G857">
        <f>IF(OR(WEEKDAY(Cafe_FitTrend[[#This Row],[Date]])=1, WEEKDAY(Cafe_FitTrend[[#This Row],[Date]])=7),1,0)</f>
        <v>0</v>
      </c>
      <c r="H857" s="10">
        <f>(Cafe_FitTrend[[#This Row],[Date]]-$B$372)/365*(1+$A$6)</f>
        <v>1.4616438356164385</v>
      </c>
      <c r="I857" s="8">
        <f>L$17+(L$18*Cafe_FitTrend[[#This Row],[Temp]])+(L$19*Cafe_FitTrend[[#This Row],[ADSpend]])+(L$20*Cafe_FitTrend[[#This Row],[TapsActive]])+(L$21*Cafe_FitTrend[[#This Row],[IsWeekend]])+(L$22*Cafe_FitTrend[[#This Row],[RollChange]])</f>
        <v>13220.305671288474</v>
      </c>
    </row>
    <row r="858" spans="2:9" x14ac:dyDescent="0.3">
      <c r="B858" s="1">
        <f t="shared" si="13"/>
        <v>43587</v>
      </c>
      <c r="C858" s="2">
        <v>14459.056107085675</v>
      </c>
      <c r="D858">
        <v>74</v>
      </c>
      <c r="E858" cm="1">
        <f t="array" ref="E858">_xlfn.SWITCH(MONTH(Cafe_FitTrend[[#This Row],[Date]]),1,100,2,100,3,100,4,150,5,150,6,150,7,150,8,200,9,150,10,150,11,150,12,150)</f>
        <v>150</v>
      </c>
      <c r="F858">
        <v>18</v>
      </c>
      <c r="G858">
        <f>IF(OR(WEEKDAY(Cafe_FitTrend[[#This Row],[Date]])=1, WEEKDAY(Cafe_FitTrend[[#This Row],[Date]])=7),1,0)</f>
        <v>0</v>
      </c>
      <c r="H858" s="10">
        <f>(Cafe_FitTrend[[#This Row],[Date]]-$B$372)/365*(1+$A$6)</f>
        <v>1.4646575342465755</v>
      </c>
      <c r="I858" s="8">
        <f>L$17+(L$18*Cafe_FitTrend[[#This Row],[Temp]])+(L$19*Cafe_FitTrend[[#This Row],[ADSpend]])+(L$20*Cafe_FitTrend[[#This Row],[TapsActive]])+(L$21*Cafe_FitTrend[[#This Row],[IsWeekend]])+(L$22*Cafe_FitTrend[[#This Row],[RollChange]])</f>
        <v>13144.843974301009</v>
      </c>
    </row>
    <row r="859" spans="2:9" x14ac:dyDescent="0.3">
      <c r="B859" s="1">
        <f t="shared" si="13"/>
        <v>43588</v>
      </c>
      <c r="C859" s="2">
        <v>13848.894384166168</v>
      </c>
      <c r="D859">
        <v>75</v>
      </c>
      <c r="E859" cm="1">
        <f t="array" ref="E859">_xlfn.SWITCH(MONTH(Cafe_FitTrend[[#This Row],[Date]]),1,100,2,100,3,100,4,150,5,150,6,150,7,150,8,200,9,150,10,150,11,150,12,150)</f>
        <v>150</v>
      </c>
      <c r="F859">
        <v>18</v>
      </c>
      <c r="G859">
        <f>IF(OR(WEEKDAY(Cafe_FitTrend[[#This Row],[Date]])=1, WEEKDAY(Cafe_FitTrend[[#This Row],[Date]])=7),1,0)</f>
        <v>0</v>
      </c>
      <c r="H859" s="10">
        <f>(Cafe_FitTrend[[#This Row],[Date]]-$B$372)/365*(1+$A$6)</f>
        <v>1.4676712328767123</v>
      </c>
      <c r="I859" s="8">
        <f>L$17+(L$18*Cafe_FitTrend[[#This Row],[Temp]])+(L$19*Cafe_FitTrend[[#This Row],[ADSpend]])+(L$20*Cafe_FitTrend[[#This Row],[TapsActive]])+(L$21*Cafe_FitTrend[[#This Row],[IsWeekend]])+(L$22*Cafe_FitTrend[[#This Row],[RollChange]])</f>
        <v>13194.638932673231</v>
      </c>
    </row>
    <row r="860" spans="2:9" x14ac:dyDescent="0.3">
      <c r="B860" s="1">
        <f t="shared" si="13"/>
        <v>43589</v>
      </c>
      <c r="C860" s="2">
        <v>16701.502183543111</v>
      </c>
      <c r="D860">
        <v>76</v>
      </c>
      <c r="E860" cm="1">
        <f t="array" ref="E860">_xlfn.SWITCH(MONTH(Cafe_FitTrend[[#This Row],[Date]]),1,100,2,100,3,100,4,150,5,150,6,150,7,150,8,200,9,150,10,150,11,150,12,150)</f>
        <v>150</v>
      </c>
      <c r="F860">
        <v>21</v>
      </c>
      <c r="G860">
        <f>IF(OR(WEEKDAY(Cafe_FitTrend[[#This Row],[Date]])=1, WEEKDAY(Cafe_FitTrend[[#This Row],[Date]])=7),1,0)</f>
        <v>1</v>
      </c>
      <c r="H860" s="10">
        <f>(Cafe_FitTrend[[#This Row],[Date]]-$B$372)/365*(1+$A$6)</f>
        <v>1.4706849315068495</v>
      </c>
      <c r="I860" s="8">
        <f>L$17+(L$18*Cafe_FitTrend[[#This Row],[Temp]])+(L$19*Cafe_FitTrend[[#This Row],[ADSpend]])+(L$20*Cafe_FitTrend[[#This Row],[TapsActive]])+(L$21*Cafe_FitTrend[[#This Row],[IsWeekend]])+(L$22*Cafe_FitTrend[[#This Row],[RollChange]])</f>
        <v>16032.336914192943</v>
      </c>
    </row>
    <row r="861" spans="2:9" x14ac:dyDescent="0.3">
      <c r="B861" s="1">
        <f t="shared" si="13"/>
        <v>43590</v>
      </c>
      <c r="C861" s="2">
        <v>15307.10657335074</v>
      </c>
      <c r="D861">
        <v>71</v>
      </c>
      <c r="E861" cm="1">
        <f t="array" ref="E861">_xlfn.SWITCH(MONTH(Cafe_FitTrend[[#This Row],[Date]]),1,100,2,100,3,100,4,150,5,150,6,150,7,150,8,200,9,150,10,150,11,150,12,150)</f>
        <v>150</v>
      </c>
      <c r="F861">
        <v>12</v>
      </c>
      <c r="G861">
        <f>IF(OR(WEEKDAY(Cafe_FitTrend[[#This Row],[Date]])=1, WEEKDAY(Cafe_FitTrend[[#This Row],[Date]])=7),1,0)</f>
        <v>1</v>
      </c>
      <c r="H861" s="10">
        <f>(Cafe_FitTrend[[#This Row],[Date]]-$B$372)/365*(1+$A$6)</f>
        <v>1.4736986301369863</v>
      </c>
      <c r="I861" s="8">
        <f>L$17+(L$18*Cafe_FitTrend[[#This Row],[Temp]])+(L$19*Cafe_FitTrend[[#This Row],[ADSpend]])+(L$20*Cafe_FitTrend[[#This Row],[TapsActive]])+(L$21*Cafe_FitTrend[[#This Row],[IsWeekend]])+(L$22*Cafe_FitTrend[[#This Row],[RollChange]])</f>
        <v>15976.829669492054</v>
      </c>
    </row>
    <row r="862" spans="2:9" x14ac:dyDescent="0.3">
      <c r="B862" s="1">
        <f t="shared" si="13"/>
        <v>43591</v>
      </c>
      <c r="C862" s="2">
        <v>12212.76611499401</v>
      </c>
      <c r="D862">
        <v>69</v>
      </c>
      <c r="E862" cm="1">
        <f t="array" ref="E862">_xlfn.SWITCH(MONTH(Cafe_FitTrend[[#This Row],[Date]]),1,100,2,100,3,100,4,150,5,150,6,150,7,150,8,200,9,150,10,150,11,150,12,150)</f>
        <v>150</v>
      </c>
      <c r="F862">
        <v>13</v>
      </c>
      <c r="G862">
        <f>IF(OR(WEEKDAY(Cafe_FitTrend[[#This Row],[Date]])=1, WEEKDAY(Cafe_FitTrend[[#This Row],[Date]])=7),1,0)</f>
        <v>0</v>
      </c>
      <c r="H862" s="10">
        <f>(Cafe_FitTrend[[#This Row],[Date]]-$B$372)/365*(1+$A$6)</f>
        <v>1.4767123287671235</v>
      </c>
      <c r="I862" s="8">
        <f>L$17+(L$18*Cafe_FitTrend[[#This Row],[Temp]])+(L$19*Cafe_FitTrend[[#This Row],[ADSpend]])+(L$20*Cafe_FitTrend[[#This Row],[TapsActive]])+(L$21*Cafe_FitTrend[[#This Row],[IsWeekend]])+(L$22*Cafe_FitTrend[[#This Row],[RollChange]])</f>
        <v>13019.615330537126</v>
      </c>
    </row>
    <row r="863" spans="2:9" x14ac:dyDescent="0.3">
      <c r="B863" s="1">
        <f t="shared" si="13"/>
        <v>43592</v>
      </c>
      <c r="C863" s="2">
        <v>14721.711974678337</v>
      </c>
      <c r="D863">
        <v>74</v>
      </c>
      <c r="E863" cm="1">
        <f t="array" ref="E863">_xlfn.SWITCH(MONTH(Cafe_FitTrend[[#This Row],[Date]]),1,100,2,100,3,100,4,150,5,150,6,150,7,150,8,200,9,150,10,150,11,150,12,150)</f>
        <v>150</v>
      </c>
      <c r="F863">
        <v>17</v>
      </c>
      <c r="G863">
        <f>IF(OR(WEEKDAY(Cafe_FitTrend[[#This Row],[Date]])=1, WEEKDAY(Cafe_FitTrend[[#This Row],[Date]])=7),1,0)</f>
        <v>0</v>
      </c>
      <c r="H863" s="10">
        <f>(Cafe_FitTrend[[#This Row],[Date]]-$B$372)/365*(1+$A$6)</f>
        <v>1.4797260273972603</v>
      </c>
      <c r="I863" s="8">
        <f>L$17+(L$18*Cafe_FitTrend[[#This Row],[Temp]])+(L$19*Cafe_FitTrend[[#This Row],[ADSpend]])+(L$20*Cafe_FitTrend[[#This Row],[TapsActive]])+(L$21*Cafe_FitTrend[[#This Row],[IsWeekend]])+(L$22*Cafe_FitTrend[[#This Row],[RollChange]])</f>
        <v>13178.7776805996</v>
      </c>
    </row>
    <row r="864" spans="2:9" x14ac:dyDescent="0.3">
      <c r="B864" s="1">
        <f t="shared" si="13"/>
        <v>43593</v>
      </c>
      <c r="C864" s="2">
        <v>13736.800075461104</v>
      </c>
      <c r="D864">
        <v>74</v>
      </c>
      <c r="E864" cm="1">
        <f t="array" ref="E864">_xlfn.SWITCH(MONTH(Cafe_FitTrend[[#This Row],[Date]]),1,100,2,100,3,100,4,150,5,150,6,150,7,150,8,200,9,150,10,150,11,150,12,150)</f>
        <v>150</v>
      </c>
      <c r="F864">
        <v>22</v>
      </c>
      <c r="G864">
        <f>IF(OR(WEEKDAY(Cafe_FitTrend[[#This Row],[Date]])=1, WEEKDAY(Cafe_FitTrend[[#This Row],[Date]])=7),1,0)</f>
        <v>0</v>
      </c>
      <c r="H864" s="10">
        <f>(Cafe_FitTrend[[#This Row],[Date]]-$B$372)/365*(1+$A$6)</f>
        <v>1.4827397260273973</v>
      </c>
      <c r="I864" s="8">
        <f>L$17+(L$18*Cafe_FitTrend[[#This Row],[Temp]])+(L$19*Cafe_FitTrend[[#This Row],[ADSpend]])+(L$20*Cafe_FitTrend[[#This Row],[TapsActive]])+(L$21*Cafe_FitTrend[[#This Row],[IsWeekend]])+(L$22*Cafe_FitTrend[[#This Row],[RollChange]])</f>
        <v>13083.733022124714</v>
      </c>
    </row>
    <row r="865" spans="2:9" x14ac:dyDescent="0.3">
      <c r="B865" s="1">
        <f t="shared" si="13"/>
        <v>43594</v>
      </c>
      <c r="C865" s="2">
        <v>13823.091553843185</v>
      </c>
      <c r="D865">
        <v>73</v>
      </c>
      <c r="E865" cm="1">
        <f t="array" ref="E865">_xlfn.SWITCH(MONTH(Cafe_FitTrend[[#This Row],[Date]]),1,100,2,100,3,100,4,150,5,150,6,150,7,150,8,200,9,150,10,150,11,150,12,150)</f>
        <v>150</v>
      </c>
      <c r="F865">
        <v>21</v>
      </c>
      <c r="G865">
        <f>IF(OR(WEEKDAY(Cafe_FitTrend[[#This Row],[Date]])=1, WEEKDAY(Cafe_FitTrend[[#This Row],[Date]])=7),1,0)</f>
        <v>0</v>
      </c>
      <c r="H865" s="10">
        <f>(Cafe_FitTrend[[#This Row],[Date]]-$B$372)/365*(1+$A$6)</f>
        <v>1.4857534246575343</v>
      </c>
      <c r="I865" s="8">
        <f>L$17+(L$18*Cafe_FitTrend[[#This Row],[Temp]])+(L$19*Cafe_FitTrend[[#This Row],[ADSpend]])+(L$20*Cafe_FitTrend[[#This Row],[TapsActive]])+(L$21*Cafe_FitTrend[[#This Row],[IsWeekend]])+(L$22*Cafe_FitTrend[[#This Row],[RollChange]])</f>
        <v>13059.261323164385</v>
      </c>
    </row>
    <row r="866" spans="2:9" x14ac:dyDescent="0.3">
      <c r="B866" s="1">
        <f t="shared" si="13"/>
        <v>43595</v>
      </c>
      <c r="C866" s="2">
        <v>11847.397708530967</v>
      </c>
      <c r="D866">
        <v>71</v>
      </c>
      <c r="E866" cm="1">
        <f t="array" ref="E866">_xlfn.SWITCH(MONTH(Cafe_FitTrend[[#This Row],[Date]]),1,100,2,100,3,100,4,150,5,150,6,150,7,150,8,200,9,150,10,150,11,150,12,150)</f>
        <v>150</v>
      </c>
      <c r="F866">
        <v>19</v>
      </c>
      <c r="G866">
        <f>IF(OR(WEEKDAY(Cafe_FitTrend[[#This Row],[Date]])=1, WEEKDAY(Cafe_FitTrend[[#This Row],[Date]])=7),1,0)</f>
        <v>0</v>
      </c>
      <c r="H866" s="10">
        <f>(Cafe_FitTrend[[#This Row],[Date]]-$B$372)/365*(1+$A$6)</f>
        <v>1.4887671232876714</v>
      </c>
      <c r="I866" s="8">
        <f>L$17+(L$18*Cafe_FitTrend[[#This Row],[Temp]])+(L$19*Cafe_FitTrend[[#This Row],[ADSpend]])+(L$20*Cafe_FitTrend[[#This Row],[TapsActive]])+(L$21*Cafe_FitTrend[[#This Row],[IsWeekend]])+(L$22*Cafe_FitTrend[[#This Row],[RollChange]])</f>
        <v>13007.447776281489</v>
      </c>
    </row>
    <row r="867" spans="2:9" x14ac:dyDescent="0.3">
      <c r="B867" s="1">
        <f t="shared" si="13"/>
        <v>43596</v>
      </c>
      <c r="C867" s="2">
        <v>16564.528874016247</v>
      </c>
      <c r="D867">
        <v>74</v>
      </c>
      <c r="E867" cm="1">
        <f t="array" ref="E867">_xlfn.SWITCH(MONTH(Cafe_FitTrend[[#This Row],[Date]]),1,100,2,100,3,100,4,150,5,150,6,150,7,150,8,200,9,150,10,150,11,150,12,150)</f>
        <v>150</v>
      </c>
      <c r="F867">
        <v>18</v>
      </c>
      <c r="G867">
        <f>IF(OR(WEEKDAY(Cafe_FitTrend[[#This Row],[Date]])=1, WEEKDAY(Cafe_FitTrend[[#This Row],[Date]])=7),1,0)</f>
        <v>1</v>
      </c>
      <c r="H867" s="10">
        <f>(Cafe_FitTrend[[#This Row],[Date]]-$B$372)/365*(1+$A$6)</f>
        <v>1.4917808219178084</v>
      </c>
      <c r="I867" s="8">
        <f>L$17+(L$18*Cafe_FitTrend[[#This Row],[Temp]])+(L$19*Cafe_FitTrend[[#This Row],[ADSpend]])+(L$20*Cafe_FitTrend[[#This Row],[TapsActive]])+(L$21*Cafe_FitTrend[[#This Row],[IsWeekend]])+(L$22*Cafe_FitTrend[[#This Row],[RollChange]])</f>
        <v>16017.327222570872</v>
      </c>
    </row>
    <row r="868" spans="2:9" x14ac:dyDescent="0.3">
      <c r="B868" s="1">
        <f t="shared" si="13"/>
        <v>43597</v>
      </c>
      <c r="C868" s="2">
        <v>16930.17910884352</v>
      </c>
      <c r="D868">
        <v>69</v>
      </c>
      <c r="E868" cm="1">
        <f t="array" ref="E868">_xlfn.SWITCH(MONTH(Cafe_FitTrend[[#This Row],[Date]]),1,100,2,100,3,100,4,150,5,150,6,150,7,150,8,200,9,150,10,150,11,150,12,150)</f>
        <v>150</v>
      </c>
      <c r="F868">
        <v>20</v>
      </c>
      <c r="G868">
        <f>IF(OR(WEEKDAY(Cafe_FitTrend[[#This Row],[Date]])=1, WEEKDAY(Cafe_FitTrend[[#This Row],[Date]])=7),1,0)</f>
        <v>1</v>
      </c>
      <c r="H868" s="10">
        <f>(Cafe_FitTrend[[#This Row],[Date]]-$B$372)/365*(1+$A$6)</f>
        <v>1.4947945205479454</v>
      </c>
      <c r="I868" s="8">
        <f>L$17+(L$18*Cafe_FitTrend[[#This Row],[Temp]])+(L$19*Cafe_FitTrend[[#This Row],[ADSpend]])+(L$20*Cafe_FitTrend[[#This Row],[TapsActive]])+(L$21*Cafe_FitTrend[[#This Row],[IsWeekend]])+(L$22*Cafe_FitTrend[[#This Row],[RollChange]])</f>
        <v>15746.407401508319</v>
      </c>
    </row>
    <row r="869" spans="2:9" x14ac:dyDescent="0.3">
      <c r="B869" s="1">
        <f t="shared" si="13"/>
        <v>43598</v>
      </c>
      <c r="C869" s="2">
        <v>14170.39656292769</v>
      </c>
      <c r="D869">
        <v>68</v>
      </c>
      <c r="E869" cm="1">
        <f t="array" ref="E869">_xlfn.SWITCH(MONTH(Cafe_FitTrend[[#This Row],[Date]]),1,100,2,100,3,100,4,150,5,150,6,150,7,150,8,200,9,150,10,150,11,150,12,150)</f>
        <v>150</v>
      </c>
      <c r="F869">
        <v>17</v>
      </c>
      <c r="G869">
        <f>IF(OR(WEEKDAY(Cafe_FitTrend[[#This Row],[Date]])=1, WEEKDAY(Cafe_FitTrend[[#This Row],[Date]])=7),1,0)</f>
        <v>0</v>
      </c>
      <c r="H869" s="10">
        <f>(Cafe_FitTrend[[#This Row],[Date]]-$B$372)/365*(1+$A$6)</f>
        <v>1.4978082191780824</v>
      </c>
      <c r="I869" s="8">
        <f>L$17+(L$18*Cafe_FitTrend[[#This Row],[Temp]])+(L$19*Cafe_FitTrend[[#This Row],[ADSpend]])+(L$20*Cafe_FitTrend[[#This Row],[TapsActive]])+(L$21*Cafe_FitTrend[[#This Row],[IsWeekend]])+(L$22*Cafe_FitTrend[[#This Row],[RollChange]])</f>
        <v>12914.449717913074</v>
      </c>
    </row>
    <row r="870" spans="2:9" x14ac:dyDescent="0.3">
      <c r="B870" s="1">
        <f t="shared" si="13"/>
        <v>43599</v>
      </c>
      <c r="C870" s="2">
        <v>12777.599042421891</v>
      </c>
      <c r="D870">
        <v>62</v>
      </c>
      <c r="E870" cm="1">
        <f t="array" ref="E870">_xlfn.SWITCH(MONTH(Cafe_FitTrend[[#This Row],[Date]]),1,100,2,100,3,100,4,150,5,150,6,150,7,150,8,200,9,150,10,150,11,150,12,150)</f>
        <v>150</v>
      </c>
      <c r="F870">
        <v>20</v>
      </c>
      <c r="G870">
        <f>IF(OR(WEEKDAY(Cafe_FitTrend[[#This Row],[Date]])=1, WEEKDAY(Cafe_FitTrend[[#This Row],[Date]])=7),1,0)</f>
        <v>0</v>
      </c>
      <c r="H870" s="10">
        <f>(Cafe_FitTrend[[#This Row],[Date]]-$B$372)/365*(1+$A$6)</f>
        <v>1.5008219178082192</v>
      </c>
      <c r="I870" s="8">
        <f>L$17+(L$18*Cafe_FitTrend[[#This Row],[Temp]])+(L$19*Cafe_FitTrend[[#This Row],[ADSpend]])+(L$20*Cafe_FitTrend[[#This Row],[TapsActive]])+(L$21*Cafe_FitTrend[[#This Row],[IsWeekend]])+(L$22*Cafe_FitTrend[[#This Row],[RollChange]])</f>
        <v>12577.02212595311</v>
      </c>
    </row>
    <row r="871" spans="2:9" x14ac:dyDescent="0.3">
      <c r="B871" s="1">
        <f t="shared" si="13"/>
        <v>43600</v>
      </c>
      <c r="C871" s="2">
        <v>12162.506167280095</v>
      </c>
      <c r="D871">
        <v>64</v>
      </c>
      <c r="E871" cm="1">
        <f t="array" ref="E871">_xlfn.SWITCH(MONTH(Cafe_FitTrend[[#This Row],[Date]]),1,100,2,100,3,100,4,150,5,150,6,150,7,150,8,200,9,150,10,150,11,150,12,150)</f>
        <v>150</v>
      </c>
      <c r="F871">
        <v>20</v>
      </c>
      <c r="G871">
        <f>IF(OR(WEEKDAY(Cafe_FitTrend[[#This Row],[Date]])=1, WEEKDAY(Cafe_FitTrend[[#This Row],[Date]])=7),1,0)</f>
        <v>0</v>
      </c>
      <c r="H871" s="10">
        <f>(Cafe_FitTrend[[#This Row],[Date]]-$B$372)/365*(1+$A$6)</f>
        <v>1.5038356164383564</v>
      </c>
      <c r="I871" s="8">
        <f>L$17+(L$18*Cafe_FitTrend[[#This Row],[Temp]])+(L$19*Cafe_FitTrend[[#This Row],[ADSpend]])+(L$20*Cafe_FitTrend[[#This Row],[TapsActive]])+(L$21*Cafe_FitTrend[[#This Row],[IsWeekend]])+(L$22*Cafe_FitTrend[[#This Row],[RollChange]])</f>
        <v>12673.74189373532</v>
      </c>
    </row>
    <row r="872" spans="2:9" x14ac:dyDescent="0.3">
      <c r="B872" s="1">
        <f t="shared" si="13"/>
        <v>43601</v>
      </c>
      <c r="C872" s="2">
        <v>12579.136223359419</v>
      </c>
      <c r="D872">
        <v>73</v>
      </c>
      <c r="E872" cm="1">
        <f t="array" ref="E872">_xlfn.SWITCH(MONTH(Cafe_FitTrend[[#This Row],[Date]]),1,100,2,100,3,100,4,150,5,150,6,150,7,150,8,200,9,150,10,150,11,150,12,150)</f>
        <v>150</v>
      </c>
      <c r="F872">
        <v>16</v>
      </c>
      <c r="G872">
        <f>IF(OR(WEEKDAY(Cafe_FitTrend[[#This Row],[Date]])=1, WEEKDAY(Cafe_FitTrend[[#This Row],[Date]])=7),1,0)</f>
        <v>0</v>
      </c>
      <c r="H872" s="10">
        <f>(Cafe_FitTrend[[#This Row],[Date]]-$B$372)/365*(1+$A$6)</f>
        <v>1.5068493150684932</v>
      </c>
      <c r="I872" s="8">
        <f>L$17+(L$18*Cafe_FitTrend[[#This Row],[Temp]])+(L$19*Cafe_FitTrend[[#This Row],[ADSpend]])+(L$20*Cafe_FitTrend[[#This Row],[TapsActive]])+(L$21*Cafe_FitTrend[[#This Row],[IsWeekend]])+(L$22*Cafe_FitTrend[[#This Row],[RollChange]])</f>
        <v>13177.267173337137</v>
      </c>
    </row>
    <row r="873" spans="2:9" x14ac:dyDescent="0.3">
      <c r="B873" s="1">
        <f t="shared" si="13"/>
        <v>43602</v>
      </c>
      <c r="C873" s="2">
        <v>13481.07169346969</v>
      </c>
      <c r="D873">
        <v>76</v>
      </c>
      <c r="E873" cm="1">
        <f t="array" ref="E873">_xlfn.SWITCH(MONTH(Cafe_FitTrend[[#This Row],[Date]]),1,100,2,100,3,100,4,150,5,150,6,150,7,150,8,200,9,150,10,150,11,150,12,150)</f>
        <v>150</v>
      </c>
      <c r="F873">
        <v>16</v>
      </c>
      <c r="G873">
        <f>IF(OR(WEEKDAY(Cafe_FitTrend[[#This Row],[Date]])=1, WEEKDAY(Cafe_FitTrend[[#This Row],[Date]])=7),1,0)</f>
        <v>0</v>
      </c>
      <c r="H873" s="10">
        <f>(Cafe_FitTrend[[#This Row],[Date]]-$B$372)/365*(1+$A$6)</f>
        <v>1.5098630136986302</v>
      </c>
      <c r="I873" s="8">
        <f>L$17+(L$18*Cafe_FitTrend[[#This Row],[Temp]])+(L$19*Cafe_FitTrend[[#This Row],[ADSpend]])+(L$20*Cafe_FitTrend[[#This Row],[TapsActive]])+(L$21*Cafe_FitTrend[[#This Row],[IsWeekend]])+(L$22*Cafe_FitTrend[[#This Row],[RollChange]])</f>
        <v>13320.911750529332</v>
      </c>
    </row>
    <row r="874" spans="2:9" x14ac:dyDescent="0.3">
      <c r="B874" s="1">
        <f t="shared" si="13"/>
        <v>43603</v>
      </c>
      <c r="C874" s="2">
        <v>16514.924196003365</v>
      </c>
      <c r="D874">
        <v>76</v>
      </c>
      <c r="E874" cm="1">
        <f t="array" ref="E874">_xlfn.SWITCH(MONTH(Cafe_FitTrend[[#This Row],[Date]]),1,100,2,100,3,100,4,150,5,150,6,150,7,150,8,200,9,150,10,150,11,150,12,150)</f>
        <v>150</v>
      </c>
      <c r="F874">
        <v>16</v>
      </c>
      <c r="G874">
        <f>IF(OR(WEEKDAY(Cafe_FitTrend[[#This Row],[Date]])=1, WEEKDAY(Cafe_FitTrend[[#This Row],[Date]])=7),1,0)</f>
        <v>1</v>
      </c>
      <c r="H874" s="10">
        <f>(Cafe_FitTrend[[#This Row],[Date]]-$B$372)/365*(1+$A$6)</f>
        <v>1.5128767123287672</v>
      </c>
      <c r="I874" s="8">
        <f>L$17+(L$18*Cafe_FitTrend[[#This Row],[Temp]])+(L$19*Cafe_FitTrend[[#This Row],[ADSpend]])+(L$20*Cafe_FitTrend[[#This Row],[TapsActive]])+(L$21*Cafe_FitTrend[[#This Row],[IsWeekend]])+(L$22*Cafe_FitTrend[[#This Row],[RollChange]])</f>
        <v>16170.433807101328</v>
      </c>
    </row>
    <row r="875" spans="2:9" x14ac:dyDescent="0.3">
      <c r="B875" s="1">
        <f t="shared" si="13"/>
        <v>43604</v>
      </c>
      <c r="C875" s="2">
        <v>15155.857210550403</v>
      </c>
      <c r="D875">
        <v>78</v>
      </c>
      <c r="E875" cm="1">
        <f t="array" ref="E875">_xlfn.SWITCH(MONTH(Cafe_FitTrend[[#This Row],[Date]]),1,100,2,100,3,100,4,150,5,150,6,150,7,150,8,200,9,150,10,150,11,150,12,150)</f>
        <v>150</v>
      </c>
      <c r="F875">
        <v>20</v>
      </c>
      <c r="G875">
        <f>IF(OR(WEEKDAY(Cafe_FitTrend[[#This Row],[Date]])=1, WEEKDAY(Cafe_FitTrend[[#This Row],[Date]])=7),1,0)</f>
        <v>1</v>
      </c>
      <c r="H875" s="10">
        <f>(Cafe_FitTrend[[#This Row],[Date]]-$B$372)/365*(1+$A$6)</f>
        <v>1.5158904109589042</v>
      </c>
      <c r="I875" s="8">
        <f>L$17+(L$18*Cafe_FitTrend[[#This Row],[Temp]])+(L$19*Cafe_FitTrend[[#This Row],[ADSpend]])+(L$20*Cafe_FitTrend[[#This Row],[TapsActive]])+(L$21*Cafe_FitTrend[[#This Row],[IsWeekend]])+(L$22*Cafe_FitTrend[[#This Row],[RollChange]])</f>
        <v>16188.821728933841</v>
      </c>
    </row>
    <row r="876" spans="2:9" x14ac:dyDescent="0.3">
      <c r="B876" s="1">
        <f t="shared" si="13"/>
        <v>43605</v>
      </c>
      <c r="C876" s="2">
        <v>13905.820860211068</v>
      </c>
      <c r="D876">
        <v>78</v>
      </c>
      <c r="E876" cm="1">
        <f t="array" ref="E876">_xlfn.SWITCH(MONTH(Cafe_FitTrend[[#This Row],[Date]]),1,100,2,100,3,100,4,150,5,150,6,150,7,150,8,200,9,150,10,150,11,150,12,150)</f>
        <v>150</v>
      </c>
      <c r="F876">
        <v>21</v>
      </c>
      <c r="G876">
        <f>IF(OR(WEEKDAY(Cafe_FitTrend[[#This Row],[Date]])=1, WEEKDAY(Cafe_FitTrend[[#This Row],[Date]])=7),1,0)</f>
        <v>0</v>
      </c>
      <c r="H876" s="10">
        <f>(Cafe_FitTrend[[#This Row],[Date]]-$B$372)/365*(1+$A$6)</f>
        <v>1.5189041095890414</v>
      </c>
      <c r="I876" s="8">
        <f>L$17+(L$18*Cafe_FitTrend[[#This Row],[Temp]])+(L$19*Cafe_FitTrend[[#This Row],[ADSpend]])+(L$20*Cafe_FitTrend[[#This Row],[TapsActive]])+(L$21*Cafe_FitTrend[[#This Row],[IsWeekend]])+(L$22*Cafe_FitTrend[[#This Row],[RollChange]])</f>
        <v>13325.457008798887</v>
      </c>
    </row>
    <row r="877" spans="2:9" x14ac:dyDescent="0.3">
      <c r="B877" s="1">
        <f t="shared" si="13"/>
        <v>43606</v>
      </c>
      <c r="C877" s="2">
        <v>12376.697717319323</v>
      </c>
      <c r="D877">
        <v>79</v>
      </c>
      <c r="E877" cm="1">
        <f t="array" ref="E877">_xlfn.SWITCH(MONTH(Cafe_FitTrend[[#This Row],[Date]]),1,100,2,100,3,100,4,150,5,150,6,150,7,150,8,200,9,150,10,150,11,150,12,150)</f>
        <v>150</v>
      </c>
      <c r="F877">
        <v>20</v>
      </c>
      <c r="G877">
        <f>IF(OR(WEEKDAY(Cafe_FitTrend[[#This Row],[Date]])=1, WEEKDAY(Cafe_FitTrend[[#This Row],[Date]])=7),1,0)</f>
        <v>0</v>
      </c>
      <c r="H877" s="10">
        <f>(Cafe_FitTrend[[#This Row],[Date]]-$B$372)/365*(1+$A$6)</f>
        <v>1.5219178082191782</v>
      </c>
      <c r="I877" s="8">
        <f>L$17+(L$18*Cafe_FitTrend[[#This Row],[Temp]])+(L$19*Cafe_FitTrend[[#This Row],[ADSpend]])+(L$20*Cafe_FitTrend[[#This Row],[TapsActive]])+(L$21*Cafe_FitTrend[[#This Row],[IsWeekend]])+(L$22*Cafe_FitTrend[[#This Row],[RollChange]])</f>
        <v>13394.834928658533</v>
      </c>
    </row>
    <row r="878" spans="2:9" x14ac:dyDescent="0.3">
      <c r="B878" s="1">
        <f t="shared" si="13"/>
        <v>43607</v>
      </c>
      <c r="C878" s="2">
        <v>13495.489314542425</v>
      </c>
      <c r="D878">
        <v>82</v>
      </c>
      <c r="E878" cm="1">
        <f t="array" ref="E878">_xlfn.SWITCH(MONTH(Cafe_FitTrend[[#This Row],[Date]]),1,100,2,100,3,100,4,150,5,150,6,150,7,150,8,200,9,150,10,150,11,150,12,150)</f>
        <v>150</v>
      </c>
      <c r="F878">
        <v>19</v>
      </c>
      <c r="G878">
        <f>IF(OR(WEEKDAY(Cafe_FitTrend[[#This Row],[Date]])=1, WEEKDAY(Cafe_FitTrend[[#This Row],[Date]])=7),1,0)</f>
        <v>0</v>
      </c>
      <c r="H878" s="10">
        <f>(Cafe_FitTrend[[#This Row],[Date]]-$B$372)/365*(1+$A$6)</f>
        <v>1.5249315068493152</v>
      </c>
      <c r="I878" s="8">
        <f>L$17+(L$18*Cafe_FitTrend[[#This Row],[Temp]])+(L$19*Cafe_FitTrend[[#This Row],[ADSpend]])+(L$20*Cafe_FitTrend[[#This Row],[TapsActive]])+(L$21*Cafe_FitTrend[[#This Row],[IsWeekend]])+(L$22*Cafe_FitTrend[[#This Row],[RollChange]])</f>
        <v>13558.062467338152</v>
      </c>
    </row>
    <row r="879" spans="2:9" x14ac:dyDescent="0.3">
      <c r="B879" s="1">
        <f t="shared" si="13"/>
        <v>43608</v>
      </c>
      <c r="C879" s="2">
        <v>12958.285938151541</v>
      </c>
      <c r="D879">
        <v>81</v>
      </c>
      <c r="E879" cm="1">
        <f t="array" ref="E879">_xlfn.SWITCH(MONTH(Cafe_FitTrend[[#This Row],[Date]]),1,100,2,100,3,100,4,150,5,150,6,150,7,150,8,200,9,150,10,150,11,150,12,150)</f>
        <v>150</v>
      </c>
      <c r="F879">
        <v>15</v>
      </c>
      <c r="G879">
        <f>IF(OR(WEEKDAY(Cafe_FitTrend[[#This Row],[Date]])=1, WEEKDAY(Cafe_FitTrend[[#This Row],[Date]])=7),1,0)</f>
        <v>0</v>
      </c>
      <c r="H879" s="10">
        <f>(Cafe_FitTrend[[#This Row],[Date]]-$B$372)/365*(1+$A$6)</f>
        <v>1.5279452054794522</v>
      </c>
      <c r="I879" s="8">
        <f>L$17+(L$18*Cafe_FitTrend[[#This Row],[Temp]])+(L$19*Cafe_FitTrend[[#This Row],[ADSpend]])+(L$20*Cafe_FitTrend[[#This Row],[TapsActive]])+(L$21*Cafe_FitTrend[[#This Row],[IsWeekend]])+(L$22*Cafe_FitTrend[[#This Row],[RollChange]])</f>
        <v>13592.339652840094</v>
      </c>
    </row>
    <row r="880" spans="2:9" x14ac:dyDescent="0.3">
      <c r="B880" s="1">
        <f t="shared" si="13"/>
        <v>43609</v>
      </c>
      <c r="C880" s="2">
        <v>13368.11883817576</v>
      </c>
      <c r="D880">
        <v>82</v>
      </c>
      <c r="E880" cm="1">
        <f t="array" ref="E880">_xlfn.SWITCH(MONTH(Cafe_FitTrend[[#This Row],[Date]]),1,100,2,100,3,100,4,150,5,150,6,150,7,150,8,200,9,150,10,150,11,150,12,150)</f>
        <v>150</v>
      </c>
      <c r="F880">
        <v>18</v>
      </c>
      <c r="G880">
        <f>IF(OR(WEEKDAY(Cafe_FitTrend[[#This Row],[Date]])=1, WEEKDAY(Cafe_FitTrend[[#This Row],[Date]])=7),1,0)</f>
        <v>0</v>
      </c>
      <c r="H880" s="10">
        <f>(Cafe_FitTrend[[#This Row],[Date]]-$B$372)/365*(1+$A$6)</f>
        <v>1.5309589041095892</v>
      </c>
      <c r="I880" s="8">
        <f>L$17+(L$18*Cafe_FitTrend[[#This Row],[Temp]])+(L$19*Cafe_FitTrend[[#This Row],[ADSpend]])+(L$20*Cafe_FitTrend[[#This Row],[TapsActive]])+(L$21*Cafe_FitTrend[[#This Row],[IsWeekend]])+(L$22*Cafe_FitTrend[[#This Row],[RollChange]])</f>
        <v>13583.385726750043</v>
      </c>
    </row>
    <row r="881" spans="2:9" x14ac:dyDescent="0.3">
      <c r="B881" s="1">
        <f t="shared" si="13"/>
        <v>43610</v>
      </c>
      <c r="C881" s="2">
        <v>16386.584585878856</v>
      </c>
      <c r="D881">
        <v>84</v>
      </c>
      <c r="E881" cm="1">
        <f t="array" ref="E881">_xlfn.SWITCH(MONTH(Cafe_FitTrend[[#This Row],[Date]]),1,100,2,100,3,100,4,150,5,150,6,150,7,150,8,200,9,150,10,150,11,150,12,150)</f>
        <v>150</v>
      </c>
      <c r="F881">
        <v>15</v>
      </c>
      <c r="G881">
        <f>IF(OR(WEEKDAY(Cafe_FitTrend[[#This Row],[Date]])=1, WEEKDAY(Cafe_FitTrend[[#This Row],[Date]])=7),1,0)</f>
        <v>1</v>
      </c>
      <c r="H881" s="10">
        <f>(Cafe_FitTrend[[#This Row],[Date]]-$B$372)/365*(1+$A$6)</f>
        <v>1.533972602739726</v>
      </c>
      <c r="I881" s="8">
        <f>L$17+(L$18*Cafe_FitTrend[[#This Row],[Temp]])+(L$19*Cafe_FitTrend[[#This Row],[ADSpend]])+(L$20*Cafe_FitTrend[[#This Row],[TapsActive]])+(L$21*Cafe_FitTrend[[#This Row],[IsWeekend]])+(L$22*Cafe_FitTrend[[#This Row],[RollChange]])</f>
        <v>16585.506286604283</v>
      </c>
    </row>
    <row r="882" spans="2:9" x14ac:dyDescent="0.3">
      <c r="B882" s="1">
        <f t="shared" si="13"/>
        <v>43611</v>
      </c>
      <c r="C882" s="2">
        <v>16554.593168308213</v>
      </c>
      <c r="D882">
        <v>85</v>
      </c>
      <c r="E882" cm="1">
        <f t="array" ref="E882">_xlfn.SWITCH(MONTH(Cafe_FitTrend[[#This Row],[Date]]),1,100,2,100,3,100,4,150,5,150,6,150,7,150,8,200,9,150,10,150,11,150,12,150)</f>
        <v>150</v>
      </c>
      <c r="F882">
        <v>19</v>
      </c>
      <c r="G882">
        <f>IF(OR(WEEKDAY(Cafe_FitTrend[[#This Row],[Date]])=1, WEEKDAY(Cafe_FitTrend[[#This Row],[Date]])=7),1,0)</f>
        <v>1</v>
      </c>
      <c r="H882" s="10">
        <f>(Cafe_FitTrend[[#This Row],[Date]]-$B$372)/365*(1+$A$6)</f>
        <v>1.5369863013698633</v>
      </c>
      <c r="I882" s="8">
        <f>L$17+(L$18*Cafe_FitTrend[[#This Row],[Temp]])+(L$19*Cafe_FitTrend[[#This Row],[ADSpend]])+(L$20*Cafe_FitTrend[[#This Row],[TapsActive]])+(L$21*Cafe_FitTrend[[#This Row],[IsWeekend]])+(L$22*Cafe_FitTrend[[#This Row],[RollChange]])</f>
        <v>16556.96939902681</v>
      </c>
    </row>
    <row r="883" spans="2:9" x14ac:dyDescent="0.3">
      <c r="B883" s="1">
        <f t="shared" si="13"/>
        <v>43612</v>
      </c>
      <c r="C883" s="2">
        <v>14358.091085036129</v>
      </c>
      <c r="D883">
        <v>84</v>
      </c>
      <c r="E883" cm="1">
        <f t="array" ref="E883">_xlfn.SWITCH(MONTH(Cafe_FitTrend[[#This Row],[Date]]),1,100,2,100,3,100,4,150,5,150,6,150,7,150,8,200,9,150,10,150,11,150,12,150)</f>
        <v>150</v>
      </c>
      <c r="F883">
        <v>15</v>
      </c>
      <c r="G883">
        <f>IF(OR(WEEKDAY(Cafe_FitTrend[[#This Row],[Date]])=1, WEEKDAY(Cafe_FitTrend[[#This Row],[Date]])=7),1,0)</f>
        <v>0</v>
      </c>
      <c r="H883" s="10">
        <f>(Cafe_FitTrend[[#This Row],[Date]]-$B$372)/365*(1+$A$6)</f>
        <v>1.54</v>
      </c>
      <c r="I883" s="8">
        <f>L$17+(L$18*Cafe_FitTrend[[#This Row],[Temp]])+(L$19*Cafe_FitTrend[[#This Row],[ADSpend]])+(L$20*Cafe_FitTrend[[#This Row],[TapsActive]])+(L$21*Cafe_FitTrend[[#This Row],[IsWeekend]])+(L$22*Cafe_FitTrend[[#This Row],[RollChange]])</f>
        <v>13744.59467691899</v>
      </c>
    </row>
    <row r="884" spans="2:9" x14ac:dyDescent="0.3">
      <c r="B884" s="1">
        <f t="shared" si="13"/>
        <v>43613</v>
      </c>
      <c r="C884" s="2">
        <v>12959.562907443069</v>
      </c>
      <c r="D884">
        <v>84</v>
      </c>
      <c r="E884" cm="1">
        <f t="array" ref="E884">_xlfn.SWITCH(MONTH(Cafe_FitTrend[[#This Row],[Date]]),1,100,2,100,3,100,4,150,5,150,6,150,7,150,8,200,9,150,10,150,11,150,12,150)</f>
        <v>150</v>
      </c>
      <c r="F884">
        <v>22</v>
      </c>
      <c r="G884">
        <f>IF(OR(WEEKDAY(Cafe_FitTrend[[#This Row],[Date]])=1, WEEKDAY(Cafe_FitTrend[[#This Row],[Date]])=7),1,0)</f>
        <v>0</v>
      </c>
      <c r="H884" s="10">
        <f>(Cafe_FitTrend[[#This Row],[Date]]-$B$372)/365*(1+$A$6)</f>
        <v>1.543013698630137</v>
      </c>
      <c r="I884" s="8">
        <f>L$17+(L$18*Cafe_FitTrend[[#This Row],[Temp]])+(L$19*Cafe_FitTrend[[#This Row],[ADSpend]])+(L$20*Cafe_FitTrend[[#This Row],[TapsActive]])+(L$21*Cafe_FitTrend[[#This Row],[IsWeekend]])+(L$22*Cafe_FitTrend[[#This Row],[RollChange]])</f>
        <v>13610.384095469255</v>
      </c>
    </row>
    <row r="885" spans="2:9" x14ac:dyDescent="0.3">
      <c r="B885" s="1">
        <f t="shared" si="13"/>
        <v>43614</v>
      </c>
      <c r="C885" s="2">
        <v>12403.361445718761</v>
      </c>
      <c r="D885">
        <v>83</v>
      </c>
      <c r="E885" cm="1">
        <f t="array" ref="E885">_xlfn.SWITCH(MONTH(Cafe_FitTrend[[#This Row],[Date]]),1,100,2,100,3,100,4,150,5,150,6,150,7,150,8,200,9,150,10,150,11,150,12,150)</f>
        <v>150</v>
      </c>
      <c r="F885">
        <v>14</v>
      </c>
      <c r="G885">
        <f>IF(OR(WEEKDAY(Cafe_FitTrend[[#This Row],[Date]])=1, WEEKDAY(Cafe_FitTrend[[#This Row],[Date]])=7),1,0)</f>
        <v>0</v>
      </c>
      <c r="H885" s="10">
        <f>(Cafe_FitTrend[[#This Row],[Date]]-$B$372)/365*(1+$A$6)</f>
        <v>1.5460273972602743</v>
      </c>
      <c r="I885" s="8">
        <f>L$17+(L$18*Cafe_FitTrend[[#This Row],[Temp]])+(L$19*Cafe_FitTrend[[#This Row],[ADSpend]])+(L$20*Cafe_FitTrend[[#This Row],[TapsActive]])+(L$21*Cafe_FitTrend[[#This Row],[IsWeekend]])+(L$22*Cafe_FitTrend[[#This Row],[RollChange]])</f>
        <v>13722.993126920892</v>
      </c>
    </row>
    <row r="886" spans="2:9" x14ac:dyDescent="0.3">
      <c r="B886" s="1">
        <f t="shared" si="13"/>
        <v>43615</v>
      </c>
      <c r="C886" s="2">
        <v>14372.642874150533</v>
      </c>
      <c r="D886">
        <v>83</v>
      </c>
      <c r="E886" cm="1">
        <f t="array" ref="E886">_xlfn.SWITCH(MONTH(Cafe_FitTrend[[#This Row],[Date]]),1,100,2,100,3,100,4,150,5,150,6,150,7,150,8,200,9,150,10,150,11,150,12,150)</f>
        <v>150</v>
      </c>
      <c r="F886">
        <v>18</v>
      </c>
      <c r="G886">
        <f>IF(OR(WEEKDAY(Cafe_FitTrend[[#This Row],[Date]])=1, WEEKDAY(Cafe_FitTrend[[#This Row],[Date]])=7),1,0)</f>
        <v>0</v>
      </c>
      <c r="H886" s="10">
        <f>(Cafe_FitTrend[[#This Row],[Date]]-$B$372)/365*(1+$A$6)</f>
        <v>1.5490410958904111</v>
      </c>
      <c r="I886" s="8">
        <f>L$17+(L$18*Cafe_FitTrend[[#This Row],[Temp]])+(L$19*Cafe_FitTrend[[#This Row],[ADSpend]])+(L$20*Cafe_FitTrend[[#This Row],[TapsActive]])+(L$21*Cafe_FitTrend[[#This Row],[IsWeekend]])+(L$22*Cafe_FitTrend[[#This Row],[RollChange]])</f>
        <v>13647.53142993343</v>
      </c>
    </row>
    <row r="887" spans="2:9" x14ac:dyDescent="0.3">
      <c r="B887" s="1">
        <f t="shared" si="13"/>
        <v>43616</v>
      </c>
      <c r="C887" s="2">
        <v>14150.744027224522</v>
      </c>
      <c r="D887">
        <v>80</v>
      </c>
      <c r="E887" cm="1">
        <f t="array" ref="E887">_xlfn.SWITCH(MONTH(Cafe_FitTrend[[#This Row],[Date]]),1,100,2,100,3,100,4,150,5,150,6,150,7,150,8,200,9,150,10,150,11,150,12,150)</f>
        <v>150</v>
      </c>
      <c r="F887">
        <v>21</v>
      </c>
      <c r="G887">
        <f>IF(OR(WEEKDAY(Cafe_FitTrend[[#This Row],[Date]])=1, WEEKDAY(Cafe_FitTrend[[#This Row],[Date]])=7),1,0)</f>
        <v>0</v>
      </c>
      <c r="H887" s="10">
        <f>(Cafe_FitTrend[[#This Row],[Date]]-$B$372)/365*(1+$A$6)</f>
        <v>1.5520547945205481</v>
      </c>
      <c r="I887" s="8">
        <f>L$17+(L$18*Cafe_FitTrend[[#This Row],[Temp]])+(L$19*Cafe_FitTrend[[#This Row],[ADSpend]])+(L$20*Cafe_FitTrend[[#This Row],[TapsActive]])+(L$21*Cafe_FitTrend[[#This Row],[IsWeekend]])+(L$22*Cafe_FitTrend[[#This Row],[RollChange]])</f>
        <v>13450.878266203428</v>
      </c>
    </row>
    <row r="888" spans="2:9" x14ac:dyDescent="0.3">
      <c r="B888" s="1">
        <f t="shared" si="13"/>
        <v>43617</v>
      </c>
      <c r="C888" s="2">
        <v>15886.875899601891</v>
      </c>
      <c r="D888">
        <v>79</v>
      </c>
      <c r="E888" cm="1">
        <f t="array" ref="E888">_xlfn.SWITCH(MONTH(Cafe_FitTrend[[#This Row],[Date]]),1,100,2,100,3,100,4,150,5,150,6,150,7,150,8,200,9,150,10,150,11,150,12,150)</f>
        <v>150</v>
      </c>
      <c r="F888">
        <v>15</v>
      </c>
      <c r="G888">
        <f>IF(OR(WEEKDAY(Cafe_FitTrend[[#This Row],[Date]])=1, WEEKDAY(Cafe_FitTrend[[#This Row],[Date]])=7),1,0)</f>
        <v>1</v>
      </c>
      <c r="H888" s="10">
        <f>(Cafe_FitTrend[[#This Row],[Date]]-$B$372)/365*(1+$A$6)</f>
        <v>1.5550684931506851</v>
      </c>
      <c r="I888" s="8">
        <f>L$17+(L$18*Cafe_FitTrend[[#This Row],[Temp]])+(L$19*Cafe_FitTrend[[#This Row],[ADSpend]])+(L$20*Cafe_FitTrend[[#This Row],[TapsActive]])+(L$21*Cafe_FitTrend[[#This Row],[IsWeekend]])+(L$22*Cafe_FitTrend[[#This Row],[RollChange]])</f>
        <v>16370.97328228998</v>
      </c>
    </row>
    <row r="889" spans="2:9" x14ac:dyDescent="0.3">
      <c r="B889" s="1">
        <f t="shared" si="13"/>
        <v>43618</v>
      </c>
      <c r="C889" s="2">
        <v>15712.567038490874</v>
      </c>
      <c r="D889">
        <v>79</v>
      </c>
      <c r="E889" cm="1">
        <f t="array" ref="E889">_xlfn.SWITCH(MONTH(Cafe_FitTrend[[#This Row],[Date]]),1,100,2,100,3,100,4,150,5,150,6,150,7,150,8,200,9,150,10,150,11,150,12,150)</f>
        <v>150</v>
      </c>
      <c r="F889">
        <v>15</v>
      </c>
      <c r="G889">
        <f>IF(OR(WEEKDAY(Cafe_FitTrend[[#This Row],[Date]])=1, WEEKDAY(Cafe_FitTrend[[#This Row],[Date]])=7),1,0)</f>
        <v>1</v>
      </c>
      <c r="H889" s="10">
        <f>(Cafe_FitTrend[[#This Row],[Date]]-$B$372)/365*(1+$A$6)</f>
        <v>1.5580821917808221</v>
      </c>
      <c r="I889" s="8">
        <f>L$17+(L$18*Cafe_FitTrend[[#This Row],[Temp]])+(L$19*Cafe_FitTrend[[#This Row],[ADSpend]])+(L$20*Cafe_FitTrend[[#This Row],[TapsActive]])+(L$21*Cafe_FitTrend[[#This Row],[IsWeekend]])+(L$22*Cafe_FitTrend[[#This Row],[RollChange]])</f>
        <v>16373.843431252215</v>
      </c>
    </row>
    <row r="890" spans="2:9" x14ac:dyDescent="0.3">
      <c r="B890" s="1">
        <f t="shared" si="13"/>
        <v>43619</v>
      </c>
      <c r="C890" s="2">
        <v>13446.011829728512</v>
      </c>
      <c r="D890">
        <v>77</v>
      </c>
      <c r="E890" cm="1">
        <f t="array" ref="E890">_xlfn.SWITCH(MONTH(Cafe_FitTrend[[#This Row],[Date]]),1,100,2,100,3,100,4,150,5,150,6,150,7,150,8,200,9,150,10,150,11,150,12,150)</f>
        <v>150</v>
      </c>
      <c r="F890">
        <v>17</v>
      </c>
      <c r="G890">
        <f>IF(OR(WEEKDAY(Cafe_FitTrend[[#This Row],[Date]])=1, WEEKDAY(Cafe_FitTrend[[#This Row],[Date]])=7),1,0)</f>
        <v>0</v>
      </c>
      <c r="H890" s="10">
        <f>(Cafe_FitTrend[[#This Row],[Date]]-$B$372)/365*(1+$A$6)</f>
        <v>1.5610958904109589</v>
      </c>
      <c r="I890" s="8">
        <f>L$17+(L$18*Cafe_FitTrend[[#This Row],[Temp]])+(L$19*Cafe_FitTrend[[#This Row],[ADSpend]])+(L$20*Cafe_FitTrend[[#This Row],[TapsActive]])+(L$21*Cafe_FitTrend[[#This Row],[IsWeekend]])+(L$22*Cafe_FitTrend[[#This Row],[RollChange]])</f>
        <v>13397.04613080986</v>
      </c>
    </row>
    <row r="891" spans="2:9" x14ac:dyDescent="0.3">
      <c r="B891" s="1">
        <f t="shared" si="13"/>
        <v>43620</v>
      </c>
      <c r="C891" s="2">
        <v>13419.124792835017</v>
      </c>
      <c r="D891">
        <v>77</v>
      </c>
      <c r="E891" cm="1">
        <f t="array" ref="E891">_xlfn.SWITCH(MONTH(Cafe_FitTrend[[#This Row],[Date]]),1,100,2,100,3,100,4,150,5,150,6,150,7,150,8,200,9,150,10,150,11,150,12,150)</f>
        <v>150</v>
      </c>
      <c r="F891">
        <v>21</v>
      </c>
      <c r="G891">
        <f>IF(OR(WEEKDAY(Cafe_FitTrend[[#This Row],[Date]])=1, WEEKDAY(Cafe_FitTrend[[#This Row],[Date]])=7),1,0)</f>
        <v>0</v>
      </c>
      <c r="H891" s="10">
        <f>(Cafe_FitTrend[[#This Row],[Date]]-$B$372)/365*(1+$A$6)</f>
        <v>1.5641095890410961</v>
      </c>
      <c r="I891" s="8">
        <f>L$17+(L$18*Cafe_FitTrend[[#This Row],[Temp]])+(L$19*Cafe_FitTrend[[#This Row],[ADSpend]])+(L$20*Cafe_FitTrend[[#This Row],[TapsActive]])+(L$21*Cafe_FitTrend[[#This Row],[IsWeekend]])+(L$22*Cafe_FitTrend[[#This Row],[RollChange]])</f>
        <v>13321.584433822398</v>
      </c>
    </row>
    <row r="892" spans="2:9" x14ac:dyDescent="0.3">
      <c r="B892" s="1">
        <f t="shared" si="13"/>
        <v>43621</v>
      </c>
      <c r="C892" s="2">
        <v>13712.73048354329</v>
      </c>
      <c r="D892">
        <v>78</v>
      </c>
      <c r="E892" cm="1">
        <f t="array" ref="E892">_xlfn.SWITCH(MONTH(Cafe_FitTrend[[#This Row],[Date]]),1,100,2,100,3,100,4,150,5,150,6,150,7,150,8,200,9,150,10,150,11,150,12,150)</f>
        <v>150</v>
      </c>
      <c r="F892">
        <v>18</v>
      </c>
      <c r="G892">
        <f>IF(OR(WEEKDAY(Cafe_FitTrend[[#This Row],[Date]])=1, WEEKDAY(Cafe_FitTrend[[#This Row],[Date]])=7),1,0)</f>
        <v>0</v>
      </c>
      <c r="H892" s="10">
        <f>(Cafe_FitTrend[[#This Row],[Date]]-$B$372)/365*(1+$A$6)</f>
        <v>1.5671232876712329</v>
      </c>
      <c r="I892" s="8">
        <f>L$17+(L$18*Cafe_FitTrend[[#This Row],[Temp]])+(L$19*Cafe_FitTrend[[#This Row],[ADSpend]])+(L$20*Cafe_FitTrend[[#This Row],[TapsActive]])+(L$21*Cafe_FitTrend[[#This Row],[IsWeekend]])+(L$22*Cafe_FitTrend[[#This Row],[RollChange]])</f>
        <v>13430.128276656891</v>
      </c>
    </row>
    <row r="893" spans="2:9" x14ac:dyDescent="0.3">
      <c r="B893" s="1">
        <f t="shared" si="13"/>
        <v>43622</v>
      </c>
      <c r="C893" s="2">
        <v>12837.521923886696</v>
      </c>
      <c r="D893">
        <v>75</v>
      </c>
      <c r="E893" cm="1">
        <f t="array" ref="E893">_xlfn.SWITCH(MONTH(Cafe_FitTrend[[#This Row],[Date]]),1,100,2,100,3,100,4,150,5,150,6,150,7,150,8,200,9,150,10,150,11,150,12,150)</f>
        <v>150</v>
      </c>
      <c r="F893">
        <v>21</v>
      </c>
      <c r="G893">
        <f>IF(OR(WEEKDAY(Cafe_FitTrend[[#This Row],[Date]])=1, WEEKDAY(Cafe_FitTrend[[#This Row],[Date]])=7),1,0)</f>
        <v>0</v>
      </c>
      <c r="H893" s="10">
        <f>(Cafe_FitTrend[[#This Row],[Date]]-$B$372)/365*(1+$A$6)</f>
        <v>1.5701369863013701</v>
      </c>
      <c r="I893" s="8">
        <f>L$17+(L$18*Cafe_FitTrend[[#This Row],[Temp]])+(L$19*Cafe_FitTrend[[#This Row],[ADSpend]])+(L$20*Cafe_FitTrend[[#This Row],[TapsActive]])+(L$21*Cafe_FitTrend[[#This Row],[IsWeekend]])+(L$22*Cafe_FitTrend[[#This Row],[RollChange]])</f>
        <v>13233.47511292689</v>
      </c>
    </row>
    <row r="894" spans="2:9" x14ac:dyDescent="0.3">
      <c r="B894" s="1">
        <f t="shared" si="13"/>
        <v>43623</v>
      </c>
      <c r="C894" s="2">
        <v>12917.111438317572</v>
      </c>
      <c r="D894">
        <v>76</v>
      </c>
      <c r="E894" cm="1">
        <f t="array" ref="E894">_xlfn.SWITCH(MONTH(Cafe_FitTrend[[#This Row],[Date]]),1,100,2,100,3,100,4,150,5,150,6,150,7,150,8,200,9,150,10,150,11,150,12,150)</f>
        <v>150</v>
      </c>
      <c r="F894">
        <v>18</v>
      </c>
      <c r="G894">
        <f>IF(OR(WEEKDAY(Cafe_FitTrend[[#This Row],[Date]])=1, WEEKDAY(Cafe_FitTrend[[#This Row],[Date]])=7),1,0)</f>
        <v>0</v>
      </c>
      <c r="H894" s="10">
        <f>(Cafe_FitTrend[[#This Row],[Date]]-$B$372)/365*(1+$A$6)</f>
        <v>1.5731506849315069</v>
      </c>
      <c r="I894" s="8">
        <f>L$17+(L$18*Cafe_FitTrend[[#This Row],[Temp]])+(L$19*Cafe_FitTrend[[#This Row],[ADSpend]])+(L$20*Cafe_FitTrend[[#This Row],[TapsActive]])+(L$21*Cafe_FitTrend[[#This Row],[IsWeekend]])+(L$22*Cafe_FitTrend[[#This Row],[RollChange]])</f>
        <v>13342.018955761381</v>
      </c>
    </row>
    <row r="895" spans="2:9" x14ac:dyDescent="0.3">
      <c r="B895" s="1">
        <f t="shared" si="13"/>
        <v>43624</v>
      </c>
      <c r="C895" s="2">
        <v>17451.199922934789</v>
      </c>
      <c r="D895">
        <v>71</v>
      </c>
      <c r="E895" cm="1">
        <f t="array" ref="E895">_xlfn.SWITCH(MONTH(Cafe_FitTrend[[#This Row],[Date]]),1,100,2,100,3,100,4,150,5,150,6,150,7,150,8,200,9,150,10,150,11,150,12,150)</f>
        <v>150</v>
      </c>
      <c r="F895">
        <v>15</v>
      </c>
      <c r="G895">
        <f>IF(OR(WEEKDAY(Cafe_FitTrend[[#This Row],[Date]])=1, WEEKDAY(Cafe_FitTrend[[#This Row],[Date]])=7),1,0)</f>
        <v>1</v>
      </c>
      <c r="H895" s="10">
        <f>(Cafe_FitTrend[[#This Row],[Date]]-$B$372)/365*(1+$A$6)</f>
        <v>1.5761643835616439</v>
      </c>
      <c r="I895" s="8">
        <f>L$17+(L$18*Cafe_FitTrend[[#This Row],[Temp]])+(L$19*Cafe_FitTrend[[#This Row],[ADSpend]])+(L$20*Cafe_FitTrend[[#This Row],[TapsActive]])+(L$21*Cafe_FitTrend[[#This Row],[IsWeekend]])+(L$22*Cafe_FitTrend[[#This Row],[RollChange]])</f>
        <v>16015.665849745714</v>
      </c>
    </row>
    <row r="896" spans="2:9" x14ac:dyDescent="0.3">
      <c r="B896" s="1">
        <f t="shared" si="13"/>
        <v>43625</v>
      </c>
      <c r="C896" s="2">
        <v>17509.749088037701</v>
      </c>
      <c r="D896">
        <v>73</v>
      </c>
      <c r="E896" cm="1">
        <f t="array" ref="E896">_xlfn.SWITCH(MONTH(Cafe_FitTrend[[#This Row],[Date]]),1,100,2,100,3,100,4,150,5,150,6,150,7,150,8,200,9,150,10,150,11,150,12,150)</f>
        <v>150</v>
      </c>
      <c r="F896">
        <v>18</v>
      </c>
      <c r="G896">
        <f>IF(OR(WEEKDAY(Cafe_FitTrend[[#This Row],[Date]])=1, WEEKDAY(Cafe_FitTrend[[#This Row],[Date]])=7),1,0)</f>
        <v>1</v>
      </c>
      <c r="H896" s="10">
        <f>(Cafe_FitTrend[[#This Row],[Date]]-$B$372)/365*(1+$A$6)</f>
        <v>1.5791780821917811</v>
      </c>
      <c r="I896" s="8">
        <f>L$17+(L$18*Cafe_FitTrend[[#This Row],[Temp]])+(L$19*Cafe_FitTrend[[#This Row],[ADSpend]])+(L$20*Cafe_FitTrend[[#This Row],[TapsActive]])+(L$21*Cafe_FitTrend[[#This Row],[IsWeekend]])+(L$22*Cafe_FitTrend[[#This Row],[RollChange]])</f>
        <v>16053.636733065647</v>
      </c>
    </row>
    <row r="897" spans="2:9" x14ac:dyDescent="0.3">
      <c r="B897" s="1">
        <f t="shared" si="13"/>
        <v>43626</v>
      </c>
      <c r="C897" s="2">
        <v>13202.039035252714</v>
      </c>
      <c r="D897">
        <v>76</v>
      </c>
      <c r="E897" cm="1">
        <f t="array" ref="E897">_xlfn.SWITCH(MONTH(Cafe_FitTrend[[#This Row],[Date]]),1,100,2,100,3,100,4,150,5,150,6,150,7,150,8,200,9,150,10,150,11,150,12,150)</f>
        <v>150</v>
      </c>
      <c r="F897">
        <v>12</v>
      </c>
      <c r="G897">
        <f>IF(OR(WEEKDAY(Cafe_FitTrend[[#This Row],[Date]])=1, WEEKDAY(Cafe_FitTrend[[#This Row],[Date]])=7),1,0)</f>
        <v>0</v>
      </c>
      <c r="H897" s="10">
        <f>(Cafe_FitTrend[[#This Row],[Date]]-$B$372)/365*(1+$A$6)</f>
        <v>1.5821917808219179</v>
      </c>
      <c r="I897" s="8">
        <f>L$17+(L$18*Cafe_FitTrend[[#This Row],[Temp]])+(L$19*Cafe_FitTrend[[#This Row],[ADSpend]])+(L$20*Cafe_FitTrend[[#This Row],[TapsActive]])+(L$21*Cafe_FitTrend[[#This Row],[IsWeekend]])+(L$22*Cafe_FitTrend[[#This Row],[RollChange]])</f>
        <v>13468.127171572625</v>
      </c>
    </row>
    <row r="898" spans="2:9" x14ac:dyDescent="0.3">
      <c r="B898" s="1">
        <f t="shared" si="13"/>
        <v>43627</v>
      </c>
      <c r="C898" s="2">
        <v>14782.355620416423</v>
      </c>
      <c r="D898">
        <v>76</v>
      </c>
      <c r="E898" cm="1">
        <f t="array" ref="E898">_xlfn.SWITCH(MONTH(Cafe_FitTrend[[#This Row],[Date]]),1,100,2,100,3,100,4,150,5,150,6,150,7,150,8,200,9,150,10,150,11,150,12,150)</f>
        <v>150</v>
      </c>
      <c r="F898">
        <v>20</v>
      </c>
      <c r="G898">
        <f>IF(OR(WEEKDAY(Cafe_FitTrend[[#This Row],[Date]])=1, WEEKDAY(Cafe_FitTrend[[#This Row],[Date]])=7),1,0)</f>
        <v>0</v>
      </c>
      <c r="H898" s="10">
        <f>(Cafe_FitTrend[[#This Row],[Date]]-$B$372)/365*(1+$A$6)</f>
        <v>1.5852054794520549</v>
      </c>
      <c r="I898" s="8">
        <f>L$17+(L$18*Cafe_FitTrend[[#This Row],[Temp]])+(L$19*Cafe_FitTrend[[#This Row],[ADSpend]])+(L$20*Cafe_FitTrend[[#This Row],[TapsActive]])+(L$21*Cafe_FitTrend[[#This Row],[IsWeekend]])+(L$22*Cafe_FitTrend[[#This Row],[RollChange]])</f>
        <v>13314.333628635468</v>
      </c>
    </row>
    <row r="899" spans="2:9" x14ac:dyDescent="0.3">
      <c r="B899" s="1">
        <f t="shared" si="13"/>
        <v>43628</v>
      </c>
      <c r="C899" s="2">
        <v>12601.567740713906</v>
      </c>
      <c r="D899">
        <v>71</v>
      </c>
      <c r="E899" cm="1">
        <f t="array" ref="E899">_xlfn.SWITCH(MONTH(Cafe_FitTrend[[#This Row],[Date]]),1,100,2,100,3,100,4,150,5,150,6,150,7,150,8,200,9,150,10,150,11,150,12,150)</f>
        <v>150</v>
      </c>
      <c r="F899">
        <v>20</v>
      </c>
      <c r="G899">
        <f>IF(OR(WEEKDAY(Cafe_FitTrend[[#This Row],[Date]])=1, WEEKDAY(Cafe_FitTrend[[#This Row],[Date]])=7),1,0)</f>
        <v>0</v>
      </c>
      <c r="H899" s="10">
        <f>(Cafe_FitTrend[[#This Row],[Date]]-$B$372)/365*(1+$A$6)</f>
        <v>1.5882191780821919</v>
      </c>
      <c r="I899" s="8">
        <f>L$17+(L$18*Cafe_FitTrend[[#This Row],[Temp]])+(L$19*Cafe_FitTrend[[#This Row],[ADSpend]])+(L$20*Cafe_FitTrend[[#This Row],[TapsActive]])+(L$21*Cafe_FitTrend[[#This Row],[IsWeekend]])+(L$22*Cafe_FitTrend[[#This Row],[RollChange]])</f>
        <v>13082.579730547763</v>
      </c>
    </row>
    <row r="900" spans="2:9" x14ac:dyDescent="0.3">
      <c r="B900" s="1">
        <f t="shared" si="13"/>
        <v>43629</v>
      </c>
      <c r="C900" s="2">
        <v>12007.832070544444</v>
      </c>
      <c r="D900">
        <v>71</v>
      </c>
      <c r="E900" cm="1">
        <f t="array" ref="E900">_xlfn.SWITCH(MONTH(Cafe_FitTrend[[#This Row],[Date]]),1,100,2,100,3,100,4,150,5,150,6,150,7,150,8,200,9,150,10,150,11,150,12,150)</f>
        <v>150</v>
      </c>
      <c r="F900">
        <v>15</v>
      </c>
      <c r="G900">
        <f>IF(OR(WEEKDAY(Cafe_FitTrend[[#This Row],[Date]])=1, WEEKDAY(Cafe_FitTrend[[#This Row],[Date]])=7),1,0)</f>
        <v>0</v>
      </c>
      <c r="H900" s="10">
        <f>(Cafe_FitTrend[[#This Row],[Date]]-$B$372)/365*(1+$A$6)</f>
        <v>1.5912328767123289</v>
      </c>
      <c r="I900" s="8">
        <f>L$17+(L$18*Cafe_FitTrend[[#This Row],[Temp]])+(L$19*Cafe_FitTrend[[#This Row],[ADSpend]])+(L$20*Cafe_FitTrend[[#This Row],[TapsActive]])+(L$21*Cafe_FitTrend[[#This Row],[IsWeekend]])+(L$22*Cafe_FitTrend[[#This Row],[RollChange]])</f>
        <v>13183.364686947116</v>
      </c>
    </row>
    <row r="901" spans="2:9" x14ac:dyDescent="0.3">
      <c r="B901" s="1">
        <f t="shared" si="13"/>
        <v>43630</v>
      </c>
      <c r="C901" s="2">
        <v>12679.106627694919</v>
      </c>
      <c r="D901">
        <v>71</v>
      </c>
      <c r="E901" cm="1">
        <f t="array" ref="E901">_xlfn.SWITCH(MONTH(Cafe_FitTrend[[#This Row],[Date]]),1,100,2,100,3,100,4,150,5,150,6,150,7,150,8,200,9,150,10,150,11,150,12,150)</f>
        <v>150</v>
      </c>
      <c r="F901">
        <v>16</v>
      </c>
      <c r="G901">
        <f>IF(OR(WEEKDAY(Cafe_FitTrend[[#This Row],[Date]])=1, WEEKDAY(Cafe_FitTrend[[#This Row],[Date]])=7),1,0)</f>
        <v>0</v>
      </c>
      <c r="H901" s="10">
        <f>(Cafe_FitTrend[[#This Row],[Date]]-$B$372)/365*(1+$A$6)</f>
        <v>1.5942465753424657</v>
      </c>
      <c r="I901" s="8">
        <f>L$17+(L$18*Cafe_FitTrend[[#This Row],[Temp]])+(L$19*Cafe_FitTrend[[#This Row],[ADSpend]])+(L$20*Cafe_FitTrend[[#This Row],[TapsActive]])+(L$21*Cafe_FitTrend[[#This Row],[IsWeekend]])+(L$22*Cafe_FitTrend[[#This Row],[RollChange]])</f>
        <v>13166.651874421927</v>
      </c>
    </row>
    <row r="902" spans="2:9" x14ac:dyDescent="0.3">
      <c r="B902" s="1">
        <f t="shared" si="13"/>
        <v>43631</v>
      </c>
      <c r="C902" s="2">
        <v>14969.691744005047</v>
      </c>
      <c r="D902">
        <v>74</v>
      </c>
      <c r="E902" cm="1">
        <f t="array" ref="E902">_xlfn.SWITCH(MONTH(Cafe_FitTrend[[#This Row],[Date]]),1,100,2,100,3,100,4,150,5,150,6,150,7,150,8,200,9,150,10,150,11,150,12,150)</f>
        <v>150</v>
      </c>
      <c r="F902">
        <v>19</v>
      </c>
      <c r="G902">
        <f>IF(OR(WEEKDAY(Cafe_FitTrend[[#This Row],[Date]])=1, WEEKDAY(Cafe_FitTrend[[#This Row],[Date]])=7),1,0)</f>
        <v>1</v>
      </c>
      <c r="H902" s="10">
        <f>(Cafe_FitTrend[[#This Row],[Date]]-$B$372)/365*(1+$A$6)</f>
        <v>1.597260273972603</v>
      </c>
      <c r="I902" s="8">
        <f>L$17+(L$18*Cafe_FitTrend[[#This Row],[Temp]])+(L$19*Cafe_FitTrend[[#This Row],[ADSpend]])+(L$20*Cafe_FitTrend[[#This Row],[TapsActive]])+(L$21*Cafe_FitTrend[[#This Row],[IsWeekend]])+(L$22*Cafe_FitTrend[[#This Row],[RollChange]])</f>
        <v>16098.199474761612</v>
      </c>
    </row>
    <row r="903" spans="2:9" x14ac:dyDescent="0.3">
      <c r="B903" s="1">
        <f t="shared" si="13"/>
        <v>43632</v>
      </c>
      <c r="C903" s="2">
        <v>15272.533093065174</v>
      </c>
      <c r="D903">
        <v>79</v>
      </c>
      <c r="E903" cm="1">
        <f t="array" ref="E903">_xlfn.SWITCH(MONTH(Cafe_FitTrend[[#This Row],[Date]]),1,100,2,100,3,100,4,150,5,150,6,150,7,150,8,200,9,150,10,150,11,150,12,150)</f>
        <v>150</v>
      </c>
      <c r="F903">
        <v>17</v>
      </c>
      <c r="G903">
        <f>IF(OR(WEEKDAY(Cafe_FitTrend[[#This Row],[Date]])=1, WEEKDAY(Cafe_FitTrend[[#This Row],[Date]])=7),1,0)</f>
        <v>1</v>
      </c>
      <c r="H903" s="10">
        <f>(Cafe_FitTrend[[#This Row],[Date]]-$B$372)/365*(1+$A$6)</f>
        <v>1.6002739726027397</v>
      </c>
      <c r="I903" s="8">
        <f>L$17+(L$18*Cafe_FitTrend[[#This Row],[Temp]])+(L$19*Cafe_FitTrend[[#This Row],[ADSpend]])+(L$20*Cafe_FitTrend[[#This Row],[TapsActive]])+(L$21*Cafe_FitTrend[[#This Row],[IsWeekend]])+(L$22*Cafe_FitTrend[[#This Row],[RollChange]])</f>
        <v>16374.859593748628</v>
      </c>
    </row>
    <row r="904" spans="2:9" x14ac:dyDescent="0.3">
      <c r="B904" s="1">
        <f t="shared" si="13"/>
        <v>43633</v>
      </c>
      <c r="C904" s="2">
        <v>13032.903437778328</v>
      </c>
      <c r="D904">
        <v>82</v>
      </c>
      <c r="E904" cm="1">
        <f t="array" ref="E904">_xlfn.SWITCH(MONTH(Cafe_FitTrend[[#This Row],[Date]]),1,100,2,100,3,100,4,150,5,150,6,150,7,150,8,200,9,150,10,150,11,150,12,150)</f>
        <v>150</v>
      </c>
      <c r="F904">
        <v>14</v>
      </c>
      <c r="G904">
        <f>IF(OR(WEEKDAY(Cafe_FitTrend[[#This Row],[Date]])=1, WEEKDAY(Cafe_FitTrend[[#This Row],[Date]])=7),1,0)</f>
        <v>0</v>
      </c>
      <c r="H904" s="10">
        <f>(Cafe_FitTrend[[#This Row],[Date]]-$B$372)/365*(1+$A$6)</f>
        <v>1.6032876712328767</v>
      </c>
      <c r="I904" s="8">
        <f>L$17+(L$18*Cafe_FitTrend[[#This Row],[Temp]])+(L$19*Cafe_FitTrend[[#This Row],[ADSpend]])+(L$20*Cafe_FitTrend[[#This Row],[TapsActive]])+(L$21*Cafe_FitTrend[[#This Row],[IsWeekend]])+(L$22*Cafe_FitTrend[[#This Row],[RollChange]])</f>
        <v>13730.601147793337</v>
      </c>
    </row>
    <row r="905" spans="2:9" x14ac:dyDescent="0.3">
      <c r="B905" s="1">
        <f t="shared" ref="B905:B968" si="14">B904+1</f>
        <v>43634</v>
      </c>
      <c r="C905" s="2">
        <v>12672.974967791115</v>
      </c>
      <c r="D905">
        <v>78</v>
      </c>
      <c r="E905" cm="1">
        <f t="array" ref="E905">_xlfn.SWITCH(MONTH(Cafe_FitTrend[[#This Row],[Date]]),1,100,2,100,3,100,4,150,5,150,6,150,7,150,8,200,9,150,10,150,11,150,12,150)</f>
        <v>150</v>
      </c>
      <c r="F905">
        <v>18</v>
      </c>
      <c r="G905">
        <f>IF(OR(WEEKDAY(Cafe_FitTrend[[#This Row],[Date]])=1, WEEKDAY(Cafe_FitTrend[[#This Row],[Date]])=7),1,0)</f>
        <v>0</v>
      </c>
      <c r="H905" s="10">
        <f>(Cafe_FitTrend[[#This Row],[Date]]-$B$372)/365*(1+$A$6)</f>
        <v>1.606301369863014</v>
      </c>
      <c r="I905" s="8">
        <f>L$17+(L$18*Cafe_FitTrend[[#This Row],[Temp]])+(L$19*Cafe_FitTrend[[#This Row],[ADSpend]])+(L$20*Cafe_FitTrend[[#This Row],[TapsActive]])+(L$21*Cafe_FitTrend[[#This Row],[IsWeekend]])+(L$22*Cafe_FitTrend[[#This Row],[RollChange]])</f>
        <v>13467.440213165923</v>
      </c>
    </row>
    <row r="906" spans="2:9" x14ac:dyDescent="0.3">
      <c r="B906" s="1">
        <f t="shared" si="14"/>
        <v>43635</v>
      </c>
      <c r="C906" s="2">
        <v>14371.119627656652</v>
      </c>
      <c r="D906">
        <v>76</v>
      </c>
      <c r="E906" cm="1">
        <f t="array" ref="E906">_xlfn.SWITCH(MONTH(Cafe_FitTrend[[#This Row],[Date]]),1,100,2,100,3,100,4,150,5,150,6,150,7,150,8,200,9,150,10,150,11,150,12,150)</f>
        <v>150</v>
      </c>
      <c r="F906">
        <v>12</v>
      </c>
      <c r="G906">
        <f>IF(OR(WEEKDAY(Cafe_FitTrend[[#This Row],[Date]])=1, WEEKDAY(Cafe_FitTrend[[#This Row],[Date]])=7),1,0)</f>
        <v>0</v>
      </c>
      <c r="H906" s="10">
        <f>(Cafe_FitTrend[[#This Row],[Date]]-$B$372)/365*(1+$A$6)</f>
        <v>1.6093150684931508</v>
      </c>
      <c r="I906" s="8">
        <f>L$17+(L$18*Cafe_FitTrend[[#This Row],[Temp]])+(L$19*Cafe_FitTrend[[#This Row],[ADSpend]])+(L$20*Cafe_FitTrend[[#This Row],[TapsActive]])+(L$21*Cafe_FitTrend[[#This Row],[IsWeekend]])+(L$22*Cafe_FitTrend[[#This Row],[RollChange]])</f>
        <v>13493.958512232724</v>
      </c>
    </row>
    <row r="907" spans="2:9" x14ac:dyDescent="0.3">
      <c r="B907" s="1">
        <f t="shared" si="14"/>
        <v>43636</v>
      </c>
      <c r="C907" s="2">
        <v>13636.699392442042</v>
      </c>
      <c r="D907">
        <v>79</v>
      </c>
      <c r="E907" cm="1">
        <f t="array" ref="E907">_xlfn.SWITCH(MONTH(Cafe_FitTrend[[#This Row],[Date]]),1,100,2,100,3,100,4,150,5,150,6,150,7,150,8,200,9,150,10,150,11,150,12,150)</f>
        <v>150</v>
      </c>
      <c r="F907">
        <v>21</v>
      </c>
      <c r="G907">
        <f>IF(OR(WEEKDAY(Cafe_FitTrend[[#This Row],[Date]])=1, WEEKDAY(Cafe_FitTrend[[#This Row],[Date]])=7),1,0)</f>
        <v>0</v>
      </c>
      <c r="H907" s="10">
        <f>(Cafe_FitTrend[[#This Row],[Date]]-$B$372)/365*(1+$A$6)</f>
        <v>1.612328767123288</v>
      </c>
      <c r="I907" s="8">
        <f>L$17+(L$18*Cafe_FitTrend[[#This Row],[Temp]])+(L$19*Cafe_FitTrend[[#This Row],[ADSpend]])+(L$20*Cafe_FitTrend[[#This Row],[TapsActive]])+(L$21*Cafe_FitTrend[[#This Row],[IsWeekend]])+(L$22*Cafe_FitTrend[[#This Row],[RollChange]])</f>
        <v>13461.356436038106</v>
      </c>
    </row>
    <row r="908" spans="2:9" x14ac:dyDescent="0.3">
      <c r="B908" s="1">
        <f t="shared" si="14"/>
        <v>43637</v>
      </c>
      <c r="C908" s="2">
        <v>14213.985360466817</v>
      </c>
      <c r="D908">
        <v>80</v>
      </c>
      <c r="E908" cm="1">
        <f t="array" ref="E908">_xlfn.SWITCH(MONTH(Cafe_FitTrend[[#This Row],[Date]]),1,100,2,100,3,100,4,150,5,150,6,150,7,150,8,200,9,150,10,150,11,150,12,150)</f>
        <v>150</v>
      </c>
      <c r="F908">
        <v>15</v>
      </c>
      <c r="G908">
        <f>IF(OR(WEEKDAY(Cafe_FitTrend[[#This Row],[Date]])=1, WEEKDAY(Cafe_FitTrend[[#This Row],[Date]])=7),1,0)</f>
        <v>0</v>
      </c>
      <c r="H908" s="10">
        <f>(Cafe_FitTrend[[#This Row],[Date]]-$B$372)/365*(1+$A$6)</f>
        <v>1.6153424657534248</v>
      </c>
      <c r="I908" s="8">
        <f>L$17+(L$18*Cafe_FitTrend[[#This Row],[Temp]])+(L$19*Cafe_FitTrend[[#This Row],[ADSpend]])+(L$20*Cafe_FitTrend[[#This Row],[TapsActive]])+(L$21*Cafe_FitTrend[[#This Row],[IsWeekend]])+(L$22*Cafe_FitTrend[[#This Row],[RollChange]])</f>
        <v>13628.649163334871</v>
      </c>
    </row>
    <row r="909" spans="2:9" x14ac:dyDescent="0.3">
      <c r="B909" s="1">
        <f t="shared" si="14"/>
        <v>43638</v>
      </c>
      <c r="C909" s="2">
        <v>16761.097163286853</v>
      </c>
      <c r="D909">
        <v>82</v>
      </c>
      <c r="E909" cm="1">
        <f t="array" ref="E909">_xlfn.SWITCH(MONTH(Cafe_FitTrend[[#This Row],[Date]]),1,100,2,100,3,100,4,150,5,150,6,150,7,150,8,200,9,150,10,150,11,150,12,150)</f>
        <v>150</v>
      </c>
      <c r="F909">
        <v>13</v>
      </c>
      <c r="G909">
        <f>IF(OR(WEEKDAY(Cafe_FitTrend[[#This Row],[Date]])=1, WEEKDAY(Cafe_FitTrend[[#This Row],[Date]])=7),1,0)</f>
        <v>1</v>
      </c>
      <c r="H909" s="10">
        <f>(Cafe_FitTrend[[#This Row],[Date]]-$B$372)/365*(1+$A$6)</f>
        <v>1.6183561643835618</v>
      </c>
      <c r="I909" s="8">
        <f>L$17+(L$18*Cafe_FitTrend[[#This Row],[Temp]])+(L$19*Cafe_FitTrend[[#This Row],[ADSpend]])+(L$20*Cafe_FitTrend[[#This Row],[TapsActive]])+(L$21*Cafe_FitTrend[[#This Row],[IsWeekend]])+(L$22*Cafe_FitTrend[[#This Row],[RollChange]])</f>
        <v>16611.186761701687</v>
      </c>
    </row>
    <row r="910" spans="2:9" x14ac:dyDescent="0.3">
      <c r="B910" s="1">
        <f t="shared" si="14"/>
        <v>43639</v>
      </c>
      <c r="C910" s="2">
        <v>17005.383126778983</v>
      </c>
      <c r="D910">
        <v>76</v>
      </c>
      <c r="E910" cm="1">
        <f t="array" ref="E910">_xlfn.SWITCH(MONTH(Cafe_FitTrend[[#This Row],[Date]]),1,100,2,100,3,100,4,150,5,150,6,150,7,150,8,200,9,150,10,150,11,150,12,150)</f>
        <v>150</v>
      </c>
      <c r="F910">
        <v>16</v>
      </c>
      <c r="G910">
        <f>IF(OR(WEEKDAY(Cafe_FitTrend[[#This Row],[Date]])=1, WEEKDAY(Cafe_FitTrend[[#This Row],[Date]])=7),1,0)</f>
        <v>1</v>
      </c>
      <c r="H910" s="10">
        <f>(Cafe_FitTrend[[#This Row],[Date]]-$B$372)/365*(1+$A$6)</f>
        <v>1.6213698630136988</v>
      </c>
      <c r="I910" s="8">
        <f>L$17+(L$18*Cafe_FitTrend[[#This Row],[Temp]])+(L$19*Cafe_FitTrend[[#This Row],[ADSpend]])+(L$20*Cafe_FitTrend[[#This Row],[TapsActive]])+(L$21*Cafe_FitTrend[[#This Row],[IsWeekend]])+(L$22*Cafe_FitTrend[[#This Row],[RollChange]])</f>
        <v>16273.759169741725</v>
      </c>
    </row>
    <row r="911" spans="2:9" x14ac:dyDescent="0.3">
      <c r="B911" s="1">
        <f t="shared" si="14"/>
        <v>43640</v>
      </c>
      <c r="C911" s="2">
        <v>14497.587920635273</v>
      </c>
      <c r="D911">
        <v>80</v>
      </c>
      <c r="E911" cm="1">
        <f t="array" ref="E911">_xlfn.SWITCH(MONTH(Cafe_FitTrend[[#This Row],[Date]]),1,100,2,100,3,100,4,150,5,150,6,150,7,150,8,200,9,150,10,150,11,150,12,150)</f>
        <v>150</v>
      </c>
      <c r="F911">
        <v>17</v>
      </c>
      <c r="G911">
        <f>IF(OR(WEEKDAY(Cafe_FitTrend[[#This Row],[Date]])=1, WEEKDAY(Cafe_FitTrend[[#This Row],[Date]])=7),1,0)</f>
        <v>0</v>
      </c>
      <c r="H911" s="10">
        <f>(Cafe_FitTrend[[#This Row],[Date]]-$B$372)/365*(1+$A$6)</f>
        <v>1.6243835616438358</v>
      </c>
      <c r="I911" s="8">
        <f>L$17+(L$18*Cafe_FitTrend[[#This Row],[Temp]])+(L$19*Cafe_FitTrend[[#This Row],[ADSpend]])+(L$20*Cafe_FitTrend[[#This Row],[TapsActive]])+(L$21*Cafe_FitTrend[[#This Row],[IsWeekend]])+(L$22*Cafe_FitTrend[[#This Row],[RollChange]])</f>
        <v>13598.093687246721</v>
      </c>
    </row>
    <row r="912" spans="2:9" x14ac:dyDescent="0.3">
      <c r="B912" s="1">
        <f t="shared" si="14"/>
        <v>43641</v>
      </c>
      <c r="C912" s="2">
        <v>12271.007085244637</v>
      </c>
      <c r="D912">
        <v>76</v>
      </c>
      <c r="E912" cm="1">
        <f t="array" ref="E912">_xlfn.SWITCH(MONTH(Cafe_FitTrend[[#This Row],[Date]]),1,100,2,100,3,100,4,150,5,150,6,150,7,150,8,200,9,150,10,150,11,150,12,150)</f>
        <v>150</v>
      </c>
      <c r="F912">
        <v>18</v>
      </c>
      <c r="G912">
        <f>IF(OR(WEEKDAY(Cafe_FitTrend[[#This Row],[Date]])=1, WEEKDAY(Cafe_FitTrend[[#This Row],[Date]])=7),1,0)</f>
        <v>0</v>
      </c>
      <c r="H912" s="10">
        <f>(Cafe_FitTrend[[#This Row],[Date]]-$B$372)/365*(1+$A$6)</f>
        <v>1.6273972602739726</v>
      </c>
      <c r="I912" s="8">
        <f>L$17+(L$18*Cafe_FitTrend[[#This Row],[Temp]])+(L$19*Cafe_FitTrend[[#This Row],[ADSpend]])+(L$20*Cafe_FitTrend[[#This Row],[TapsActive]])+(L$21*Cafe_FitTrend[[#This Row],[IsWeekend]])+(L$22*Cafe_FitTrend[[#This Row],[RollChange]])</f>
        <v>13393.68163708158</v>
      </c>
    </row>
    <row r="913" spans="2:9" x14ac:dyDescent="0.3">
      <c r="B913" s="1">
        <f t="shared" si="14"/>
        <v>43642</v>
      </c>
      <c r="C913" s="2">
        <v>14320.60486812419</v>
      </c>
      <c r="D913">
        <v>79</v>
      </c>
      <c r="E913" cm="1">
        <f t="array" ref="E913">_xlfn.SWITCH(MONTH(Cafe_FitTrend[[#This Row],[Date]]),1,100,2,100,3,100,4,150,5,150,6,150,7,150,8,200,9,150,10,150,11,150,12,150)</f>
        <v>150</v>
      </c>
      <c r="F913">
        <v>14</v>
      </c>
      <c r="G913">
        <f>IF(OR(WEEKDAY(Cafe_FitTrend[[#This Row],[Date]])=1, WEEKDAY(Cafe_FitTrend[[#This Row],[Date]])=7),1,0)</f>
        <v>0</v>
      </c>
      <c r="H913" s="10">
        <f>(Cafe_FitTrend[[#This Row],[Date]]-$B$372)/365*(1+$A$6)</f>
        <v>1.6304109589041098</v>
      </c>
      <c r="I913" s="8">
        <f>L$17+(L$18*Cafe_FitTrend[[#This Row],[Temp]])+(L$19*Cafe_FitTrend[[#This Row],[ADSpend]])+(L$20*Cafe_FitTrend[[#This Row],[TapsActive]])+(L$21*Cafe_FitTrend[[#This Row],[IsWeekend]])+(L$22*Cafe_FitTrend[[#This Row],[RollChange]])</f>
        <v>13615.658060223474</v>
      </c>
    </row>
    <row r="914" spans="2:9" x14ac:dyDescent="0.3">
      <c r="B914" s="1">
        <f t="shared" si="14"/>
        <v>43643</v>
      </c>
      <c r="C914" s="2">
        <v>14140.906073276865</v>
      </c>
      <c r="D914">
        <v>79</v>
      </c>
      <c r="E914" cm="1">
        <f t="array" ref="E914">_xlfn.SWITCH(MONTH(Cafe_FitTrend[[#This Row],[Date]]),1,100,2,100,3,100,4,150,5,150,6,150,7,150,8,200,9,150,10,150,11,150,12,150)</f>
        <v>150</v>
      </c>
      <c r="F914">
        <v>15</v>
      </c>
      <c r="G914">
        <f>IF(OR(WEEKDAY(Cafe_FitTrend[[#This Row],[Date]])=1, WEEKDAY(Cafe_FitTrend[[#This Row],[Date]])=7),1,0)</f>
        <v>0</v>
      </c>
      <c r="H914" s="10">
        <f>(Cafe_FitTrend[[#This Row],[Date]]-$B$372)/365*(1+$A$6)</f>
        <v>1.6334246575342466</v>
      </c>
      <c r="I914" s="8">
        <f>L$17+(L$18*Cafe_FitTrend[[#This Row],[Temp]])+(L$19*Cafe_FitTrend[[#This Row],[ADSpend]])+(L$20*Cafe_FitTrend[[#This Row],[TapsActive]])+(L$21*Cafe_FitTrend[[#This Row],[IsWeekend]])+(L$22*Cafe_FitTrend[[#This Row],[RollChange]])</f>
        <v>13598.945247698282</v>
      </c>
    </row>
    <row r="915" spans="2:9" x14ac:dyDescent="0.3">
      <c r="B915" s="1">
        <f t="shared" si="14"/>
        <v>43644</v>
      </c>
      <c r="C915" s="2">
        <v>14856.605285839885</v>
      </c>
      <c r="D915">
        <v>80</v>
      </c>
      <c r="E915" cm="1">
        <f t="array" ref="E915">_xlfn.SWITCH(MONTH(Cafe_FitTrend[[#This Row],[Date]]),1,100,2,100,3,100,4,150,5,150,6,150,7,150,8,200,9,150,10,150,11,150,12,150)</f>
        <v>150</v>
      </c>
      <c r="F915">
        <v>13</v>
      </c>
      <c r="G915">
        <f>IF(OR(WEEKDAY(Cafe_FitTrend[[#This Row],[Date]])=1, WEEKDAY(Cafe_FitTrend[[#This Row],[Date]])=7),1,0)</f>
        <v>0</v>
      </c>
      <c r="H915" s="10">
        <f>(Cafe_FitTrend[[#This Row],[Date]]-$B$372)/365*(1+$A$6)</f>
        <v>1.6364383561643836</v>
      </c>
      <c r="I915" s="8">
        <f>L$17+(L$18*Cafe_FitTrend[[#This Row],[Temp]])+(L$19*Cafe_FitTrend[[#This Row],[ADSpend]])+(L$20*Cafe_FitTrend[[#This Row],[TapsActive]])+(L$21*Cafe_FitTrend[[#This Row],[IsWeekend]])+(L$22*Cafe_FitTrend[[#This Row],[RollChange]])</f>
        <v>13687.90612904535</v>
      </c>
    </row>
    <row r="916" spans="2:9" x14ac:dyDescent="0.3">
      <c r="B916" s="1">
        <f t="shared" si="14"/>
        <v>43645</v>
      </c>
      <c r="C916" s="2">
        <v>16341.833478522498</v>
      </c>
      <c r="D916">
        <v>80</v>
      </c>
      <c r="E916" cm="1">
        <f t="array" ref="E916">_xlfn.SWITCH(MONTH(Cafe_FitTrend[[#This Row],[Date]]),1,100,2,100,3,100,4,150,5,150,6,150,7,150,8,200,9,150,10,150,11,150,12,150)</f>
        <v>150</v>
      </c>
      <c r="F916">
        <v>21</v>
      </c>
      <c r="G916">
        <f>IF(OR(WEEKDAY(Cafe_FitTrend[[#This Row],[Date]])=1, WEEKDAY(Cafe_FitTrend[[#This Row],[Date]])=7),1,0)</f>
        <v>1</v>
      </c>
      <c r="H916" s="10">
        <f>(Cafe_FitTrend[[#This Row],[Date]]-$B$372)/365*(1+$A$6)</f>
        <v>1.6394520547945208</v>
      </c>
      <c r="I916" s="8">
        <f>L$17+(L$18*Cafe_FitTrend[[#This Row],[Temp]])+(L$19*Cafe_FitTrend[[#This Row],[ADSpend]])+(L$20*Cafe_FitTrend[[#This Row],[TapsActive]])+(L$21*Cafe_FitTrend[[#This Row],[IsWeekend]])+(L$22*Cafe_FitTrend[[#This Row],[RollChange]])</f>
        <v>16380.764493717956</v>
      </c>
    </row>
    <row r="917" spans="2:9" x14ac:dyDescent="0.3">
      <c r="B917" s="1">
        <f t="shared" si="14"/>
        <v>43646</v>
      </c>
      <c r="C917" s="2">
        <v>15842.182180065081</v>
      </c>
      <c r="D917">
        <v>80</v>
      </c>
      <c r="E917" cm="1">
        <f t="array" ref="E917">_xlfn.SWITCH(MONTH(Cafe_FitTrend[[#This Row],[Date]]),1,100,2,100,3,100,4,150,5,150,6,150,7,150,8,200,9,150,10,150,11,150,12,150)</f>
        <v>150</v>
      </c>
      <c r="F917">
        <v>16</v>
      </c>
      <c r="G917">
        <f>IF(OR(WEEKDAY(Cafe_FitTrend[[#This Row],[Date]])=1, WEEKDAY(Cafe_FitTrend[[#This Row],[Date]])=7),1,0)</f>
        <v>1</v>
      </c>
      <c r="H917" s="10">
        <f>(Cafe_FitTrend[[#This Row],[Date]]-$B$372)/365*(1+$A$6)</f>
        <v>1.6424657534246576</v>
      </c>
      <c r="I917" s="8">
        <f>L$17+(L$18*Cafe_FitTrend[[#This Row],[Temp]])+(L$19*Cafe_FitTrend[[#This Row],[ADSpend]])+(L$20*Cafe_FitTrend[[#This Row],[TapsActive]])+(L$21*Cafe_FitTrend[[#This Row],[IsWeekend]])+(L$22*Cafe_FitTrend[[#This Row],[RollChange]])</f>
        <v>16481.549450117309</v>
      </c>
    </row>
    <row r="918" spans="2:9" x14ac:dyDescent="0.3">
      <c r="B918" s="1">
        <f t="shared" si="14"/>
        <v>43647</v>
      </c>
      <c r="C918" s="2">
        <v>14471.254977739516</v>
      </c>
      <c r="D918">
        <v>83</v>
      </c>
      <c r="E918" cm="1">
        <f t="array" ref="E918">_xlfn.SWITCH(MONTH(Cafe_FitTrend[[#This Row],[Date]]),1,100,2,100,3,100,4,150,5,150,6,150,7,150,8,200,9,150,10,150,11,150,12,150)</f>
        <v>150</v>
      </c>
      <c r="F918">
        <v>12</v>
      </c>
      <c r="G918">
        <f>IF(OR(WEEKDAY(Cafe_FitTrend[[#This Row],[Date]])=1, WEEKDAY(Cafe_FitTrend[[#This Row],[Date]])=7),1,0)</f>
        <v>0</v>
      </c>
      <c r="H918" s="10">
        <f>(Cafe_FitTrend[[#This Row],[Date]]-$B$372)/365*(1+$A$6)</f>
        <v>1.6454794520547946</v>
      </c>
      <c r="I918" s="8">
        <f>L$17+(L$18*Cafe_FitTrend[[#This Row],[Temp]])+(L$19*Cafe_FitTrend[[#This Row],[ADSpend]])+(L$20*Cafe_FitTrend[[#This Row],[TapsActive]])+(L$21*Cafe_FitTrend[[#This Row],[IsWeekend]])+(L$22*Cafe_FitTrend[[#This Row],[RollChange]])</f>
        <v>13856.873965649436</v>
      </c>
    </row>
    <row r="919" spans="2:9" x14ac:dyDescent="0.3">
      <c r="B919" s="1">
        <f t="shared" si="14"/>
        <v>43648</v>
      </c>
      <c r="C919" s="2">
        <v>12914.308659131539</v>
      </c>
      <c r="D919">
        <v>85</v>
      </c>
      <c r="E919" cm="1">
        <f t="array" ref="E919">_xlfn.SWITCH(MONTH(Cafe_FitTrend[[#This Row],[Date]]),1,100,2,100,3,100,4,150,5,150,6,150,7,150,8,200,9,150,10,150,11,150,12,150)</f>
        <v>150</v>
      </c>
      <c r="F919">
        <v>21</v>
      </c>
      <c r="G919">
        <f>IF(OR(WEEKDAY(Cafe_FitTrend[[#This Row],[Date]])=1, WEEKDAY(Cafe_FitTrend[[#This Row],[Date]])=7),1,0)</f>
        <v>0</v>
      </c>
      <c r="H919" s="10">
        <f>(Cafe_FitTrend[[#This Row],[Date]]-$B$372)/365*(1+$A$6)</f>
        <v>1.6484931506849316</v>
      </c>
      <c r="I919" s="8">
        <f>L$17+(L$18*Cafe_FitTrend[[#This Row],[Temp]])+(L$19*Cafe_FitTrend[[#This Row],[ADSpend]])+(L$20*Cafe_FitTrend[[#This Row],[TapsActive]])+(L$21*Cafe_FitTrend[[#This Row],[IsWeekend]])+(L$22*Cafe_FitTrend[[#This Row],[RollChange]])</f>
        <v>13777.34708004483</v>
      </c>
    </row>
    <row r="920" spans="2:9" x14ac:dyDescent="0.3">
      <c r="B920" s="1">
        <f t="shared" si="14"/>
        <v>43649</v>
      </c>
      <c r="C920" s="2">
        <v>14501.646699160237</v>
      </c>
      <c r="D920">
        <v>84</v>
      </c>
      <c r="E920" cm="1">
        <f t="array" ref="E920">_xlfn.SWITCH(MONTH(Cafe_FitTrend[[#This Row],[Date]]),1,100,2,100,3,100,4,150,5,150,6,150,7,150,8,200,9,150,10,150,11,150,12,150)</f>
        <v>150</v>
      </c>
      <c r="F920">
        <v>14</v>
      </c>
      <c r="G920">
        <f>IF(OR(WEEKDAY(Cafe_FitTrend[[#This Row],[Date]])=1, WEEKDAY(Cafe_FitTrend[[#This Row],[Date]])=7),1,0)</f>
        <v>0</v>
      </c>
      <c r="H920" s="10">
        <f>(Cafe_FitTrend[[#This Row],[Date]]-$B$372)/365*(1+$A$6)</f>
        <v>1.6515068493150686</v>
      </c>
      <c r="I920" s="8">
        <f>L$17+(L$18*Cafe_FitTrend[[#This Row],[Temp]])+(L$19*Cafe_FitTrend[[#This Row],[ADSpend]])+(L$20*Cafe_FitTrend[[#This Row],[TapsActive]])+(L$21*Cafe_FitTrend[[#This Row],[IsWeekend]])+(L$22*Cafe_FitTrend[[#This Row],[RollChange]])</f>
        <v>13870.373150009043</v>
      </c>
    </row>
    <row r="921" spans="2:9" x14ac:dyDescent="0.3">
      <c r="B921" s="1">
        <f t="shared" si="14"/>
        <v>43650</v>
      </c>
      <c r="C921" s="2">
        <v>13488.353658412641</v>
      </c>
      <c r="D921">
        <v>85</v>
      </c>
      <c r="E921" cm="1">
        <f t="array" ref="E921">_xlfn.SWITCH(MONTH(Cafe_FitTrend[[#This Row],[Date]]),1,100,2,100,3,100,4,150,5,150,6,150,7,150,8,200,9,150,10,150,11,150,12,150)</f>
        <v>150</v>
      </c>
      <c r="F921">
        <v>17</v>
      </c>
      <c r="G921">
        <f>IF(OR(WEEKDAY(Cafe_FitTrend[[#This Row],[Date]])=1, WEEKDAY(Cafe_FitTrend[[#This Row],[Date]])=7),1,0)</f>
        <v>0</v>
      </c>
      <c r="H921" s="10">
        <f>(Cafe_FitTrend[[#This Row],[Date]]-$B$372)/365*(1+$A$6)</f>
        <v>1.6545205479452056</v>
      </c>
      <c r="I921" s="8">
        <f>L$17+(L$18*Cafe_FitTrend[[#This Row],[Temp]])+(L$19*Cafe_FitTrend[[#This Row],[ADSpend]])+(L$20*Cafe_FitTrend[[#This Row],[TapsActive]])+(L$21*Cafe_FitTrend[[#This Row],[IsWeekend]])+(L$22*Cafe_FitTrend[[#This Row],[RollChange]])</f>
        <v>13861.419223918991</v>
      </c>
    </row>
    <row r="922" spans="2:9" x14ac:dyDescent="0.3">
      <c r="B922" s="1">
        <f t="shared" si="14"/>
        <v>43651</v>
      </c>
      <c r="C922" s="2">
        <v>15266.820389256678</v>
      </c>
      <c r="D922">
        <v>83</v>
      </c>
      <c r="E922" cm="1">
        <f t="array" ref="E922">_xlfn.SWITCH(MONTH(Cafe_FitTrend[[#This Row],[Date]]),1,100,2,100,3,100,4,150,5,150,6,150,7,150,8,200,9,150,10,150,11,150,12,150)</f>
        <v>150</v>
      </c>
      <c r="F922">
        <v>19</v>
      </c>
      <c r="G922">
        <f>IF(OR(WEEKDAY(Cafe_FitTrend[[#This Row],[Date]])=1, WEEKDAY(Cafe_FitTrend[[#This Row],[Date]])=7),1,0)</f>
        <v>0</v>
      </c>
      <c r="H922" s="10">
        <f>(Cafe_FitTrend[[#This Row],[Date]]-$B$372)/365*(1+$A$6)</f>
        <v>1.6575342465753427</v>
      </c>
      <c r="I922" s="8">
        <f>L$17+(L$18*Cafe_FitTrend[[#This Row],[Temp]])+(L$19*Cafe_FitTrend[[#This Row],[ADSpend]])+(L$20*Cafe_FitTrend[[#This Row],[TapsActive]])+(L$21*Cafe_FitTrend[[#This Row],[IsWeekend]])+(L$22*Cafe_FitTrend[[#This Row],[RollChange]])</f>
        <v>13731.273831086402</v>
      </c>
    </row>
    <row r="923" spans="2:9" x14ac:dyDescent="0.3">
      <c r="B923" s="1">
        <f t="shared" si="14"/>
        <v>43652</v>
      </c>
      <c r="C923" s="2">
        <v>15536.165274165496</v>
      </c>
      <c r="D923">
        <v>80</v>
      </c>
      <c r="E923" cm="1">
        <f t="array" ref="E923">_xlfn.SWITCH(MONTH(Cafe_FitTrend[[#This Row],[Date]]),1,100,2,100,3,100,4,150,5,150,6,150,7,150,8,200,9,150,10,150,11,150,12,150)</f>
        <v>150</v>
      </c>
      <c r="F923">
        <v>22</v>
      </c>
      <c r="G923">
        <f>IF(OR(WEEKDAY(Cafe_FitTrend[[#This Row],[Date]])=1, WEEKDAY(Cafe_FitTrend[[#This Row],[Date]])=7),1,0)</f>
        <v>1</v>
      </c>
      <c r="H923" s="10">
        <f>(Cafe_FitTrend[[#This Row],[Date]]-$B$372)/365*(1+$A$6)</f>
        <v>1.6605479452054794</v>
      </c>
      <c r="I923" s="8">
        <f>L$17+(L$18*Cafe_FitTrend[[#This Row],[Temp]])+(L$19*Cafe_FitTrend[[#This Row],[ADSpend]])+(L$20*Cafe_FitTrend[[#This Row],[TapsActive]])+(L$21*Cafe_FitTrend[[#This Row],[IsWeekend]])+(L$22*Cafe_FitTrend[[#This Row],[RollChange]])</f>
        <v>16381.272574966164</v>
      </c>
    </row>
    <row r="924" spans="2:9" x14ac:dyDescent="0.3">
      <c r="B924" s="1">
        <f t="shared" si="14"/>
        <v>43653</v>
      </c>
      <c r="C924" s="2">
        <v>16952.348372934644</v>
      </c>
      <c r="D924">
        <v>82</v>
      </c>
      <c r="E924" cm="1">
        <f t="array" ref="E924">_xlfn.SWITCH(MONTH(Cafe_FitTrend[[#This Row],[Date]]),1,100,2,100,3,100,4,150,5,150,6,150,7,150,8,200,9,150,10,150,11,150,12,150)</f>
        <v>150</v>
      </c>
      <c r="F924">
        <v>13</v>
      </c>
      <c r="G924">
        <f>IF(OR(WEEKDAY(Cafe_FitTrend[[#This Row],[Date]])=1, WEEKDAY(Cafe_FitTrend[[#This Row],[Date]])=7),1,0)</f>
        <v>1</v>
      </c>
      <c r="H924" s="10">
        <f>(Cafe_FitTrend[[#This Row],[Date]]-$B$372)/365*(1+$A$6)</f>
        <v>1.6635616438356167</v>
      </c>
      <c r="I924" s="8">
        <f>L$17+(L$18*Cafe_FitTrend[[#This Row],[Temp]])+(L$19*Cafe_FitTrend[[#This Row],[ADSpend]])+(L$20*Cafe_FitTrend[[#This Row],[TapsActive]])+(L$21*Cafe_FitTrend[[#This Row],[IsWeekend]])+(L$22*Cafe_FitTrend[[#This Row],[RollChange]])</f>
        <v>16654.238996135187</v>
      </c>
    </row>
    <row r="925" spans="2:9" x14ac:dyDescent="0.3">
      <c r="B925" s="1">
        <f t="shared" si="14"/>
        <v>43654</v>
      </c>
      <c r="C925" s="2">
        <v>14631.309062228949</v>
      </c>
      <c r="D925">
        <v>81</v>
      </c>
      <c r="E925" cm="1">
        <f t="array" ref="E925">_xlfn.SWITCH(MONTH(Cafe_FitTrend[[#This Row],[Date]]),1,100,2,100,3,100,4,150,5,150,6,150,7,150,8,200,9,150,10,150,11,150,12,150)</f>
        <v>150</v>
      </c>
      <c r="F925">
        <v>12</v>
      </c>
      <c r="G925">
        <f>IF(OR(WEEKDAY(Cafe_FitTrend[[#This Row],[Date]])=1, WEEKDAY(Cafe_FitTrend[[#This Row],[Date]])=7),1,0)</f>
        <v>0</v>
      </c>
      <c r="H925" s="10">
        <f>(Cafe_FitTrend[[#This Row],[Date]]-$B$372)/365*(1+$A$6)</f>
        <v>1.6665753424657537</v>
      </c>
      <c r="I925" s="8">
        <f>L$17+(L$18*Cafe_FitTrend[[#This Row],[Temp]])+(L$19*Cafe_FitTrend[[#This Row],[ADSpend]])+(L$20*Cafe_FitTrend[[#This Row],[TapsActive]])+(L$21*Cafe_FitTrend[[#This Row],[IsWeekend]])+(L$22*Cafe_FitTrend[[#This Row],[RollChange]])</f>
        <v>13783.115389565095</v>
      </c>
    </row>
    <row r="926" spans="2:9" x14ac:dyDescent="0.3">
      <c r="B926" s="1">
        <f t="shared" si="14"/>
        <v>43655</v>
      </c>
      <c r="C926" s="2">
        <v>13621.380671709387</v>
      </c>
      <c r="D926">
        <v>84</v>
      </c>
      <c r="E926" cm="1">
        <f t="array" ref="E926">_xlfn.SWITCH(MONTH(Cafe_FitTrend[[#This Row],[Date]]),1,100,2,100,3,100,4,150,5,150,6,150,7,150,8,200,9,150,10,150,11,150,12,150)</f>
        <v>150</v>
      </c>
      <c r="F926">
        <v>22</v>
      </c>
      <c r="G926">
        <f>IF(OR(WEEKDAY(Cafe_FitTrend[[#This Row],[Date]])=1, WEEKDAY(Cafe_FitTrend[[#This Row],[Date]])=7),1,0)</f>
        <v>0</v>
      </c>
      <c r="H926" s="10">
        <f>(Cafe_FitTrend[[#This Row],[Date]]-$B$372)/365*(1+$A$6)</f>
        <v>1.6695890410958905</v>
      </c>
      <c r="I926" s="8">
        <f>L$17+(L$18*Cafe_FitTrend[[#This Row],[Temp]])+(L$19*Cafe_FitTrend[[#This Row],[ADSpend]])+(L$20*Cafe_FitTrend[[#This Row],[TapsActive]])+(L$21*Cafe_FitTrend[[#This Row],[IsWeekend]])+(L$22*Cafe_FitTrend[[#This Row],[RollChange]])</f>
        <v>13730.930351883051</v>
      </c>
    </row>
    <row r="927" spans="2:9" x14ac:dyDescent="0.3">
      <c r="B927" s="1">
        <f t="shared" si="14"/>
        <v>43656</v>
      </c>
      <c r="C927" s="2">
        <v>15303.939403929773</v>
      </c>
      <c r="D927">
        <v>83</v>
      </c>
      <c r="E927" cm="1">
        <f t="array" ref="E927">_xlfn.SWITCH(MONTH(Cafe_FitTrend[[#This Row],[Date]]),1,100,2,100,3,100,4,150,5,150,6,150,7,150,8,200,9,150,10,150,11,150,12,150)</f>
        <v>150</v>
      </c>
      <c r="F927">
        <v>19</v>
      </c>
      <c r="G927">
        <f>IF(OR(WEEKDAY(Cafe_FitTrend[[#This Row],[Date]])=1, WEEKDAY(Cafe_FitTrend[[#This Row],[Date]])=7),1,0)</f>
        <v>0</v>
      </c>
      <c r="H927" s="10">
        <f>(Cafe_FitTrend[[#This Row],[Date]]-$B$372)/365*(1+$A$6)</f>
        <v>1.6726027397260277</v>
      </c>
      <c r="I927" s="8">
        <f>L$17+(L$18*Cafe_FitTrend[[#This Row],[Temp]])+(L$19*Cafe_FitTrend[[#This Row],[ADSpend]])+(L$20*Cafe_FitTrend[[#This Row],[TapsActive]])+(L$21*Cafe_FitTrend[[#This Row],[IsWeekend]])+(L$22*Cafe_FitTrend[[#This Row],[RollChange]])</f>
        <v>13745.624575897567</v>
      </c>
    </row>
    <row r="928" spans="2:9" x14ac:dyDescent="0.3">
      <c r="B928" s="1">
        <f t="shared" si="14"/>
        <v>43657</v>
      </c>
      <c r="C928" s="2">
        <v>12948.835123682096</v>
      </c>
      <c r="D928">
        <v>83</v>
      </c>
      <c r="E928" cm="1">
        <f t="array" ref="E928">_xlfn.SWITCH(MONTH(Cafe_FitTrend[[#This Row],[Date]]),1,100,2,100,3,100,4,150,5,150,6,150,7,150,8,200,9,150,10,150,11,150,12,150)</f>
        <v>150</v>
      </c>
      <c r="F928">
        <v>17</v>
      </c>
      <c r="G928">
        <f>IF(OR(WEEKDAY(Cafe_FitTrend[[#This Row],[Date]])=1, WEEKDAY(Cafe_FitTrend[[#This Row],[Date]])=7),1,0)</f>
        <v>0</v>
      </c>
      <c r="H928" s="10">
        <f>(Cafe_FitTrend[[#This Row],[Date]]-$B$372)/365*(1+$A$6)</f>
        <v>1.6756164383561645</v>
      </c>
      <c r="I928" s="8">
        <f>L$17+(L$18*Cafe_FitTrend[[#This Row],[Temp]])+(L$19*Cafe_FitTrend[[#This Row],[ADSpend]])+(L$20*Cafe_FitTrend[[#This Row],[TapsActive]])+(L$21*Cafe_FitTrend[[#This Row],[IsWeekend]])+(L$22*Cafe_FitTrend[[#This Row],[RollChange]])</f>
        <v>13787.660647834649</v>
      </c>
    </row>
    <row r="929" spans="2:9" x14ac:dyDescent="0.3">
      <c r="B929" s="1">
        <f t="shared" si="14"/>
        <v>43658</v>
      </c>
      <c r="C929" s="2">
        <v>15014.371687008716</v>
      </c>
      <c r="D929">
        <v>83</v>
      </c>
      <c r="E929" cm="1">
        <f t="array" ref="E929">_xlfn.SWITCH(MONTH(Cafe_FitTrend[[#This Row],[Date]]),1,100,2,100,3,100,4,150,5,150,6,150,7,150,8,200,9,150,10,150,11,150,12,150)</f>
        <v>150</v>
      </c>
      <c r="F929">
        <v>19</v>
      </c>
      <c r="G929">
        <f>IF(OR(WEEKDAY(Cafe_FitTrend[[#This Row],[Date]])=1, WEEKDAY(Cafe_FitTrend[[#This Row],[Date]])=7),1,0)</f>
        <v>0</v>
      </c>
      <c r="H929" s="10">
        <f>(Cafe_FitTrend[[#This Row],[Date]]-$B$372)/365*(1+$A$6)</f>
        <v>1.6786301369863015</v>
      </c>
      <c r="I929" s="8">
        <f>L$17+(L$18*Cafe_FitTrend[[#This Row],[Temp]])+(L$19*Cafe_FitTrend[[#This Row],[ADSpend]])+(L$20*Cafe_FitTrend[[#This Row],[TapsActive]])+(L$21*Cafe_FitTrend[[#This Row],[IsWeekend]])+(L$22*Cafe_FitTrend[[#This Row],[RollChange]])</f>
        <v>13751.364873822034</v>
      </c>
    </row>
    <row r="930" spans="2:9" x14ac:dyDescent="0.3">
      <c r="B930" s="1">
        <f t="shared" si="14"/>
        <v>43659</v>
      </c>
      <c r="C930" s="2">
        <v>15977.190025308722</v>
      </c>
      <c r="D930">
        <v>80</v>
      </c>
      <c r="E930" cm="1">
        <f t="array" ref="E930">_xlfn.SWITCH(MONTH(Cafe_FitTrend[[#This Row],[Date]]),1,100,2,100,3,100,4,150,5,150,6,150,7,150,8,200,9,150,10,150,11,150,12,150)</f>
        <v>150</v>
      </c>
      <c r="F930">
        <v>20</v>
      </c>
      <c r="G930">
        <f>IF(OR(WEEKDAY(Cafe_FitTrend[[#This Row],[Date]])=1, WEEKDAY(Cafe_FitTrend[[#This Row],[Date]])=7),1,0)</f>
        <v>1</v>
      </c>
      <c r="H930" s="10">
        <f>(Cafe_FitTrend[[#This Row],[Date]]-$B$372)/365*(1+$A$6)</f>
        <v>1.6816438356164385</v>
      </c>
      <c r="I930" s="8">
        <f>L$17+(L$18*Cafe_FitTrend[[#This Row],[Temp]])+(L$19*Cafe_FitTrend[[#This Row],[ADSpend]])+(L$20*Cafe_FitTrend[[#This Row],[TapsActive]])+(L$21*Cafe_FitTrend[[#This Row],[IsWeekend]])+(L$22*Cafe_FitTrend[[#This Row],[RollChange]])</f>
        <v>16440.529540676645</v>
      </c>
    </row>
    <row r="931" spans="2:9" x14ac:dyDescent="0.3">
      <c r="B931" s="1">
        <f t="shared" si="14"/>
        <v>43660</v>
      </c>
      <c r="C931" s="2">
        <v>18097.458952092809</v>
      </c>
      <c r="D931">
        <v>81</v>
      </c>
      <c r="E931" cm="1">
        <f t="array" ref="E931">_xlfn.SWITCH(MONTH(Cafe_FitTrend[[#This Row],[Date]]),1,100,2,100,3,100,4,150,5,150,6,150,7,150,8,200,9,150,10,150,11,150,12,150)</f>
        <v>150</v>
      </c>
      <c r="F931">
        <v>21</v>
      </c>
      <c r="G931">
        <f>IF(OR(WEEKDAY(Cafe_FitTrend[[#This Row],[Date]])=1, WEEKDAY(Cafe_FitTrend[[#This Row],[Date]])=7),1,0)</f>
        <v>1</v>
      </c>
      <c r="H931" s="10">
        <f>(Cafe_FitTrend[[#This Row],[Date]]-$B$372)/365*(1+$A$6)</f>
        <v>1.6846575342465755</v>
      </c>
      <c r="I931" s="8">
        <f>L$17+(L$18*Cafe_FitTrend[[#This Row],[Temp]])+(L$19*Cafe_FitTrend[[#This Row],[ADSpend]])+(L$20*Cafe_FitTrend[[#This Row],[TapsActive]])+(L$21*Cafe_FitTrend[[#This Row],[IsWeekend]])+(L$22*Cafe_FitTrend[[#This Row],[RollChange]])</f>
        <v>16470.74153756144</v>
      </c>
    </row>
    <row r="932" spans="2:9" x14ac:dyDescent="0.3">
      <c r="B932" s="1">
        <f t="shared" si="14"/>
        <v>43661</v>
      </c>
      <c r="C932" s="2">
        <v>12858.820215170668</v>
      </c>
      <c r="D932">
        <v>84</v>
      </c>
      <c r="E932" cm="1">
        <f t="array" ref="E932">_xlfn.SWITCH(MONTH(Cafe_FitTrend[[#This Row],[Date]]),1,100,2,100,3,100,4,150,5,150,6,150,7,150,8,200,9,150,10,150,11,150,12,150)</f>
        <v>150</v>
      </c>
      <c r="F932">
        <v>15</v>
      </c>
      <c r="G932">
        <f>IF(OR(WEEKDAY(Cafe_FitTrend[[#This Row],[Date]])=1, WEEKDAY(Cafe_FitTrend[[#This Row],[Date]])=7),1,0)</f>
        <v>0</v>
      </c>
      <c r="H932" s="10">
        <f>(Cafe_FitTrend[[#This Row],[Date]]-$B$372)/365*(1+$A$6)</f>
        <v>1.6876712328767123</v>
      </c>
      <c r="I932" s="8">
        <f>L$17+(L$18*Cafe_FitTrend[[#This Row],[Temp]])+(L$19*Cafe_FitTrend[[#This Row],[ADSpend]])+(L$20*Cafe_FitTrend[[#This Row],[TapsActive]])+(L$21*Cafe_FitTrend[[#This Row],[IsWeekend]])+(L$22*Cafe_FitTrend[[#This Row],[RollChange]])</f>
        <v>13885.231976068419</v>
      </c>
    </row>
    <row r="933" spans="2:9" x14ac:dyDescent="0.3">
      <c r="B933" s="1">
        <f t="shared" si="14"/>
        <v>43662</v>
      </c>
      <c r="C933" s="2">
        <v>13102.876292805482</v>
      </c>
      <c r="D933">
        <v>85</v>
      </c>
      <c r="E933" cm="1">
        <f t="array" ref="E933">_xlfn.SWITCH(MONTH(Cafe_FitTrend[[#This Row],[Date]]),1,100,2,100,3,100,4,150,5,150,6,150,7,150,8,200,9,150,10,150,11,150,12,150)</f>
        <v>150</v>
      </c>
      <c r="F933">
        <v>19</v>
      </c>
      <c r="G933">
        <f>IF(OR(WEEKDAY(Cafe_FitTrend[[#This Row],[Date]])=1, WEEKDAY(Cafe_FitTrend[[#This Row],[Date]])=7),1,0)</f>
        <v>0</v>
      </c>
      <c r="H933" s="10">
        <f>(Cafe_FitTrend[[#This Row],[Date]]-$B$372)/365*(1+$A$6)</f>
        <v>1.6906849315068495</v>
      </c>
      <c r="I933" s="8">
        <f>L$17+(L$18*Cafe_FitTrend[[#This Row],[Temp]])+(L$19*Cafe_FitTrend[[#This Row],[ADSpend]])+(L$20*Cafe_FitTrend[[#This Row],[TapsActive]])+(L$21*Cafe_FitTrend[[#This Row],[IsWeekend]])+(L$22*Cafe_FitTrend[[#This Row],[RollChange]])</f>
        <v>13856.695088490942</v>
      </c>
    </row>
    <row r="934" spans="2:9" x14ac:dyDescent="0.3">
      <c r="B934" s="1">
        <f t="shared" si="14"/>
        <v>43663</v>
      </c>
      <c r="C934" s="2">
        <v>13471.323081222137</v>
      </c>
      <c r="D934">
        <v>83</v>
      </c>
      <c r="E934" cm="1">
        <f t="array" ref="E934">_xlfn.SWITCH(MONTH(Cafe_FitTrend[[#This Row],[Date]]),1,100,2,100,3,100,4,150,5,150,6,150,7,150,8,200,9,150,10,150,11,150,12,150)</f>
        <v>150</v>
      </c>
      <c r="F934">
        <v>19</v>
      </c>
      <c r="G934">
        <f>IF(OR(WEEKDAY(Cafe_FitTrend[[#This Row],[Date]])=1, WEEKDAY(Cafe_FitTrend[[#This Row],[Date]])=7),1,0)</f>
        <v>0</v>
      </c>
      <c r="H934" s="10">
        <f>(Cafe_FitTrend[[#This Row],[Date]]-$B$372)/365*(1+$A$6)</f>
        <v>1.6936986301369863</v>
      </c>
      <c r="I934" s="8">
        <f>L$17+(L$18*Cafe_FitTrend[[#This Row],[Temp]])+(L$19*Cafe_FitTrend[[#This Row],[ADSpend]])+(L$20*Cafe_FitTrend[[#This Row],[TapsActive]])+(L$21*Cafe_FitTrend[[#This Row],[IsWeekend]])+(L$22*Cafe_FitTrend[[#This Row],[RollChange]])</f>
        <v>13765.715618633201</v>
      </c>
    </row>
    <row r="935" spans="2:9" x14ac:dyDescent="0.3">
      <c r="B935" s="1">
        <f t="shared" si="14"/>
        <v>43664</v>
      </c>
      <c r="C935" s="2">
        <v>14957.976058437103</v>
      </c>
      <c r="D935">
        <v>79</v>
      </c>
      <c r="E935" cm="1">
        <f t="array" ref="E935">_xlfn.SWITCH(MONTH(Cafe_FitTrend[[#This Row],[Date]]),1,100,2,100,3,100,4,150,5,150,6,150,7,150,8,200,9,150,10,150,11,150,12,150)</f>
        <v>150</v>
      </c>
      <c r="F935">
        <v>14</v>
      </c>
      <c r="G935">
        <f>IF(OR(WEEKDAY(Cafe_FitTrend[[#This Row],[Date]])=1, WEEKDAY(Cafe_FitTrend[[#This Row],[Date]])=7),1,0)</f>
        <v>0</v>
      </c>
      <c r="H935" s="10">
        <f>(Cafe_FitTrend[[#This Row],[Date]]-$B$372)/365*(1+$A$6)</f>
        <v>1.6967123287671235</v>
      </c>
      <c r="I935" s="8">
        <f>L$17+(L$18*Cafe_FitTrend[[#This Row],[Temp]])+(L$19*Cafe_FitTrend[[#This Row],[ADSpend]])+(L$20*Cafe_FitTrend[[#This Row],[TapsActive]])+(L$21*Cafe_FitTrend[[#This Row],[IsWeekend]])+(L$22*Cafe_FitTrend[[#This Row],[RollChange]])</f>
        <v>13678.801337392604</v>
      </c>
    </row>
    <row r="936" spans="2:9" x14ac:dyDescent="0.3">
      <c r="B936" s="1">
        <f t="shared" si="14"/>
        <v>43665</v>
      </c>
      <c r="C936" s="2">
        <v>13557.715251466467</v>
      </c>
      <c r="D936">
        <v>79</v>
      </c>
      <c r="E936" cm="1">
        <f t="array" ref="E936">_xlfn.SWITCH(MONTH(Cafe_FitTrend[[#This Row],[Date]]),1,100,2,100,3,100,4,150,5,150,6,150,7,150,8,200,9,150,10,150,11,150,12,150)</f>
        <v>150</v>
      </c>
      <c r="F936">
        <v>21</v>
      </c>
      <c r="G936">
        <f>IF(OR(WEEKDAY(Cafe_FitTrend[[#This Row],[Date]])=1, WEEKDAY(Cafe_FitTrend[[#This Row],[Date]])=7),1,0)</f>
        <v>0</v>
      </c>
      <c r="H936" s="10">
        <f>(Cafe_FitTrend[[#This Row],[Date]]-$B$372)/365*(1+$A$6)</f>
        <v>1.6997260273972605</v>
      </c>
      <c r="I936" s="8">
        <f>L$17+(L$18*Cafe_FitTrend[[#This Row],[Temp]])+(L$19*Cafe_FitTrend[[#This Row],[ADSpend]])+(L$20*Cafe_FitTrend[[#This Row],[TapsActive]])+(L$21*Cafe_FitTrend[[#This Row],[IsWeekend]])+(L$22*Cafe_FitTrend[[#This Row],[RollChange]])</f>
        <v>13544.590755942871</v>
      </c>
    </row>
    <row r="937" spans="2:9" x14ac:dyDescent="0.3">
      <c r="B937" s="1">
        <f t="shared" si="14"/>
        <v>43666</v>
      </c>
      <c r="C937" s="2">
        <v>18170.197455430163</v>
      </c>
      <c r="D937">
        <v>78</v>
      </c>
      <c r="E937" cm="1">
        <f t="array" ref="E937">_xlfn.SWITCH(MONTH(Cafe_FitTrend[[#This Row],[Date]]),1,100,2,100,3,100,4,150,5,150,6,150,7,150,8,200,9,150,10,150,11,150,12,150)</f>
        <v>150</v>
      </c>
      <c r="F937">
        <v>20</v>
      </c>
      <c r="G937">
        <f>IF(OR(WEEKDAY(Cafe_FitTrend[[#This Row],[Date]])=1, WEEKDAY(Cafe_FitTrend[[#This Row],[Date]])=7),1,0)</f>
        <v>1</v>
      </c>
      <c r="H937" s="10">
        <f>(Cafe_FitTrend[[#This Row],[Date]]-$B$372)/365*(1+$A$6)</f>
        <v>1.7027397260273973</v>
      </c>
      <c r="I937" s="8">
        <f>L$17+(L$18*Cafe_FitTrend[[#This Row],[Temp]])+(L$19*Cafe_FitTrend[[#This Row],[ADSpend]])+(L$20*Cafe_FitTrend[[#This Row],[TapsActive]])+(L$21*Cafe_FitTrend[[#This Row],[IsWeekend]])+(L$22*Cafe_FitTrend[[#This Row],[RollChange]])</f>
        <v>16366.770964592302</v>
      </c>
    </row>
    <row r="938" spans="2:9" x14ac:dyDescent="0.3">
      <c r="B938" s="1">
        <f t="shared" si="14"/>
        <v>43667</v>
      </c>
      <c r="C938" s="2">
        <v>16413.122729095368</v>
      </c>
      <c r="D938">
        <v>78</v>
      </c>
      <c r="E938" cm="1">
        <f t="array" ref="E938">_xlfn.SWITCH(MONTH(Cafe_FitTrend[[#This Row],[Date]]),1,100,2,100,3,100,4,150,5,150,6,150,7,150,8,200,9,150,10,150,11,150,12,150)</f>
        <v>150</v>
      </c>
      <c r="F938">
        <v>20</v>
      </c>
      <c r="G938">
        <f>IF(OR(WEEKDAY(Cafe_FitTrend[[#This Row],[Date]])=1, WEEKDAY(Cafe_FitTrend[[#This Row],[Date]])=7),1,0)</f>
        <v>1</v>
      </c>
      <c r="H938" s="10">
        <f>(Cafe_FitTrend[[#This Row],[Date]]-$B$372)/365*(1+$A$6)</f>
        <v>1.7057534246575345</v>
      </c>
      <c r="I938" s="8">
        <f>L$17+(L$18*Cafe_FitTrend[[#This Row],[Temp]])+(L$19*Cafe_FitTrend[[#This Row],[ADSpend]])+(L$20*Cafe_FitTrend[[#This Row],[TapsActive]])+(L$21*Cafe_FitTrend[[#This Row],[IsWeekend]])+(L$22*Cafe_FitTrend[[#This Row],[RollChange]])</f>
        <v>16369.641113554535</v>
      </c>
    </row>
    <row r="939" spans="2:9" x14ac:dyDescent="0.3">
      <c r="B939" s="1">
        <f t="shared" si="14"/>
        <v>43668</v>
      </c>
      <c r="C939" s="2">
        <v>12852.824514814727</v>
      </c>
      <c r="D939">
        <v>82</v>
      </c>
      <c r="E939" cm="1">
        <f t="array" ref="E939">_xlfn.SWITCH(MONTH(Cafe_FitTrend[[#This Row],[Date]]),1,100,2,100,3,100,4,150,5,150,6,150,7,150,8,200,9,150,10,150,11,150,12,150)</f>
        <v>150</v>
      </c>
      <c r="F939">
        <v>20</v>
      </c>
      <c r="G939">
        <f>IF(OR(WEEKDAY(Cafe_FitTrend[[#This Row],[Date]])=1, WEEKDAY(Cafe_FitTrend[[#This Row],[Date]])=7),1,0)</f>
        <v>0</v>
      </c>
      <c r="H939" s="10">
        <f>(Cafe_FitTrend[[#This Row],[Date]]-$B$372)/365*(1+$A$6)</f>
        <v>1.7087671232876713</v>
      </c>
      <c r="I939" s="8">
        <f>L$17+(L$18*Cafe_FitTrend[[#This Row],[Temp]])+(L$19*Cafe_FitTrend[[#This Row],[ADSpend]])+(L$20*Cafe_FitTrend[[#This Row],[TapsActive]])+(L$21*Cafe_FitTrend[[#This Row],[IsWeekend]])+(L$22*Cafe_FitTrend[[#This Row],[RollChange]])</f>
        <v>13713.558592546955</v>
      </c>
    </row>
    <row r="940" spans="2:9" x14ac:dyDescent="0.3">
      <c r="B940" s="1">
        <f t="shared" si="14"/>
        <v>43669</v>
      </c>
      <c r="C940" s="2">
        <v>14793.684308285885</v>
      </c>
      <c r="D940">
        <v>79</v>
      </c>
      <c r="E940" cm="1">
        <f t="array" ref="E940">_xlfn.SWITCH(MONTH(Cafe_FitTrend[[#This Row],[Date]]),1,100,2,100,3,100,4,150,5,150,6,150,7,150,8,200,9,150,10,150,11,150,12,150)</f>
        <v>150</v>
      </c>
      <c r="F940">
        <v>15</v>
      </c>
      <c r="G940">
        <f>IF(OR(WEEKDAY(Cafe_FitTrend[[#This Row],[Date]])=1, WEEKDAY(Cafe_FitTrend[[#This Row],[Date]])=7),1,0)</f>
        <v>0</v>
      </c>
      <c r="H940" s="10">
        <f>(Cafe_FitTrend[[#This Row],[Date]]-$B$372)/365*(1+$A$6)</f>
        <v>1.7117808219178083</v>
      </c>
      <c r="I940" s="8">
        <f>L$17+(L$18*Cafe_FitTrend[[#This Row],[Temp]])+(L$19*Cafe_FitTrend[[#This Row],[ADSpend]])+(L$20*Cafe_FitTrend[[#This Row],[TapsActive]])+(L$21*Cafe_FitTrend[[#This Row],[IsWeekend]])+(L$22*Cafe_FitTrend[[#This Row],[RollChange]])</f>
        <v>13673.569120716347</v>
      </c>
    </row>
    <row r="941" spans="2:9" x14ac:dyDescent="0.3">
      <c r="B941" s="1">
        <f t="shared" si="14"/>
        <v>43670</v>
      </c>
      <c r="C941" s="2">
        <v>13572.230504346193</v>
      </c>
      <c r="D941">
        <v>77</v>
      </c>
      <c r="E941" cm="1">
        <f t="array" ref="E941">_xlfn.SWITCH(MONTH(Cafe_FitTrend[[#This Row],[Date]]),1,100,2,100,3,100,4,150,5,150,6,150,7,150,8,200,9,150,10,150,11,150,12,150)</f>
        <v>150</v>
      </c>
      <c r="F941">
        <v>16</v>
      </c>
      <c r="G941">
        <f>IF(OR(WEEKDAY(Cafe_FitTrend[[#This Row],[Date]])=1, WEEKDAY(Cafe_FitTrend[[#This Row],[Date]])=7),1,0)</f>
        <v>0</v>
      </c>
      <c r="H941" s="10">
        <f>(Cafe_FitTrend[[#This Row],[Date]]-$B$372)/365*(1+$A$6)</f>
        <v>1.7147945205479453</v>
      </c>
      <c r="I941" s="8">
        <f>L$17+(L$18*Cafe_FitTrend[[#This Row],[Temp]])+(L$19*Cafe_FitTrend[[#This Row],[ADSpend]])+(L$20*Cafe_FitTrend[[#This Row],[TapsActive]])+(L$21*Cafe_FitTrend[[#This Row],[IsWeekend]])+(L$22*Cafe_FitTrend[[#This Row],[RollChange]])</f>
        <v>13563.006689371181</v>
      </c>
    </row>
    <row r="942" spans="2:9" x14ac:dyDescent="0.3">
      <c r="B942" s="1">
        <f t="shared" si="14"/>
        <v>43671</v>
      </c>
      <c r="C942" s="2">
        <v>14901.266089746458</v>
      </c>
      <c r="D942">
        <v>78</v>
      </c>
      <c r="E942" cm="1">
        <f t="array" ref="E942">_xlfn.SWITCH(MONTH(Cafe_FitTrend[[#This Row],[Date]]),1,100,2,100,3,100,4,150,5,150,6,150,7,150,8,200,9,150,10,150,11,150,12,150)</f>
        <v>150</v>
      </c>
      <c r="F942">
        <v>21</v>
      </c>
      <c r="G942">
        <f>IF(OR(WEEKDAY(Cafe_FitTrend[[#This Row],[Date]])=1, WEEKDAY(Cafe_FitTrend[[#This Row],[Date]])=7),1,0)</f>
        <v>0</v>
      </c>
      <c r="H942" s="10">
        <f>(Cafe_FitTrend[[#This Row],[Date]]-$B$372)/365*(1+$A$6)</f>
        <v>1.7178082191780824</v>
      </c>
      <c r="I942" s="8">
        <f>L$17+(L$18*Cafe_FitTrend[[#This Row],[Temp]])+(L$19*Cafe_FitTrend[[#This Row],[ADSpend]])+(L$20*Cafe_FitTrend[[#This Row],[TapsActive]])+(L$21*Cafe_FitTrend[[#This Row],[IsWeekend]])+(L$22*Cafe_FitTrend[[#This Row],[RollChange]])</f>
        <v>13514.886840306281</v>
      </c>
    </row>
    <row r="943" spans="2:9" x14ac:dyDescent="0.3">
      <c r="B943" s="1">
        <f t="shared" si="14"/>
        <v>43672</v>
      </c>
      <c r="C943" s="2">
        <v>14613.499542845715</v>
      </c>
      <c r="D943">
        <v>79</v>
      </c>
      <c r="E943" cm="1">
        <f t="array" ref="E943">_xlfn.SWITCH(MONTH(Cafe_FitTrend[[#This Row],[Date]]),1,100,2,100,3,100,4,150,5,150,6,150,7,150,8,200,9,150,10,150,11,150,12,150)</f>
        <v>150</v>
      </c>
      <c r="F943">
        <v>21</v>
      </c>
      <c r="G943">
        <f>IF(OR(WEEKDAY(Cafe_FitTrend[[#This Row],[Date]])=1, WEEKDAY(Cafe_FitTrend[[#This Row],[Date]])=7),1,0)</f>
        <v>0</v>
      </c>
      <c r="H943" s="10">
        <f>(Cafe_FitTrend[[#This Row],[Date]]-$B$372)/365*(1+$A$6)</f>
        <v>1.7208219178082191</v>
      </c>
      <c r="I943" s="8">
        <f>L$17+(L$18*Cafe_FitTrend[[#This Row],[Temp]])+(L$19*Cafe_FitTrend[[#This Row],[ADSpend]])+(L$20*Cafe_FitTrend[[#This Row],[TapsActive]])+(L$21*Cafe_FitTrend[[#This Row],[IsWeekend]])+(L$22*Cafe_FitTrend[[#This Row],[RollChange]])</f>
        <v>13564.681798678503</v>
      </c>
    </row>
    <row r="944" spans="2:9" x14ac:dyDescent="0.3">
      <c r="B944" s="1">
        <f t="shared" si="14"/>
        <v>43673</v>
      </c>
      <c r="C944" s="2">
        <v>17809.538933252159</v>
      </c>
      <c r="D944">
        <v>80</v>
      </c>
      <c r="E944" cm="1">
        <f t="array" ref="E944">_xlfn.SWITCH(MONTH(Cafe_FitTrend[[#This Row],[Date]]),1,100,2,100,3,100,4,150,5,150,6,150,7,150,8,200,9,150,10,150,11,150,12,150)</f>
        <v>150</v>
      </c>
      <c r="F944">
        <v>22</v>
      </c>
      <c r="G944">
        <f>IF(OR(WEEKDAY(Cafe_FitTrend[[#This Row],[Date]])=1, WEEKDAY(Cafe_FitTrend[[#This Row],[Date]])=7),1,0)</f>
        <v>1</v>
      </c>
      <c r="H944" s="10">
        <f>(Cafe_FitTrend[[#This Row],[Date]]-$B$372)/365*(1+$A$6)</f>
        <v>1.7238356164383564</v>
      </c>
      <c r="I944" s="8">
        <f>L$17+(L$18*Cafe_FitTrend[[#This Row],[Temp]])+(L$19*Cafe_FitTrend[[#This Row],[ADSpend]])+(L$20*Cafe_FitTrend[[#This Row],[TapsActive]])+(L$21*Cafe_FitTrend[[#This Row],[IsWeekend]])+(L$22*Cafe_FitTrend[[#This Row],[RollChange]])</f>
        <v>16441.545703173062</v>
      </c>
    </row>
    <row r="945" spans="2:9" x14ac:dyDescent="0.3">
      <c r="B945" s="1">
        <f t="shared" si="14"/>
        <v>43674</v>
      </c>
      <c r="C945" s="2">
        <v>17073.867814823145</v>
      </c>
      <c r="D945">
        <v>80</v>
      </c>
      <c r="E945" cm="1">
        <f t="array" ref="E945">_xlfn.SWITCH(MONTH(Cafe_FitTrend[[#This Row],[Date]]),1,100,2,100,3,100,4,150,5,150,6,150,7,150,8,200,9,150,10,150,11,150,12,150)</f>
        <v>150</v>
      </c>
      <c r="F945">
        <v>13</v>
      </c>
      <c r="G945">
        <f>IF(OR(WEEKDAY(Cafe_FitTrend[[#This Row],[Date]])=1, WEEKDAY(Cafe_FitTrend[[#This Row],[Date]])=7),1,0)</f>
        <v>1</v>
      </c>
      <c r="H945" s="10">
        <f>(Cafe_FitTrend[[#This Row],[Date]]-$B$372)/365*(1+$A$6)</f>
        <v>1.7268493150684934</v>
      </c>
      <c r="I945" s="8">
        <f>L$17+(L$18*Cafe_FitTrend[[#This Row],[Temp]])+(L$19*Cafe_FitTrend[[#This Row],[ADSpend]])+(L$20*Cafe_FitTrend[[#This Row],[TapsActive]])+(L$21*Cafe_FitTrend[[#This Row],[IsWeekend]])+(L$22*Cafe_FitTrend[[#This Row],[RollChange]])</f>
        <v>16620.662505522108</v>
      </c>
    </row>
    <row r="946" spans="2:9" x14ac:dyDescent="0.3">
      <c r="B946" s="1">
        <f t="shared" si="14"/>
        <v>43675</v>
      </c>
      <c r="C946" s="2">
        <v>13781.629704714367</v>
      </c>
      <c r="D946">
        <v>82</v>
      </c>
      <c r="E946" cm="1">
        <f t="array" ref="E946">_xlfn.SWITCH(MONTH(Cafe_FitTrend[[#This Row],[Date]]),1,100,2,100,3,100,4,150,5,150,6,150,7,150,8,200,9,150,10,150,11,150,12,150)</f>
        <v>150</v>
      </c>
      <c r="F946">
        <v>22</v>
      </c>
      <c r="G946">
        <f>IF(OR(WEEKDAY(Cafe_FitTrend[[#This Row],[Date]])=1, WEEKDAY(Cafe_FitTrend[[#This Row],[Date]])=7),1,0)</f>
        <v>0</v>
      </c>
      <c r="H946" s="10">
        <f>(Cafe_FitTrend[[#This Row],[Date]]-$B$372)/365*(1+$A$6)</f>
        <v>1.7298630136986302</v>
      </c>
      <c r="I946" s="8">
        <f>L$17+(L$18*Cafe_FitTrend[[#This Row],[Temp]])+(L$19*Cafe_FitTrend[[#This Row],[ADSpend]])+(L$20*Cafe_FitTrend[[#This Row],[TapsActive]])+(L$21*Cafe_FitTrend[[#This Row],[IsWeekend]])+(L$22*Cafe_FitTrend[[#This Row],[RollChange]])</f>
        <v>13694.483712307741</v>
      </c>
    </row>
    <row r="947" spans="2:9" x14ac:dyDescent="0.3">
      <c r="B947" s="1">
        <f t="shared" si="14"/>
        <v>43676</v>
      </c>
      <c r="C947" s="2">
        <v>13449.364665906753</v>
      </c>
      <c r="D947">
        <v>81</v>
      </c>
      <c r="E947" cm="1">
        <f t="array" ref="E947">_xlfn.SWITCH(MONTH(Cafe_FitTrend[[#This Row],[Date]]),1,100,2,100,3,100,4,150,5,150,6,150,7,150,8,200,9,150,10,150,11,150,12,150)</f>
        <v>150</v>
      </c>
      <c r="F947">
        <v>22</v>
      </c>
      <c r="G947">
        <f>IF(OR(WEEKDAY(Cafe_FitTrend[[#This Row],[Date]])=1, WEEKDAY(Cafe_FitTrend[[#This Row],[Date]])=7),1,0)</f>
        <v>0</v>
      </c>
      <c r="H947" s="10">
        <f>(Cafe_FitTrend[[#This Row],[Date]]-$B$372)/365*(1+$A$6)</f>
        <v>1.7328767123287674</v>
      </c>
      <c r="I947" s="8">
        <f>L$17+(L$18*Cafe_FitTrend[[#This Row],[Temp]])+(L$19*Cafe_FitTrend[[#This Row],[ADSpend]])+(L$20*Cafe_FitTrend[[#This Row],[TapsActive]])+(L$21*Cafe_FitTrend[[#This Row],[IsWeekend]])+(L$22*Cafe_FitTrend[[#This Row],[RollChange]])</f>
        <v>13650.429051859986</v>
      </c>
    </row>
    <row r="948" spans="2:9" x14ac:dyDescent="0.3">
      <c r="B948" s="1">
        <f t="shared" si="14"/>
        <v>43677</v>
      </c>
      <c r="C948" s="2">
        <v>13937.725588849391</v>
      </c>
      <c r="D948">
        <v>79</v>
      </c>
      <c r="E948" cm="1">
        <f t="array" ref="E948">_xlfn.SWITCH(MONTH(Cafe_FitTrend[[#This Row],[Date]]),1,100,2,100,3,100,4,150,5,150,6,150,7,150,8,200,9,150,10,150,11,150,12,150)</f>
        <v>150</v>
      </c>
      <c r="F948">
        <v>17</v>
      </c>
      <c r="G948">
        <f>IF(OR(WEEKDAY(Cafe_FitTrend[[#This Row],[Date]])=1, WEEKDAY(Cafe_FitTrend[[#This Row],[Date]])=7),1,0)</f>
        <v>0</v>
      </c>
      <c r="H948" s="10">
        <f>(Cafe_FitTrend[[#This Row],[Date]]-$B$372)/365*(1+$A$6)</f>
        <v>1.7358904109589042</v>
      </c>
      <c r="I948" s="8">
        <f>L$17+(L$18*Cafe_FitTrend[[#This Row],[Temp]])+(L$19*Cafe_FitTrend[[#This Row],[ADSpend]])+(L$20*Cafe_FitTrend[[#This Row],[TapsActive]])+(L$21*Cafe_FitTrend[[#This Row],[IsWeekend]])+(L$22*Cafe_FitTrend[[#This Row],[RollChange]])</f>
        <v>13657.364389439363</v>
      </c>
    </row>
    <row r="949" spans="2:9" x14ac:dyDescent="0.3">
      <c r="B949" s="1">
        <f t="shared" si="14"/>
        <v>43678</v>
      </c>
      <c r="C949" s="2">
        <v>14305.36530442786</v>
      </c>
      <c r="D949">
        <v>81</v>
      </c>
      <c r="E949" cm="1">
        <f t="array" ref="E949">_xlfn.SWITCH(MONTH(Cafe_FitTrend[[#This Row],[Date]]),1,100,2,100,3,100,4,150,5,150,6,150,7,150,8,200,9,150,10,150,11,150,12,150)</f>
        <v>200</v>
      </c>
      <c r="F949">
        <v>20</v>
      </c>
      <c r="G949">
        <f>IF(OR(WEEKDAY(Cafe_FitTrend[[#This Row],[Date]])=1, WEEKDAY(Cafe_FitTrend[[#This Row],[Date]])=7),1,0)</f>
        <v>0</v>
      </c>
      <c r="H949" s="10">
        <f>(Cafe_FitTrend[[#This Row],[Date]]-$B$372)/365*(1+$A$6)</f>
        <v>1.7389041095890414</v>
      </c>
      <c r="I949" s="8">
        <f>L$17+(L$18*Cafe_FitTrend[[#This Row],[Temp]])+(L$19*Cafe_FitTrend[[#This Row],[ADSpend]])+(L$20*Cafe_FitTrend[[#This Row],[TapsActive]])+(L$21*Cafe_FitTrend[[#This Row],[IsWeekend]])+(L$22*Cafe_FitTrend[[#This Row],[RollChange]])</f>
        <v>15159.858938998043</v>
      </c>
    </row>
    <row r="950" spans="2:9" x14ac:dyDescent="0.3">
      <c r="B950" s="1">
        <f t="shared" si="14"/>
        <v>43679</v>
      </c>
      <c r="C950" s="2">
        <v>14200.070590243284</v>
      </c>
      <c r="D950">
        <v>77</v>
      </c>
      <c r="E950" cm="1">
        <f t="array" ref="E950">_xlfn.SWITCH(MONTH(Cafe_FitTrend[[#This Row],[Date]]),1,100,2,100,3,100,4,150,5,150,6,150,7,150,8,200,9,150,10,150,11,150,12,150)</f>
        <v>200</v>
      </c>
      <c r="F950">
        <v>15</v>
      </c>
      <c r="G950">
        <f>IF(OR(WEEKDAY(Cafe_FitTrend[[#This Row],[Date]])=1, WEEKDAY(Cafe_FitTrend[[#This Row],[Date]])=7),1,0)</f>
        <v>0</v>
      </c>
      <c r="H950" s="10">
        <f>(Cafe_FitTrend[[#This Row],[Date]]-$B$372)/365*(1+$A$6)</f>
        <v>1.7419178082191782</v>
      </c>
      <c r="I950" s="8">
        <f>L$17+(L$18*Cafe_FitTrend[[#This Row],[Temp]])+(L$19*Cafe_FitTrend[[#This Row],[ADSpend]])+(L$20*Cafe_FitTrend[[#This Row],[TapsActive]])+(L$21*Cafe_FitTrend[[#This Row],[IsWeekend]])+(L$22*Cafe_FitTrend[[#This Row],[RollChange]])</f>
        <v>15072.944657757445</v>
      </c>
    </row>
    <row r="951" spans="2:9" x14ac:dyDescent="0.3">
      <c r="B951" s="1">
        <f t="shared" si="14"/>
        <v>43680</v>
      </c>
      <c r="C951" s="2">
        <v>19445.699979833011</v>
      </c>
      <c r="D951">
        <v>79</v>
      </c>
      <c r="E951" cm="1">
        <f t="array" ref="E951">_xlfn.SWITCH(MONTH(Cafe_FitTrend[[#This Row],[Date]]),1,100,2,100,3,100,4,150,5,150,6,150,7,150,8,200,9,150,10,150,11,150,12,150)</f>
        <v>200</v>
      </c>
      <c r="F951">
        <v>15</v>
      </c>
      <c r="G951">
        <f>IF(OR(WEEKDAY(Cafe_FitTrend[[#This Row],[Date]])=1, WEEKDAY(Cafe_FitTrend[[#This Row],[Date]])=7),1,0)</f>
        <v>1</v>
      </c>
      <c r="H951" s="10">
        <f>(Cafe_FitTrend[[#This Row],[Date]]-$B$372)/365*(1+$A$6)</f>
        <v>1.7449315068493152</v>
      </c>
      <c r="I951" s="8">
        <f>L$17+(L$18*Cafe_FitTrend[[#This Row],[Temp]])+(L$19*Cafe_FitTrend[[#This Row],[ADSpend]])+(L$20*Cafe_FitTrend[[#This Row],[TapsActive]])+(L$21*Cafe_FitTrend[[#This Row],[IsWeekend]])+(L$22*Cafe_FitTrend[[#This Row],[RollChange]])</f>
        <v>18016.316333149414</v>
      </c>
    </row>
    <row r="952" spans="2:9" x14ac:dyDescent="0.3">
      <c r="B952" s="1">
        <f t="shared" si="14"/>
        <v>43681</v>
      </c>
      <c r="C952" s="2">
        <v>19954.896183881454</v>
      </c>
      <c r="D952">
        <v>78</v>
      </c>
      <c r="E952" cm="1">
        <f t="array" ref="E952">_xlfn.SWITCH(MONTH(Cafe_FitTrend[[#This Row],[Date]]),1,100,2,100,3,100,4,150,5,150,6,150,7,150,8,200,9,150,10,150,11,150,12,150)</f>
        <v>200</v>
      </c>
      <c r="F952">
        <v>13</v>
      </c>
      <c r="G952">
        <f>IF(OR(WEEKDAY(Cafe_FitTrend[[#This Row],[Date]])=1, WEEKDAY(Cafe_FitTrend[[#This Row],[Date]])=7),1,0)</f>
        <v>1</v>
      </c>
      <c r="H952" s="10">
        <f>(Cafe_FitTrend[[#This Row],[Date]]-$B$372)/365*(1+$A$6)</f>
        <v>1.7479452054794522</v>
      </c>
      <c r="I952" s="8">
        <f>L$17+(L$18*Cafe_FitTrend[[#This Row],[Temp]])+(L$19*Cafe_FitTrend[[#This Row],[ADSpend]])+(L$20*Cafe_FitTrend[[#This Row],[TapsActive]])+(L$21*Cafe_FitTrend[[#This Row],[IsWeekend]])+(L$22*Cafe_FitTrend[[#This Row],[RollChange]])</f>
        <v>18011.427595676505</v>
      </c>
    </row>
    <row r="953" spans="2:9" x14ac:dyDescent="0.3">
      <c r="B953" s="1">
        <f t="shared" si="14"/>
        <v>43682</v>
      </c>
      <c r="C953" s="2">
        <v>14914.766219609201</v>
      </c>
      <c r="D953">
        <v>81</v>
      </c>
      <c r="E953" cm="1">
        <f t="array" ref="E953">_xlfn.SWITCH(MONTH(Cafe_FitTrend[[#This Row],[Date]]),1,100,2,100,3,100,4,150,5,150,6,150,7,150,8,200,9,150,10,150,11,150,12,150)</f>
        <v>200</v>
      </c>
      <c r="F953">
        <v>18</v>
      </c>
      <c r="G953">
        <f>IF(OR(WEEKDAY(Cafe_FitTrend[[#This Row],[Date]])=1, WEEKDAY(Cafe_FitTrend[[#This Row],[Date]])=7),1,0)</f>
        <v>0</v>
      </c>
      <c r="H953" s="10">
        <f>(Cafe_FitTrend[[#This Row],[Date]]-$B$372)/365*(1+$A$6)</f>
        <v>1.7509589041095892</v>
      </c>
      <c r="I953" s="8">
        <f>L$17+(L$18*Cafe_FitTrend[[#This Row],[Temp]])+(L$19*Cafe_FitTrend[[#This Row],[ADSpend]])+(L$20*Cafe_FitTrend[[#This Row],[TapsActive]])+(L$21*Cafe_FitTrend[[#This Row],[IsWeekend]])+(L$22*Cafe_FitTrend[[#This Row],[RollChange]])</f>
        <v>15210.505457821822</v>
      </c>
    </row>
    <row r="954" spans="2:9" x14ac:dyDescent="0.3">
      <c r="B954" s="1">
        <f t="shared" si="14"/>
        <v>43683</v>
      </c>
      <c r="C954" s="2">
        <v>15970.931614123572</v>
      </c>
      <c r="D954">
        <v>80</v>
      </c>
      <c r="E954" cm="1">
        <f t="array" ref="E954">_xlfn.SWITCH(MONTH(Cafe_FitTrend[[#This Row],[Date]]),1,100,2,100,3,100,4,150,5,150,6,150,7,150,8,200,9,150,10,150,11,150,12,150)</f>
        <v>200</v>
      </c>
      <c r="F954">
        <v>13</v>
      </c>
      <c r="G954">
        <f>IF(OR(WEEKDAY(Cafe_FitTrend[[#This Row],[Date]])=1, WEEKDAY(Cafe_FitTrend[[#This Row],[Date]])=7),1,0)</f>
        <v>0</v>
      </c>
      <c r="H954" s="10">
        <f>(Cafe_FitTrend[[#This Row],[Date]]-$B$372)/365*(1+$A$6)</f>
        <v>1.753972602739726</v>
      </c>
      <c r="I954" s="8">
        <f>L$17+(L$18*Cafe_FitTrend[[#This Row],[Temp]])+(L$19*Cafe_FitTrend[[#This Row],[ADSpend]])+(L$20*Cafe_FitTrend[[#This Row],[TapsActive]])+(L$21*Cafe_FitTrend[[#This Row],[IsWeekend]])+(L$22*Cafe_FitTrend[[#This Row],[RollChange]])</f>
        <v>15264.365604811186</v>
      </c>
    </row>
    <row r="955" spans="2:9" x14ac:dyDescent="0.3">
      <c r="B955" s="1">
        <f t="shared" si="14"/>
        <v>43684</v>
      </c>
      <c r="C955" s="2">
        <v>16419.179388988548</v>
      </c>
      <c r="D955">
        <v>84</v>
      </c>
      <c r="E955" cm="1">
        <f t="array" ref="E955">_xlfn.SWITCH(MONTH(Cafe_FitTrend[[#This Row],[Date]]),1,100,2,100,3,100,4,150,5,150,6,150,7,150,8,200,9,150,10,150,11,150,12,150)</f>
        <v>200</v>
      </c>
      <c r="F955">
        <v>16</v>
      </c>
      <c r="G955">
        <f>IF(OR(WEEKDAY(Cafe_FitTrend[[#This Row],[Date]])=1, WEEKDAY(Cafe_FitTrend[[#This Row],[Date]])=7),1,0)</f>
        <v>0</v>
      </c>
      <c r="H955" s="10">
        <f>(Cafe_FitTrend[[#This Row],[Date]]-$B$372)/365*(1+$A$6)</f>
        <v>1.7569863013698632</v>
      </c>
      <c r="I955" s="8">
        <f>L$17+(L$18*Cafe_FitTrend[[#This Row],[Temp]])+(L$19*Cafe_FitTrend[[#This Row],[ADSpend]])+(L$20*Cafe_FitTrend[[#This Row],[TapsActive]])+(L$21*Cafe_FitTrend[[#This Row],[IsWeekend]])+(L$22*Cafe_FitTrend[[#This Row],[RollChange]])</f>
        <v>15396.1861069511</v>
      </c>
    </row>
    <row r="956" spans="2:9" x14ac:dyDescent="0.3">
      <c r="B956" s="1">
        <f t="shared" si="14"/>
        <v>43685</v>
      </c>
      <c r="C956" s="2">
        <v>16525.984042849239</v>
      </c>
      <c r="D956">
        <v>83</v>
      </c>
      <c r="E956" cm="1">
        <f t="array" ref="E956">_xlfn.SWITCH(MONTH(Cafe_FitTrend[[#This Row],[Date]]),1,100,2,100,3,100,4,150,5,150,6,150,7,150,8,200,9,150,10,150,11,150,12,150)</f>
        <v>200</v>
      </c>
      <c r="F956">
        <v>21</v>
      </c>
      <c r="G956">
        <f>IF(OR(WEEKDAY(Cafe_FitTrend[[#This Row],[Date]])=1, WEEKDAY(Cafe_FitTrend[[#This Row],[Date]])=7),1,0)</f>
        <v>0</v>
      </c>
      <c r="H956" s="10">
        <f>(Cafe_FitTrend[[#This Row],[Date]]-$B$372)/365*(1+$A$6)</f>
        <v>1.7600000000000002</v>
      </c>
      <c r="I956" s="8">
        <f>L$17+(L$18*Cafe_FitTrend[[#This Row],[Temp]])+(L$19*Cafe_FitTrend[[#This Row],[ADSpend]])+(L$20*Cafe_FitTrend[[#This Row],[TapsActive]])+(L$21*Cafe_FitTrend[[#This Row],[IsWeekend]])+(L$22*Cafe_FitTrend[[#This Row],[RollChange]])</f>
        <v>15254.216639066226</v>
      </c>
    </row>
    <row r="957" spans="2:9" x14ac:dyDescent="0.3">
      <c r="B957" s="1">
        <f t="shared" si="14"/>
        <v>43686</v>
      </c>
      <c r="C957" s="2">
        <v>15842.470478746258</v>
      </c>
      <c r="D957">
        <v>84</v>
      </c>
      <c r="E957" cm="1">
        <f t="array" ref="E957">_xlfn.SWITCH(MONTH(Cafe_FitTrend[[#This Row],[Date]]),1,100,2,100,3,100,4,150,5,150,6,150,7,150,8,200,9,150,10,150,11,150,12,150)</f>
        <v>200</v>
      </c>
      <c r="F957">
        <v>12</v>
      </c>
      <c r="G957">
        <f>IF(OR(WEEKDAY(Cafe_FitTrend[[#This Row],[Date]])=1, WEEKDAY(Cafe_FitTrend[[#This Row],[Date]])=7),1,0)</f>
        <v>0</v>
      </c>
      <c r="H957" s="10">
        <f>(Cafe_FitTrend[[#This Row],[Date]]-$B$372)/365*(1+$A$6)</f>
        <v>1.763013698630137</v>
      </c>
      <c r="I957" s="8">
        <f>L$17+(L$18*Cafe_FitTrend[[#This Row],[Temp]])+(L$19*Cafe_FitTrend[[#This Row],[ADSpend]])+(L$20*Cafe_FitTrend[[#This Row],[TapsActive]])+(L$21*Cafe_FitTrend[[#This Row],[IsWeekend]])+(L$22*Cafe_FitTrend[[#This Row],[RollChange]])</f>
        <v>15480.25825082526</v>
      </c>
    </row>
    <row r="958" spans="2:9" x14ac:dyDescent="0.3">
      <c r="B958" s="1">
        <f t="shared" si="14"/>
        <v>43687</v>
      </c>
      <c r="C958" s="2">
        <v>18878.740584962958</v>
      </c>
      <c r="D958">
        <v>86</v>
      </c>
      <c r="E958" cm="1">
        <f t="array" ref="E958">_xlfn.SWITCH(MONTH(Cafe_FitTrend[[#This Row],[Date]]),1,100,2,100,3,100,4,150,5,150,6,150,7,150,8,200,9,150,10,150,11,150,12,150)</f>
        <v>200</v>
      </c>
      <c r="F958">
        <v>15</v>
      </c>
      <c r="G958">
        <f>IF(OR(WEEKDAY(Cafe_FitTrend[[#This Row],[Date]])=1, WEEKDAY(Cafe_FitTrend[[#This Row],[Date]])=7),1,0)</f>
        <v>1</v>
      </c>
      <c r="H958" s="10">
        <f>(Cafe_FitTrend[[#This Row],[Date]]-$B$372)/365*(1+$A$6)</f>
        <v>1.7660273972602742</v>
      </c>
      <c r="I958" s="8">
        <f>L$17+(L$18*Cafe_FitTrend[[#This Row],[Temp]])+(L$19*Cafe_FitTrend[[#This Row],[ADSpend]])+(L$20*Cafe_FitTrend[[#This Row],[TapsActive]])+(L$21*Cafe_FitTrend[[#This Row],[IsWeekend]])+(L$22*Cafe_FitTrend[[#This Row],[RollChange]])</f>
        <v>18364.881041754958</v>
      </c>
    </row>
    <row r="959" spans="2:9" x14ac:dyDescent="0.3">
      <c r="B959" s="1">
        <f t="shared" si="14"/>
        <v>43688</v>
      </c>
      <c r="C959" s="2">
        <v>18525.601521078654</v>
      </c>
      <c r="D959">
        <v>85</v>
      </c>
      <c r="E959" cm="1">
        <f t="array" ref="E959">_xlfn.SWITCH(MONTH(Cafe_FitTrend[[#This Row],[Date]]),1,100,2,100,3,100,4,150,5,150,6,150,7,150,8,200,9,150,10,150,11,150,12,150)</f>
        <v>200</v>
      </c>
      <c r="F959">
        <v>13</v>
      </c>
      <c r="G959">
        <f>IF(OR(WEEKDAY(Cafe_FitTrend[[#This Row],[Date]])=1, WEEKDAY(Cafe_FitTrend[[#This Row],[Date]])=7),1,0)</f>
        <v>1</v>
      </c>
      <c r="H959" s="10">
        <f>(Cafe_FitTrend[[#This Row],[Date]]-$B$372)/365*(1+$A$6)</f>
        <v>1.769041095890411</v>
      </c>
      <c r="I959" s="8">
        <f>L$17+(L$18*Cafe_FitTrend[[#This Row],[Temp]])+(L$19*Cafe_FitTrend[[#This Row],[ADSpend]])+(L$20*Cafe_FitTrend[[#This Row],[TapsActive]])+(L$21*Cafe_FitTrend[[#This Row],[IsWeekend]])+(L$22*Cafe_FitTrend[[#This Row],[RollChange]])</f>
        <v>18359.992304282056</v>
      </c>
    </row>
    <row r="960" spans="2:9" x14ac:dyDescent="0.3">
      <c r="B960" s="1">
        <f t="shared" si="14"/>
        <v>43689</v>
      </c>
      <c r="C960" s="2">
        <v>16705.004916731585</v>
      </c>
      <c r="D960">
        <v>86</v>
      </c>
      <c r="E960" cm="1">
        <f t="array" ref="E960">_xlfn.SWITCH(MONTH(Cafe_FitTrend[[#This Row],[Date]]),1,100,2,100,3,100,4,150,5,150,6,150,7,150,8,200,9,150,10,150,11,150,12,150)</f>
        <v>200</v>
      </c>
      <c r="F960">
        <v>19</v>
      </c>
      <c r="G960">
        <f>IF(OR(WEEKDAY(Cafe_FitTrend[[#This Row],[Date]])=1, WEEKDAY(Cafe_FitTrend[[#This Row],[Date]])=7),1,0)</f>
        <v>0</v>
      </c>
      <c r="H960" s="10">
        <f>(Cafe_FitTrend[[#This Row],[Date]]-$B$372)/365*(1+$A$6)</f>
        <v>1.772054794520548</v>
      </c>
      <c r="I960" s="8">
        <f>L$17+(L$18*Cafe_FitTrend[[#This Row],[Temp]])+(L$19*Cafe_FitTrend[[#This Row],[ADSpend]])+(L$20*Cafe_FitTrend[[#This Row],[TapsActive]])+(L$21*Cafe_FitTrend[[#This Row],[IsWeekend]])+(L$22*Cafe_FitTrend[[#This Row],[RollChange]])</f>
        <v>15445.637586119967</v>
      </c>
    </row>
    <row r="961" spans="2:9" x14ac:dyDescent="0.3">
      <c r="B961" s="1">
        <f t="shared" si="14"/>
        <v>43690</v>
      </c>
      <c r="C961" s="2">
        <v>16469.406190480153</v>
      </c>
      <c r="D961">
        <v>87</v>
      </c>
      <c r="E961" cm="1">
        <f t="array" ref="E961">_xlfn.SWITCH(MONTH(Cafe_FitTrend[[#This Row],[Date]]),1,100,2,100,3,100,4,150,5,150,6,150,7,150,8,200,9,150,10,150,11,150,12,150)</f>
        <v>200</v>
      </c>
      <c r="F961">
        <v>13</v>
      </c>
      <c r="G961">
        <f>IF(OR(WEEKDAY(Cafe_FitTrend[[#This Row],[Date]])=1, WEEKDAY(Cafe_FitTrend[[#This Row],[Date]])=7),1,0)</f>
        <v>0</v>
      </c>
      <c r="H961" s="10">
        <f>(Cafe_FitTrend[[#This Row],[Date]]-$B$372)/365*(1+$A$6)</f>
        <v>1.775068493150685</v>
      </c>
      <c r="I961" s="8">
        <f>L$17+(L$18*Cafe_FitTrend[[#This Row],[Temp]])+(L$19*Cafe_FitTrend[[#This Row],[ADSpend]])+(L$20*Cafe_FitTrend[[#This Row],[TapsActive]])+(L$21*Cafe_FitTrend[[#This Row],[IsWeekend]])+(L$22*Cafe_FitTrend[[#This Row],[RollChange]])</f>
        <v>15612.930313416731</v>
      </c>
    </row>
    <row r="962" spans="2:9" x14ac:dyDescent="0.3">
      <c r="B962" s="1">
        <f t="shared" si="14"/>
        <v>43691</v>
      </c>
      <c r="C962" s="2">
        <v>15175.229049024083</v>
      </c>
      <c r="D962">
        <v>85</v>
      </c>
      <c r="E962" cm="1">
        <f t="array" ref="E962">_xlfn.SWITCH(MONTH(Cafe_FitTrend[[#This Row],[Date]]),1,100,2,100,3,100,4,150,5,150,6,150,7,150,8,200,9,150,10,150,11,150,12,150)</f>
        <v>200</v>
      </c>
      <c r="F962">
        <v>20</v>
      </c>
      <c r="G962">
        <f>IF(OR(WEEKDAY(Cafe_FitTrend[[#This Row],[Date]])=1, WEEKDAY(Cafe_FitTrend[[#This Row],[Date]])=7),1,0)</f>
        <v>0</v>
      </c>
      <c r="H962" s="10">
        <f>(Cafe_FitTrend[[#This Row],[Date]]-$B$372)/365*(1+$A$6)</f>
        <v>1.7780821917808221</v>
      </c>
      <c r="I962" s="8">
        <f>L$17+(L$18*Cafe_FitTrend[[#This Row],[Temp]])+(L$19*Cafe_FitTrend[[#This Row],[ADSpend]])+(L$20*Cafe_FitTrend[[#This Row],[TapsActive]])+(L$21*Cafe_FitTrend[[#This Row],[IsWeekend]])+(L$22*Cafe_FitTrend[[#This Row],[RollChange]])</f>
        <v>15384.870113147024</v>
      </c>
    </row>
    <row r="963" spans="2:9" x14ac:dyDescent="0.3">
      <c r="B963" s="1">
        <f t="shared" si="14"/>
        <v>43692</v>
      </c>
      <c r="C963" s="2">
        <v>16666.866229776737</v>
      </c>
      <c r="D963">
        <v>83</v>
      </c>
      <c r="E963" cm="1">
        <f t="array" ref="E963">_xlfn.SWITCH(MONTH(Cafe_FitTrend[[#This Row],[Date]]),1,100,2,100,3,100,4,150,5,150,6,150,7,150,8,200,9,150,10,150,11,150,12,150)</f>
        <v>200</v>
      </c>
      <c r="F963">
        <v>13</v>
      </c>
      <c r="G963">
        <f>IF(OR(WEEKDAY(Cafe_FitTrend[[#This Row],[Date]])=1, WEEKDAY(Cafe_FitTrend[[#This Row],[Date]])=7),1,0)</f>
        <v>0</v>
      </c>
      <c r="H963" s="10">
        <f>(Cafe_FitTrend[[#This Row],[Date]]-$B$372)/365*(1+$A$6)</f>
        <v>1.7810958904109588</v>
      </c>
      <c r="I963" s="8">
        <f>L$17+(L$18*Cafe_FitTrend[[#This Row],[Temp]])+(L$19*Cafe_FitTrend[[#This Row],[ADSpend]])+(L$20*Cafe_FitTrend[[#This Row],[TapsActive]])+(L$21*Cafe_FitTrend[[#This Row],[IsWeekend]])+(L$22*Cafe_FitTrend[[#This Row],[RollChange]])</f>
        <v>15430.97137370125</v>
      </c>
    </row>
    <row r="964" spans="2:9" x14ac:dyDescent="0.3">
      <c r="B964" s="1">
        <f t="shared" si="14"/>
        <v>43693</v>
      </c>
      <c r="C964" s="2">
        <v>16909.201377356912</v>
      </c>
      <c r="D964">
        <v>84</v>
      </c>
      <c r="E964" cm="1">
        <f t="array" ref="E964">_xlfn.SWITCH(MONTH(Cafe_FitTrend[[#This Row],[Date]]),1,100,2,100,3,100,4,150,5,150,6,150,7,150,8,200,9,150,10,150,11,150,12,150)</f>
        <v>200</v>
      </c>
      <c r="F964">
        <v>18</v>
      </c>
      <c r="G964">
        <f>IF(OR(WEEKDAY(Cafe_FitTrend[[#This Row],[Date]])=1, WEEKDAY(Cafe_FitTrend[[#This Row],[Date]])=7),1,0)</f>
        <v>0</v>
      </c>
      <c r="H964" s="10">
        <f>(Cafe_FitTrend[[#This Row],[Date]]-$B$372)/365*(1+$A$6)</f>
        <v>1.7841095890410961</v>
      </c>
      <c r="I964" s="8">
        <f>L$17+(L$18*Cafe_FitTrend[[#This Row],[Temp]])+(L$19*Cafe_FitTrend[[#This Row],[ADSpend]])+(L$20*Cafe_FitTrend[[#This Row],[TapsActive]])+(L$21*Cafe_FitTrend[[#This Row],[IsWeekend]])+(L$22*Cafe_FitTrend[[#This Row],[RollChange]])</f>
        <v>15382.851524636349</v>
      </c>
    </row>
    <row r="965" spans="2:9" x14ac:dyDescent="0.3">
      <c r="B965" s="1">
        <f t="shared" si="14"/>
        <v>43694</v>
      </c>
      <c r="C965" s="2">
        <v>17859.088476988894</v>
      </c>
      <c r="D965">
        <v>86</v>
      </c>
      <c r="E965" cm="1">
        <f t="array" ref="E965">_xlfn.SWITCH(MONTH(Cafe_FitTrend[[#This Row],[Date]]),1,100,2,100,3,100,4,150,5,150,6,150,7,150,8,200,9,150,10,150,11,150,12,150)</f>
        <v>200</v>
      </c>
      <c r="F965">
        <v>20</v>
      </c>
      <c r="G965">
        <f>IF(OR(WEEKDAY(Cafe_FitTrend[[#This Row],[Date]])=1, WEEKDAY(Cafe_FitTrend[[#This Row],[Date]])=7),1,0)</f>
        <v>1</v>
      </c>
      <c r="H965" s="10">
        <f>(Cafe_FitTrend[[#This Row],[Date]]-$B$372)/365*(1+$A$6)</f>
        <v>1.7871232876712331</v>
      </c>
      <c r="I965" s="8">
        <f>L$17+(L$18*Cafe_FitTrend[[#This Row],[Temp]])+(L$19*Cafe_FitTrend[[#This Row],[ADSpend]])+(L$20*Cafe_FitTrend[[#This Row],[TapsActive]])+(L$21*Cafe_FitTrend[[#This Row],[IsWeekend]])+(L$22*Cafe_FitTrend[[#This Row],[RollChange]])</f>
        <v>18287.057277053475</v>
      </c>
    </row>
    <row r="966" spans="2:9" x14ac:dyDescent="0.3">
      <c r="B966" s="1">
        <f t="shared" si="14"/>
        <v>43695</v>
      </c>
      <c r="C966" s="2">
        <v>20087.182441414621</v>
      </c>
      <c r="D966">
        <v>85</v>
      </c>
      <c r="E966" cm="1">
        <f t="array" ref="E966">_xlfn.SWITCH(MONTH(Cafe_FitTrend[[#This Row],[Date]]),1,100,2,100,3,100,4,150,5,150,6,150,7,150,8,200,9,150,10,150,11,150,12,150)</f>
        <v>200</v>
      </c>
      <c r="F966">
        <v>19</v>
      </c>
      <c r="G966">
        <f>IF(OR(WEEKDAY(Cafe_FitTrend[[#This Row],[Date]])=1, WEEKDAY(Cafe_FitTrend[[#This Row],[Date]])=7),1,0)</f>
        <v>1</v>
      </c>
      <c r="H966" s="10">
        <f>(Cafe_FitTrend[[#This Row],[Date]]-$B$372)/365*(1+$A$6)</f>
        <v>1.7901369863013701</v>
      </c>
      <c r="I966" s="8">
        <f>L$17+(L$18*Cafe_FitTrend[[#This Row],[Temp]])+(L$19*Cafe_FitTrend[[#This Row],[ADSpend]])+(L$20*Cafe_FitTrend[[#This Row],[TapsActive]])+(L$21*Cafe_FitTrend[[#This Row],[IsWeekend]])+(L$22*Cafe_FitTrend[[#This Row],[RollChange]])</f>
        <v>18262.585578093145</v>
      </c>
    </row>
    <row r="967" spans="2:9" x14ac:dyDescent="0.3">
      <c r="B967" s="1">
        <f t="shared" si="14"/>
        <v>43696</v>
      </c>
      <c r="C967" s="2">
        <v>16448.856817970838</v>
      </c>
      <c r="D967">
        <v>83</v>
      </c>
      <c r="E967" cm="1">
        <f t="array" ref="E967">_xlfn.SWITCH(MONTH(Cafe_FitTrend[[#This Row],[Date]]),1,100,2,100,3,100,4,150,5,150,6,150,7,150,8,200,9,150,10,150,11,150,12,150)</f>
        <v>200</v>
      </c>
      <c r="F967">
        <v>19</v>
      </c>
      <c r="G967">
        <f>IF(OR(WEEKDAY(Cafe_FitTrend[[#This Row],[Date]])=1, WEEKDAY(Cafe_FitTrend[[#This Row],[Date]])=7),1,0)</f>
        <v>0</v>
      </c>
      <c r="H967" s="10">
        <f>(Cafe_FitTrend[[#This Row],[Date]]-$B$372)/365*(1+$A$6)</f>
        <v>1.7931506849315071</v>
      </c>
      <c r="I967" s="8">
        <f>L$17+(L$18*Cafe_FitTrend[[#This Row],[Temp]])+(L$19*Cafe_FitTrend[[#This Row],[ADSpend]])+(L$20*Cafe_FitTrend[[#This Row],[TapsActive]])+(L$21*Cafe_FitTrend[[#This Row],[IsWeekend]])+(L$22*Cafe_FitTrend[[#This Row],[RollChange]])</f>
        <v>15324.95420062564</v>
      </c>
    </row>
    <row r="968" spans="2:9" x14ac:dyDescent="0.3">
      <c r="B968" s="1">
        <f t="shared" si="14"/>
        <v>43697</v>
      </c>
      <c r="C968" s="2">
        <v>16785.518791332281</v>
      </c>
      <c r="D968">
        <v>81</v>
      </c>
      <c r="E968" cm="1">
        <f t="array" ref="E968">_xlfn.SWITCH(MONTH(Cafe_FitTrend[[#This Row],[Date]]),1,100,2,100,3,100,4,150,5,150,6,150,7,150,8,200,9,150,10,150,11,150,12,150)</f>
        <v>200</v>
      </c>
      <c r="F968">
        <v>15</v>
      </c>
      <c r="G968">
        <f>IF(OR(WEEKDAY(Cafe_FitTrend[[#This Row],[Date]])=1, WEEKDAY(Cafe_FitTrend[[#This Row],[Date]])=7),1,0)</f>
        <v>0</v>
      </c>
      <c r="H968" s="10">
        <f>(Cafe_FitTrend[[#This Row],[Date]]-$B$372)/365*(1+$A$6)</f>
        <v>1.7961643835616439</v>
      </c>
      <c r="I968" s="8">
        <f>L$17+(L$18*Cafe_FitTrend[[#This Row],[Temp]])+(L$19*Cafe_FitTrend[[#This Row],[ADSpend]])+(L$20*Cafe_FitTrend[[#This Row],[TapsActive]])+(L$21*Cafe_FitTrend[[#This Row],[IsWeekend]])+(L$22*Cafe_FitTrend[[#This Row],[RollChange]])</f>
        <v>15312.306576717594</v>
      </c>
    </row>
    <row r="969" spans="2:9" x14ac:dyDescent="0.3">
      <c r="B969" s="1">
        <f t="shared" ref="B969:B1032" si="15">B968+1</f>
        <v>43698</v>
      </c>
      <c r="C969" s="2">
        <v>14761.407133631696</v>
      </c>
      <c r="D969">
        <v>81</v>
      </c>
      <c r="E969" cm="1">
        <f t="array" ref="E969">_xlfn.SWITCH(MONTH(Cafe_FitTrend[[#This Row],[Date]]),1,100,2,100,3,100,4,150,5,150,6,150,7,150,8,200,9,150,10,150,11,150,12,150)</f>
        <v>200</v>
      </c>
      <c r="F969">
        <v>15</v>
      </c>
      <c r="G969">
        <f>IF(OR(WEEKDAY(Cafe_FitTrend[[#This Row],[Date]])=1, WEEKDAY(Cafe_FitTrend[[#This Row],[Date]])=7),1,0)</f>
        <v>0</v>
      </c>
      <c r="H969" s="10">
        <f>(Cafe_FitTrend[[#This Row],[Date]]-$B$372)/365*(1+$A$6)</f>
        <v>1.7991780821917811</v>
      </c>
      <c r="I969" s="8">
        <f>L$17+(L$18*Cafe_FitTrend[[#This Row],[Temp]])+(L$19*Cafe_FitTrend[[#This Row],[ADSpend]])+(L$20*Cafe_FitTrend[[#This Row],[TapsActive]])+(L$21*Cafe_FitTrend[[#This Row],[IsWeekend]])+(L$22*Cafe_FitTrend[[#This Row],[RollChange]])</f>
        <v>15315.176725679828</v>
      </c>
    </row>
    <row r="970" spans="2:9" x14ac:dyDescent="0.3">
      <c r="B970" s="1">
        <f t="shared" si="15"/>
        <v>43699</v>
      </c>
      <c r="C970" s="2">
        <v>15140.589733263398</v>
      </c>
      <c r="D970">
        <v>84</v>
      </c>
      <c r="E970" cm="1">
        <f t="array" ref="E970">_xlfn.SWITCH(MONTH(Cafe_FitTrend[[#This Row],[Date]]),1,100,2,100,3,100,4,150,5,150,6,150,7,150,8,200,9,150,10,150,11,150,12,150)</f>
        <v>200</v>
      </c>
      <c r="F970">
        <v>20</v>
      </c>
      <c r="G970">
        <f>IF(OR(WEEKDAY(Cafe_FitTrend[[#This Row],[Date]])=1, WEEKDAY(Cafe_FitTrend[[#This Row],[Date]])=7),1,0)</f>
        <v>0</v>
      </c>
      <c r="H970" s="10">
        <f>(Cafe_FitTrend[[#This Row],[Date]]-$B$372)/365*(1+$A$6)</f>
        <v>1.8021917808219179</v>
      </c>
      <c r="I970" s="8">
        <f>L$17+(L$18*Cafe_FitTrend[[#This Row],[Temp]])+(L$19*Cafe_FitTrend[[#This Row],[ADSpend]])+(L$20*Cafe_FitTrend[[#This Row],[TapsActive]])+(L$21*Cafe_FitTrend[[#This Row],[IsWeekend]])+(L$22*Cafe_FitTrend[[#This Row],[RollChange]])</f>
        <v>15360.906495434901</v>
      </c>
    </row>
    <row r="971" spans="2:9" x14ac:dyDescent="0.3">
      <c r="B971" s="1">
        <f t="shared" si="15"/>
        <v>43700</v>
      </c>
      <c r="C971" s="2">
        <v>14481.490709801121</v>
      </c>
      <c r="D971">
        <v>83</v>
      </c>
      <c r="E971" cm="1">
        <f t="array" ref="E971">_xlfn.SWITCH(MONTH(Cafe_FitTrend[[#This Row],[Date]]),1,100,2,100,3,100,4,150,5,150,6,150,7,150,8,200,9,150,10,150,11,150,12,150)</f>
        <v>200</v>
      </c>
      <c r="F971">
        <v>19</v>
      </c>
      <c r="G971">
        <f>IF(OR(WEEKDAY(Cafe_FitTrend[[#This Row],[Date]])=1, WEEKDAY(Cafe_FitTrend[[#This Row],[Date]])=7),1,0)</f>
        <v>0</v>
      </c>
      <c r="H971" s="10">
        <f>(Cafe_FitTrend[[#This Row],[Date]]-$B$372)/365*(1+$A$6)</f>
        <v>1.8052054794520549</v>
      </c>
      <c r="I971" s="8">
        <f>L$17+(L$18*Cafe_FitTrend[[#This Row],[Temp]])+(L$19*Cafe_FitTrend[[#This Row],[ADSpend]])+(L$20*Cafe_FitTrend[[#This Row],[TapsActive]])+(L$21*Cafe_FitTrend[[#This Row],[IsWeekend]])+(L$22*Cafe_FitTrend[[#This Row],[RollChange]])</f>
        <v>15336.434796474572</v>
      </c>
    </row>
    <row r="972" spans="2:9" x14ac:dyDescent="0.3">
      <c r="B972" s="1">
        <f t="shared" si="15"/>
        <v>43701</v>
      </c>
      <c r="C972" s="2">
        <v>18635.814821994361</v>
      </c>
      <c r="D972">
        <v>81</v>
      </c>
      <c r="E972" cm="1">
        <f t="array" ref="E972">_xlfn.SWITCH(MONTH(Cafe_FitTrend[[#This Row],[Date]]),1,100,2,100,3,100,4,150,5,150,6,150,7,150,8,200,9,150,10,150,11,150,12,150)</f>
        <v>200</v>
      </c>
      <c r="F972">
        <v>14</v>
      </c>
      <c r="G972">
        <f>IF(OR(WEEKDAY(Cafe_FitTrend[[#This Row],[Date]])=1, WEEKDAY(Cafe_FitTrend[[#This Row],[Date]])=7),1,0)</f>
        <v>1</v>
      </c>
      <c r="H972" s="10">
        <f>(Cafe_FitTrend[[#This Row],[Date]]-$B$372)/365*(1+$A$6)</f>
        <v>1.8082191780821919</v>
      </c>
      <c r="I972" s="8">
        <f>L$17+(L$18*Cafe_FitTrend[[#This Row],[Temp]])+(L$19*Cafe_FitTrend[[#This Row],[ADSpend]])+(L$20*Cafe_FitTrend[[#This Row],[TapsActive]])+(L$21*Cafe_FitTrend[[#This Row],[IsWeekend]])+(L$22*Cafe_FitTrend[[#This Row],[RollChange]])</f>
        <v>18190.022041663713</v>
      </c>
    </row>
    <row r="973" spans="2:9" x14ac:dyDescent="0.3">
      <c r="B973" s="1">
        <f t="shared" si="15"/>
        <v>43702</v>
      </c>
      <c r="C973" s="2">
        <v>19402.277347089126</v>
      </c>
      <c r="D973">
        <v>72</v>
      </c>
      <c r="E973" cm="1">
        <f t="array" ref="E973">_xlfn.SWITCH(MONTH(Cafe_FitTrend[[#This Row],[Date]]),1,100,2,100,3,100,4,150,5,150,6,150,7,150,8,200,9,150,10,150,11,150,12,150)</f>
        <v>200</v>
      </c>
      <c r="F973">
        <v>18</v>
      </c>
      <c r="G973">
        <f>IF(OR(WEEKDAY(Cafe_FitTrend[[#This Row],[Date]])=1, WEEKDAY(Cafe_FitTrend[[#This Row],[Date]])=7),1,0)</f>
        <v>1</v>
      </c>
      <c r="H973" s="10">
        <f>(Cafe_FitTrend[[#This Row],[Date]]-$B$372)/365*(1+$A$6)</f>
        <v>1.8112328767123289</v>
      </c>
      <c r="I973" s="8">
        <f>L$17+(L$18*Cafe_FitTrend[[#This Row],[Temp]])+(L$19*Cafe_FitTrend[[#This Row],[ADSpend]])+(L$20*Cafe_FitTrend[[#This Row],[TapsActive]])+(L$21*Cafe_FitTrend[[#This Row],[IsWeekend]])+(L$22*Cafe_FitTrend[[#This Row],[RollChange]])</f>
        <v>17692.237059986361</v>
      </c>
    </row>
    <row r="974" spans="2:9" x14ac:dyDescent="0.3">
      <c r="B974" s="1">
        <f t="shared" si="15"/>
        <v>43703</v>
      </c>
      <c r="C974" s="2">
        <v>13633.699604377711</v>
      </c>
      <c r="D974">
        <v>73</v>
      </c>
      <c r="E974" cm="1">
        <f t="array" ref="E974">_xlfn.SWITCH(MONTH(Cafe_FitTrend[[#This Row],[Date]]),1,100,2,100,3,100,4,150,5,150,6,150,7,150,8,200,9,150,10,150,11,150,12,150)</f>
        <v>200</v>
      </c>
      <c r="F974">
        <v>20</v>
      </c>
      <c r="G974">
        <f>IF(OR(WEEKDAY(Cafe_FitTrend[[#This Row],[Date]])=1, WEEKDAY(Cafe_FitTrend[[#This Row],[Date]])=7),1,0)</f>
        <v>0</v>
      </c>
      <c r="H974" s="10">
        <f>(Cafe_FitTrend[[#This Row],[Date]]-$B$372)/365*(1+$A$6)</f>
        <v>1.8142465753424659</v>
      </c>
      <c r="I974" s="8">
        <f>L$17+(L$18*Cafe_FitTrend[[#This Row],[Temp]])+(L$19*Cafe_FitTrend[[#This Row],[ADSpend]])+(L$20*Cafe_FitTrend[[#This Row],[TapsActive]])+(L$21*Cafe_FitTrend[[#This Row],[IsWeekend]])+(L$22*Cafe_FitTrend[[#This Row],[RollChange]])</f>
        <v>14856.214187773972</v>
      </c>
    </row>
    <row r="975" spans="2:9" x14ac:dyDescent="0.3">
      <c r="B975" s="1">
        <f t="shared" si="15"/>
        <v>43704</v>
      </c>
      <c r="C975" s="2">
        <v>15176.352399874897</v>
      </c>
      <c r="D975">
        <v>76</v>
      </c>
      <c r="E975" cm="1">
        <f t="array" ref="E975">_xlfn.SWITCH(MONTH(Cafe_FitTrend[[#This Row],[Date]]),1,100,2,100,3,100,4,150,5,150,6,150,7,150,8,200,9,150,10,150,11,150,12,150)</f>
        <v>200</v>
      </c>
      <c r="F975">
        <v>16</v>
      </c>
      <c r="G975">
        <f>IF(OR(WEEKDAY(Cafe_FitTrend[[#This Row],[Date]])=1, WEEKDAY(Cafe_FitTrend[[#This Row],[Date]])=7),1,0)</f>
        <v>0</v>
      </c>
      <c r="H975" s="10">
        <f>(Cafe_FitTrend[[#This Row],[Date]]-$B$372)/365*(1+$A$6)</f>
        <v>1.8172602739726029</v>
      </c>
      <c r="I975" s="8">
        <f>L$17+(L$18*Cafe_FitTrend[[#This Row],[Temp]])+(L$19*Cafe_FitTrend[[#This Row],[ADSpend]])+(L$20*Cafe_FitTrend[[#This Row],[TapsActive]])+(L$21*Cafe_FitTrend[[#This Row],[IsWeekend]])+(L$22*Cafe_FitTrend[[#This Row],[RollChange]])</f>
        <v>15078.190610915864</v>
      </c>
    </row>
    <row r="976" spans="2:9" x14ac:dyDescent="0.3">
      <c r="B976" s="1">
        <f t="shared" si="15"/>
        <v>43705</v>
      </c>
      <c r="C976" s="2">
        <v>16352.922939512857</v>
      </c>
      <c r="D976">
        <v>79</v>
      </c>
      <c r="E976" cm="1">
        <f t="array" ref="E976">_xlfn.SWITCH(MONTH(Cafe_FitTrend[[#This Row],[Date]]),1,100,2,100,3,100,4,150,5,150,6,150,7,150,8,200,9,150,10,150,11,150,12,150)</f>
        <v>200</v>
      </c>
      <c r="F976">
        <v>12</v>
      </c>
      <c r="G976">
        <f>IF(OR(WEEKDAY(Cafe_FitTrend[[#This Row],[Date]])=1, WEEKDAY(Cafe_FitTrend[[#This Row],[Date]])=7),1,0)</f>
        <v>0</v>
      </c>
      <c r="H976" s="10">
        <f>(Cafe_FitTrend[[#This Row],[Date]]-$B$372)/365*(1+$A$6)</f>
        <v>1.8202739726027399</v>
      </c>
      <c r="I976" s="8">
        <f>L$17+(L$18*Cafe_FitTrend[[#This Row],[Temp]])+(L$19*Cafe_FitTrend[[#This Row],[ADSpend]])+(L$20*Cafe_FitTrend[[#This Row],[TapsActive]])+(L$21*Cafe_FitTrend[[#This Row],[IsWeekend]])+(L$22*Cafe_FitTrend[[#This Row],[RollChange]])</f>
        <v>15300.167034057757</v>
      </c>
    </row>
    <row r="977" spans="2:9" x14ac:dyDescent="0.3">
      <c r="B977" s="1">
        <f t="shared" si="15"/>
        <v>43706</v>
      </c>
      <c r="C977" s="2">
        <v>14212.403055182111</v>
      </c>
      <c r="D977">
        <v>78</v>
      </c>
      <c r="E977" cm="1">
        <f t="array" ref="E977">_xlfn.SWITCH(MONTH(Cafe_FitTrend[[#This Row],[Date]]),1,100,2,100,3,100,4,150,5,150,6,150,7,150,8,200,9,150,10,150,11,150,12,150)</f>
        <v>200</v>
      </c>
      <c r="F977">
        <v>16</v>
      </c>
      <c r="G977">
        <f>IF(OR(WEEKDAY(Cafe_FitTrend[[#This Row],[Date]])=1, WEEKDAY(Cafe_FitTrend[[#This Row],[Date]])=7),1,0)</f>
        <v>0</v>
      </c>
      <c r="H977" s="10">
        <f>(Cafe_FitTrend[[#This Row],[Date]]-$B$372)/365*(1+$A$6)</f>
        <v>1.8232876712328767</v>
      </c>
      <c r="I977" s="8">
        <f>L$17+(L$18*Cafe_FitTrend[[#This Row],[Temp]])+(L$19*Cafe_FitTrend[[#This Row],[ADSpend]])+(L$20*Cafe_FitTrend[[#This Row],[TapsActive]])+(L$21*Cafe_FitTrend[[#This Row],[IsWeekend]])+(L$22*Cafe_FitTrend[[#This Row],[RollChange]])</f>
        <v>15177.780527660305</v>
      </c>
    </row>
    <row r="978" spans="2:9" x14ac:dyDescent="0.3">
      <c r="B978" s="1">
        <f t="shared" si="15"/>
        <v>43707</v>
      </c>
      <c r="C978" s="2">
        <v>13934.16551613276</v>
      </c>
      <c r="D978">
        <v>79</v>
      </c>
      <c r="E978" cm="1">
        <f t="array" ref="E978">_xlfn.SWITCH(MONTH(Cafe_FitTrend[[#This Row],[Date]]),1,100,2,100,3,100,4,150,5,150,6,150,7,150,8,200,9,150,10,150,11,150,12,150)</f>
        <v>200</v>
      </c>
      <c r="F978">
        <v>14</v>
      </c>
      <c r="G978">
        <f>IF(OR(WEEKDAY(Cafe_FitTrend[[#This Row],[Date]])=1, WEEKDAY(Cafe_FitTrend[[#This Row],[Date]])=7),1,0)</f>
        <v>0</v>
      </c>
      <c r="H978" s="10">
        <f>(Cafe_FitTrend[[#This Row],[Date]]-$B$372)/365*(1+$A$6)</f>
        <v>1.8263013698630139</v>
      </c>
      <c r="I978" s="8">
        <f>L$17+(L$18*Cafe_FitTrend[[#This Row],[Temp]])+(L$19*Cafe_FitTrend[[#This Row],[ADSpend]])+(L$20*Cafe_FitTrend[[#This Row],[TapsActive]])+(L$21*Cafe_FitTrend[[#This Row],[IsWeekend]])+(L$22*Cafe_FitTrend[[#This Row],[RollChange]])</f>
        <v>15266.741409007376</v>
      </c>
    </row>
    <row r="979" spans="2:9" x14ac:dyDescent="0.3">
      <c r="B979" s="1">
        <f t="shared" si="15"/>
        <v>43708</v>
      </c>
      <c r="C979" s="2">
        <v>18947.967003272166</v>
      </c>
      <c r="D979">
        <v>79</v>
      </c>
      <c r="E979" cm="1">
        <f t="array" ref="E979">_xlfn.SWITCH(MONTH(Cafe_FitTrend[[#This Row],[Date]]),1,100,2,100,3,100,4,150,5,150,6,150,7,150,8,200,9,150,10,150,11,150,12,150)</f>
        <v>200</v>
      </c>
      <c r="F979">
        <v>16</v>
      </c>
      <c r="G979">
        <f>IF(OR(WEEKDAY(Cafe_FitTrend[[#This Row],[Date]])=1, WEEKDAY(Cafe_FitTrend[[#This Row],[Date]])=7),1,0)</f>
        <v>1</v>
      </c>
      <c r="H979" s="10">
        <f>(Cafe_FitTrend[[#This Row],[Date]]-$B$372)/365*(1+$A$6)</f>
        <v>1.8293150684931507</v>
      </c>
      <c r="I979" s="8">
        <f>L$17+(L$18*Cafe_FitTrend[[#This Row],[Temp]])+(L$19*Cafe_FitTrend[[#This Row],[ADSpend]])+(L$20*Cafe_FitTrend[[#This Row],[TapsActive]])+(L$21*Cafe_FitTrend[[#This Row],[IsWeekend]])+(L$22*Cafe_FitTrend[[#This Row],[RollChange]])</f>
        <v>18077.097542604522</v>
      </c>
    </row>
    <row r="980" spans="2:9" x14ac:dyDescent="0.3">
      <c r="B980" s="1">
        <f t="shared" si="15"/>
        <v>43709</v>
      </c>
      <c r="C980" s="2">
        <v>16800.750187191708</v>
      </c>
      <c r="D980">
        <v>79</v>
      </c>
      <c r="E980" cm="1">
        <f t="array" ref="E980">_xlfn.SWITCH(MONTH(Cafe_FitTrend[[#This Row],[Date]]),1,100,2,100,3,100,4,150,5,150,6,150,7,150,8,200,9,150,10,150,11,150,12,150)</f>
        <v>150</v>
      </c>
      <c r="F980">
        <v>16</v>
      </c>
      <c r="G980">
        <f>IF(OR(WEEKDAY(Cafe_FitTrend[[#This Row],[Date]])=1, WEEKDAY(Cafe_FitTrend[[#This Row],[Date]])=7),1,0)</f>
        <v>1</v>
      </c>
      <c r="H980" s="10">
        <f>(Cafe_FitTrend[[#This Row],[Date]]-$B$372)/365*(1+$A$6)</f>
        <v>1.832328767123288</v>
      </c>
      <c r="I980" s="8">
        <f>L$17+(L$18*Cafe_FitTrend[[#This Row],[Temp]])+(L$19*Cafe_FitTrend[[#This Row],[ADSpend]])+(L$20*Cafe_FitTrend[[#This Row],[TapsActive]])+(L$21*Cafe_FitTrend[[#This Row],[IsWeekend]])+(L$22*Cafe_FitTrend[[#This Row],[RollChange]])</f>
        <v>16615.444025328015</v>
      </c>
    </row>
    <row r="981" spans="2:9" x14ac:dyDescent="0.3">
      <c r="B981" s="1">
        <f t="shared" si="15"/>
        <v>43710</v>
      </c>
      <c r="C981" s="2">
        <v>13604.507030276973</v>
      </c>
      <c r="D981">
        <v>81</v>
      </c>
      <c r="E981" cm="1">
        <f t="array" ref="E981">_xlfn.SWITCH(MONTH(Cafe_FitTrend[[#This Row],[Date]]),1,100,2,100,3,100,4,150,5,150,6,150,7,150,8,200,9,150,10,150,11,150,12,150)</f>
        <v>150</v>
      </c>
      <c r="F981">
        <v>13</v>
      </c>
      <c r="G981">
        <f>IF(OR(WEEKDAY(Cafe_FitTrend[[#This Row],[Date]])=1, WEEKDAY(Cafe_FitTrend[[#This Row],[Date]])=7),1,0)</f>
        <v>0</v>
      </c>
      <c r="H981" s="10">
        <f>(Cafe_FitTrend[[#This Row],[Date]]-$B$372)/365*(1+$A$6)</f>
        <v>1.8353424657534247</v>
      </c>
      <c r="I981" s="8">
        <f>L$17+(L$18*Cafe_FitTrend[[#This Row],[Temp]])+(L$19*Cafe_FitTrend[[#This Row],[ADSpend]])+(L$20*Cafe_FitTrend[[#This Row],[TapsActive]])+(L$21*Cafe_FitTrend[[#This Row],[IsWeekend]])+(L$22*Cafe_FitTrend[[#This Row],[RollChange]])</f>
        <v>13924.260769962733</v>
      </c>
    </row>
    <row r="982" spans="2:9" x14ac:dyDescent="0.3">
      <c r="B982" s="1">
        <f t="shared" si="15"/>
        <v>43711</v>
      </c>
      <c r="C982" s="2">
        <v>13671.170925729302</v>
      </c>
      <c r="D982">
        <v>84</v>
      </c>
      <c r="E982" cm="1">
        <f t="array" ref="E982">_xlfn.SWITCH(MONTH(Cafe_FitTrend[[#This Row],[Date]]),1,100,2,100,3,100,4,150,5,150,6,150,7,150,8,200,9,150,10,150,11,150,12,150)</f>
        <v>150</v>
      </c>
      <c r="F982">
        <v>18</v>
      </c>
      <c r="G982">
        <f>IF(OR(WEEKDAY(Cafe_FitTrend[[#This Row],[Date]])=1, WEEKDAY(Cafe_FitTrend[[#This Row],[Date]])=7),1,0)</f>
        <v>0</v>
      </c>
      <c r="H982" s="10">
        <f>(Cafe_FitTrend[[#This Row],[Date]]-$B$372)/365*(1+$A$6)</f>
        <v>1.8383561643835618</v>
      </c>
      <c r="I982" s="8">
        <f>L$17+(L$18*Cafe_FitTrend[[#This Row],[Temp]])+(L$19*Cafe_FitTrend[[#This Row],[ADSpend]])+(L$20*Cafe_FitTrend[[#This Row],[TapsActive]])+(L$21*Cafe_FitTrend[[#This Row],[IsWeekend]])+(L$22*Cafe_FitTrend[[#This Row],[RollChange]])</f>
        <v>13969.990539717808</v>
      </c>
    </row>
    <row r="983" spans="2:9" x14ac:dyDescent="0.3">
      <c r="B983" s="1">
        <f t="shared" si="15"/>
        <v>43712</v>
      </c>
      <c r="C983" s="2">
        <v>14627.023286311169</v>
      </c>
      <c r="D983">
        <v>85</v>
      </c>
      <c r="E983" cm="1">
        <f t="array" ref="E983">_xlfn.SWITCH(MONTH(Cafe_FitTrend[[#This Row],[Date]]),1,100,2,100,3,100,4,150,5,150,6,150,7,150,8,200,9,150,10,150,11,150,12,150)</f>
        <v>150</v>
      </c>
      <c r="F983">
        <v>16</v>
      </c>
      <c r="G983">
        <f>IF(OR(WEEKDAY(Cafe_FitTrend[[#This Row],[Date]])=1, WEEKDAY(Cafe_FitTrend[[#This Row],[Date]])=7),1,0)</f>
        <v>0</v>
      </c>
      <c r="H983" s="10">
        <f>(Cafe_FitTrend[[#This Row],[Date]]-$B$372)/365*(1+$A$6)</f>
        <v>1.8413698630136988</v>
      </c>
      <c r="I983" s="8">
        <f>L$17+(L$18*Cafe_FitTrend[[#This Row],[Temp]])+(L$19*Cafe_FitTrend[[#This Row],[ADSpend]])+(L$20*Cafe_FitTrend[[#This Row],[TapsActive]])+(L$21*Cafe_FitTrend[[#This Row],[IsWeekend]])+(L$22*Cafe_FitTrend[[#This Row],[RollChange]])</f>
        <v>14058.951421064878</v>
      </c>
    </row>
    <row r="984" spans="2:9" x14ac:dyDescent="0.3">
      <c r="B984" s="1">
        <f t="shared" si="15"/>
        <v>43713</v>
      </c>
      <c r="C984" s="2">
        <v>13718.958640083492</v>
      </c>
      <c r="D984">
        <v>85</v>
      </c>
      <c r="E984" cm="1">
        <f t="array" ref="E984">_xlfn.SWITCH(MONTH(Cafe_FitTrend[[#This Row],[Date]]),1,100,2,100,3,100,4,150,5,150,6,150,7,150,8,200,9,150,10,150,11,150,12,150)</f>
        <v>150</v>
      </c>
      <c r="F984">
        <v>17</v>
      </c>
      <c r="G984">
        <f>IF(OR(WEEKDAY(Cafe_FitTrend[[#This Row],[Date]])=1, WEEKDAY(Cafe_FitTrend[[#This Row],[Date]])=7),1,0)</f>
        <v>0</v>
      </c>
      <c r="H984" s="10">
        <f>(Cafe_FitTrend[[#This Row],[Date]]-$B$372)/365*(1+$A$6)</f>
        <v>1.8443835616438358</v>
      </c>
      <c r="I984" s="8">
        <f>L$17+(L$18*Cafe_FitTrend[[#This Row],[Temp]])+(L$19*Cafe_FitTrend[[#This Row],[ADSpend]])+(L$20*Cafe_FitTrend[[#This Row],[TapsActive]])+(L$21*Cafe_FitTrend[[#This Row],[IsWeekend]])+(L$22*Cafe_FitTrend[[#This Row],[RollChange]])</f>
        <v>14042.238608539687</v>
      </c>
    </row>
    <row r="985" spans="2:9" x14ac:dyDescent="0.3">
      <c r="B985" s="1">
        <f t="shared" si="15"/>
        <v>43714</v>
      </c>
      <c r="C985" s="2">
        <v>13891.930006565006</v>
      </c>
      <c r="D985">
        <v>81</v>
      </c>
      <c r="E985" cm="1">
        <f t="array" ref="E985">_xlfn.SWITCH(MONTH(Cafe_FitTrend[[#This Row],[Date]]),1,100,2,100,3,100,4,150,5,150,6,150,7,150,8,200,9,150,10,150,11,150,12,150)</f>
        <v>150</v>
      </c>
      <c r="F985">
        <v>20</v>
      </c>
      <c r="G985">
        <f>IF(OR(WEEKDAY(Cafe_FitTrend[[#This Row],[Date]])=1, WEEKDAY(Cafe_FitTrend[[#This Row],[Date]])=7),1,0)</f>
        <v>0</v>
      </c>
      <c r="H985" s="10">
        <f>(Cafe_FitTrend[[#This Row],[Date]]-$B$372)/365*(1+$A$6)</f>
        <v>1.8473972602739728</v>
      </c>
      <c r="I985" s="8">
        <f>L$17+(L$18*Cafe_FitTrend[[#This Row],[Temp]])+(L$19*Cafe_FitTrend[[#This Row],[ADSpend]])+(L$20*Cafe_FitTrend[[#This Row],[TapsActive]])+(L$21*Cafe_FitTrend[[#This Row],[IsWeekend]])+(L$22*Cafe_FitTrend[[#This Row],[RollChange]])</f>
        <v>13798.660635399698</v>
      </c>
    </row>
    <row r="986" spans="2:9" x14ac:dyDescent="0.3">
      <c r="B986" s="1">
        <f t="shared" si="15"/>
        <v>43715</v>
      </c>
      <c r="C986" s="2">
        <v>17708.48822468194</v>
      </c>
      <c r="D986">
        <v>83</v>
      </c>
      <c r="E986" cm="1">
        <f t="array" ref="E986">_xlfn.SWITCH(MONTH(Cafe_FitTrend[[#This Row],[Date]]),1,100,2,100,3,100,4,150,5,150,6,150,7,150,8,200,9,150,10,150,11,150,12,150)</f>
        <v>150</v>
      </c>
      <c r="F986">
        <v>15</v>
      </c>
      <c r="G986">
        <f>IF(OR(WEEKDAY(Cafe_FitTrend[[#This Row],[Date]])=1, WEEKDAY(Cafe_FitTrend[[#This Row],[Date]])=7),1,0)</f>
        <v>1</v>
      </c>
      <c r="H986" s="10">
        <f>(Cafe_FitTrend[[#This Row],[Date]]-$B$372)/365*(1+$A$6)</f>
        <v>1.8504109589041098</v>
      </c>
      <c r="I986" s="8">
        <f>L$17+(L$18*Cafe_FitTrend[[#This Row],[Temp]])+(L$19*Cafe_FitTrend[[#This Row],[ADSpend]])+(L$20*Cafe_FitTrend[[#This Row],[TapsActive]])+(L$21*Cafe_FitTrend[[#This Row],[IsWeekend]])+(L$22*Cafe_FitTrend[[#This Row],[RollChange]])</f>
        <v>16839.947118228789</v>
      </c>
    </row>
    <row r="987" spans="2:9" x14ac:dyDescent="0.3">
      <c r="B987" s="1">
        <f t="shared" si="15"/>
        <v>43716</v>
      </c>
      <c r="C987" s="2">
        <v>17349.300782380771</v>
      </c>
      <c r="D987">
        <v>84</v>
      </c>
      <c r="E987" cm="1">
        <f t="array" ref="E987">_xlfn.SWITCH(MONTH(Cafe_FitTrend[[#This Row],[Date]]),1,100,2,100,3,100,4,150,5,150,6,150,7,150,8,200,9,150,10,150,11,150,12,150)</f>
        <v>150</v>
      </c>
      <c r="F987">
        <v>14</v>
      </c>
      <c r="G987">
        <f>IF(OR(WEEKDAY(Cafe_FitTrend[[#This Row],[Date]])=1, WEEKDAY(Cafe_FitTrend[[#This Row],[Date]])=7),1,0)</f>
        <v>1</v>
      </c>
      <c r="H987" s="10">
        <f>(Cafe_FitTrend[[#This Row],[Date]]-$B$372)/365*(1+$A$6)</f>
        <v>1.8534246575342468</v>
      </c>
      <c r="I987" s="8">
        <f>L$17+(L$18*Cafe_FitTrend[[#This Row],[Temp]])+(L$19*Cafe_FitTrend[[#This Row],[ADSpend]])+(L$20*Cafe_FitTrend[[#This Row],[TapsActive]])+(L$21*Cafe_FitTrend[[#This Row],[IsWeekend]])+(L$22*Cafe_FitTrend[[#This Row],[RollChange]])</f>
        <v>16909.325038088431</v>
      </c>
    </row>
    <row r="988" spans="2:9" x14ac:dyDescent="0.3">
      <c r="B988" s="1">
        <f t="shared" si="15"/>
        <v>43717</v>
      </c>
      <c r="C988" s="2">
        <v>15441.873457027343</v>
      </c>
      <c r="D988">
        <v>87</v>
      </c>
      <c r="E988" cm="1">
        <f t="array" ref="E988">_xlfn.SWITCH(MONTH(Cafe_FitTrend[[#This Row],[Date]]),1,100,2,100,3,100,4,150,5,150,6,150,7,150,8,200,9,150,10,150,11,150,12,150)</f>
        <v>150</v>
      </c>
      <c r="F988">
        <v>18</v>
      </c>
      <c r="G988">
        <f>IF(OR(WEEKDAY(Cafe_FitTrend[[#This Row],[Date]])=1, WEEKDAY(Cafe_FitTrend[[#This Row],[Date]])=7),1,0)</f>
        <v>0</v>
      </c>
      <c r="H988" s="10">
        <f>(Cafe_FitTrend[[#This Row],[Date]]-$B$372)/365*(1+$A$6)</f>
        <v>1.8564383561643836</v>
      </c>
      <c r="I988" s="8">
        <f>L$17+(L$18*Cafe_FitTrend[[#This Row],[Temp]])+(L$19*Cafe_FitTrend[[#This Row],[ADSpend]])+(L$20*Cafe_FitTrend[[#This Row],[TapsActive]])+(L$21*Cafe_FitTrend[[#This Row],[IsWeekend]])+(L$22*Cafe_FitTrend[[#This Row],[RollChange]])</f>
        <v>14127.985861721168</v>
      </c>
    </row>
    <row r="989" spans="2:9" x14ac:dyDescent="0.3">
      <c r="B989" s="1">
        <f t="shared" si="15"/>
        <v>43718</v>
      </c>
      <c r="C989" s="2">
        <v>12918.928111884081</v>
      </c>
      <c r="D989">
        <v>85</v>
      </c>
      <c r="E989" cm="1">
        <f t="array" ref="E989">_xlfn.SWITCH(MONTH(Cafe_FitTrend[[#This Row],[Date]]),1,100,2,100,3,100,4,150,5,150,6,150,7,150,8,200,9,150,10,150,11,150,12,150)</f>
        <v>150</v>
      </c>
      <c r="F989">
        <v>17</v>
      </c>
      <c r="G989">
        <f>IF(OR(WEEKDAY(Cafe_FitTrend[[#This Row],[Date]])=1, WEEKDAY(Cafe_FitTrend[[#This Row],[Date]])=7),1,0)</f>
        <v>0</v>
      </c>
      <c r="H989" s="10">
        <f>(Cafe_FitTrend[[#This Row],[Date]]-$B$372)/365*(1+$A$6)</f>
        <v>1.8594520547945208</v>
      </c>
      <c r="I989" s="8">
        <f>L$17+(L$18*Cafe_FitTrend[[#This Row],[Temp]])+(L$19*Cafe_FitTrend[[#This Row],[ADSpend]])+(L$20*Cafe_FitTrend[[#This Row],[TapsActive]])+(L$21*Cafe_FitTrend[[#This Row],[IsWeekend]])+(L$22*Cafe_FitTrend[[#This Row],[RollChange]])</f>
        <v>14056.589353350852</v>
      </c>
    </row>
    <row r="990" spans="2:9" x14ac:dyDescent="0.3">
      <c r="B990" s="1">
        <f t="shared" si="15"/>
        <v>43719</v>
      </c>
      <c r="C990" s="2">
        <v>15344.687042615566</v>
      </c>
      <c r="D990">
        <v>83</v>
      </c>
      <c r="E990" cm="1">
        <f t="array" ref="E990">_xlfn.SWITCH(MONTH(Cafe_FitTrend[[#This Row],[Date]]),1,100,2,100,3,100,4,150,5,150,6,150,7,150,8,200,9,150,10,150,11,150,12,150)</f>
        <v>150</v>
      </c>
      <c r="F990">
        <v>14</v>
      </c>
      <c r="G990">
        <f>IF(OR(WEEKDAY(Cafe_FitTrend[[#This Row],[Date]])=1, WEEKDAY(Cafe_FitTrend[[#This Row],[Date]])=7),1,0)</f>
        <v>0</v>
      </c>
      <c r="H990" s="10">
        <f>(Cafe_FitTrend[[#This Row],[Date]]-$B$372)/365*(1+$A$6)</f>
        <v>1.8624657534246576</v>
      </c>
      <c r="I990" s="8">
        <f>L$17+(L$18*Cafe_FitTrend[[#This Row],[Temp]])+(L$19*Cafe_FitTrend[[#This Row],[ADSpend]])+(L$20*Cafe_FitTrend[[#This Row],[TapsActive]])+(L$21*Cafe_FitTrend[[#This Row],[IsWeekend]])+(L$22*Cafe_FitTrend[[#This Row],[RollChange]])</f>
        <v>14024.358767955382</v>
      </c>
    </row>
    <row r="991" spans="2:9" x14ac:dyDescent="0.3">
      <c r="B991" s="1">
        <f t="shared" si="15"/>
        <v>43720</v>
      </c>
      <c r="C991" s="2">
        <v>15556.588650327074</v>
      </c>
      <c r="D991">
        <v>86</v>
      </c>
      <c r="E991" cm="1">
        <f t="array" ref="E991">_xlfn.SWITCH(MONTH(Cafe_FitTrend[[#This Row],[Date]]),1,100,2,100,3,100,4,150,5,150,6,150,7,150,8,200,9,150,10,150,11,150,12,150)</f>
        <v>150</v>
      </c>
      <c r="F991">
        <v>16</v>
      </c>
      <c r="G991">
        <f>IF(OR(WEEKDAY(Cafe_FitTrend[[#This Row],[Date]])=1, WEEKDAY(Cafe_FitTrend[[#This Row],[Date]])=7),1,0)</f>
        <v>0</v>
      </c>
      <c r="H991" s="10">
        <f>(Cafe_FitTrend[[#This Row],[Date]]-$B$372)/365*(1+$A$6)</f>
        <v>1.8654794520547946</v>
      </c>
      <c r="I991" s="8">
        <f>L$17+(L$18*Cafe_FitTrend[[#This Row],[Temp]])+(L$19*Cafe_FitTrend[[#This Row],[ADSpend]])+(L$20*Cafe_FitTrend[[#This Row],[TapsActive]])+(L$21*Cafe_FitTrend[[#This Row],[IsWeekend]])+(L$22*Cafe_FitTrend[[#This Row],[RollChange]])</f>
        <v>14128.837422172732</v>
      </c>
    </row>
    <row r="992" spans="2:9" x14ac:dyDescent="0.3">
      <c r="B992" s="1">
        <f t="shared" si="15"/>
        <v>43721</v>
      </c>
      <c r="C992" s="2">
        <v>14653.641228502369</v>
      </c>
      <c r="D992">
        <v>86</v>
      </c>
      <c r="E992" cm="1">
        <f t="array" ref="E992">_xlfn.SWITCH(MONTH(Cafe_FitTrend[[#This Row],[Date]]),1,100,2,100,3,100,4,150,5,150,6,150,7,150,8,200,9,150,10,150,11,150,12,150)</f>
        <v>150</v>
      </c>
      <c r="F992">
        <v>14</v>
      </c>
      <c r="G992">
        <f>IF(OR(WEEKDAY(Cafe_FitTrend[[#This Row],[Date]])=1, WEEKDAY(Cafe_FitTrend[[#This Row],[Date]])=7),1,0)</f>
        <v>0</v>
      </c>
      <c r="H992" s="10">
        <f>(Cafe_FitTrend[[#This Row],[Date]]-$B$372)/365*(1+$A$6)</f>
        <v>1.8684931506849316</v>
      </c>
      <c r="I992" s="8">
        <f>L$17+(L$18*Cafe_FitTrend[[#This Row],[Temp]])+(L$19*Cafe_FitTrend[[#This Row],[ADSpend]])+(L$20*Cafe_FitTrend[[#This Row],[TapsActive]])+(L$21*Cafe_FitTrend[[#This Row],[IsWeekend]])+(L$22*Cafe_FitTrend[[#This Row],[RollChange]])</f>
        <v>14170.873494109812</v>
      </c>
    </row>
    <row r="993" spans="2:9" x14ac:dyDescent="0.3">
      <c r="B993" s="1">
        <f t="shared" si="15"/>
        <v>43722</v>
      </c>
      <c r="C993" s="2">
        <v>16400.99971366418</v>
      </c>
      <c r="D993">
        <v>80</v>
      </c>
      <c r="E993" cm="1">
        <f t="array" ref="E993">_xlfn.SWITCH(MONTH(Cafe_FitTrend[[#This Row],[Date]]),1,100,2,100,3,100,4,150,5,150,6,150,7,150,8,200,9,150,10,150,11,150,12,150)</f>
        <v>150</v>
      </c>
      <c r="F993">
        <v>20</v>
      </c>
      <c r="G993">
        <f>IF(OR(WEEKDAY(Cafe_FitTrend[[#This Row],[Date]])=1, WEEKDAY(Cafe_FitTrend[[#This Row],[Date]])=7),1,0)</f>
        <v>1</v>
      </c>
      <c r="H993" s="10">
        <f>(Cafe_FitTrend[[#This Row],[Date]]-$B$372)/365*(1+$A$6)</f>
        <v>1.8715068493150686</v>
      </c>
      <c r="I993" s="8">
        <f>L$17+(L$18*Cafe_FitTrend[[#This Row],[Temp]])+(L$19*Cafe_FitTrend[[#This Row],[ADSpend]])+(L$20*Cafe_FitTrend[[#This Row],[TapsActive]])+(L$21*Cafe_FitTrend[[#This Row],[IsWeekend]])+(L$22*Cafe_FitTrend[[#This Row],[RollChange]])</f>
        <v>16621.348925297338</v>
      </c>
    </row>
    <row r="994" spans="2:9" x14ac:dyDescent="0.3">
      <c r="B994" s="1">
        <f t="shared" si="15"/>
        <v>43723</v>
      </c>
      <c r="C994" s="2">
        <v>18588.768882634693</v>
      </c>
      <c r="D994">
        <v>81</v>
      </c>
      <c r="E994" cm="1">
        <f t="array" ref="E994">_xlfn.SWITCH(MONTH(Cafe_FitTrend[[#This Row],[Date]]),1,100,2,100,3,100,4,150,5,150,6,150,7,150,8,200,9,150,10,150,11,150,12,150)</f>
        <v>150</v>
      </c>
      <c r="F994">
        <v>18</v>
      </c>
      <c r="G994">
        <f>IF(OR(WEEKDAY(Cafe_FitTrend[[#This Row],[Date]])=1, WEEKDAY(Cafe_FitTrend[[#This Row],[Date]])=7),1,0)</f>
        <v>1</v>
      </c>
      <c r="H994" s="10">
        <f>(Cafe_FitTrend[[#This Row],[Date]]-$B$372)/365*(1+$A$6)</f>
        <v>1.8745205479452058</v>
      </c>
      <c r="I994" s="8">
        <f>L$17+(L$18*Cafe_FitTrend[[#This Row],[Temp]])+(L$19*Cafe_FitTrend[[#This Row],[ADSpend]])+(L$20*Cafe_FitTrend[[#This Row],[TapsActive]])+(L$21*Cafe_FitTrend[[#This Row],[IsWeekend]])+(L$22*Cafe_FitTrend[[#This Row],[RollChange]])</f>
        <v>16710.309806644407</v>
      </c>
    </row>
    <row r="995" spans="2:9" x14ac:dyDescent="0.3">
      <c r="B995" s="1">
        <f t="shared" si="15"/>
        <v>43724</v>
      </c>
      <c r="C995" s="2">
        <v>15226.571553798765</v>
      </c>
      <c r="D995">
        <v>84</v>
      </c>
      <c r="E995" cm="1">
        <f t="array" ref="E995">_xlfn.SWITCH(MONTH(Cafe_FitTrend[[#This Row],[Date]]),1,100,2,100,3,100,4,150,5,150,6,150,7,150,8,200,9,150,10,150,11,150,12,150)</f>
        <v>150</v>
      </c>
      <c r="F995">
        <v>14</v>
      </c>
      <c r="G995">
        <f>IF(OR(WEEKDAY(Cafe_FitTrend[[#This Row],[Date]])=1, WEEKDAY(Cafe_FitTrend[[#This Row],[Date]])=7),1,0)</f>
        <v>0</v>
      </c>
      <c r="H995" s="10">
        <f>(Cafe_FitTrend[[#This Row],[Date]]-$B$372)/365*(1+$A$6)</f>
        <v>1.8775342465753426</v>
      </c>
      <c r="I995" s="8">
        <f>L$17+(L$18*Cafe_FitTrend[[#This Row],[Temp]])+(L$19*Cafe_FitTrend[[#This Row],[ADSpend]])+(L$20*Cafe_FitTrend[[#This Row],[TapsActive]])+(L$21*Cafe_FitTrend[[#This Row],[IsWeekend]])+(L$22*Cafe_FitTrend[[#This Row],[RollChange]])</f>
        <v>14085.634322176536</v>
      </c>
    </row>
    <row r="996" spans="2:9" x14ac:dyDescent="0.3">
      <c r="B996" s="1">
        <f t="shared" si="15"/>
        <v>43725</v>
      </c>
      <c r="C996" s="2">
        <v>13314.640128624478</v>
      </c>
      <c r="D996">
        <v>86</v>
      </c>
      <c r="E996" cm="1">
        <f t="array" ref="E996">_xlfn.SWITCH(MONTH(Cafe_FitTrend[[#This Row],[Date]]),1,100,2,100,3,100,4,150,5,150,6,150,7,150,8,200,9,150,10,150,11,150,12,150)</f>
        <v>150</v>
      </c>
      <c r="F996">
        <v>16</v>
      </c>
      <c r="G996">
        <f>IF(OR(WEEKDAY(Cafe_FitTrend[[#This Row],[Date]])=1, WEEKDAY(Cafe_FitTrend[[#This Row],[Date]])=7),1,0)</f>
        <v>0</v>
      </c>
      <c r="H996" s="10">
        <f>(Cafe_FitTrend[[#This Row],[Date]]-$B$372)/365*(1+$A$6)</f>
        <v>1.8805479452054796</v>
      </c>
      <c r="I996" s="8">
        <f>L$17+(L$18*Cafe_FitTrend[[#This Row],[Temp]])+(L$19*Cafe_FitTrend[[#This Row],[ADSpend]])+(L$20*Cafe_FitTrend[[#This Row],[TapsActive]])+(L$21*Cafe_FitTrend[[#This Row],[IsWeekend]])+(L$22*Cafe_FitTrend[[#This Row],[RollChange]])</f>
        <v>14143.188166983899</v>
      </c>
    </row>
    <row r="997" spans="2:9" x14ac:dyDescent="0.3">
      <c r="B997" s="1">
        <f t="shared" si="15"/>
        <v>43726</v>
      </c>
      <c r="C997" s="2">
        <v>12544.282415888945</v>
      </c>
      <c r="D997">
        <v>82</v>
      </c>
      <c r="E997" cm="1">
        <f t="array" ref="E997">_xlfn.SWITCH(MONTH(Cafe_FitTrend[[#This Row],[Date]]),1,100,2,100,3,100,4,150,5,150,6,150,7,150,8,200,9,150,10,150,11,150,12,150)</f>
        <v>150</v>
      </c>
      <c r="F997">
        <v>21</v>
      </c>
      <c r="G997">
        <f>IF(OR(WEEKDAY(Cafe_FitTrend[[#This Row],[Date]])=1, WEEKDAY(Cafe_FitTrend[[#This Row],[Date]])=7),1,0)</f>
        <v>0</v>
      </c>
      <c r="H997" s="10">
        <f>(Cafe_FitTrend[[#This Row],[Date]]-$B$372)/365*(1+$A$6)</f>
        <v>1.8835616438356166</v>
      </c>
      <c r="I997" s="8">
        <f>L$17+(L$18*Cafe_FitTrend[[#This Row],[Temp]])+(L$19*Cafe_FitTrend[[#This Row],[ADSpend]])+(L$20*Cafe_FitTrend[[#This Row],[TapsActive]])+(L$21*Cafe_FitTrend[[#This Row],[IsWeekend]])+(L$22*Cafe_FitTrend[[#This Row],[RollChange]])</f>
        <v>13860.44427086906</v>
      </c>
    </row>
    <row r="998" spans="2:9" x14ac:dyDescent="0.3">
      <c r="B998" s="1">
        <f t="shared" si="15"/>
        <v>43727</v>
      </c>
      <c r="C998" s="2">
        <v>14608.458863097076</v>
      </c>
      <c r="D998">
        <v>75</v>
      </c>
      <c r="E998" cm="1">
        <f t="array" ref="E998">_xlfn.SWITCH(MONTH(Cafe_FitTrend[[#This Row],[Date]]),1,100,2,100,3,100,4,150,5,150,6,150,7,150,8,200,9,150,10,150,11,150,12,150)</f>
        <v>150</v>
      </c>
      <c r="F998">
        <v>22</v>
      </c>
      <c r="G998">
        <f>IF(OR(WEEKDAY(Cafe_FitTrend[[#This Row],[Date]])=1, WEEKDAY(Cafe_FitTrend[[#This Row],[Date]])=7),1,0)</f>
        <v>0</v>
      </c>
      <c r="H998" s="10">
        <f>(Cafe_FitTrend[[#This Row],[Date]]-$B$372)/365*(1+$A$6)</f>
        <v>1.8865753424657536</v>
      </c>
      <c r="I998" s="8">
        <f>L$17+(L$18*Cafe_FitTrend[[#This Row],[Temp]])+(L$19*Cafe_FitTrend[[#This Row],[ADSpend]])+(L$20*Cafe_FitTrend[[#This Row],[TapsActive]])+(L$21*Cafe_FitTrend[[#This Row],[IsWeekend]])+(L$22*Cafe_FitTrend[[#This Row],[RollChange]])</f>
        <v>13515.257792473956</v>
      </c>
    </row>
    <row r="999" spans="2:9" x14ac:dyDescent="0.3">
      <c r="B999" s="1">
        <f t="shared" si="15"/>
        <v>43728</v>
      </c>
      <c r="C999" s="2">
        <v>15064.306410080482</v>
      </c>
      <c r="D999">
        <v>72</v>
      </c>
      <c r="E999" cm="1">
        <f t="array" ref="E999">_xlfn.SWITCH(MONTH(Cafe_FitTrend[[#This Row],[Date]]),1,100,2,100,3,100,4,150,5,150,6,150,7,150,8,200,9,150,10,150,11,150,12,150)</f>
        <v>150</v>
      </c>
      <c r="F999">
        <v>14</v>
      </c>
      <c r="G999">
        <f>IF(OR(WEEKDAY(Cafe_FitTrend[[#This Row],[Date]])=1, WEEKDAY(Cafe_FitTrend[[#This Row],[Date]])=7),1,0)</f>
        <v>0</v>
      </c>
      <c r="H999" s="10">
        <f>(Cafe_FitTrend[[#This Row],[Date]]-$B$372)/365*(1+$A$6)</f>
        <v>1.8895890410958904</v>
      </c>
      <c r="I999" s="8">
        <f>L$17+(L$18*Cafe_FitTrend[[#This Row],[Temp]])+(L$19*Cafe_FitTrend[[#This Row],[ADSpend]])+(L$20*Cafe_FitTrend[[#This Row],[TapsActive]])+(L$21*Cafe_FitTrend[[#This Row],[IsWeekend]])+(L$22*Cafe_FitTrend[[#This Row],[RollChange]])</f>
        <v>13534.017205105618</v>
      </c>
    </row>
    <row r="1000" spans="2:9" x14ac:dyDescent="0.3">
      <c r="B1000" s="1">
        <f t="shared" si="15"/>
        <v>43729</v>
      </c>
      <c r="C1000" s="2">
        <v>17120.783377261439</v>
      </c>
      <c r="D1000">
        <v>75</v>
      </c>
      <c r="E1000" cm="1">
        <f t="array" ref="E1000">_xlfn.SWITCH(MONTH(Cafe_FitTrend[[#This Row],[Date]]),1,100,2,100,3,100,4,150,5,150,6,150,7,150,8,200,9,150,10,150,11,150,12,150)</f>
        <v>150</v>
      </c>
      <c r="F1000">
        <v>19</v>
      </c>
      <c r="G1000">
        <f>IF(OR(WEEKDAY(Cafe_FitTrend[[#This Row],[Date]])=1, WEEKDAY(Cafe_FitTrend[[#This Row],[Date]])=7),1,0)</f>
        <v>1</v>
      </c>
      <c r="H1000" s="10">
        <f>(Cafe_FitTrend[[#This Row],[Date]]-$B$372)/365*(1+$A$6)</f>
        <v>1.8926027397260277</v>
      </c>
      <c r="I1000" s="8">
        <f>L$17+(L$18*Cafe_FitTrend[[#This Row],[Temp]])+(L$19*Cafe_FitTrend[[#This Row],[ADSpend]])+(L$20*Cafe_FitTrend[[#This Row],[TapsActive]])+(L$21*Cafe_FitTrend[[#This Row],[IsWeekend]])+(L$22*Cafe_FitTrend[[#This Row],[RollChange]])</f>
        <v>16426.398882470457</v>
      </c>
    </row>
    <row r="1001" spans="2:9" x14ac:dyDescent="0.3">
      <c r="B1001" s="1">
        <f t="shared" si="15"/>
        <v>43730</v>
      </c>
      <c r="C1001" s="2">
        <v>16289.593015243063</v>
      </c>
      <c r="D1001">
        <v>76</v>
      </c>
      <c r="E1001" cm="1">
        <f t="array" ref="E1001">_xlfn.SWITCH(MONTH(Cafe_FitTrend[[#This Row],[Date]]),1,100,2,100,3,100,4,150,5,150,6,150,7,150,8,200,9,150,10,150,11,150,12,150)</f>
        <v>150</v>
      </c>
      <c r="F1001">
        <v>18</v>
      </c>
      <c r="G1001">
        <f>IF(OR(WEEKDAY(Cafe_FitTrend[[#This Row],[Date]])=1, WEEKDAY(Cafe_FitTrend[[#This Row],[Date]])=7),1,0)</f>
        <v>1</v>
      </c>
      <c r="H1001" s="10">
        <f>(Cafe_FitTrend[[#This Row],[Date]]-$B$372)/365*(1+$A$6)</f>
        <v>1.8956164383561644</v>
      </c>
      <c r="I1001" s="8">
        <f>L$17+(L$18*Cafe_FitTrend[[#This Row],[Temp]])+(L$19*Cafe_FitTrend[[#This Row],[ADSpend]])+(L$20*Cafe_FitTrend[[#This Row],[TapsActive]])+(L$21*Cafe_FitTrend[[#This Row],[IsWeekend]])+(L$22*Cafe_FitTrend[[#This Row],[RollChange]])</f>
        <v>16495.776802330103</v>
      </c>
    </row>
    <row r="1002" spans="2:9" x14ac:dyDescent="0.3">
      <c r="B1002" s="1">
        <f t="shared" si="15"/>
        <v>43731</v>
      </c>
      <c r="C1002" s="2">
        <v>12784.530185211686</v>
      </c>
      <c r="D1002">
        <v>78</v>
      </c>
      <c r="E1002" cm="1">
        <f t="array" ref="E1002">_xlfn.SWITCH(MONTH(Cafe_FitTrend[[#This Row],[Date]]),1,100,2,100,3,100,4,150,5,150,6,150,7,150,8,200,9,150,10,150,11,150,12,150)</f>
        <v>150</v>
      </c>
      <c r="F1002">
        <v>20</v>
      </c>
      <c r="G1002">
        <f>IF(OR(WEEKDAY(Cafe_FitTrend[[#This Row],[Date]])=1, WEEKDAY(Cafe_FitTrend[[#This Row],[Date]])=7),1,0)</f>
        <v>0</v>
      </c>
      <c r="H1002" s="10">
        <f>(Cafe_FitTrend[[#This Row],[Date]]-$B$372)/365*(1+$A$6)</f>
        <v>1.8986301369863015</v>
      </c>
      <c r="I1002" s="8">
        <f>L$17+(L$18*Cafe_FitTrend[[#This Row],[Temp]])+(L$19*Cafe_FitTrend[[#This Row],[ADSpend]])+(L$20*Cafe_FitTrend[[#This Row],[TapsActive]])+(L$21*Cafe_FitTrend[[#This Row],[IsWeekend]])+(L$22*Cafe_FitTrend[[#This Row],[RollChange]])</f>
        <v>13706.678739527701</v>
      </c>
    </row>
    <row r="1003" spans="2:9" x14ac:dyDescent="0.3">
      <c r="B1003" s="1">
        <f t="shared" si="15"/>
        <v>43732</v>
      </c>
      <c r="C1003" s="2">
        <v>13052.75310908659</v>
      </c>
      <c r="D1003">
        <v>82</v>
      </c>
      <c r="E1003" cm="1">
        <f t="array" ref="E1003">_xlfn.SWITCH(MONTH(Cafe_FitTrend[[#This Row],[Date]]),1,100,2,100,3,100,4,150,5,150,6,150,7,150,8,200,9,150,10,150,11,150,12,150)</f>
        <v>150</v>
      </c>
      <c r="F1003">
        <v>20</v>
      </c>
      <c r="G1003">
        <f>IF(OR(WEEKDAY(Cafe_FitTrend[[#This Row],[Date]])=1, WEEKDAY(Cafe_FitTrend[[#This Row],[Date]])=7),1,0)</f>
        <v>0</v>
      </c>
      <c r="H1003" s="10">
        <f>(Cafe_FitTrend[[#This Row],[Date]]-$B$372)/365*(1+$A$6)</f>
        <v>1.9016438356164385</v>
      </c>
      <c r="I1003" s="8">
        <f>L$17+(L$18*Cafe_FitTrend[[#This Row],[Temp]])+(L$19*Cafe_FitTrend[[#This Row],[ADSpend]])+(L$20*Cafe_FitTrend[[#This Row],[TapsActive]])+(L$21*Cafe_FitTrend[[#This Row],[IsWeekend]])+(L$22*Cafe_FitTrend[[#This Row],[RollChange]])</f>
        <v>13897.248126129884</v>
      </c>
    </row>
    <row r="1004" spans="2:9" x14ac:dyDescent="0.3">
      <c r="B1004" s="1">
        <f t="shared" si="15"/>
        <v>43733</v>
      </c>
      <c r="C1004" s="2">
        <v>14060.120366361354</v>
      </c>
      <c r="D1004">
        <v>79</v>
      </c>
      <c r="E1004" cm="1">
        <f t="array" ref="E1004">_xlfn.SWITCH(MONTH(Cafe_FitTrend[[#This Row],[Date]]),1,100,2,100,3,100,4,150,5,150,6,150,7,150,8,200,9,150,10,150,11,150,12,150)</f>
        <v>150</v>
      </c>
      <c r="F1004">
        <v>16</v>
      </c>
      <c r="G1004">
        <f>IF(OR(WEEKDAY(Cafe_FitTrend[[#This Row],[Date]])=1, WEEKDAY(Cafe_FitTrend[[#This Row],[Date]])=7),1,0)</f>
        <v>0</v>
      </c>
      <c r="H1004" s="10">
        <f>(Cafe_FitTrend[[#This Row],[Date]]-$B$372)/365*(1+$A$6)</f>
        <v>1.9046575342465755</v>
      </c>
      <c r="I1004" s="8">
        <f>L$17+(L$18*Cafe_FitTrend[[#This Row],[Temp]])+(L$19*Cafe_FitTrend[[#This Row],[ADSpend]])+(L$20*Cafe_FitTrend[[#This Row],[TapsActive]])+(L$21*Cafe_FitTrend[[#This Row],[IsWeekend]])+(L$22*Cafe_FitTrend[[#This Row],[RollChange]])</f>
        <v>13837.67569281185</v>
      </c>
    </row>
    <row r="1005" spans="2:9" x14ac:dyDescent="0.3">
      <c r="B1005" s="1">
        <f t="shared" si="15"/>
        <v>43734</v>
      </c>
      <c r="C1005" s="2">
        <v>13273.187837150197</v>
      </c>
      <c r="D1005">
        <v>84</v>
      </c>
      <c r="E1005" cm="1">
        <f t="array" ref="E1005">_xlfn.SWITCH(MONTH(Cafe_FitTrend[[#This Row],[Date]]),1,100,2,100,3,100,4,150,5,150,6,150,7,150,8,200,9,150,10,150,11,150,12,150)</f>
        <v>150</v>
      </c>
      <c r="F1005">
        <v>15</v>
      </c>
      <c r="G1005">
        <f>IF(OR(WEEKDAY(Cafe_FitTrend[[#This Row],[Date]])=1, WEEKDAY(Cafe_FitTrend[[#This Row],[Date]])=7),1,0)</f>
        <v>0</v>
      </c>
      <c r="H1005" s="10">
        <f>(Cafe_FitTrend[[#This Row],[Date]]-$B$372)/365*(1+$A$6)</f>
        <v>1.9076712328767125</v>
      </c>
      <c r="I1005" s="8">
        <f>L$17+(L$18*Cafe_FitTrend[[#This Row],[Temp]])+(L$19*Cafe_FitTrend[[#This Row],[ADSpend]])+(L$20*Cafe_FitTrend[[#This Row],[TapsActive]])+(L$21*Cafe_FitTrend[[#This Row],[IsWeekend]])+(L$22*Cafe_FitTrend[[#This Row],[RollChange]])</f>
        <v>14094.752850311446</v>
      </c>
    </row>
    <row r="1006" spans="2:9" x14ac:dyDescent="0.3">
      <c r="B1006" s="1">
        <f t="shared" si="15"/>
        <v>43735</v>
      </c>
      <c r="C1006" s="2">
        <v>13198.409525494091</v>
      </c>
      <c r="D1006">
        <v>85</v>
      </c>
      <c r="E1006" cm="1">
        <f t="array" ref="E1006">_xlfn.SWITCH(MONTH(Cafe_FitTrend[[#This Row],[Date]]),1,100,2,100,3,100,4,150,5,150,6,150,7,150,8,200,9,150,10,150,11,150,12,150)</f>
        <v>150</v>
      </c>
      <c r="F1006">
        <v>16</v>
      </c>
      <c r="G1006">
        <f>IF(OR(WEEKDAY(Cafe_FitTrend[[#This Row],[Date]])=1, WEEKDAY(Cafe_FitTrend[[#This Row],[Date]])=7),1,0)</f>
        <v>0</v>
      </c>
      <c r="H1006" s="10">
        <f>(Cafe_FitTrend[[#This Row],[Date]]-$B$372)/365*(1+$A$6)</f>
        <v>1.9106849315068495</v>
      </c>
      <c r="I1006" s="8">
        <f>L$17+(L$18*Cafe_FitTrend[[#This Row],[Temp]])+(L$19*Cafe_FitTrend[[#This Row],[ADSpend]])+(L$20*Cafe_FitTrend[[#This Row],[TapsActive]])+(L$21*Cafe_FitTrend[[#This Row],[IsWeekend]])+(L$22*Cafe_FitTrend[[#This Row],[RollChange]])</f>
        <v>14124.964847196243</v>
      </c>
    </row>
    <row r="1007" spans="2:9" x14ac:dyDescent="0.3">
      <c r="B1007" s="1">
        <f t="shared" si="15"/>
        <v>43736</v>
      </c>
      <c r="C1007" s="2">
        <v>18635.459823281086</v>
      </c>
      <c r="D1007">
        <v>83</v>
      </c>
      <c r="E1007" cm="1">
        <f t="array" ref="E1007">_xlfn.SWITCH(MONTH(Cafe_FitTrend[[#This Row],[Date]]),1,100,2,100,3,100,4,150,5,150,6,150,7,150,8,200,9,150,10,150,11,150,12,150)</f>
        <v>150</v>
      </c>
      <c r="F1007">
        <v>17</v>
      </c>
      <c r="G1007">
        <f>IF(OR(WEEKDAY(Cafe_FitTrend[[#This Row],[Date]])=1, WEEKDAY(Cafe_FitTrend[[#This Row],[Date]])=7),1,0)</f>
        <v>1</v>
      </c>
      <c r="H1007" s="10">
        <f>(Cafe_FitTrend[[#This Row],[Date]]-$B$372)/365*(1+$A$6)</f>
        <v>1.9136986301369865</v>
      </c>
      <c r="I1007" s="8">
        <f>L$17+(L$18*Cafe_FitTrend[[#This Row],[Temp]])+(L$19*Cafe_FitTrend[[#This Row],[ADSpend]])+(L$20*Cafe_FitTrend[[#This Row],[TapsActive]])+(L$21*Cafe_FitTrend[[#This Row],[IsWeekend]])+(L$22*Cafe_FitTrend[[#This Row],[RollChange]])</f>
        <v>16861.054323460838</v>
      </c>
    </row>
    <row r="1008" spans="2:9" x14ac:dyDescent="0.3">
      <c r="B1008" s="1">
        <f t="shared" si="15"/>
        <v>43737</v>
      </c>
      <c r="C1008" s="2">
        <v>16418.298551171851</v>
      </c>
      <c r="D1008">
        <v>80</v>
      </c>
      <c r="E1008" cm="1">
        <f t="array" ref="E1008">_xlfn.SWITCH(MONTH(Cafe_FitTrend[[#This Row],[Date]]),1,100,2,100,3,100,4,150,5,150,6,150,7,150,8,200,9,150,10,150,11,150,12,150)</f>
        <v>150</v>
      </c>
      <c r="F1008">
        <v>14</v>
      </c>
      <c r="G1008">
        <f>IF(OR(WEEKDAY(Cafe_FitTrend[[#This Row],[Date]])=1, WEEKDAY(Cafe_FitTrend[[#This Row],[Date]])=7),1,0)</f>
        <v>1</v>
      </c>
      <c r="H1008" s="10">
        <f>(Cafe_FitTrend[[#This Row],[Date]]-$B$372)/365*(1+$A$6)</f>
        <v>1.9167123287671233</v>
      </c>
      <c r="I1008" s="8">
        <f>L$17+(L$18*Cafe_FitTrend[[#This Row],[Temp]])+(L$19*Cafe_FitTrend[[#This Row],[ADSpend]])+(L$20*Cafe_FitTrend[[#This Row],[TapsActive]])+(L$21*Cafe_FitTrend[[#This Row],[IsWeekend]])+(L$22*Cafe_FitTrend[[#This Row],[RollChange]])</f>
        <v>16781.898928655381</v>
      </c>
    </row>
    <row r="1009" spans="2:9" x14ac:dyDescent="0.3">
      <c r="B1009" s="1">
        <f t="shared" si="15"/>
        <v>43738</v>
      </c>
      <c r="C1009" s="2">
        <v>14491.835315444645</v>
      </c>
      <c r="D1009">
        <v>84</v>
      </c>
      <c r="E1009" cm="1">
        <f t="array" ref="E1009">_xlfn.SWITCH(MONTH(Cafe_FitTrend[[#This Row],[Date]]),1,100,2,100,3,100,4,150,5,150,6,150,7,150,8,200,9,150,10,150,11,150,12,150)</f>
        <v>150</v>
      </c>
      <c r="F1009">
        <v>14</v>
      </c>
      <c r="G1009">
        <f>IF(OR(WEEKDAY(Cafe_FitTrend[[#This Row],[Date]])=1, WEEKDAY(Cafe_FitTrend[[#This Row],[Date]])=7),1,0)</f>
        <v>0</v>
      </c>
      <c r="H1009" s="10">
        <f>(Cafe_FitTrend[[#This Row],[Date]]-$B$372)/365*(1+$A$6)</f>
        <v>1.9197260273972605</v>
      </c>
      <c r="I1009" s="8">
        <f>L$17+(L$18*Cafe_FitTrend[[#This Row],[Temp]])+(L$19*Cafe_FitTrend[[#This Row],[ADSpend]])+(L$20*Cafe_FitTrend[[#This Row],[TapsActive]])+(L$21*Cafe_FitTrend[[#This Row],[IsWeekend]])+(L$22*Cafe_FitTrend[[#This Row],[RollChange]])</f>
        <v>14125.816407647802</v>
      </c>
    </row>
    <row r="1010" spans="2:9" x14ac:dyDescent="0.3">
      <c r="B1010" s="1">
        <f t="shared" si="15"/>
        <v>43739</v>
      </c>
      <c r="C1010" s="2">
        <v>15670.922623528875</v>
      </c>
      <c r="D1010">
        <v>84</v>
      </c>
      <c r="E1010" cm="1">
        <f t="array" ref="E1010">_xlfn.SWITCH(MONTH(Cafe_FitTrend[[#This Row],[Date]]),1,100,2,100,3,100,4,150,5,150,6,150,7,150,8,200,9,150,10,150,11,150,12,150)</f>
        <v>150</v>
      </c>
      <c r="F1010">
        <v>15</v>
      </c>
      <c r="G1010">
        <f>IF(OR(WEEKDAY(Cafe_FitTrend[[#This Row],[Date]])=1, WEEKDAY(Cafe_FitTrend[[#This Row],[Date]])=7),1,0)</f>
        <v>0</v>
      </c>
      <c r="H1010" s="10">
        <f>(Cafe_FitTrend[[#This Row],[Date]]-$B$372)/365*(1+$A$6)</f>
        <v>1.9227397260273973</v>
      </c>
      <c r="I1010" s="8">
        <f>L$17+(L$18*Cafe_FitTrend[[#This Row],[Temp]])+(L$19*Cafe_FitTrend[[#This Row],[ADSpend]])+(L$20*Cafe_FitTrend[[#This Row],[TapsActive]])+(L$21*Cafe_FitTrend[[#This Row],[IsWeekend]])+(L$22*Cafe_FitTrend[[#This Row],[RollChange]])</f>
        <v>14109.103595122611</v>
      </c>
    </row>
    <row r="1011" spans="2:9" x14ac:dyDescent="0.3">
      <c r="B1011" s="1">
        <f t="shared" si="15"/>
        <v>43740</v>
      </c>
      <c r="C1011" s="2">
        <v>15451.903390901936</v>
      </c>
      <c r="D1011">
        <v>84</v>
      </c>
      <c r="E1011" cm="1">
        <f t="array" ref="E1011">_xlfn.SWITCH(MONTH(Cafe_FitTrend[[#This Row],[Date]]),1,100,2,100,3,100,4,150,5,150,6,150,7,150,8,200,9,150,10,150,11,150,12,150)</f>
        <v>150</v>
      </c>
      <c r="F1011">
        <v>13</v>
      </c>
      <c r="G1011">
        <f>IF(OR(WEEKDAY(Cafe_FitTrend[[#This Row],[Date]])=1, WEEKDAY(Cafe_FitTrend[[#This Row],[Date]])=7),1,0)</f>
        <v>0</v>
      </c>
      <c r="H1011" s="10">
        <f>(Cafe_FitTrend[[#This Row],[Date]]-$B$372)/365*(1+$A$6)</f>
        <v>1.9257534246575345</v>
      </c>
      <c r="I1011" s="8">
        <f>L$17+(L$18*Cafe_FitTrend[[#This Row],[Temp]])+(L$19*Cafe_FitTrend[[#This Row],[ADSpend]])+(L$20*Cafe_FitTrend[[#This Row],[TapsActive]])+(L$21*Cafe_FitTrend[[#This Row],[IsWeekend]])+(L$22*Cafe_FitTrend[[#This Row],[RollChange]])</f>
        <v>14151.139667059693</v>
      </c>
    </row>
    <row r="1012" spans="2:9" x14ac:dyDescent="0.3">
      <c r="B1012" s="1">
        <f t="shared" si="15"/>
        <v>43741</v>
      </c>
      <c r="C1012" s="2">
        <v>12967.090640111153</v>
      </c>
      <c r="D1012">
        <v>86</v>
      </c>
      <c r="E1012" cm="1">
        <f t="array" ref="E1012">_xlfn.SWITCH(MONTH(Cafe_FitTrend[[#This Row],[Date]]),1,100,2,100,3,100,4,150,5,150,6,150,7,150,8,200,9,150,10,150,11,150,12,150)</f>
        <v>150</v>
      </c>
      <c r="F1012">
        <v>19</v>
      </c>
      <c r="G1012">
        <f>IF(OR(WEEKDAY(Cafe_FitTrend[[#This Row],[Date]])=1, WEEKDAY(Cafe_FitTrend[[#This Row],[Date]])=7),1,0)</f>
        <v>0</v>
      </c>
      <c r="H1012" s="10">
        <f>(Cafe_FitTrend[[#This Row],[Date]]-$B$372)/365*(1+$A$6)</f>
        <v>1.9287671232876713</v>
      </c>
      <c r="I1012" s="8">
        <f>L$17+(L$18*Cafe_FitTrend[[#This Row],[Temp]])+(L$19*Cafe_FitTrend[[#This Row],[ADSpend]])+(L$20*Cafe_FitTrend[[#This Row],[TapsActive]])+(L$21*Cafe_FitTrend[[#This Row],[IsWeekend]])+(L$22*Cafe_FitTrend[[#This Row],[RollChange]])</f>
        <v>14130.361665917357</v>
      </c>
    </row>
    <row r="1013" spans="2:9" x14ac:dyDescent="0.3">
      <c r="B1013" s="1">
        <f t="shared" si="15"/>
        <v>43742</v>
      </c>
      <c r="C1013" s="2">
        <v>15569.069851616885</v>
      </c>
      <c r="D1013">
        <v>87</v>
      </c>
      <c r="E1013" cm="1">
        <f t="array" ref="E1013">_xlfn.SWITCH(MONTH(Cafe_FitTrend[[#This Row],[Date]]),1,100,2,100,3,100,4,150,5,150,6,150,7,150,8,200,9,150,10,150,11,150,12,150)</f>
        <v>150</v>
      </c>
      <c r="F1013">
        <v>18</v>
      </c>
      <c r="G1013">
        <f>IF(OR(WEEKDAY(Cafe_FitTrend[[#This Row],[Date]])=1, WEEKDAY(Cafe_FitTrend[[#This Row],[Date]])=7),1,0)</f>
        <v>0</v>
      </c>
      <c r="H1013" s="10">
        <f>(Cafe_FitTrend[[#This Row],[Date]]-$B$372)/365*(1+$A$6)</f>
        <v>1.9317808219178083</v>
      </c>
      <c r="I1013" s="8">
        <f>L$17+(L$18*Cafe_FitTrend[[#This Row],[Temp]])+(L$19*Cafe_FitTrend[[#This Row],[ADSpend]])+(L$20*Cafe_FitTrend[[#This Row],[TapsActive]])+(L$21*Cafe_FitTrend[[#This Row],[IsWeekend]])+(L$22*Cafe_FitTrend[[#This Row],[RollChange]])</f>
        <v>14199.739585776999</v>
      </c>
    </row>
    <row r="1014" spans="2:9" x14ac:dyDescent="0.3">
      <c r="B1014" s="1">
        <f t="shared" si="15"/>
        <v>43743</v>
      </c>
      <c r="C1014" s="2">
        <v>18545.626555990595</v>
      </c>
      <c r="D1014">
        <v>80</v>
      </c>
      <c r="E1014" cm="1">
        <f t="array" ref="E1014">_xlfn.SWITCH(MONTH(Cafe_FitTrend[[#This Row],[Date]]),1,100,2,100,3,100,4,150,5,150,6,150,7,150,8,200,9,150,10,150,11,150,12,150)</f>
        <v>150</v>
      </c>
      <c r="F1014">
        <v>17</v>
      </c>
      <c r="G1014">
        <f>IF(OR(WEEKDAY(Cafe_FitTrend[[#This Row],[Date]])=1, WEEKDAY(Cafe_FitTrend[[#This Row],[Date]])=7),1,0)</f>
        <v>1</v>
      </c>
      <c r="H1014" s="10">
        <f>(Cafe_FitTrend[[#This Row],[Date]]-$B$372)/365*(1+$A$6)</f>
        <v>1.9347945205479455</v>
      </c>
      <c r="I1014" s="8">
        <f>L$17+(L$18*Cafe_FitTrend[[#This Row],[Temp]])+(L$19*Cafe_FitTrend[[#This Row],[ADSpend]])+(L$20*Cafe_FitTrend[[#This Row],[TapsActive]])+(L$21*Cafe_FitTrend[[#This Row],[IsWeekend]])+(L$22*Cafe_FitTrend[[#This Row],[RollChange]])</f>
        <v>16740.370937966509</v>
      </c>
    </row>
    <row r="1015" spans="2:9" x14ac:dyDescent="0.3">
      <c r="B1015" s="1">
        <f t="shared" si="15"/>
        <v>43744</v>
      </c>
      <c r="C1015" s="2">
        <v>15407.029928735148</v>
      </c>
      <c r="D1015">
        <v>69</v>
      </c>
      <c r="E1015" cm="1">
        <f t="array" ref="E1015">_xlfn.SWITCH(MONTH(Cafe_FitTrend[[#This Row],[Date]]),1,100,2,100,3,100,4,150,5,150,6,150,7,150,8,200,9,150,10,150,11,150,12,150)</f>
        <v>150</v>
      </c>
      <c r="F1015">
        <v>15</v>
      </c>
      <c r="G1015">
        <f>IF(OR(WEEKDAY(Cafe_FitTrend[[#This Row],[Date]])=1, WEEKDAY(Cafe_FitTrend[[#This Row],[Date]])=7),1,0)</f>
        <v>1</v>
      </c>
      <c r="H1015" s="10">
        <f>(Cafe_FitTrend[[#This Row],[Date]]-$B$372)/365*(1+$A$6)</f>
        <v>1.9378082191780823</v>
      </c>
      <c r="I1015" s="8">
        <f>L$17+(L$18*Cafe_FitTrend[[#This Row],[Temp]])+(L$19*Cafe_FitTrend[[#This Row],[ADSpend]])+(L$20*Cafe_FitTrend[[#This Row],[TapsActive]])+(L$21*Cafe_FitTrend[[#This Row],[IsWeekend]])+(L$22*Cafe_FitTrend[[#This Row],[RollChange]])</f>
        <v>16266.234106393727</v>
      </c>
    </row>
    <row r="1016" spans="2:9" x14ac:dyDescent="0.3">
      <c r="B1016" s="1">
        <f t="shared" si="15"/>
        <v>43745</v>
      </c>
      <c r="C1016" s="2">
        <v>12396.816775715688</v>
      </c>
      <c r="D1016">
        <v>73</v>
      </c>
      <c r="E1016" cm="1">
        <f t="array" ref="E1016">_xlfn.SWITCH(MONTH(Cafe_FitTrend[[#This Row],[Date]]),1,100,2,100,3,100,4,150,5,150,6,150,7,150,8,200,9,150,10,150,11,150,12,150)</f>
        <v>150</v>
      </c>
      <c r="F1016">
        <v>16</v>
      </c>
      <c r="G1016">
        <f>IF(OR(WEEKDAY(Cafe_FitTrend[[#This Row],[Date]])=1, WEEKDAY(Cafe_FitTrend[[#This Row],[Date]])=7),1,0)</f>
        <v>0</v>
      </c>
      <c r="H1016" s="10">
        <f>(Cafe_FitTrend[[#This Row],[Date]]-$B$372)/365*(1+$A$6)</f>
        <v>1.9408219178082193</v>
      </c>
      <c r="I1016" s="8">
        <f>L$17+(L$18*Cafe_FitTrend[[#This Row],[Temp]])+(L$19*Cafe_FitTrend[[#This Row],[ADSpend]])+(L$20*Cafe_FitTrend[[#This Row],[TapsActive]])+(L$21*Cafe_FitTrend[[#This Row],[IsWeekend]])+(L$22*Cafe_FitTrend[[#This Row],[RollChange]])</f>
        <v>13590.568623898724</v>
      </c>
    </row>
    <row r="1017" spans="2:9" x14ac:dyDescent="0.3">
      <c r="B1017" s="1">
        <f t="shared" si="15"/>
        <v>43746</v>
      </c>
      <c r="C1017" s="2">
        <v>13158.786177509115</v>
      </c>
      <c r="D1017">
        <v>73</v>
      </c>
      <c r="E1017" cm="1">
        <f t="array" ref="E1017">_xlfn.SWITCH(MONTH(Cafe_FitTrend[[#This Row],[Date]]),1,100,2,100,3,100,4,150,5,150,6,150,7,150,8,200,9,150,10,150,11,150,12,150)</f>
        <v>150</v>
      </c>
      <c r="F1017">
        <v>13</v>
      </c>
      <c r="G1017">
        <f>IF(OR(WEEKDAY(Cafe_FitTrend[[#This Row],[Date]])=1, WEEKDAY(Cafe_FitTrend[[#This Row],[Date]])=7),1,0)</f>
        <v>0</v>
      </c>
      <c r="H1017" s="10">
        <f>(Cafe_FitTrend[[#This Row],[Date]]-$B$372)/365*(1+$A$6)</f>
        <v>1.9438356164383563</v>
      </c>
      <c r="I1017" s="8">
        <f>L$17+(L$18*Cafe_FitTrend[[#This Row],[Temp]])+(L$19*Cafe_FitTrend[[#This Row],[ADSpend]])+(L$20*Cafe_FitTrend[[#This Row],[TapsActive]])+(L$21*Cafe_FitTrend[[#This Row],[IsWeekend]])+(L$22*Cafe_FitTrend[[#This Row],[RollChange]])</f>
        <v>13652.187657323229</v>
      </c>
    </row>
    <row r="1018" spans="2:9" x14ac:dyDescent="0.3">
      <c r="B1018" s="1">
        <f t="shared" si="15"/>
        <v>43747</v>
      </c>
      <c r="C1018" s="2">
        <v>14972.483407398355</v>
      </c>
      <c r="D1018">
        <v>70</v>
      </c>
      <c r="E1018" cm="1">
        <f t="array" ref="E1018">_xlfn.SWITCH(MONTH(Cafe_FitTrend[[#This Row],[Date]]),1,100,2,100,3,100,4,150,5,150,6,150,7,150,8,200,9,150,10,150,11,150,12,150)</f>
        <v>150</v>
      </c>
      <c r="F1018">
        <v>19</v>
      </c>
      <c r="G1018">
        <f>IF(OR(WEEKDAY(Cafe_FitTrend[[#This Row],[Date]])=1, WEEKDAY(Cafe_FitTrend[[#This Row],[Date]])=7),1,0)</f>
        <v>0</v>
      </c>
      <c r="H1018" s="10">
        <f>(Cafe_FitTrend[[#This Row],[Date]]-$B$372)/365*(1+$A$6)</f>
        <v>1.9468493150684933</v>
      </c>
      <c r="I1018" s="8">
        <f>L$17+(L$18*Cafe_FitTrend[[#This Row],[Temp]])+(L$19*Cafe_FitTrend[[#This Row],[ADSpend]])+(L$20*Cafe_FitTrend[[#This Row],[TapsActive]])+(L$21*Cafe_FitTrend[[#This Row],[IsWeekend]])+(L$22*Cafe_FitTrend[[#This Row],[RollChange]])</f>
        <v>13396.785609130955</v>
      </c>
    </row>
    <row r="1019" spans="2:9" x14ac:dyDescent="0.3">
      <c r="B1019" s="1">
        <f t="shared" si="15"/>
        <v>43748</v>
      </c>
      <c r="C1019" s="2">
        <v>14930.126495469878</v>
      </c>
      <c r="D1019">
        <v>69</v>
      </c>
      <c r="E1019" cm="1">
        <f t="array" ref="E1019">_xlfn.SWITCH(MONTH(Cafe_FitTrend[[#This Row],[Date]]),1,100,2,100,3,100,4,150,5,150,6,150,7,150,8,200,9,150,10,150,11,150,12,150)</f>
        <v>150</v>
      </c>
      <c r="F1019">
        <v>21</v>
      </c>
      <c r="G1019">
        <f>IF(OR(WEEKDAY(Cafe_FitTrend[[#This Row],[Date]])=1, WEEKDAY(Cafe_FitTrend[[#This Row],[Date]])=7),1,0)</f>
        <v>0</v>
      </c>
      <c r="H1019" s="10">
        <f>(Cafe_FitTrend[[#This Row],[Date]]-$B$372)/365*(1+$A$6)</f>
        <v>1.9498630136986301</v>
      </c>
      <c r="I1019" s="8">
        <f>L$17+(L$18*Cafe_FitTrend[[#This Row],[Temp]])+(L$19*Cafe_FitTrend[[#This Row],[ADSpend]])+(L$20*Cafe_FitTrend[[#This Row],[TapsActive]])+(L$21*Cafe_FitTrend[[#This Row],[IsWeekend]])+(L$22*Cafe_FitTrend[[#This Row],[RollChange]])</f>
        <v>13313.565025708353</v>
      </c>
    </row>
    <row r="1020" spans="2:9" x14ac:dyDescent="0.3">
      <c r="B1020" s="1">
        <f t="shared" si="15"/>
        <v>43749</v>
      </c>
      <c r="C1020" s="2">
        <v>12454.019887090852</v>
      </c>
      <c r="D1020">
        <v>70</v>
      </c>
      <c r="E1020" cm="1">
        <f t="array" ref="E1020">_xlfn.SWITCH(MONTH(Cafe_FitTrend[[#This Row],[Date]]),1,100,2,100,3,100,4,150,5,150,6,150,7,150,8,200,9,150,10,150,11,150,12,150)</f>
        <v>150</v>
      </c>
      <c r="F1020">
        <v>15</v>
      </c>
      <c r="G1020">
        <f>IF(OR(WEEKDAY(Cafe_FitTrend[[#This Row],[Date]])=1, WEEKDAY(Cafe_FitTrend[[#This Row],[Date]])=7),1,0)</f>
        <v>0</v>
      </c>
      <c r="H1020" s="10">
        <f>(Cafe_FitTrend[[#This Row],[Date]]-$B$372)/365*(1+$A$6)</f>
        <v>1.9528767123287674</v>
      </c>
      <c r="I1020" s="8">
        <f>L$17+(L$18*Cafe_FitTrend[[#This Row],[Temp]])+(L$19*Cafe_FitTrend[[#This Row],[ADSpend]])+(L$20*Cafe_FitTrend[[#This Row],[TapsActive]])+(L$21*Cafe_FitTrend[[#This Row],[IsWeekend]])+(L$22*Cafe_FitTrend[[#This Row],[RollChange]])</f>
        <v>13480.857753005119</v>
      </c>
    </row>
    <row r="1021" spans="2:9" x14ac:dyDescent="0.3">
      <c r="B1021" s="1">
        <f t="shared" si="15"/>
        <v>43750</v>
      </c>
      <c r="C1021" s="2">
        <v>15802.344105270869</v>
      </c>
      <c r="D1021">
        <v>72</v>
      </c>
      <c r="E1021" cm="1">
        <f t="array" ref="E1021">_xlfn.SWITCH(MONTH(Cafe_FitTrend[[#This Row],[Date]]),1,100,2,100,3,100,4,150,5,150,6,150,7,150,8,200,9,150,10,150,11,150,12,150)</f>
        <v>150</v>
      </c>
      <c r="F1021">
        <v>16</v>
      </c>
      <c r="G1021">
        <f>IF(OR(WEEKDAY(Cafe_FitTrend[[#This Row],[Date]])=1, WEEKDAY(Cafe_FitTrend[[#This Row],[Date]])=7),1,0)</f>
        <v>1</v>
      </c>
      <c r="H1021" s="10">
        <f>(Cafe_FitTrend[[#This Row],[Date]]-$B$372)/365*(1+$A$6)</f>
        <v>1.9558904109589041</v>
      </c>
      <c r="I1021" s="8">
        <f>L$17+(L$18*Cafe_FitTrend[[#This Row],[Temp]])+(L$19*Cafe_FitTrend[[#This Row],[ADSpend]])+(L$20*Cafe_FitTrend[[#This Row],[TapsActive]])+(L$21*Cafe_FitTrend[[#This Row],[IsWeekend]])+(L$22*Cafe_FitTrend[[#This Row],[RollChange]])</f>
        <v>16404.646466909664</v>
      </c>
    </row>
    <row r="1022" spans="2:9" x14ac:dyDescent="0.3">
      <c r="B1022" s="1">
        <f t="shared" si="15"/>
        <v>43751</v>
      </c>
      <c r="C1022" s="2">
        <v>16629.553011867189</v>
      </c>
      <c r="D1022">
        <v>65</v>
      </c>
      <c r="E1022" cm="1">
        <f t="array" ref="E1022">_xlfn.SWITCH(MONTH(Cafe_FitTrend[[#This Row],[Date]]),1,100,2,100,3,100,4,150,5,150,6,150,7,150,8,200,9,150,10,150,11,150,12,150)</f>
        <v>150</v>
      </c>
      <c r="F1022">
        <v>18</v>
      </c>
      <c r="G1022">
        <f>IF(OR(WEEKDAY(Cafe_FitTrend[[#This Row],[Date]])=1, WEEKDAY(Cafe_FitTrend[[#This Row],[Date]])=7),1,0)</f>
        <v>1</v>
      </c>
      <c r="H1022" s="10">
        <f>(Cafe_FitTrend[[#This Row],[Date]]-$B$372)/365*(1+$A$6)</f>
        <v>1.9589041095890414</v>
      </c>
      <c r="I1022" s="8">
        <f>L$17+(L$18*Cafe_FitTrend[[#This Row],[Temp]])+(L$19*Cafe_FitTrend[[#This Row],[ADSpend]])+(L$20*Cafe_FitTrend[[#This Row],[TapsActive]])+(L$21*Cafe_FitTrend[[#This Row],[IsWeekend]])+(L$22*Cafe_FitTrend[[#This Row],[RollChange]])</f>
        <v>16039.877027027134</v>
      </c>
    </row>
    <row r="1023" spans="2:9" x14ac:dyDescent="0.3">
      <c r="B1023" s="1">
        <f t="shared" si="15"/>
        <v>43752</v>
      </c>
      <c r="C1023" s="2">
        <v>14667.563585228883</v>
      </c>
      <c r="D1023">
        <v>65</v>
      </c>
      <c r="E1023" cm="1">
        <f t="array" ref="E1023">_xlfn.SWITCH(MONTH(Cafe_FitTrend[[#This Row],[Date]]),1,100,2,100,3,100,4,150,5,150,6,150,7,150,8,200,9,150,10,150,11,150,12,150)</f>
        <v>150</v>
      </c>
      <c r="F1023">
        <v>12</v>
      </c>
      <c r="G1023">
        <f>IF(OR(WEEKDAY(Cafe_FitTrend[[#This Row],[Date]])=1, WEEKDAY(Cafe_FitTrend[[#This Row],[Date]])=7),1,0)</f>
        <v>0</v>
      </c>
      <c r="H1023" s="10">
        <f>(Cafe_FitTrend[[#This Row],[Date]]-$B$372)/365*(1+$A$6)</f>
        <v>1.9619178082191782</v>
      </c>
      <c r="I1023" s="8">
        <f>L$17+(L$18*Cafe_FitTrend[[#This Row],[Temp]])+(L$19*Cafe_FitTrend[[#This Row],[ADSpend]])+(L$20*Cafe_FitTrend[[#This Row],[TapsActive]])+(L$21*Cafe_FitTrend[[#This Row],[IsWeekend]])+(L$22*Cafe_FitTrend[[#This Row],[RollChange]])</f>
        <v>13313.593037304152</v>
      </c>
    </row>
    <row r="1024" spans="2:9" x14ac:dyDescent="0.3">
      <c r="B1024" s="1">
        <f t="shared" si="15"/>
        <v>43753</v>
      </c>
      <c r="C1024" s="2">
        <v>14160.579665272671</v>
      </c>
      <c r="D1024">
        <v>69</v>
      </c>
      <c r="E1024" cm="1">
        <f t="array" ref="E1024">_xlfn.SWITCH(MONTH(Cafe_FitTrend[[#This Row],[Date]]),1,100,2,100,3,100,4,150,5,150,6,150,7,150,8,200,9,150,10,150,11,150,12,150)</f>
        <v>150</v>
      </c>
      <c r="F1024">
        <v>20</v>
      </c>
      <c r="G1024">
        <f>IF(OR(WEEKDAY(Cafe_FitTrend[[#This Row],[Date]])=1, WEEKDAY(Cafe_FitTrend[[#This Row],[Date]])=7),1,0)</f>
        <v>0</v>
      </c>
      <c r="H1024" s="10">
        <f>(Cafe_FitTrend[[#This Row],[Date]]-$B$372)/365*(1+$A$6)</f>
        <v>1.9649315068493152</v>
      </c>
      <c r="I1024" s="8">
        <f>L$17+(L$18*Cafe_FitTrend[[#This Row],[Temp]])+(L$19*Cafe_FitTrend[[#This Row],[ADSpend]])+(L$20*Cafe_FitTrend[[#This Row],[TapsActive]])+(L$21*Cafe_FitTrend[[#This Row],[IsWeekend]])+(L$22*Cafe_FitTrend[[#This Row],[RollChange]])</f>
        <v>13347.498732006943</v>
      </c>
    </row>
    <row r="1025" spans="2:9" x14ac:dyDescent="0.3">
      <c r="B1025" s="1">
        <f t="shared" si="15"/>
        <v>43754</v>
      </c>
      <c r="C1025" s="2">
        <v>14105.708963279301</v>
      </c>
      <c r="D1025">
        <v>66</v>
      </c>
      <c r="E1025" cm="1">
        <f t="array" ref="E1025">_xlfn.SWITCH(MONTH(Cafe_FitTrend[[#This Row],[Date]]),1,100,2,100,3,100,4,150,5,150,6,150,7,150,8,200,9,150,10,150,11,150,12,150)</f>
        <v>150</v>
      </c>
      <c r="F1025">
        <v>12</v>
      </c>
      <c r="G1025">
        <f>IF(OR(WEEKDAY(Cafe_FitTrend[[#This Row],[Date]])=1, WEEKDAY(Cafe_FitTrend[[#This Row],[Date]])=7),1,0)</f>
        <v>0</v>
      </c>
      <c r="H1025" s="10">
        <f>(Cafe_FitTrend[[#This Row],[Date]]-$B$372)/365*(1+$A$6)</f>
        <v>1.9679452054794524</v>
      </c>
      <c r="I1025" s="8">
        <f>L$17+(L$18*Cafe_FitTrend[[#This Row],[Temp]])+(L$19*Cafe_FitTrend[[#This Row],[ADSpend]])+(L$20*Cafe_FitTrend[[#This Row],[TapsActive]])+(L$21*Cafe_FitTrend[[#This Row],[IsWeekend]])+(L$22*Cafe_FitTrend[[#This Row],[RollChange]])</f>
        <v>13366.258144638607</v>
      </c>
    </row>
    <row r="1026" spans="2:9" x14ac:dyDescent="0.3">
      <c r="B1026" s="1">
        <f t="shared" si="15"/>
        <v>43755</v>
      </c>
      <c r="C1026" s="2">
        <v>12407.406689727952</v>
      </c>
      <c r="D1026">
        <v>56</v>
      </c>
      <c r="E1026" cm="1">
        <f t="array" ref="E1026">_xlfn.SWITCH(MONTH(Cafe_FitTrend[[#This Row],[Date]]),1,100,2,100,3,100,4,150,5,150,6,150,7,150,8,200,9,150,10,150,11,150,12,150)</f>
        <v>150</v>
      </c>
      <c r="F1026">
        <v>12</v>
      </c>
      <c r="G1026">
        <f>IF(OR(WEEKDAY(Cafe_FitTrend[[#This Row],[Date]])=1, WEEKDAY(Cafe_FitTrend[[#This Row],[Date]])=7),1,0)</f>
        <v>0</v>
      </c>
      <c r="H1026" s="10">
        <f>(Cafe_FitTrend[[#This Row],[Date]]-$B$372)/365*(1+$A$6)</f>
        <v>1.9709589041095892</v>
      </c>
      <c r="I1026" s="8">
        <f>L$17+(L$18*Cafe_FitTrend[[#This Row],[Temp]])+(L$19*Cafe_FitTrend[[#This Row],[ADSpend]])+(L$20*Cafe_FitTrend[[#This Row],[TapsActive]])+(L$21*Cafe_FitTrend[[#This Row],[IsWeekend]])+(L$22*Cafe_FitTrend[[#This Row],[RollChange]])</f>
        <v>12899.880199500963</v>
      </c>
    </row>
    <row r="1027" spans="2:9" x14ac:dyDescent="0.3">
      <c r="B1027" s="1">
        <f t="shared" si="15"/>
        <v>43756</v>
      </c>
      <c r="C1027" s="2">
        <v>11477.390464365999</v>
      </c>
      <c r="D1027">
        <v>57</v>
      </c>
      <c r="E1027" cm="1">
        <f t="array" ref="E1027">_xlfn.SWITCH(MONTH(Cafe_FitTrend[[#This Row],[Date]]),1,100,2,100,3,100,4,150,5,150,6,150,7,150,8,200,9,150,10,150,11,150,12,150)</f>
        <v>150</v>
      </c>
      <c r="F1027">
        <v>19</v>
      </c>
      <c r="G1027">
        <f>IF(OR(WEEKDAY(Cafe_FitTrend[[#This Row],[Date]])=1, WEEKDAY(Cafe_FitTrend[[#This Row],[Date]])=7),1,0)</f>
        <v>0</v>
      </c>
      <c r="H1027" s="10">
        <f>(Cafe_FitTrend[[#This Row],[Date]]-$B$372)/365*(1+$A$6)</f>
        <v>1.9739726027397262</v>
      </c>
      <c r="I1027" s="8">
        <f>L$17+(L$18*Cafe_FitTrend[[#This Row],[Temp]])+(L$19*Cafe_FitTrend[[#This Row],[ADSpend]])+(L$20*Cafe_FitTrend[[#This Row],[TapsActive]])+(L$21*Cafe_FitTrend[[#This Row],[IsWeekend]])+(L$22*Cafe_FitTrend[[#This Row],[RollChange]])</f>
        <v>12812.594427461217</v>
      </c>
    </row>
    <row r="1028" spans="2:9" x14ac:dyDescent="0.3">
      <c r="B1028" s="1">
        <f t="shared" si="15"/>
        <v>43757</v>
      </c>
      <c r="C1028" s="2">
        <v>15381.055600601088</v>
      </c>
      <c r="D1028">
        <v>57</v>
      </c>
      <c r="E1028" cm="1">
        <f t="array" ref="E1028">_xlfn.SWITCH(MONTH(Cafe_FitTrend[[#This Row],[Date]]),1,100,2,100,3,100,4,150,5,150,6,150,7,150,8,200,9,150,10,150,11,150,12,150)</f>
        <v>150</v>
      </c>
      <c r="F1028">
        <v>19</v>
      </c>
      <c r="G1028">
        <f>IF(OR(WEEKDAY(Cafe_FitTrend[[#This Row],[Date]])=1, WEEKDAY(Cafe_FitTrend[[#This Row],[Date]])=7),1,0)</f>
        <v>1</v>
      </c>
      <c r="H1028" s="10">
        <f>(Cafe_FitTrend[[#This Row],[Date]]-$B$372)/365*(1+$A$6)</f>
        <v>1.9769863013698632</v>
      </c>
      <c r="I1028" s="8">
        <f>L$17+(L$18*Cafe_FitTrend[[#This Row],[Temp]])+(L$19*Cafe_FitTrend[[#This Row],[ADSpend]])+(L$20*Cafe_FitTrend[[#This Row],[TapsActive]])+(L$21*Cafe_FitTrend[[#This Row],[IsWeekend]])+(L$22*Cafe_FitTrend[[#This Row],[RollChange]])</f>
        <v>15662.116484033213</v>
      </c>
    </row>
    <row r="1029" spans="2:9" x14ac:dyDescent="0.3">
      <c r="B1029" s="1">
        <f t="shared" si="15"/>
        <v>43758</v>
      </c>
      <c r="C1029" s="2">
        <v>16604.667007428816</v>
      </c>
      <c r="D1029">
        <v>61</v>
      </c>
      <c r="E1029" cm="1">
        <f t="array" ref="E1029">_xlfn.SWITCH(MONTH(Cafe_FitTrend[[#This Row],[Date]]),1,100,2,100,3,100,4,150,5,150,6,150,7,150,8,200,9,150,10,150,11,150,12,150)</f>
        <v>150</v>
      </c>
      <c r="F1029">
        <v>14</v>
      </c>
      <c r="G1029">
        <f>IF(OR(WEEKDAY(Cafe_FitTrend[[#This Row],[Date]])=1, WEEKDAY(Cafe_FitTrend[[#This Row],[Date]])=7),1,0)</f>
        <v>1</v>
      </c>
      <c r="H1029" s="10">
        <f>(Cafe_FitTrend[[#This Row],[Date]]-$B$372)/365*(1+$A$6)</f>
        <v>1.9800000000000002</v>
      </c>
      <c r="I1029" s="8">
        <f>L$17+(L$18*Cafe_FitTrend[[#This Row],[Temp]])+(L$19*Cafe_FitTrend[[#This Row],[ADSpend]])+(L$20*Cafe_FitTrend[[#This Row],[TapsActive]])+(L$21*Cafe_FitTrend[[#This Row],[IsWeekend]])+(L$22*Cafe_FitTrend[[#This Row],[RollChange]])</f>
        <v>15950.600678072517</v>
      </c>
    </row>
    <row r="1030" spans="2:9" x14ac:dyDescent="0.3">
      <c r="B1030" s="1">
        <f t="shared" si="15"/>
        <v>43759</v>
      </c>
      <c r="C1030" s="2">
        <v>12348.741569004862</v>
      </c>
      <c r="D1030">
        <v>67</v>
      </c>
      <c r="E1030" cm="1">
        <f t="array" ref="E1030">_xlfn.SWITCH(MONTH(Cafe_FitTrend[[#This Row],[Date]]),1,100,2,100,3,100,4,150,5,150,6,150,7,150,8,200,9,150,10,150,11,150,12,150)</f>
        <v>150</v>
      </c>
      <c r="F1030">
        <v>16</v>
      </c>
      <c r="G1030">
        <f>IF(OR(WEEKDAY(Cafe_FitTrend[[#This Row],[Date]])=1, WEEKDAY(Cafe_FitTrend[[#This Row],[Date]])=7),1,0)</f>
        <v>0</v>
      </c>
      <c r="H1030" s="10">
        <f>(Cafe_FitTrend[[#This Row],[Date]]-$B$372)/365*(1+$A$6)</f>
        <v>1.983013698630137</v>
      </c>
      <c r="I1030" s="8">
        <f>L$17+(L$18*Cafe_FitTrend[[#This Row],[Temp]])+(L$19*Cafe_FitTrend[[#This Row],[ADSpend]])+(L$20*Cafe_FitTrend[[#This Row],[TapsActive]])+(L$21*Cafe_FitTrend[[#This Row],[IsWeekend]])+(L$22*Cafe_FitTrend[[#This Row],[RollChange]])</f>
        <v>13349.201852910064</v>
      </c>
    </row>
    <row r="1031" spans="2:9" x14ac:dyDescent="0.3">
      <c r="B1031" s="1">
        <f t="shared" si="15"/>
        <v>43760</v>
      </c>
      <c r="C1031" s="2">
        <v>13237.035942916138</v>
      </c>
      <c r="D1031">
        <v>67</v>
      </c>
      <c r="E1031" cm="1">
        <f t="array" ref="E1031">_xlfn.SWITCH(MONTH(Cafe_FitTrend[[#This Row],[Date]]),1,100,2,100,3,100,4,150,5,150,6,150,7,150,8,200,9,150,10,150,11,150,12,150)</f>
        <v>150</v>
      </c>
      <c r="F1031">
        <v>15</v>
      </c>
      <c r="G1031">
        <f>IF(OR(WEEKDAY(Cafe_FitTrend[[#This Row],[Date]])=1, WEEKDAY(Cafe_FitTrend[[#This Row],[Date]])=7),1,0)</f>
        <v>0</v>
      </c>
      <c r="H1031" s="10">
        <f>(Cafe_FitTrend[[#This Row],[Date]]-$B$372)/365*(1+$A$6)</f>
        <v>1.9860273972602742</v>
      </c>
      <c r="I1031" s="8">
        <f>L$17+(L$18*Cafe_FitTrend[[#This Row],[Temp]])+(L$19*Cafe_FitTrend[[#This Row],[ADSpend]])+(L$20*Cafe_FitTrend[[#This Row],[TapsActive]])+(L$21*Cafe_FitTrend[[#This Row],[IsWeekend]])+(L$22*Cafe_FitTrend[[#This Row],[RollChange]])</f>
        <v>13371.654963359721</v>
      </c>
    </row>
    <row r="1032" spans="2:9" x14ac:dyDescent="0.3">
      <c r="B1032" s="1">
        <f t="shared" si="15"/>
        <v>43761</v>
      </c>
      <c r="C1032" s="2">
        <v>11299.8169625833</v>
      </c>
      <c r="D1032">
        <v>58</v>
      </c>
      <c r="E1032" cm="1">
        <f t="array" ref="E1032">_xlfn.SWITCH(MONTH(Cafe_FitTrend[[#This Row],[Date]]),1,100,2,100,3,100,4,150,5,150,6,150,7,150,8,200,9,150,10,150,11,150,12,150)</f>
        <v>150</v>
      </c>
      <c r="F1032">
        <v>17</v>
      </c>
      <c r="G1032">
        <f>IF(OR(WEEKDAY(Cafe_FitTrend[[#This Row],[Date]])=1, WEEKDAY(Cafe_FitTrend[[#This Row],[Date]])=7),1,0)</f>
        <v>0</v>
      </c>
      <c r="H1032" s="10">
        <f>(Cafe_FitTrend[[#This Row],[Date]]-$B$372)/365*(1+$A$6)</f>
        <v>1.989041095890411</v>
      </c>
      <c r="I1032" s="8">
        <f>L$17+(L$18*Cafe_FitTrend[[#This Row],[Temp]])+(L$19*Cafe_FitTrend[[#This Row],[ADSpend]])+(L$20*Cafe_FitTrend[[#This Row],[TapsActive]])+(L$21*Cafe_FitTrend[[#This Row],[IsWeekend]])+(L$22*Cafe_FitTrend[[#This Row],[RollChange]])</f>
        <v>12913.035904657218</v>
      </c>
    </row>
    <row r="1033" spans="2:9" x14ac:dyDescent="0.3">
      <c r="B1033" s="1">
        <f t="shared" ref="B1033:B1096" si="16">B1032+1</f>
        <v>43762</v>
      </c>
      <c r="C1033" s="2">
        <v>12869.357963270706</v>
      </c>
      <c r="D1033">
        <v>59</v>
      </c>
      <c r="E1033" cm="1">
        <f t="array" ref="E1033">_xlfn.SWITCH(MONTH(Cafe_FitTrend[[#This Row],[Date]]),1,100,2,100,3,100,4,150,5,150,6,150,7,150,8,200,9,150,10,150,11,150,12,150)</f>
        <v>150</v>
      </c>
      <c r="F1033">
        <v>20</v>
      </c>
      <c r="G1033">
        <f>IF(OR(WEEKDAY(Cafe_FitTrend[[#This Row],[Date]])=1, WEEKDAY(Cafe_FitTrend[[#This Row],[Date]])=7),1,0)</f>
        <v>0</v>
      </c>
      <c r="H1033" s="10">
        <f>(Cafe_FitTrend[[#This Row],[Date]]-$B$372)/365*(1+$A$6)</f>
        <v>1.992054794520548</v>
      </c>
      <c r="I1033" s="8">
        <f>L$17+(L$18*Cafe_FitTrend[[#This Row],[Temp]])+(L$19*Cafe_FitTrend[[#This Row],[ADSpend]])+(L$20*Cafe_FitTrend[[#This Row],[TapsActive]])+(L$21*Cafe_FitTrend[[#This Row],[IsWeekend]])+(L$22*Cafe_FitTrend[[#This Row],[RollChange]])</f>
        <v>12904.081978567168</v>
      </c>
    </row>
    <row r="1034" spans="2:9" x14ac:dyDescent="0.3">
      <c r="B1034" s="1">
        <f t="shared" si="16"/>
        <v>43763</v>
      </c>
      <c r="C1034" s="2">
        <v>11949.946751008974</v>
      </c>
      <c r="D1034">
        <v>65</v>
      </c>
      <c r="E1034" cm="1">
        <f t="array" ref="E1034">_xlfn.SWITCH(MONTH(Cafe_FitTrend[[#This Row],[Date]]),1,100,2,100,3,100,4,150,5,150,6,150,7,150,8,200,9,150,10,150,11,150,12,150)</f>
        <v>150</v>
      </c>
      <c r="F1034">
        <v>18</v>
      </c>
      <c r="G1034">
        <f>IF(OR(WEEKDAY(Cafe_FitTrend[[#This Row],[Date]])=1, WEEKDAY(Cafe_FitTrend[[#This Row],[Date]])=7),1,0)</f>
        <v>0</v>
      </c>
      <c r="H1034" s="10">
        <f>(Cafe_FitTrend[[#This Row],[Date]]-$B$372)/365*(1+$A$6)</f>
        <v>1.9950684931506852</v>
      </c>
      <c r="I1034" s="8">
        <f>L$17+(L$18*Cafe_FitTrend[[#This Row],[Temp]])+(L$19*Cafe_FitTrend[[#This Row],[ADSpend]])+(L$20*Cafe_FitTrend[[#This Row],[TapsActive]])+(L$21*Cafe_FitTrend[[#This Row],[IsWeekend]])+(L$22*Cafe_FitTrend[[#This Row],[RollChange]])</f>
        <v>13227.666906964172</v>
      </c>
    </row>
    <row r="1035" spans="2:9" x14ac:dyDescent="0.3">
      <c r="B1035" s="1">
        <f t="shared" si="16"/>
        <v>43764</v>
      </c>
      <c r="C1035" s="2">
        <v>18072.42455719717</v>
      </c>
      <c r="D1035">
        <v>69</v>
      </c>
      <c r="E1035" cm="1">
        <f t="array" ref="E1035">_xlfn.SWITCH(MONTH(Cafe_FitTrend[[#This Row],[Date]]),1,100,2,100,3,100,4,150,5,150,6,150,7,150,8,200,9,150,10,150,11,150,12,150)</f>
        <v>150</v>
      </c>
      <c r="F1035">
        <v>20</v>
      </c>
      <c r="G1035">
        <f>IF(OR(WEEKDAY(Cafe_FitTrend[[#This Row],[Date]])=1, WEEKDAY(Cafe_FitTrend[[#This Row],[Date]])=7),1,0)</f>
        <v>1</v>
      </c>
      <c r="H1035" s="10">
        <f>(Cafe_FitTrend[[#This Row],[Date]]-$B$372)/365*(1+$A$6)</f>
        <v>1.998082191780822</v>
      </c>
      <c r="I1035" s="8">
        <f>L$17+(L$18*Cafe_FitTrend[[#This Row],[Temp]])+(L$19*Cafe_FitTrend[[#This Row],[ADSpend]])+(L$20*Cafe_FitTrend[[#This Row],[TapsActive]])+(L$21*Cafe_FitTrend[[#This Row],[IsWeekend]])+(L$22*Cafe_FitTrend[[#This Row],[RollChange]])</f>
        <v>16225.72227820127</v>
      </c>
    </row>
    <row r="1036" spans="2:9" x14ac:dyDescent="0.3">
      <c r="B1036" s="1">
        <f t="shared" si="16"/>
        <v>43765</v>
      </c>
      <c r="C1036" s="2">
        <v>16737.833478527748</v>
      </c>
      <c r="D1036">
        <v>67</v>
      </c>
      <c r="E1036" cm="1">
        <f t="array" ref="E1036">_xlfn.SWITCH(MONTH(Cafe_FitTrend[[#This Row],[Date]]),1,100,2,100,3,100,4,150,5,150,6,150,7,150,8,200,9,150,10,150,11,150,12,150)</f>
        <v>150</v>
      </c>
      <c r="F1036">
        <v>15</v>
      </c>
      <c r="G1036">
        <f>IF(OR(WEEKDAY(Cafe_FitTrend[[#This Row],[Date]])=1, WEEKDAY(Cafe_FitTrend[[#This Row],[Date]])=7),1,0)</f>
        <v>1</v>
      </c>
      <c r="H1036" s="10">
        <f>(Cafe_FitTrend[[#This Row],[Date]]-$B$372)/365*(1+$A$6)</f>
        <v>2.001095890410959</v>
      </c>
      <c r="I1036" s="8">
        <f>L$17+(L$18*Cafe_FitTrend[[#This Row],[Temp]])+(L$19*Cafe_FitTrend[[#This Row],[ADSpend]])+(L$20*Cafe_FitTrend[[#This Row],[TapsActive]])+(L$21*Cafe_FitTrend[[#This Row],[IsWeekend]])+(L$22*Cafe_FitTrend[[#This Row],[RollChange]])</f>
        <v>16232.65761578065</v>
      </c>
    </row>
    <row r="1037" spans="2:9" x14ac:dyDescent="0.3">
      <c r="B1037" s="1">
        <f t="shared" si="16"/>
        <v>43766</v>
      </c>
      <c r="C1037" s="2">
        <v>11834.167605829791</v>
      </c>
      <c r="D1037">
        <v>61</v>
      </c>
      <c r="E1037" cm="1">
        <f t="array" ref="E1037">_xlfn.SWITCH(MONTH(Cafe_FitTrend[[#This Row],[Date]]),1,100,2,100,3,100,4,150,5,150,6,150,7,150,8,200,9,150,10,150,11,150,12,150)</f>
        <v>150</v>
      </c>
      <c r="F1037">
        <v>17</v>
      </c>
      <c r="G1037">
        <f>IF(OR(WEEKDAY(Cafe_FitTrend[[#This Row],[Date]])=1, WEEKDAY(Cafe_FitTrend[[#This Row],[Date]])=7),1,0)</f>
        <v>0</v>
      </c>
      <c r="H1037" s="10">
        <f>(Cafe_FitTrend[[#This Row],[Date]]-$B$372)/365*(1+$A$6)</f>
        <v>2.004109589041096</v>
      </c>
      <c r="I1037" s="8">
        <f>L$17+(L$18*Cafe_FitTrend[[#This Row],[Temp]])+(L$19*Cafe_FitTrend[[#This Row],[ADSpend]])+(L$20*Cafe_FitTrend[[#This Row],[TapsActive]])+(L$21*Cafe_FitTrend[[#This Row],[IsWeekend]])+(L$22*Cafe_FitTrend[[#This Row],[RollChange]])</f>
        <v>13068.161077698345</v>
      </c>
    </row>
    <row r="1038" spans="2:9" x14ac:dyDescent="0.3">
      <c r="B1038" s="1">
        <f t="shared" si="16"/>
        <v>43767</v>
      </c>
      <c r="C1038" s="2">
        <v>13269.908028190883</v>
      </c>
      <c r="D1038">
        <v>65</v>
      </c>
      <c r="E1038" cm="1">
        <f t="array" ref="E1038">_xlfn.SWITCH(MONTH(Cafe_FitTrend[[#This Row],[Date]]),1,100,2,100,3,100,4,150,5,150,6,150,7,150,8,200,9,150,10,150,11,150,12,150)</f>
        <v>150</v>
      </c>
      <c r="F1038">
        <v>16</v>
      </c>
      <c r="G1038">
        <f>IF(OR(WEEKDAY(Cafe_FitTrend[[#This Row],[Date]])=1, WEEKDAY(Cafe_FitTrend[[#This Row],[Date]])=7),1,0)</f>
        <v>0</v>
      </c>
      <c r="H1038" s="10">
        <f>(Cafe_FitTrend[[#This Row],[Date]]-$B$372)/365*(1+$A$6)</f>
        <v>2.007123287671233</v>
      </c>
      <c r="I1038" s="8">
        <f>L$17+(L$18*Cafe_FitTrend[[#This Row],[Temp]])+(L$19*Cafe_FitTrend[[#This Row],[ADSpend]])+(L$20*Cafe_FitTrend[[#This Row],[TapsActive]])+(L$21*Cafe_FitTrend[[#This Row],[IsWeekend]])+(L$22*Cafe_FitTrend[[#This Row],[RollChange]])</f>
        <v>13278.313425787956</v>
      </c>
    </row>
    <row r="1039" spans="2:9" x14ac:dyDescent="0.3">
      <c r="B1039" s="1">
        <f t="shared" si="16"/>
        <v>43768</v>
      </c>
      <c r="C1039" s="2">
        <v>13452.224759475623</v>
      </c>
      <c r="D1039">
        <v>68</v>
      </c>
      <c r="E1039" cm="1">
        <f t="array" ref="E1039">_xlfn.SWITCH(MONTH(Cafe_FitTrend[[#This Row],[Date]]),1,100,2,100,3,100,4,150,5,150,6,150,7,150,8,200,9,150,10,150,11,150,12,150)</f>
        <v>150</v>
      </c>
      <c r="F1039">
        <v>12</v>
      </c>
      <c r="G1039">
        <f>IF(OR(WEEKDAY(Cafe_FitTrend[[#This Row],[Date]])=1, WEEKDAY(Cafe_FitTrend[[#This Row],[Date]])=7),1,0)</f>
        <v>0</v>
      </c>
      <c r="H1039" s="10">
        <f>(Cafe_FitTrend[[#This Row],[Date]]-$B$372)/365*(1+$A$6)</f>
        <v>2.0101369863013701</v>
      </c>
      <c r="I1039" s="8">
        <f>L$17+(L$18*Cafe_FitTrend[[#This Row],[Temp]])+(L$19*Cafe_FitTrend[[#This Row],[ADSpend]])+(L$20*Cafe_FitTrend[[#This Row],[TapsActive]])+(L$21*Cafe_FitTrend[[#This Row],[IsWeekend]])+(L$22*Cafe_FitTrend[[#This Row],[RollChange]])</f>
        <v>13500.289848929846</v>
      </c>
    </row>
    <row r="1040" spans="2:9" x14ac:dyDescent="0.3">
      <c r="B1040" s="1">
        <f t="shared" si="16"/>
        <v>43769</v>
      </c>
      <c r="C1040" s="2">
        <v>14502.528906117785</v>
      </c>
      <c r="D1040">
        <v>68</v>
      </c>
      <c r="E1040" cm="1">
        <f t="array" ref="E1040">_xlfn.SWITCH(MONTH(Cafe_FitTrend[[#This Row],[Date]]),1,100,2,100,3,100,4,150,5,150,6,150,7,150,8,200,9,150,10,150,11,150,12,150)</f>
        <v>150</v>
      </c>
      <c r="F1040">
        <v>16</v>
      </c>
      <c r="G1040">
        <f>IF(OR(WEEKDAY(Cafe_FitTrend[[#This Row],[Date]])=1, WEEKDAY(Cafe_FitTrend[[#This Row],[Date]])=7),1,0)</f>
        <v>0</v>
      </c>
      <c r="H1040" s="10">
        <f>(Cafe_FitTrend[[#This Row],[Date]]-$B$372)/365*(1+$A$6)</f>
        <v>2.0131506849315071</v>
      </c>
      <c r="I1040" s="8">
        <f>L$17+(L$18*Cafe_FitTrend[[#This Row],[Temp]])+(L$19*Cafe_FitTrend[[#This Row],[ADSpend]])+(L$20*Cafe_FitTrend[[#This Row],[TapsActive]])+(L$21*Cafe_FitTrend[[#This Row],[IsWeekend]])+(L$22*Cafe_FitTrend[[#This Row],[RollChange]])</f>
        <v>13424.828151942384</v>
      </c>
    </row>
    <row r="1041" spans="2:9" x14ac:dyDescent="0.3">
      <c r="B1041" s="1">
        <f t="shared" si="16"/>
        <v>43770</v>
      </c>
      <c r="C1041" s="2">
        <v>11459.45581594053</v>
      </c>
      <c r="D1041">
        <v>43</v>
      </c>
      <c r="E1041" cm="1">
        <f t="array" ref="E1041">_xlfn.SWITCH(MONTH(Cafe_FitTrend[[#This Row],[Date]]),1,100,2,100,3,100,4,150,5,150,6,150,7,150,8,200,9,150,10,150,11,150,12,150)</f>
        <v>150</v>
      </c>
      <c r="F1041">
        <v>19</v>
      </c>
      <c r="G1041">
        <f>IF(OR(WEEKDAY(Cafe_FitTrend[[#This Row],[Date]])=1, WEEKDAY(Cafe_FitTrend[[#This Row],[Date]])=7),1,0)</f>
        <v>0</v>
      </c>
      <c r="H1041" s="10">
        <f>(Cafe_FitTrend[[#This Row],[Date]]-$B$372)/365*(1+$A$6)</f>
        <v>2.0161643835616441</v>
      </c>
      <c r="I1041" s="8">
        <f>L$17+(L$18*Cafe_FitTrend[[#This Row],[Temp]])+(L$19*Cafe_FitTrend[[#This Row],[ADSpend]])+(L$20*Cafe_FitTrend[[#This Row],[TapsActive]])+(L$21*Cafe_FitTrend[[#This Row],[IsWeekend]])+(L$22*Cafe_FitTrend[[#This Row],[RollChange]])</f>
        <v>12195.829181192657</v>
      </c>
    </row>
    <row r="1042" spans="2:9" x14ac:dyDescent="0.3">
      <c r="B1042" s="1">
        <f t="shared" si="16"/>
        <v>43771</v>
      </c>
      <c r="C1042" s="2">
        <v>15675.162526850572</v>
      </c>
      <c r="D1042">
        <v>47</v>
      </c>
      <c r="E1042" cm="1">
        <f t="array" ref="E1042">_xlfn.SWITCH(MONTH(Cafe_FitTrend[[#This Row],[Date]]),1,100,2,100,3,100,4,150,5,150,6,150,7,150,8,200,9,150,10,150,11,150,12,150)</f>
        <v>150</v>
      </c>
      <c r="F1042">
        <v>12</v>
      </c>
      <c r="G1042">
        <f>IF(OR(WEEKDAY(Cafe_FitTrend[[#This Row],[Date]])=1, WEEKDAY(Cafe_FitTrend[[#This Row],[Date]])=7),1,0)</f>
        <v>1</v>
      </c>
      <c r="H1042" s="10">
        <f>(Cafe_FitTrend[[#This Row],[Date]]-$B$372)/365*(1+$A$6)</f>
        <v>2.0191780821917811</v>
      </c>
      <c r="I1042" s="8">
        <f>L$17+(L$18*Cafe_FitTrend[[#This Row],[Temp]])+(L$19*Cafe_FitTrend[[#This Row],[ADSpend]])+(L$20*Cafe_FitTrend[[#This Row],[TapsActive]])+(L$21*Cafe_FitTrend[[#This Row],[IsWeekend]])+(L$22*Cafe_FitTrend[[#This Row],[RollChange]])</f>
        <v>15370.131205816569</v>
      </c>
    </row>
    <row r="1043" spans="2:9" x14ac:dyDescent="0.3">
      <c r="B1043" s="1">
        <f t="shared" si="16"/>
        <v>43772</v>
      </c>
      <c r="C1043" s="2">
        <v>14746.771802257088</v>
      </c>
      <c r="D1043">
        <v>48</v>
      </c>
      <c r="E1043" cm="1">
        <f t="array" ref="E1043">_xlfn.SWITCH(MONTH(Cafe_FitTrend[[#This Row],[Date]]),1,100,2,100,3,100,4,150,5,150,6,150,7,150,8,200,9,150,10,150,11,150,12,150)</f>
        <v>150</v>
      </c>
      <c r="F1043">
        <v>14</v>
      </c>
      <c r="G1043">
        <f>IF(OR(WEEKDAY(Cafe_FitTrend[[#This Row],[Date]])=1, WEEKDAY(Cafe_FitTrend[[#This Row],[Date]])=7),1,0)</f>
        <v>1</v>
      </c>
      <c r="H1043" s="10">
        <f>(Cafe_FitTrend[[#This Row],[Date]]-$B$372)/365*(1+$A$6)</f>
        <v>2.0221917808219181</v>
      </c>
      <c r="I1043" s="8">
        <f>L$17+(L$18*Cafe_FitTrend[[#This Row],[Temp]])+(L$19*Cafe_FitTrend[[#This Row],[ADSpend]])+(L$20*Cafe_FitTrend[[#This Row],[TapsActive]])+(L$21*Cafe_FitTrend[[#This Row],[IsWeekend]])+(L$22*Cafe_FitTrend[[#This Row],[RollChange]])</f>
        <v>15380.760241213946</v>
      </c>
    </row>
    <row r="1044" spans="2:9" x14ac:dyDescent="0.3">
      <c r="B1044" s="1">
        <f t="shared" si="16"/>
        <v>43773</v>
      </c>
      <c r="C1044" s="2">
        <v>13510.837689686879</v>
      </c>
      <c r="D1044">
        <v>51</v>
      </c>
      <c r="E1044" cm="1">
        <f t="array" ref="E1044">_xlfn.SWITCH(MONTH(Cafe_FitTrend[[#This Row],[Date]]),1,100,2,100,3,100,4,150,5,150,6,150,7,150,8,200,9,150,10,150,11,150,12,150)</f>
        <v>150</v>
      </c>
      <c r="F1044">
        <v>19</v>
      </c>
      <c r="G1044">
        <f>IF(OR(WEEKDAY(Cafe_FitTrend[[#This Row],[Date]])=1, WEEKDAY(Cafe_FitTrend[[#This Row],[Date]])=7),1,0)</f>
        <v>0</v>
      </c>
      <c r="H1044" s="10">
        <f>(Cafe_FitTrend[[#This Row],[Date]]-$B$372)/365*(1+$A$6)</f>
        <v>2.0252054794520551</v>
      </c>
      <c r="I1044" s="8">
        <f>L$17+(L$18*Cafe_FitTrend[[#This Row],[Temp]])+(L$19*Cafe_FitTrend[[#This Row],[ADSpend]])+(L$20*Cafe_FitTrend[[#This Row],[TapsActive]])+(L$21*Cafe_FitTrend[[#This Row],[IsWeekend]])+(L$22*Cafe_FitTrend[[#This Row],[RollChange]])</f>
        <v>12579.838103359258</v>
      </c>
    </row>
    <row r="1045" spans="2:9" x14ac:dyDescent="0.3">
      <c r="B1045" s="1">
        <f t="shared" si="16"/>
        <v>43774</v>
      </c>
      <c r="C1045" s="2">
        <v>12139.638566081081</v>
      </c>
      <c r="D1045">
        <v>58</v>
      </c>
      <c r="E1045" cm="1">
        <f t="array" ref="E1045">_xlfn.SWITCH(MONTH(Cafe_FitTrend[[#This Row],[Date]]),1,100,2,100,3,100,4,150,5,150,6,150,7,150,8,200,9,150,10,150,11,150,12,150)</f>
        <v>150</v>
      </c>
      <c r="F1045">
        <v>22</v>
      </c>
      <c r="G1045">
        <f>IF(OR(WEEKDAY(Cafe_FitTrend[[#This Row],[Date]])=1, WEEKDAY(Cafe_FitTrend[[#This Row],[Date]])=7),1,0)</f>
        <v>0</v>
      </c>
      <c r="H1045" s="10">
        <f>(Cafe_FitTrend[[#This Row],[Date]]-$B$372)/365*(1+$A$6)</f>
        <v>2.0282191780821921</v>
      </c>
      <c r="I1045" s="8">
        <f>L$17+(L$18*Cafe_FitTrend[[#This Row],[Temp]])+(L$19*Cafe_FitTrend[[#This Row],[ADSpend]])+(L$20*Cafe_FitTrend[[#This Row],[TapsActive]])+(L$21*Cafe_FitTrend[[#This Row],[IsWeekend]])+(L$22*Cafe_FitTrend[[#This Row],[RollChange]])</f>
        <v>12852.43303372913</v>
      </c>
    </row>
    <row r="1046" spans="2:9" x14ac:dyDescent="0.3">
      <c r="B1046" s="1">
        <f t="shared" si="16"/>
        <v>43775</v>
      </c>
      <c r="C1046" s="2">
        <v>11761.102923682583</v>
      </c>
      <c r="D1046">
        <v>59</v>
      </c>
      <c r="E1046" cm="1">
        <f t="array" ref="E1046">_xlfn.SWITCH(MONTH(Cafe_FitTrend[[#This Row],[Date]]),1,100,2,100,3,100,4,150,5,150,6,150,7,150,8,200,9,150,10,150,11,150,12,150)</f>
        <v>150</v>
      </c>
      <c r="F1046">
        <v>17</v>
      </c>
      <c r="G1046">
        <f>IF(OR(WEEKDAY(Cafe_FitTrend[[#This Row],[Date]])=1, WEEKDAY(Cafe_FitTrend[[#This Row],[Date]])=7),1,0)</f>
        <v>0</v>
      </c>
      <c r="H1046" s="10">
        <f>(Cafe_FitTrend[[#This Row],[Date]]-$B$372)/365*(1+$A$6)</f>
        <v>2.0312328767123291</v>
      </c>
      <c r="I1046" s="8">
        <f>L$17+(L$18*Cafe_FitTrend[[#This Row],[Temp]])+(L$19*Cafe_FitTrend[[#This Row],[ADSpend]])+(L$20*Cafe_FitTrend[[#This Row],[TapsActive]])+(L$21*Cafe_FitTrend[[#This Row],[IsWeekend]])+(L$22*Cafe_FitTrend[[#This Row],[RollChange]])</f>
        <v>13000.142799538473</v>
      </c>
    </row>
    <row r="1047" spans="2:9" x14ac:dyDescent="0.3">
      <c r="B1047" s="1">
        <f t="shared" si="16"/>
        <v>43776</v>
      </c>
      <c r="C1047" s="2">
        <v>11997.909336740289</v>
      </c>
      <c r="D1047">
        <v>61</v>
      </c>
      <c r="E1047" cm="1">
        <f t="array" ref="E1047">_xlfn.SWITCH(MONTH(Cafe_FitTrend[[#This Row],[Date]]),1,100,2,100,3,100,4,150,5,150,6,150,7,150,8,200,9,150,10,150,11,150,12,150)</f>
        <v>150</v>
      </c>
      <c r="F1047">
        <v>18</v>
      </c>
      <c r="G1047">
        <f>IF(OR(WEEKDAY(Cafe_FitTrend[[#This Row],[Date]])=1, WEEKDAY(Cafe_FitTrend[[#This Row],[Date]])=7),1,0)</f>
        <v>0</v>
      </c>
      <c r="H1047" s="10">
        <f>(Cafe_FitTrend[[#This Row],[Date]]-$B$372)/365*(1+$A$6)</f>
        <v>2.0342465753424661</v>
      </c>
      <c r="I1047" s="8">
        <f>L$17+(L$18*Cafe_FitTrend[[#This Row],[Temp]])+(L$19*Cafe_FitTrend[[#This Row],[ADSpend]])+(L$20*Cafe_FitTrend[[#This Row],[TapsActive]])+(L$21*Cafe_FitTrend[[#This Row],[IsWeekend]])+(L$22*Cafe_FitTrend[[#This Row],[RollChange]])</f>
        <v>13077.279605833255</v>
      </c>
    </row>
    <row r="1048" spans="2:9" x14ac:dyDescent="0.3">
      <c r="B1048" s="1">
        <f t="shared" si="16"/>
        <v>43777</v>
      </c>
      <c r="C1048" s="2">
        <v>11319.565590540498</v>
      </c>
      <c r="D1048">
        <v>53</v>
      </c>
      <c r="E1048" cm="1">
        <f t="array" ref="E1048">_xlfn.SWITCH(MONTH(Cafe_FitTrend[[#This Row],[Date]]),1,100,2,100,3,100,4,150,5,150,6,150,7,150,8,200,9,150,10,150,11,150,12,150)</f>
        <v>150</v>
      </c>
      <c r="F1048">
        <v>20</v>
      </c>
      <c r="G1048">
        <f>IF(OR(WEEKDAY(Cafe_FitTrend[[#This Row],[Date]])=1, WEEKDAY(Cafe_FitTrend[[#This Row],[Date]])=7),1,0)</f>
        <v>0</v>
      </c>
      <c r="H1048" s="10">
        <f>(Cafe_FitTrend[[#This Row],[Date]]-$B$372)/365*(1+$A$6)</f>
        <v>2.0372602739726027</v>
      </c>
      <c r="I1048" s="8">
        <f>L$17+(L$18*Cafe_FitTrend[[#This Row],[Temp]])+(L$19*Cafe_FitTrend[[#This Row],[ADSpend]])+(L$20*Cafe_FitTrend[[#This Row],[TapsActive]])+(L$21*Cafe_FitTrend[[#This Row],[IsWeekend]])+(L$22*Cafe_FitTrend[[#This Row],[RollChange]])</f>
        <v>12665.585356540741</v>
      </c>
    </row>
    <row r="1049" spans="2:9" x14ac:dyDescent="0.3">
      <c r="B1049" s="1">
        <f t="shared" si="16"/>
        <v>43778</v>
      </c>
      <c r="C1049" s="2">
        <v>15901.365184162407</v>
      </c>
      <c r="D1049">
        <v>44</v>
      </c>
      <c r="E1049" cm="1">
        <f t="array" ref="E1049">_xlfn.SWITCH(MONTH(Cafe_FitTrend[[#This Row],[Date]]),1,100,2,100,3,100,4,150,5,150,6,150,7,150,8,200,9,150,10,150,11,150,12,150)</f>
        <v>150</v>
      </c>
      <c r="F1049">
        <v>20</v>
      </c>
      <c r="G1049">
        <f>IF(OR(WEEKDAY(Cafe_FitTrend[[#This Row],[Date]])=1, WEEKDAY(Cafe_FitTrend[[#This Row],[Date]])=7),1,0)</f>
        <v>1</v>
      </c>
      <c r="H1049" s="10">
        <f>(Cafe_FitTrend[[#This Row],[Date]]-$B$372)/365*(1+$A$6)</f>
        <v>2.0402739726027401</v>
      </c>
      <c r="I1049" s="8">
        <f>L$17+(L$18*Cafe_FitTrend[[#This Row],[Temp]])+(L$19*Cafe_FitTrend[[#This Row],[ADSpend]])+(L$20*Cafe_FitTrend[[#This Row],[TapsActive]])+(L$21*Cafe_FitTrend[[#This Row],[IsWeekend]])+(L$22*Cafe_FitTrend[[#This Row],[RollChange]])</f>
        <v>15092.784128422849</v>
      </c>
    </row>
    <row r="1050" spans="2:9" x14ac:dyDescent="0.3">
      <c r="B1050" s="1">
        <f t="shared" si="16"/>
        <v>43779</v>
      </c>
      <c r="C1050" s="2">
        <v>14462.899775660182</v>
      </c>
      <c r="D1050">
        <v>50</v>
      </c>
      <c r="E1050" cm="1">
        <f t="array" ref="E1050">_xlfn.SWITCH(MONTH(Cafe_FitTrend[[#This Row],[Date]]),1,100,2,100,3,100,4,150,5,150,6,150,7,150,8,200,9,150,10,150,11,150,12,150)</f>
        <v>150</v>
      </c>
      <c r="F1050">
        <v>21</v>
      </c>
      <c r="G1050">
        <f>IF(OR(WEEKDAY(Cafe_FitTrend[[#This Row],[Date]])=1, WEEKDAY(Cafe_FitTrend[[#This Row],[Date]])=7),1,0)</f>
        <v>1</v>
      </c>
      <c r="H1050" s="10">
        <f>(Cafe_FitTrend[[#This Row],[Date]]-$B$372)/365*(1+$A$6)</f>
        <v>2.0432876712328767</v>
      </c>
      <c r="I1050" s="8">
        <f>L$17+(L$18*Cafe_FitTrend[[#This Row],[Temp]])+(L$19*Cafe_FitTrend[[#This Row],[ADSpend]])+(L$20*Cafe_FitTrend[[#This Row],[TapsActive]])+(L$21*Cafe_FitTrend[[#This Row],[IsWeekend]])+(L$22*Cafe_FitTrend[[#This Row],[RollChange]])</f>
        <v>15357.620172357583</v>
      </c>
    </row>
    <row r="1051" spans="2:9" x14ac:dyDescent="0.3">
      <c r="B1051" s="1">
        <f t="shared" si="16"/>
        <v>43780</v>
      </c>
      <c r="C1051" s="2">
        <v>13723.511551403682</v>
      </c>
      <c r="D1051">
        <v>55</v>
      </c>
      <c r="E1051" cm="1">
        <f t="array" ref="E1051">_xlfn.SWITCH(MONTH(Cafe_FitTrend[[#This Row],[Date]]),1,100,2,100,3,100,4,150,5,150,6,150,7,150,8,200,9,150,10,150,11,150,12,150)</f>
        <v>150</v>
      </c>
      <c r="F1051">
        <v>16</v>
      </c>
      <c r="G1051">
        <f>IF(OR(WEEKDAY(Cafe_FitTrend[[#This Row],[Date]])=1, WEEKDAY(Cafe_FitTrend[[#This Row],[Date]])=7),1,0)</f>
        <v>0</v>
      </c>
      <c r="H1051" s="10">
        <f>(Cafe_FitTrend[[#This Row],[Date]]-$B$372)/365*(1+$A$6)</f>
        <v>2.0463013698630137</v>
      </c>
      <c r="I1051" s="8">
        <f>L$17+(L$18*Cafe_FitTrend[[#This Row],[Temp]])+(L$19*Cafe_FitTrend[[#This Row],[ADSpend]])+(L$20*Cafe_FitTrend[[#This Row],[TapsActive]])+(L$21*Cafe_FitTrend[[#This Row],[IsWeekend]])+(L$22*Cafe_FitTrend[[#This Row],[RollChange]])</f>
        <v>12846.377268197113</v>
      </c>
    </row>
    <row r="1052" spans="2:9" x14ac:dyDescent="0.3">
      <c r="B1052" s="1">
        <f t="shared" si="16"/>
        <v>43781</v>
      </c>
      <c r="C1052" s="2">
        <v>13670.353146665289</v>
      </c>
      <c r="D1052">
        <v>47</v>
      </c>
      <c r="E1052" cm="1">
        <f t="array" ref="E1052">_xlfn.SWITCH(MONTH(Cafe_FitTrend[[#This Row],[Date]]),1,100,2,100,3,100,4,150,5,150,6,150,7,150,8,200,9,150,10,150,11,150,12,150)</f>
        <v>150</v>
      </c>
      <c r="F1052">
        <v>15</v>
      </c>
      <c r="G1052">
        <f>IF(OR(WEEKDAY(Cafe_FitTrend[[#This Row],[Date]])=1, WEEKDAY(Cafe_FitTrend[[#This Row],[Date]])=7),1,0)</f>
        <v>0</v>
      </c>
      <c r="H1052" s="10">
        <f>(Cafe_FitTrend[[#This Row],[Date]]-$B$372)/365*(1+$A$6)</f>
        <v>2.0493150684931507</v>
      </c>
      <c r="I1052" s="8">
        <f>L$17+(L$18*Cafe_FitTrend[[#This Row],[Temp]])+(L$19*Cafe_FitTrend[[#This Row],[ADSpend]])+(L$20*Cafe_FitTrend[[#This Row],[TapsActive]])+(L$21*Cafe_FitTrend[[#This Row],[IsWeekend]])+(L$22*Cafe_FitTrend[[#This Row],[RollChange]])</f>
        <v>12493.431903366869</v>
      </c>
    </row>
    <row r="1053" spans="2:9" x14ac:dyDescent="0.3">
      <c r="B1053" s="1">
        <f t="shared" si="16"/>
        <v>43782</v>
      </c>
      <c r="C1053" s="2">
        <v>9967.3751393055245</v>
      </c>
      <c r="D1053">
        <v>33</v>
      </c>
      <c r="E1053" cm="1">
        <f t="array" ref="E1053">_xlfn.SWITCH(MONTH(Cafe_FitTrend[[#This Row],[Date]]),1,100,2,100,3,100,4,150,5,150,6,150,7,150,8,200,9,150,10,150,11,150,12,150)</f>
        <v>150</v>
      </c>
      <c r="F1053">
        <v>18</v>
      </c>
      <c r="G1053">
        <f>IF(OR(WEEKDAY(Cafe_FitTrend[[#This Row],[Date]])=1, WEEKDAY(Cafe_FitTrend[[#This Row],[Date]])=7),1,0)</f>
        <v>0</v>
      </c>
      <c r="H1053" s="10">
        <f>(Cafe_FitTrend[[#This Row],[Date]]-$B$372)/365*(1+$A$6)</f>
        <v>2.0523287671232877</v>
      </c>
      <c r="I1053" s="8">
        <f>L$17+(L$18*Cafe_FitTrend[[#This Row],[Temp]])+(L$19*Cafe_FitTrend[[#This Row],[ADSpend]])+(L$20*Cafe_FitTrend[[#This Row],[TapsActive]])+(L$21*Cafe_FitTrend[[#This Row],[IsWeekend]])+(L$22*Cafe_FitTrend[[#This Row],[RollChange]])</f>
        <v>11780.605836127004</v>
      </c>
    </row>
    <row r="1054" spans="2:9" x14ac:dyDescent="0.3">
      <c r="B1054" s="1">
        <f t="shared" si="16"/>
        <v>43783</v>
      </c>
      <c r="C1054" s="2">
        <v>11867.928794930736</v>
      </c>
      <c r="D1054">
        <v>39</v>
      </c>
      <c r="E1054" cm="1">
        <f t="array" ref="E1054">_xlfn.SWITCH(MONTH(Cafe_FitTrend[[#This Row],[Date]]),1,100,2,100,3,100,4,150,5,150,6,150,7,150,8,200,9,150,10,150,11,150,12,150)</f>
        <v>150</v>
      </c>
      <c r="F1054">
        <v>18</v>
      </c>
      <c r="G1054">
        <f>IF(OR(WEEKDAY(Cafe_FitTrend[[#This Row],[Date]])=1, WEEKDAY(Cafe_FitTrend[[#This Row],[Date]])=7),1,0)</f>
        <v>0</v>
      </c>
      <c r="H1054" s="10">
        <f>(Cafe_FitTrend[[#This Row],[Date]]-$B$372)/365*(1+$A$6)</f>
        <v>2.0553424657534247</v>
      </c>
      <c r="I1054" s="8">
        <f>L$17+(L$18*Cafe_FitTrend[[#This Row],[Temp]])+(L$19*Cafe_FitTrend[[#This Row],[ADSpend]])+(L$20*Cafe_FitTrend[[#This Row],[TapsActive]])+(L$21*Cafe_FitTrend[[#This Row],[IsWeekend]])+(L$22*Cafe_FitTrend[[#This Row],[RollChange]])</f>
        <v>12065.024841549162</v>
      </c>
    </row>
    <row r="1055" spans="2:9" x14ac:dyDescent="0.3">
      <c r="B1055" s="1">
        <f t="shared" si="16"/>
        <v>43784</v>
      </c>
      <c r="C1055" s="2">
        <v>10815.557241194139</v>
      </c>
      <c r="D1055">
        <v>45</v>
      </c>
      <c r="E1055" cm="1">
        <f t="array" ref="E1055">_xlfn.SWITCH(MONTH(Cafe_FitTrend[[#This Row],[Date]]),1,100,2,100,3,100,4,150,5,150,6,150,7,150,8,200,9,150,10,150,11,150,12,150)</f>
        <v>150</v>
      </c>
      <c r="F1055">
        <v>14</v>
      </c>
      <c r="G1055">
        <f>IF(OR(WEEKDAY(Cafe_FitTrend[[#This Row],[Date]])=1, WEEKDAY(Cafe_FitTrend[[#This Row],[Date]])=7),1,0)</f>
        <v>0</v>
      </c>
      <c r="H1055" s="10">
        <f>(Cafe_FitTrend[[#This Row],[Date]]-$B$372)/365*(1+$A$6)</f>
        <v>2.0583561643835617</v>
      </c>
      <c r="I1055" s="8">
        <f>L$17+(L$18*Cafe_FitTrend[[#This Row],[Temp]])+(L$19*Cafe_FitTrend[[#This Row],[ADSpend]])+(L$20*Cafe_FitTrend[[#This Row],[TapsActive]])+(L$21*Cafe_FitTrend[[#This Row],[IsWeekend]])+(L$22*Cafe_FitTrend[[#This Row],[RollChange]])</f>
        <v>12427.775692921017</v>
      </c>
    </row>
    <row r="1056" spans="2:9" x14ac:dyDescent="0.3">
      <c r="B1056" s="1">
        <f t="shared" si="16"/>
        <v>43785</v>
      </c>
      <c r="C1056" s="2">
        <v>15039.523605223922</v>
      </c>
      <c r="D1056">
        <v>49</v>
      </c>
      <c r="E1056" cm="1">
        <f t="array" ref="E1056">_xlfn.SWITCH(MONTH(Cafe_FitTrend[[#This Row],[Date]]),1,100,2,100,3,100,4,150,5,150,6,150,7,150,8,200,9,150,10,150,11,150,12,150)</f>
        <v>150</v>
      </c>
      <c r="F1056">
        <v>15</v>
      </c>
      <c r="G1056">
        <f>IF(OR(WEEKDAY(Cafe_FitTrend[[#This Row],[Date]])=1, WEEKDAY(Cafe_FitTrend[[#This Row],[Date]])=7),1,0)</f>
        <v>1</v>
      </c>
      <c r="H1056" s="10">
        <f>(Cafe_FitTrend[[#This Row],[Date]]-$B$372)/365*(1+$A$6)</f>
        <v>2.0613698630136987</v>
      </c>
      <c r="I1056" s="8">
        <f>L$17+(L$18*Cafe_FitTrend[[#This Row],[Temp]])+(L$19*Cafe_FitTrend[[#This Row],[ADSpend]])+(L$20*Cafe_FitTrend[[#This Row],[TapsActive]])+(L$21*Cafe_FitTrend[[#This Row],[IsWeekend]])+(L$22*Cafe_FitTrend[[#This Row],[RollChange]])</f>
        <v>15445.414025645539</v>
      </c>
    </row>
    <row r="1057" spans="2:9" x14ac:dyDescent="0.3">
      <c r="B1057" s="1">
        <f t="shared" si="16"/>
        <v>43786</v>
      </c>
      <c r="C1057" s="2">
        <v>16939.766232636313</v>
      </c>
      <c r="D1057">
        <v>55</v>
      </c>
      <c r="E1057" cm="1">
        <f t="array" ref="E1057">_xlfn.SWITCH(MONTH(Cafe_FitTrend[[#This Row],[Date]]),1,100,2,100,3,100,4,150,5,150,6,150,7,150,8,200,9,150,10,150,11,150,12,150)</f>
        <v>150</v>
      </c>
      <c r="F1057">
        <v>13</v>
      </c>
      <c r="G1057">
        <f>IF(OR(WEEKDAY(Cafe_FitTrend[[#This Row],[Date]])=1, WEEKDAY(Cafe_FitTrend[[#This Row],[Date]])=7),1,0)</f>
        <v>1</v>
      </c>
      <c r="H1057" s="10">
        <f>(Cafe_FitTrend[[#This Row],[Date]]-$B$372)/365*(1+$A$6)</f>
        <v>2.0643835616438357</v>
      </c>
      <c r="I1057" s="8">
        <f>L$17+(L$18*Cafe_FitTrend[[#This Row],[Temp]])+(L$19*Cafe_FitTrend[[#This Row],[ADSpend]])+(L$20*Cafe_FitTrend[[#This Row],[TapsActive]])+(L$21*Cafe_FitTrend[[#This Row],[IsWeekend]])+(L$22*Cafe_FitTrend[[#This Row],[RollChange]])</f>
        <v>15768.998954042545</v>
      </c>
    </row>
    <row r="1058" spans="2:9" x14ac:dyDescent="0.3">
      <c r="B1058" s="1">
        <f t="shared" si="16"/>
        <v>43787</v>
      </c>
      <c r="C1058" s="2">
        <v>13518.807025060345</v>
      </c>
      <c r="D1058">
        <v>57</v>
      </c>
      <c r="E1058" cm="1">
        <f t="array" ref="E1058">_xlfn.SWITCH(MONTH(Cafe_FitTrend[[#This Row],[Date]]),1,100,2,100,3,100,4,150,5,150,6,150,7,150,8,200,9,150,10,150,11,150,12,150)</f>
        <v>150</v>
      </c>
      <c r="F1058">
        <v>21</v>
      </c>
      <c r="G1058">
        <f>IF(OR(WEEKDAY(Cafe_FitTrend[[#This Row],[Date]])=1, WEEKDAY(Cafe_FitTrend[[#This Row],[Date]])=7),1,0)</f>
        <v>0</v>
      </c>
      <c r="H1058" s="10">
        <f>(Cafe_FitTrend[[#This Row],[Date]]-$B$372)/365*(1+$A$6)</f>
        <v>2.0673972602739727</v>
      </c>
      <c r="I1058" s="8">
        <f>L$17+(L$18*Cafe_FitTrend[[#This Row],[Temp]])+(L$19*Cafe_FitTrend[[#This Row],[ADSpend]])+(L$20*Cafe_FitTrend[[#This Row],[TapsActive]])+(L$21*Cafe_FitTrend[[#This Row],[IsWeekend]])+(L$22*Cafe_FitTrend[[#This Row],[RollChange]])</f>
        <v>12862.4031223156</v>
      </c>
    </row>
    <row r="1059" spans="2:9" x14ac:dyDescent="0.3">
      <c r="B1059" s="1">
        <f t="shared" si="16"/>
        <v>43788</v>
      </c>
      <c r="C1059" s="2">
        <v>12171.294707737117</v>
      </c>
      <c r="D1059">
        <v>51</v>
      </c>
      <c r="E1059" cm="1">
        <f t="array" ref="E1059">_xlfn.SWITCH(MONTH(Cafe_FitTrend[[#This Row],[Date]]),1,100,2,100,3,100,4,150,5,150,6,150,7,150,8,200,9,150,10,150,11,150,12,150)</f>
        <v>150</v>
      </c>
      <c r="F1059">
        <v>20</v>
      </c>
      <c r="G1059">
        <f>IF(OR(WEEKDAY(Cafe_FitTrend[[#This Row],[Date]])=1, WEEKDAY(Cafe_FitTrend[[#This Row],[Date]])=7),1,0)</f>
        <v>0</v>
      </c>
      <c r="H1059" s="10">
        <f>(Cafe_FitTrend[[#This Row],[Date]]-$B$372)/365*(1+$A$6)</f>
        <v>2.0704109589041098</v>
      </c>
      <c r="I1059" s="8">
        <f>L$17+(L$18*Cafe_FitTrend[[#This Row],[Temp]])+(L$19*Cafe_FitTrend[[#This Row],[ADSpend]])+(L$20*Cafe_FitTrend[[#This Row],[TapsActive]])+(L$21*Cafe_FitTrend[[#This Row],[IsWeekend]])+(L$22*Cafe_FitTrend[[#This Row],[RollChange]])</f>
        <v>12603.307376305333</v>
      </c>
    </row>
    <row r="1060" spans="2:9" x14ac:dyDescent="0.3">
      <c r="B1060" s="1">
        <f t="shared" si="16"/>
        <v>43789</v>
      </c>
      <c r="C1060" s="2">
        <v>11576.422394846832</v>
      </c>
      <c r="D1060">
        <v>53</v>
      </c>
      <c r="E1060" cm="1">
        <f t="array" ref="E1060">_xlfn.SWITCH(MONTH(Cafe_FitTrend[[#This Row],[Date]]),1,100,2,100,3,100,4,150,5,150,6,150,7,150,8,200,9,150,10,150,11,150,12,150)</f>
        <v>150</v>
      </c>
      <c r="F1060">
        <v>12</v>
      </c>
      <c r="G1060">
        <f>IF(OR(WEEKDAY(Cafe_FitTrend[[#This Row],[Date]])=1, WEEKDAY(Cafe_FitTrend[[#This Row],[Date]])=7),1,0)</f>
        <v>0</v>
      </c>
      <c r="H1060" s="10">
        <f>(Cafe_FitTrend[[#This Row],[Date]]-$B$372)/365*(1+$A$6)</f>
        <v>2.0734246575342468</v>
      </c>
      <c r="I1060" s="8">
        <f>L$17+(L$18*Cafe_FitTrend[[#This Row],[Temp]])+(L$19*Cafe_FitTrend[[#This Row],[ADSpend]])+(L$20*Cafe_FitTrend[[#This Row],[TapsActive]])+(L$21*Cafe_FitTrend[[#This Row],[IsWeekend]])+(L$22*Cafe_FitTrend[[#This Row],[RollChange]])</f>
        <v>12856.690835986932</v>
      </c>
    </row>
    <row r="1061" spans="2:9" x14ac:dyDescent="0.3">
      <c r="B1061" s="1">
        <f t="shared" si="16"/>
        <v>43790</v>
      </c>
      <c r="C1061" s="2">
        <v>12574.261733437634</v>
      </c>
      <c r="D1061">
        <v>54</v>
      </c>
      <c r="E1061" cm="1">
        <f t="array" ref="E1061">_xlfn.SWITCH(MONTH(Cafe_FitTrend[[#This Row],[Date]]),1,100,2,100,3,100,4,150,5,150,6,150,7,150,8,200,9,150,10,150,11,150,12,150)</f>
        <v>150</v>
      </c>
      <c r="F1061">
        <v>18</v>
      </c>
      <c r="G1061">
        <f>IF(OR(WEEKDAY(Cafe_FitTrend[[#This Row],[Date]])=1, WEEKDAY(Cafe_FitTrend[[#This Row],[Date]])=7),1,0)</f>
        <v>0</v>
      </c>
      <c r="H1061" s="10">
        <f>(Cafe_FitTrend[[#This Row],[Date]]-$B$372)/365*(1+$A$6)</f>
        <v>2.0764383561643838</v>
      </c>
      <c r="I1061" s="8">
        <f>L$17+(L$18*Cafe_FitTrend[[#This Row],[Temp]])+(L$19*Cafe_FitTrend[[#This Row],[ADSpend]])+(L$20*Cafe_FitTrend[[#This Row],[TapsActive]])+(L$21*Cafe_FitTrend[[#This Row],[IsWeekend]])+(L$22*Cafe_FitTrend[[#This Row],[RollChange]])</f>
        <v>12788.988025434606</v>
      </c>
    </row>
    <row r="1062" spans="2:9" x14ac:dyDescent="0.3">
      <c r="B1062" s="1">
        <f t="shared" si="16"/>
        <v>43791</v>
      </c>
      <c r="C1062" s="2">
        <v>14436.721381311505</v>
      </c>
      <c r="D1062">
        <v>57</v>
      </c>
      <c r="E1062" cm="1">
        <f t="array" ref="E1062">_xlfn.SWITCH(MONTH(Cafe_FitTrend[[#This Row],[Date]]),1,100,2,100,3,100,4,150,5,150,6,150,7,150,8,200,9,150,10,150,11,150,12,150)</f>
        <v>150</v>
      </c>
      <c r="F1062">
        <v>12</v>
      </c>
      <c r="G1062">
        <f>IF(OR(WEEKDAY(Cafe_FitTrend[[#This Row],[Date]])=1, WEEKDAY(Cafe_FitTrend[[#This Row],[Date]])=7),1,0)</f>
        <v>0</v>
      </c>
      <c r="H1062" s="10">
        <f>(Cafe_FitTrend[[#This Row],[Date]]-$B$372)/365*(1+$A$6)</f>
        <v>2.0794520547945208</v>
      </c>
      <c r="I1062" s="8">
        <f>L$17+(L$18*Cafe_FitTrend[[#This Row],[Temp]])+(L$19*Cafe_FitTrend[[#This Row],[ADSpend]])+(L$20*Cafe_FitTrend[[#This Row],[TapsActive]])+(L$21*Cafe_FitTrend[[#This Row],[IsWeekend]])+(L$22*Cafe_FitTrend[[#This Row],[RollChange]])</f>
        <v>13050.13037155135</v>
      </c>
    </row>
    <row r="1063" spans="2:9" x14ac:dyDescent="0.3">
      <c r="B1063" s="1">
        <f t="shared" si="16"/>
        <v>43792</v>
      </c>
      <c r="C1063" s="2">
        <v>15583.758506850198</v>
      </c>
      <c r="D1063">
        <v>62</v>
      </c>
      <c r="E1063" cm="1">
        <f t="array" ref="E1063">_xlfn.SWITCH(MONTH(Cafe_FitTrend[[#This Row],[Date]]),1,100,2,100,3,100,4,150,5,150,6,150,7,150,8,200,9,150,10,150,11,150,12,150)</f>
        <v>150</v>
      </c>
      <c r="F1063">
        <v>20</v>
      </c>
      <c r="G1063">
        <f>IF(OR(WEEKDAY(Cafe_FitTrend[[#This Row],[Date]])=1, WEEKDAY(Cafe_FitTrend[[#This Row],[Date]])=7),1,0)</f>
        <v>1</v>
      </c>
      <c r="H1063" s="10">
        <f>(Cafe_FitTrend[[#This Row],[Date]]-$B$372)/365*(1+$A$6)</f>
        <v>2.0824657534246578</v>
      </c>
      <c r="I1063" s="8">
        <f>L$17+(L$18*Cafe_FitTrend[[#This Row],[Temp]])+(L$19*Cafe_FitTrend[[#This Row],[ADSpend]])+(L$20*Cafe_FitTrend[[#This Row],[TapsActive]])+(L$21*Cafe_FitTrend[[#This Row],[IsWeekend]])+(L$22*Cafe_FitTrend[[#This Row],[RollChange]])</f>
        <v>15977.612783273889</v>
      </c>
    </row>
    <row r="1064" spans="2:9" x14ac:dyDescent="0.3">
      <c r="B1064" s="1">
        <f t="shared" si="16"/>
        <v>43793</v>
      </c>
      <c r="C1064" s="2">
        <v>15655.863329265923</v>
      </c>
      <c r="D1064">
        <v>49</v>
      </c>
      <c r="E1064" cm="1">
        <f t="array" ref="E1064">_xlfn.SWITCH(MONTH(Cafe_FitTrend[[#This Row],[Date]]),1,100,2,100,3,100,4,150,5,150,6,150,7,150,8,200,9,150,10,150,11,150,12,150)</f>
        <v>150</v>
      </c>
      <c r="F1064">
        <v>19</v>
      </c>
      <c r="G1064">
        <f>IF(OR(WEEKDAY(Cafe_FitTrend[[#This Row],[Date]])=1, WEEKDAY(Cafe_FitTrend[[#This Row],[Date]])=7),1,0)</f>
        <v>1</v>
      </c>
      <c r="H1064" s="10">
        <f>(Cafe_FitTrend[[#This Row],[Date]]-$B$372)/365*(1+$A$6)</f>
        <v>2.0854794520547948</v>
      </c>
      <c r="I1064" s="8">
        <f>L$17+(L$18*Cafe_FitTrend[[#This Row],[Temp]])+(L$19*Cafe_FitTrend[[#This Row],[ADSpend]])+(L$20*Cafe_FitTrend[[#This Row],[TapsActive]])+(L$21*Cafe_FitTrend[[#This Row],[IsWeekend]])+(L$22*Cafe_FitTrend[[#This Row],[RollChange]])</f>
        <v>15390.043371393709</v>
      </c>
    </row>
    <row r="1065" spans="2:9" x14ac:dyDescent="0.3">
      <c r="B1065" s="1">
        <f t="shared" si="16"/>
        <v>43794</v>
      </c>
      <c r="C1065" s="2">
        <v>11550.892323048018</v>
      </c>
      <c r="D1065">
        <v>47</v>
      </c>
      <c r="E1065" cm="1">
        <f t="array" ref="E1065">_xlfn.SWITCH(MONTH(Cafe_FitTrend[[#This Row],[Date]]),1,100,2,100,3,100,4,150,5,150,6,150,7,150,8,200,9,150,10,150,11,150,12,150)</f>
        <v>150</v>
      </c>
      <c r="F1065">
        <v>15</v>
      </c>
      <c r="G1065">
        <f>IF(OR(WEEKDAY(Cafe_FitTrend[[#This Row],[Date]])=1, WEEKDAY(Cafe_FitTrend[[#This Row],[Date]])=7),1,0)</f>
        <v>0</v>
      </c>
      <c r="H1065" s="10">
        <f>(Cafe_FitTrend[[#This Row],[Date]]-$B$372)/365*(1+$A$6)</f>
        <v>2.0884931506849318</v>
      </c>
      <c r="I1065" s="8">
        <f>L$17+(L$18*Cafe_FitTrend[[#This Row],[Temp]])+(L$19*Cafe_FitTrend[[#This Row],[ADSpend]])+(L$20*Cafe_FitTrend[[#This Row],[TapsActive]])+(L$21*Cafe_FitTrend[[#This Row],[IsWeekend]])+(L$22*Cafe_FitTrend[[#This Row],[RollChange]])</f>
        <v>12530.743839875902</v>
      </c>
    </row>
    <row r="1066" spans="2:9" x14ac:dyDescent="0.3">
      <c r="B1066" s="1">
        <f t="shared" si="16"/>
        <v>43795</v>
      </c>
      <c r="C1066" s="2">
        <v>11027.99728568518</v>
      </c>
      <c r="D1066">
        <v>51</v>
      </c>
      <c r="E1066" cm="1">
        <f t="array" ref="E1066">_xlfn.SWITCH(MONTH(Cafe_FitTrend[[#This Row],[Date]]),1,100,2,100,3,100,4,150,5,150,6,150,7,150,8,200,9,150,10,150,11,150,12,150)</f>
        <v>150</v>
      </c>
      <c r="F1066">
        <v>14</v>
      </c>
      <c r="G1066">
        <f>IF(OR(WEEKDAY(Cafe_FitTrend[[#This Row],[Date]])=1, WEEKDAY(Cafe_FitTrend[[#This Row],[Date]])=7),1,0)</f>
        <v>0</v>
      </c>
      <c r="H1066" s="10">
        <f>(Cafe_FitTrend[[#This Row],[Date]]-$B$372)/365*(1+$A$6)</f>
        <v>2.0915068493150688</v>
      </c>
      <c r="I1066" s="8">
        <f>L$17+(L$18*Cafe_FitTrend[[#This Row],[Temp]])+(L$19*Cafe_FitTrend[[#This Row],[ADSpend]])+(L$20*Cafe_FitTrend[[#This Row],[TapsActive]])+(L$21*Cafe_FitTrend[[#This Row],[IsWeekend]])+(L$22*Cafe_FitTrend[[#This Row],[RollChange]])</f>
        <v>12740.896187965509</v>
      </c>
    </row>
    <row r="1067" spans="2:9" x14ac:dyDescent="0.3">
      <c r="B1067" s="1">
        <f t="shared" si="16"/>
        <v>43796</v>
      </c>
      <c r="C1067" s="2">
        <v>11896.215377813878</v>
      </c>
      <c r="D1067">
        <v>64</v>
      </c>
      <c r="E1067" cm="1">
        <f t="array" ref="E1067">_xlfn.SWITCH(MONTH(Cafe_FitTrend[[#This Row],[Date]]),1,100,2,100,3,100,4,150,5,150,6,150,7,150,8,200,9,150,10,150,11,150,12,150)</f>
        <v>150</v>
      </c>
      <c r="F1067">
        <v>15</v>
      </c>
      <c r="G1067">
        <f>IF(OR(WEEKDAY(Cafe_FitTrend[[#This Row],[Date]])=1, WEEKDAY(Cafe_FitTrend[[#This Row],[Date]])=7),1,0)</f>
        <v>0</v>
      </c>
      <c r="H1067" s="10">
        <f>(Cafe_FitTrend[[#This Row],[Date]]-$B$372)/365*(1+$A$6)</f>
        <v>2.0945205479452058</v>
      </c>
      <c r="I1067" s="8">
        <f>L$17+(L$18*Cafe_FitTrend[[#This Row],[Temp]])+(L$19*Cafe_FitTrend[[#This Row],[ADSpend]])+(L$20*Cafe_FitTrend[[#This Row],[TapsActive]])+(L$21*Cafe_FitTrend[[#This Row],[IsWeekend]])+(L$22*Cafe_FitTrend[[#This Row],[RollChange]])</f>
        <v>13334.205897770156</v>
      </c>
    </row>
    <row r="1068" spans="2:9" x14ac:dyDescent="0.3">
      <c r="B1068" s="1">
        <f t="shared" si="16"/>
        <v>43797</v>
      </c>
      <c r="C1068" s="2">
        <v>14205.149421271046</v>
      </c>
      <c r="D1068">
        <v>53</v>
      </c>
      <c r="E1068" cm="1">
        <f t="array" ref="E1068">_xlfn.SWITCH(MONTH(Cafe_FitTrend[[#This Row],[Date]]),1,100,2,100,3,100,4,150,5,150,6,150,7,150,8,200,9,150,10,150,11,150,12,150)</f>
        <v>150</v>
      </c>
      <c r="F1068">
        <v>16</v>
      </c>
      <c r="G1068">
        <f>IF(OR(WEEKDAY(Cafe_FitTrend[[#This Row],[Date]])=1, WEEKDAY(Cafe_FitTrend[[#This Row],[Date]])=7),1,0)</f>
        <v>0</v>
      </c>
      <c r="H1068" s="10">
        <f>(Cafe_FitTrend[[#This Row],[Date]]-$B$372)/365*(1+$A$6)</f>
        <v>2.0975342465753424</v>
      </c>
      <c r="I1068" s="8">
        <f>L$17+(L$18*Cafe_FitTrend[[#This Row],[Temp]])+(L$19*Cafe_FitTrend[[#This Row],[ADSpend]])+(L$20*Cafe_FitTrend[[#This Row],[TapsActive]])+(L$21*Cafe_FitTrend[[#This Row],[IsWeekend]])+(L$22*Cafe_FitTrend[[#This Row],[RollChange]])</f>
        <v>12801.320181735104</v>
      </c>
    </row>
    <row r="1069" spans="2:9" x14ac:dyDescent="0.3">
      <c r="B1069" s="1">
        <f t="shared" si="16"/>
        <v>43798</v>
      </c>
      <c r="C1069" s="2">
        <v>11263.757650805077</v>
      </c>
      <c r="D1069">
        <v>56</v>
      </c>
      <c r="E1069" cm="1">
        <f t="array" ref="E1069">_xlfn.SWITCH(MONTH(Cafe_FitTrend[[#This Row],[Date]]),1,100,2,100,3,100,4,150,5,150,6,150,7,150,8,200,9,150,10,150,11,150,12,150)</f>
        <v>150</v>
      </c>
      <c r="F1069">
        <v>16</v>
      </c>
      <c r="G1069">
        <f>IF(OR(WEEKDAY(Cafe_FitTrend[[#This Row],[Date]])=1, WEEKDAY(Cafe_FitTrend[[#This Row],[Date]])=7),1,0)</f>
        <v>0</v>
      </c>
      <c r="H1069" s="10">
        <f>(Cafe_FitTrend[[#This Row],[Date]]-$B$372)/365*(1+$A$6)</f>
        <v>2.1005479452054798</v>
      </c>
      <c r="I1069" s="8">
        <f>L$17+(L$18*Cafe_FitTrend[[#This Row],[Temp]])+(L$19*Cafe_FitTrend[[#This Row],[ADSpend]])+(L$20*Cafe_FitTrend[[#This Row],[TapsActive]])+(L$21*Cafe_FitTrend[[#This Row],[IsWeekend]])+(L$22*Cafe_FitTrend[[#This Row],[RollChange]])</f>
        <v>12944.964758927297</v>
      </c>
    </row>
    <row r="1070" spans="2:9" x14ac:dyDescent="0.3">
      <c r="B1070" s="1">
        <f t="shared" si="16"/>
        <v>43799</v>
      </c>
      <c r="C1070" s="2">
        <v>15306.99799519312</v>
      </c>
      <c r="D1070">
        <v>62</v>
      </c>
      <c r="E1070" cm="1">
        <f t="array" ref="E1070">_xlfn.SWITCH(MONTH(Cafe_FitTrend[[#This Row],[Date]]),1,100,2,100,3,100,4,150,5,150,6,150,7,150,8,200,9,150,10,150,11,150,12,150)</f>
        <v>150</v>
      </c>
      <c r="F1070">
        <v>15</v>
      </c>
      <c r="G1070">
        <f>IF(OR(WEEKDAY(Cafe_FitTrend[[#This Row],[Date]])=1, WEEKDAY(Cafe_FitTrend[[#This Row],[Date]])=7),1,0)</f>
        <v>1</v>
      </c>
      <c r="H1070" s="10">
        <f>(Cafe_FitTrend[[#This Row],[Date]]-$B$372)/365*(1+$A$6)</f>
        <v>2.1035616438356164</v>
      </c>
      <c r="I1070" s="8">
        <f>L$17+(L$18*Cafe_FitTrend[[#This Row],[Temp]])+(L$19*Cafe_FitTrend[[#This Row],[ADSpend]])+(L$20*Cafe_FitTrend[[#This Row],[TapsActive]])+(L$21*Cafe_FitTrend[[#This Row],[IsWeekend]])+(L$22*Cafe_FitTrend[[#This Row],[RollChange]])</f>
        <v>16095.61863344664</v>
      </c>
    </row>
    <row r="1071" spans="2:9" x14ac:dyDescent="0.3">
      <c r="B1071" s="1">
        <f t="shared" si="16"/>
        <v>43800</v>
      </c>
      <c r="C1071" s="2">
        <v>15600.562950759724</v>
      </c>
      <c r="D1071">
        <v>64</v>
      </c>
      <c r="E1071" cm="1">
        <f t="array" ref="E1071">_xlfn.SWITCH(MONTH(Cafe_FitTrend[[#This Row],[Date]]),1,100,2,100,3,100,4,150,5,150,6,150,7,150,8,200,9,150,10,150,11,150,12,150)</f>
        <v>150</v>
      </c>
      <c r="F1071">
        <v>20</v>
      </c>
      <c r="G1071">
        <f>IF(OR(WEEKDAY(Cafe_FitTrend[[#This Row],[Date]])=1, WEEKDAY(Cafe_FitTrend[[#This Row],[Date]])=7),1,0)</f>
        <v>1</v>
      </c>
      <c r="H1071" s="10">
        <f>(Cafe_FitTrend[[#This Row],[Date]]-$B$372)/365*(1+$A$6)</f>
        <v>2.1065753424657534</v>
      </c>
      <c r="I1071" s="8">
        <f>L$17+(L$18*Cafe_FitTrend[[#This Row],[Temp]])+(L$19*Cafe_FitTrend[[#This Row],[ADSpend]])+(L$20*Cafe_FitTrend[[#This Row],[TapsActive]])+(L$21*Cafe_FitTrend[[#This Row],[IsWeekend]])+(L$22*Cafe_FitTrend[[#This Row],[RollChange]])</f>
        <v>16094.423593791731</v>
      </c>
    </row>
    <row r="1072" spans="2:9" x14ac:dyDescent="0.3">
      <c r="B1072" s="1">
        <f t="shared" si="16"/>
        <v>43801</v>
      </c>
      <c r="C1072" s="2">
        <v>13407.332251411579</v>
      </c>
      <c r="D1072">
        <v>45</v>
      </c>
      <c r="E1072" cm="1">
        <f t="array" ref="E1072">_xlfn.SWITCH(MONTH(Cafe_FitTrend[[#This Row],[Date]]),1,100,2,100,3,100,4,150,5,150,6,150,7,150,8,200,9,150,10,150,11,150,12,150)</f>
        <v>150</v>
      </c>
      <c r="F1072">
        <v>15</v>
      </c>
      <c r="G1072">
        <f>IF(OR(WEEKDAY(Cafe_FitTrend[[#This Row],[Date]])=1, WEEKDAY(Cafe_FitTrend[[#This Row],[Date]])=7),1,0)</f>
        <v>0</v>
      </c>
      <c r="H1072" s="10">
        <f>(Cafe_FitTrend[[#This Row],[Date]]-$B$372)/365*(1+$A$6)</f>
        <v>2.1095890410958904</v>
      </c>
      <c r="I1072" s="8">
        <f>L$17+(L$18*Cafe_FitTrend[[#This Row],[Temp]])+(L$19*Cafe_FitTrend[[#This Row],[ADSpend]])+(L$20*Cafe_FitTrend[[#This Row],[TapsActive]])+(L$21*Cafe_FitTrend[[#This Row],[IsWeekend]])+(L$22*Cafe_FitTrend[[#This Row],[RollChange]])</f>
        <v>12456.985263791559</v>
      </c>
    </row>
    <row r="1073" spans="2:9" x14ac:dyDescent="0.3">
      <c r="B1073" s="1">
        <f t="shared" si="16"/>
        <v>43802</v>
      </c>
      <c r="C1073" s="2">
        <v>12812.363306708794</v>
      </c>
      <c r="D1073">
        <v>40</v>
      </c>
      <c r="E1073" cm="1">
        <f t="array" ref="E1073">_xlfn.SWITCH(MONTH(Cafe_FitTrend[[#This Row],[Date]]),1,100,2,100,3,100,4,150,5,150,6,150,7,150,8,200,9,150,10,150,11,150,12,150)</f>
        <v>150</v>
      </c>
      <c r="F1073">
        <v>14</v>
      </c>
      <c r="G1073">
        <f>IF(OR(WEEKDAY(Cafe_FitTrend[[#This Row],[Date]])=1, WEEKDAY(Cafe_FitTrend[[#This Row],[Date]])=7),1,0)</f>
        <v>0</v>
      </c>
      <c r="H1073" s="10">
        <f>(Cafe_FitTrend[[#This Row],[Date]]-$B$372)/365*(1+$A$6)</f>
        <v>2.1126027397260274</v>
      </c>
      <c r="I1073" s="8">
        <f>L$17+(L$18*Cafe_FitTrend[[#This Row],[Temp]])+(L$19*Cafe_FitTrend[[#This Row],[ADSpend]])+(L$20*Cafe_FitTrend[[#This Row],[TapsActive]])+(L$21*Cafe_FitTrend[[#This Row],[IsWeekend]])+(L$22*Cafe_FitTrend[[#This Row],[RollChange]])</f>
        <v>12244.814327191278</v>
      </c>
    </row>
    <row r="1074" spans="2:9" x14ac:dyDescent="0.3">
      <c r="B1074" s="1">
        <f t="shared" si="16"/>
        <v>43803</v>
      </c>
      <c r="C1074" s="2">
        <v>10892.57034159212</v>
      </c>
      <c r="D1074">
        <v>44</v>
      </c>
      <c r="E1074" cm="1">
        <f t="array" ref="E1074">_xlfn.SWITCH(MONTH(Cafe_FitTrend[[#This Row],[Date]]),1,100,2,100,3,100,4,150,5,150,6,150,7,150,8,200,9,150,10,150,11,150,12,150)</f>
        <v>150</v>
      </c>
      <c r="F1074">
        <v>16</v>
      </c>
      <c r="G1074">
        <f>IF(OR(WEEKDAY(Cafe_FitTrend[[#This Row],[Date]])=1, WEEKDAY(Cafe_FitTrend[[#This Row],[Date]])=7),1,0)</f>
        <v>0</v>
      </c>
      <c r="H1074" s="10">
        <f>(Cafe_FitTrend[[#This Row],[Date]]-$B$372)/365*(1+$A$6)</f>
        <v>2.1156164383561649</v>
      </c>
      <c r="I1074" s="8">
        <f>L$17+(L$18*Cafe_FitTrend[[#This Row],[Temp]])+(L$19*Cafe_FitTrend[[#This Row],[ADSpend]])+(L$20*Cafe_FitTrend[[#This Row],[TapsActive]])+(L$21*Cafe_FitTrend[[#This Row],[IsWeekend]])+(L$22*Cafe_FitTrend[[#This Row],[RollChange]])</f>
        <v>12396.217790818615</v>
      </c>
    </row>
    <row r="1075" spans="2:9" x14ac:dyDescent="0.3">
      <c r="B1075" s="1">
        <f t="shared" si="16"/>
        <v>43804</v>
      </c>
      <c r="C1075" s="2">
        <v>13919.434108831903</v>
      </c>
      <c r="D1075">
        <v>51</v>
      </c>
      <c r="E1075" cm="1">
        <f t="array" ref="E1075">_xlfn.SWITCH(MONTH(Cafe_FitTrend[[#This Row],[Date]]),1,100,2,100,3,100,4,150,5,150,6,150,7,150,8,200,9,150,10,150,11,150,12,150)</f>
        <v>150</v>
      </c>
      <c r="F1075">
        <v>21</v>
      </c>
      <c r="G1075">
        <f>IF(OR(WEEKDAY(Cafe_FitTrend[[#This Row],[Date]])=1, WEEKDAY(Cafe_FitTrend[[#This Row],[Date]])=7),1,0)</f>
        <v>0</v>
      </c>
      <c r="H1075" s="10">
        <f>(Cafe_FitTrend[[#This Row],[Date]]-$B$372)/365*(1+$A$6)</f>
        <v>2.1186301369863014</v>
      </c>
      <c r="I1075" s="8">
        <f>L$17+(L$18*Cafe_FitTrend[[#This Row],[Temp]])+(L$19*Cafe_FitTrend[[#This Row],[ADSpend]])+(L$20*Cafe_FitTrend[[#This Row],[TapsActive]])+(L$21*Cafe_FitTrend[[#This Row],[IsWeekend]])+(L$22*Cafe_FitTrend[[#This Row],[RollChange]])</f>
        <v>12629.64679821364</v>
      </c>
    </row>
    <row r="1076" spans="2:9" x14ac:dyDescent="0.3">
      <c r="B1076" s="1">
        <f t="shared" si="16"/>
        <v>43805</v>
      </c>
      <c r="C1076" s="2">
        <v>12229.391188179226</v>
      </c>
      <c r="D1076">
        <v>53</v>
      </c>
      <c r="E1076" cm="1">
        <f t="array" ref="E1076">_xlfn.SWITCH(MONTH(Cafe_FitTrend[[#This Row],[Date]]),1,100,2,100,3,100,4,150,5,150,6,150,7,150,8,200,9,150,10,150,11,150,12,150)</f>
        <v>150</v>
      </c>
      <c r="F1076">
        <v>13</v>
      </c>
      <c r="G1076">
        <f>IF(OR(WEEKDAY(Cafe_FitTrend[[#This Row],[Date]])=1, WEEKDAY(Cafe_FitTrend[[#This Row],[Date]])=7),1,0)</f>
        <v>0</v>
      </c>
      <c r="H1076" s="10">
        <f>(Cafe_FitTrend[[#This Row],[Date]]-$B$372)/365*(1+$A$6)</f>
        <v>2.1216438356164384</v>
      </c>
      <c r="I1076" s="8">
        <f>L$17+(L$18*Cafe_FitTrend[[#This Row],[Temp]])+(L$19*Cafe_FitTrend[[#This Row],[ADSpend]])+(L$20*Cafe_FitTrend[[#This Row],[TapsActive]])+(L$21*Cafe_FitTrend[[#This Row],[IsWeekend]])+(L$22*Cafe_FitTrend[[#This Row],[RollChange]])</f>
        <v>12883.03025789524</v>
      </c>
    </row>
    <row r="1077" spans="2:9" x14ac:dyDescent="0.3">
      <c r="B1077" s="1">
        <f t="shared" si="16"/>
        <v>43806</v>
      </c>
      <c r="C1077" s="2">
        <v>16311.801202380093</v>
      </c>
      <c r="D1077">
        <v>56</v>
      </c>
      <c r="E1077" cm="1">
        <f t="array" ref="E1077">_xlfn.SWITCH(MONTH(Cafe_FitTrend[[#This Row],[Date]]),1,100,2,100,3,100,4,150,5,150,6,150,7,150,8,200,9,150,10,150,11,150,12,150)</f>
        <v>150</v>
      </c>
      <c r="F1077">
        <v>19</v>
      </c>
      <c r="G1077">
        <f>IF(OR(WEEKDAY(Cafe_FitTrend[[#This Row],[Date]])=1, WEEKDAY(Cafe_FitTrend[[#This Row],[Date]])=7),1,0)</f>
        <v>1</v>
      </c>
      <c r="H1077" s="10">
        <f>(Cafe_FitTrend[[#This Row],[Date]]-$B$372)/365*(1+$A$6)</f>
        <v>2.1246575342465754</v>
      </c>
      <c r="I1077" s="8">
        <f>L$17+(L$18*Cafe_FitTrend[[#This Row],[Temp]])+(L$19*Cafe_FitTrend[[#This Row],[ADSpend]])+(L$20*Cafe_FitTrend[[#This Row],[TapsActive]])+(L$21*Cafe_FitTrend[[#This Row],[IsWeekend]])+(L$22*Cafe_FitTrend[[#This Row],[RollChange]])</f>
        <v>15755.828973772654</v>
      </c>
    </row>
    <row r="1078" spans="2:9" x14ac:dyDescent="0.3">
      <c r="B1078" s="1">
        <f t="shared" si="16"/>
        <v>43807</v>
      </c>
      <c r="C1078" s="2">
        <v>15468.261991291478</v>
      </c>
      <c r="D1078">
        <v>53</v>
      </c>
      <c r="E1078" cm="1">
        <f t="array" ref="E1078">_xlfn.SWITCH(MONTH(Cafe_FitTrend[[#This Row],[Date]]),1,100,2,100,3,100,4,150,5,150,6,150,7,150,8,200,9,150,10,150,11,150,12,150)</f>
        <v>150</v>
      </c>
      <c r="F1078">
        <v>15</v>
      </c>
      <c r="G1078">
        <f>IF(OR(WEEKDAY(Cafe_FitTrend[[#This Row],[Date]])=1, WEEKDAY(Cafe_FitTrend[[#This Row],[Date]])=7),1,0)</f>
        <v>1</v>
      </c>
      <c r="H1078" s="10">
        <f>(Cafe_FitTrend[[#This Row],[Date]]-$B$372)/365*(1+$A$6)</f>
        <v>2.1276712328767124</v>
      </c>
      <c r="I1078" s="8">
        <f>L$17+(L$18*Cafe_FitTrend[[#This Row],[Temp]])+(L$19*Cafe_FitTrend[[#This Row],[ADSpend]])+(L$20*Cafe_FitTrend[[#This Row],[TapsActive]])+(L$21*Cafe_FitTrend[[#This Row],[IsWeekend]])+(L$22*Cafe_FitTrend[[#This Row],[RollChange]])</f>
        <v>15696.25654045462</v>
      </c>
    </row>
    <row r="1079" spans="2:9" x14ac:dyDescent="0.3">
      <c r="B1079" s="1">
        <f t="shared" si="16"/>
        <v>43808</v>
      </c>
      <c r="C1079" s="2">
        <v>14058.92208041573</v>
      </c>
      <c r="D1079">
        <v>52</v>
      </c>
      <c r="E1079" cm="1">
        <f t="array" ref="E1079">_xlfn.SWITCH(MONTH(Cafe_FitTrend[[#This Row],[Date]]),1,100,2,100,3,100,4,150,5,150,6,150,7,150,8,200,9,150,10,150,11,150,12,150)</f>
        <v>150</v>
      </c>
      <c r="F1079">
        <v>22</v>
      </c>
      <c r="G1079">
        <f>IF(OR(WEEKDAY(Cafe_FitTrend[[#This Row],[Date]])=1, WEEKDAY(Cafe_FitTrend[[#This Row],[Date]])=7),1,0)</f>
        <v>0</v>
      </c>
      <c r="H1079" s="10">
        <f>(Cafe_FitTrend[[#This Row],[Date]]-$B$372)/365*(1+$A$6)</f>
        <v>2.1306849315068495</v>
      </c>
      <c r="I1079" s="8">
        <f>L$17+(L$18*Cafe_FitTrend[[#This Row],[Temp]])+(L$19*Cafe_FitTrend[[#This Row],[ADSpend]])+(L$20*Cafe_FitTrend[[#This Row],[TapsActive]])+(L$21*Cafe_FitTrend[[#This Row],[IsWeekend]])+(L$22*Cafe_FitTrend[[#This Row],[RollChange]])</f>
        <v>12668.469241985134</v>
      </c>
    </row>
    <row r="1080" spans="2:9" x14ac:dyDescent="0.3">
      <c r="B1080" s="1">
        <f t="shared" si="16"/>
        <v>43809</v>
      </c>
      <c r="C1080" s="2">
        <v>11542.765037458432</v>
      </c>
      <c r="D1080">
        <v>59</v>
      </c>
      <c r="E1080" cm="1">
        <f t="array" ref="E1080">_xlfn.SWITCH(MONTH(Cafe_FitTrend[[#This Row],[Date]]),1,100,2,100,3,100,4,150,5,150,6,150,7,150,8,200,9,150,10,150,11,150,12,150)</f>
        <v>150</v>
      </c>
      <c r="F1080">
        <v>20</v>
      </c>
      <c r="G1080">
        <f>IF(OR(WEEKDAY(Cafe_FitTrend[[#This Row],[Date]])=1, WEEKDAY(Cafe_FitTrend[[#This Row],[Date]])=7),1,0)</f>
        <v>0</v>
      </c>
      <c r="H1080" s="10">
        <f>(Cafe_FitTrend[[#This Row],[Date]]-$B$372)/365*(1+$A$6)</f>
        <v>2.1336986301369865</v>
      </c>
      <c r="I1080" s="8">
        <f>L$17+(L$18*Cafe_FitTrend[[#This Row],[Temp]])+(L$19*Cafe_FitTrend[[#This Row],[ADSpend]])+(L$20*Cafe_FitTrend[[#This Row],[TapsActive]])+(L$21*Cafe_FitTrend[[#This Row],[IsWeekend]])+(L$22*Cafe_FitTrend[[#This Row],[RollChange]])</f>
        <v>13038.978979792131</v>
      </c>
    </row>
    <row r="1081" spans="2:9" x14ac:dyDescent="0.3">
      <c r="B1081" s="1">
        <f t="shared" si="16"/>
        <v>43810</v>
      </c>
      <c r="C1081" s="2">
        <v>12463.720041316501</v>
      </c>
      <c r="D1081">
        <v>41</v>
      </c>
      <c r="E1081" cm="1">
        <f t="array" ref="E1081">_xlfn.SWITCH(MONTH(Cafe_FitTrend[[#This Row],[Date]]),1,100,2,100,3,100,4,150,5,150,6,150,7,150,8,200,9,150,10,150,11,150,12,150)</f>
        <v>150</v>
      </c>
      <c r="F1081">
        <v>19</v>
      </c>
      <c r="G1081">
        <f>IF(OR(WEEKDAY(Cafe_FitTrend[[#This Row],[Date]])=1, WEEKDAY(Cafe_FitTrend[[#This Row],[Date]])=7),1,0)</f>
        <v>0</v>
      </c>
      <c r="H1081" s="10">
        <f>(Cafe_FitTrend[[#This Row],[Date]]-$B$372)/365*(1+$A$6)</f>
        <v>2.1367123287671235</v>
      </c>
      <c r="I1081" s="8">
        <f>L$17+(L$18*Cafe_FitTrend[[#This Row],[Temp]])+(L$19*Cafe_FitTrend[[#This Row],[ADSpend]])+(L$20*Cafe_FitTrend[[#This Row],[TapsActive]])+(L$21*Cafe_FitTrend[[#This Row],[IsWeekend]])+(L$22*Cafe_FitTrend[[#This Row],[RollChange]])</f>
        <v>12216.785520862011</v>
      </c>
    </row>
    <row r="1082" spans="2:9" x14ac:dyDescent="0.3">
      <c r="B1082" s="1">
        <f t="shared" si="16"/>
        <v>43811</v>
      </c>
      <c r="C1082" s="2">
        <v>11296.467708269345</v>
      </c>
      <c r="D1082">
        <v>42</v>
      </c>
      <c r="E1082" cm="1">
        <f t="array" ref="E1082">_xlfn.SWITCH(MONTH(Cafe_FitTrend[[#This Row],[Date]]),1,100,2,100,3,100,4,150,5,150,6,150,7,150,8,200,9,150,10,150,11,150,12,150)</f>
        <v>150</v>
      </c>
      <c r="F1082">
        <v>19</v>
      </c>
      <c r="G1082">
        <f>IF(OR(WEEKDAY(Cafe_FitTrend[[#This Row],[Date]])=1, WEEKDAY(Cafe_FitTrend[[#This Row],[Date]])=7),1,0)</f>
        <v>0</v>
      </c>
      <c r="H1082" s="10">
        <f>(Cafe_FitTrend[[#This Row],[Date]]-$B$372)/365*(1+$A$6)</f>
        <v>2.1397260273972605</v>
      </c>
      <c r="I1082" s="8">
        <f>L$17+(L$18*Cafe_FitTrend[[#This Row],[Temp]])+(L$19*Cafe_FitTrend[[#This Row],[ADSpend]])+(L$20*Cafe_FitTrend[[#This Row],[TapsActive]])+(L$21*Cafe_FitTrend[[#This Row],[IsWeekend]])+(L$22*Cafe_FitTrend[[#This Row],[RollChange]])</f>
        <v>12266.580479234231</v>
      </c>
    </row>
    <row r="1083" spans="2:9" x14ac:dyDescent="0.3">
      <c r="B1083" s="1">
        <f t="shared" si="16"/>
        <v>43812</v>
      </c>
      <c r="C1083" s="2">
        <v>11790.321435136058</v>
      </c>
      <c r="D1083">
        <v>40</v>
      </c>
      <c r="E1083" cm="1">
        <f t="array" ref="E1083">_xlfn.SWITCH(MONTH(Cafe_FitTrend[[#This Row],[Date]]),1,100,2,100,3,100,4,150,5,150,6,150,7,150,8,200,9,150,10,150,11,150,12,150)</f>
        <v>150</v>
      </c>
      <c r="F1083">
        <v>16</v>
      </c>
      <c r="G1083">
        <f>IF(OR(WEEKDAY(Cafe_FitTrend[[#This Row],[Date]])=1, WEEKDAY(Cafe_FitTrend[[#This Row],[Date]])=7),1,0)</f>
        <v>0</v>
      </c>
      <c r="H1083" s="10">
        <f>(Cafe_FitTrend[[#This Row],[Date]]-$B$372)/365*(1+$A$6)</f>
        <v>2.1427397260273975</v>
      </c>
      <c r="I1083" s="8">
        <f>L$17+(L$18*Cafe_FitTrend[[#This Row],[Temp]])+(L$19*Cafe_FitTrend[[#This Row],[ADSpend]])+(L$20*Cafe_FitTrend[[#This Row],[TapsActive]])+(L$21*Cafe_FitTrend[[#This Row],[IsWeekend]])+(L$22*Cafe_FitTrend[[#This Row],[RollChange]])</f>
        <v>12234.349893838764</v>
      </c>
    </row>
    <row r="1084" spans="2:9" x14ac:dyDescent="0.3">
      <c r="B1084" s="1">
        <f t="shared" si="16"/>
        <v>43813</v>
      </c>
      <c r="C1084" s="2">
        <v>14508.479147547368</v>
      </c>
      <c r="D1084">
        <v>47</v>
      </c>
      <c r="E1084" cm="1">
        <f t="array" ref="E1084">_xlfn.SWITCH(MONTH(Cafe_FitTrend[[#This Row],[Date]]),1,100,2,100,3,100,4,150,5,150,6,150,7,150,8,200,9,150,10,150,11,150,12,150)</f>
        <v>150</v>
      </c>
      <c r="F1084">
        <v>12</v>
      </c>
      <c r="G1084">
        <f>IF(OR(WEEKDAY(Cafe_FitTrend[[#This Row],[Date]])=1, WEEKDAY(Cafe_FitTrend[[#This Row],[Date]])=7),1,0)</f>
        <v>1</v>
      </c>
      <c r="H1084" s="10">
        <f>(Cafe_FitTrend[[#This Row],[Date]]-$B$372)/365*(1+$A$6)</f>
        <v>2.1457534246575345</v>
      </c>
      <c r="I1084" s="8">
        <f>L$17+(L$18*Cafe_FitTrend[[#This Row],[Temp]])+(L$19*Cafe_FitTrend[[#This Row],[ADSpend]])+(L$20*Cafe_FitTrend[[#This Row],[TapsActive]])+(L$21*Cafe_FitTrend[[#This Row],[IsWeekend]])+(L$22*Cafe_FitTrend[[#This Row],[RollChange]])</f>
        <v>15490.677462230366</v>
      </c>
    </row>
    <row r="1085" spans="2:9" x14ac:dyDescent="0.3">
      <c r="B1085" s="1">
        <f t="shared" si="16"/>
        <v>43814</v>
      </c>
      <c r="C1085" s="2">
        <v>16238.271511466875</v>
      </c>
      <c r="D1085">
        <v>48</v>
      </c>
      <c r="E1085" cm="1">
        <f t="array" ref="E1085">_xlfn.SWITCH(MONTH(Cafe_FitTrend[[#This Row],[Date]]),1,100,2,100,3,100,4,150,5,150,6,150,7,150,8,200,9,150,10,150,11,150,12,150)</f>
        <v>150</v>
      </c>
      <c r="F1085">
        <v>13</v>
      </c>
      <c r="G1085">
        <f>IF(OR(WEEKDAY(Cafe_FitTrend[[#This Row],[Date]])=1, WEEKDAY(Cafe_FitTrend[[#This Row],[Date]])=7),1,0)</f>
        <v>1</v>
      </c>
      <c r="H1085" s="10">
        <f>(Cafe_FitTrend[[#This Row],[Date]]-$B$372)/365*(1+$A$6)</f>
        <v>2.1487671232876715</v>
      </c>
      <c r="I1085" s="8">
        <f>L$17+(L$18*Cafe_FitTrend[[#This Row],[Temp]])+(L$19*Cafe_FitTrend[[#This Row],[ADSpend]])+(L$20*Cafe_FitTrend[[#This Row],[TapsActive]])+(L$21*Cafe_FitTrend[[#This Row],[IsWeekend]])+(L$22*Cafe_FitTrend[[#This Row],[RollChange]])</f>
        <v>15520.889459115166</v>
      </c>
    </row>
    <row r="1086" spans="2:9" x14ac:dyDescent="0.3">
      <c r="B1086" s="1">
        <f t="shared" si="16"/>
        <v>43815</v>
      </c>
      <c r="C1086" s="2">
        <v>11837.52096056918</v>
      </c>
      <c r="D1086">
        <v>59</v>
      </c>
      <c r="E1086" cm="1">
        <f t="array" ref="E1086">_xlfn.SWITCH(MONTH(Cafe_FitTrend[[#This Row],[Date]]),1,100,2,100,3,100,4,150,5,150,6,150,7,150,8,200,9,150,10,150,11,150,12,150)</f>
        <v>150</v>
      </c>
      <c r="F1086">
        <v>16</v>
      </c>
      <c r="G1086">
        <f>IF(OR(WEEKDAY(Cafe_FitTrend[[#This Row],[Date]])=1, WEEKDAY(Cafe_FitTrend[[#This Row],[Date]])=7),1,0)</f>
        <v>0</v>
      </c>
      <c r="H1086" s="10">
        <f>(Cafe_FitTrend[[#This Row],[Date]]-$B$372)/365*(1+$A$6)</f>
        <v>2.1517808219178085</v>
      </c>
      <c r="I1086" s="8">
        <f>L$17+(L$18*Cafe_FitTrend[[#This Row],[Temp]])+(L$19*Cafe_FitTrend[[#This Row],[ADSpend]])+(L$20*Cafe_FitTrend[[#This Row],[TapsActive]])+(L$21*Cafe_FitTrend[[#This Row],[IsWeekend]])+(L$22*Cafe_FitTrend[[#This Row],[RollChange]])</f>
        <v>13134.531719515227</v>
      </c>
    </row>
    <row r="1087" spans="2:9" x14ac:dyDescent="0.3">
      <c r="B1087" s="1">
        <f t="shared" si="16"/>
        <v>43816</v>
      </c>
      <c r="C1087" s="2">
        <v>11828.77402704309</v>
      </c>
      <c r="D1087">
        <v>58</v>
      </c>
      <c r="E1087" cm="1">
        <f t="array" ref="E1087">_xlfn.SWITCH(MONTH(Cafe_FitTrend[[#This Row],[Date]]),1,100,2,100,3,100,4,150,5,150,6,150,7,150,8,200,9,150,10,150,11,150,12,150)</f>
        <v>150</v>
      </c>
      <c r="F1087">
        <v>14</v>
      </c>
      <c r="G1087">
        <f>IF(OR(WEEKDAY(Cafe_FitTrend[[#This Row],[Date]])=1, WEEKDAY(Cafe_FitTrend[[#This Row],[Date]])=7),1,0)</f>
        <v>0</v>
      </c>
      <c r="H1087" s="10">
        <f>(Cafe_FitTrend[[#This Row],[Date]]-$B$372)/365*(1+$A$6)</f>
        <v>2.1547945205479455</v>
      </c>
      <c r="I1087" s="8">
        <f>L$17+(L$18*Cafe_FitTrend[[#This Row],[Temp]])+(L$19*Cafe_FitTrend[[#This Row],[ADSpend]])+(L$20*Cafe_FitTrend[[#This Row],[TapsActive]])+(L$21*Cafe_FitTrend[[#This Row],[IsWeekend]])+(L$22*Cafe_FitTrend[[#This Row],[RollChange]])</f>
        <v>13129.642982042318</v>
      </c>
    </row>
    <row r="1088" spans="2:9" x14ac:dyDescent="0.3">
      <c r="B1088" s="1">
        <f t="shared" si="16"/>
        <v>43817</v>
      </c>
      <c r="C1088" s="2">
        <v>11959.369612825722</v>
      </c>
      <c r="D1088">
        <v>39</v>
      </c>
      <c r="E1088" cm="1">
        <f t="array" ref="E1088">_xlfn.SWITCH(MONTH(Cafe_FitTrend[[#This Row],[Date]]),1,100,2,100,3,100,4,150,5,150,6,150,7,150,8,200,9,150,10,150,11,150,12,150)</f>
        <v>150</v>
      </c>
      <c r="F1088">
        <v>21</v>
      </c>
      <c r="G1088">
        <f>IF(OR(WEEKDAY(Cafe_FitTrend[[#This Row],[Date]])=1, WEEKDAY(Cafe_FitTrend[[#This Row],[Date]])=7),1,0)</f>
        <v>0</v>
      </c>
      <c r="H1088" s="10">
        <f>(Cafe_FitTrend[[#This Row],[Date]]-$B$372)/365*(1+$A$6)</f>
        <v>2.1578082191780821</v>
      </c>
      <c r="I1088" s="8">
        <f>L$17+(L$18*Cafe_FitTrend[[#This Row],[Temp]])+(L$19*Cafe_FitTrend[[#This Row],[ADSpend]])+(L$20*Cafe_FitTrend[[#This Row],[TapsActive]])+(L$21*Cafe_FitTrend[[#This Row],[IsWeekend]])+(L$22*Cafe_FitTrend[[#This Row],[RollChange]])</f>
        <v>12103.861021802821</v>
      </c>
    </row>
    <row r="1089" spans="2:9" x14ac:dyDescent="0.3">
      <c r="B1089" s="1">
        <f t="shared" si="16"/>
        <v>43818</v>
      </c>
      <c r="C1089" s="2">
        <v>11524.866171552942</v>
      </c>
      <c r="D1089">
        <v>39</v>
      </c>
      <c r="E1089" cm="1">
        <f t="array" ref="E1089">_xlfn.SWITCH(MONTH(Cafe_FitTrend[[#This Row],[Date]]),1,100,2,100,3,100,4,150,5,150,6,150,7,150,8,200,9,150,10,150,11,150,12,150)</f>
        <v>150</v>
      </c>
      <c r="F1089">
        <v>18</v>
      </c>
      <c r="G1089">
        <f>IF(OR(WEEKDAY(Cafe_FitTrend[[#This Row],[Date]])=1, WEEKDAY(Cafe_FitTrend[[#This Row],[Date]])=7),1,0)</f>
        <v>0</v>
      </c>
      <c r="H1089" s="10">
        <f>(Cafe_FitTrend[[#This Row],[Date]]-$B$372)/365*(1+$A$6)</f>
        <v>2.1608219178082195</v>
      </c>
      <c r="I1089" s="8">
        <f>L$17+(L$18*Cafe_FitTrend[[#This Row],[Temp]])+(L$19*Cafe_FitTrend[[#This Row],[ADSpend]])+(L$20*Cafe_FitTrend[[#This Row],[TapsActive]])+(L$21*Cafe_FitTrend[[#This Row],[IsWeekend]])+(L$22*Cafe_FitTrend[[#This Row],[RollChange]])</f>
        <v>12165.480055227326</v>
      </c>
    </row>
    <row r="1090" spans="2:9" x14ac:dyDescent="0.3">
      <c r="B1090" s="1">
        <f t="shared" si="16"/>
        <v>43819</v>
      </c>
      <c r="C1090" s="2">
        <v>11196.739506149348</v>
      </c>
      <c r="D1090">
        <v>43</v>
      </c>
      <c r="E1090" cm="1">
        <f t="array" ref="E1090">_xlfn.SWITCH(MONTH(Cafe_FitTrend[[#This Row],[Date]]),1,100,2,100,3,100,4,150,5,150,6,150,7,150,8,200,9,150,10,150,11,150,12,150)</f>
        <v>150</v>
      </c>
      <c r="F1090">
        <v>18</v>
      </c>
      <c r="G1090">
        <f>IF(OR(WEEKDAY(Cafe_FitTrend[[#This Row],[Date]])=1, WEEKDAY(Cafe_FitTrend[[#This Row],[Date]])=7),1,0)</f>
        <v>0</v>
      </c>
      <c r="H1090" s="10">
        <f>(Cafe_FitTrend[[#This Row],[Date]]-$B$372)/365*(1+$A$6)</f>
        <v>2.1638356164383561</v>
      </c>
      <c r="I1090" s="8">
        <f>L$17+(L$18*Cafe_FitTrend[[#This Row],[Temp]])+(L$19*Cafe_FitTrend[[#This Row],[ADSpend]])+(L$20*Cafe_FitTrend[[#This Row],[TapsActive]])+(L$21*Cafe_FitTrend[[#This Row],[IsWeekend]])+(L$22*Cafe_FitTrend[[#This Row],[RollChange]])</f>
        <v>12356.049441829509</v>
      </c>
    </row>
    <row r="1091" spans="2:9" x14ac:dyDescent="0.3">
      <c r="B1091" s="1">
        <f t="shared" si="16"/>
        <v>43820</v>
      </c>
      <c r="C1091" s="2">
        <v>17163.340056316607</v>
      </c>
      <c r="D1091">
        <v>47</v>
      </c>
      <c r="E1091" cm="1">
        <f t="array" ref="E1091">_xlfn.SWITCH(MONTH(Cafe_FitTrend[[#This Row],[Date]]),1,100,2,100,3,100,4,150,5,150,6,150,7,150,8,200,9,150,10,150,11,150,12,150)</f>
        <v>150</v>
      </c>
      <c r="F1091">
        <v>18</v>
      </c>
      <c r="G1091">
        <f>IF(OR(WEEKDAY(Cafe_FitTrend[[#This Row],[Date]])=1, WEEKDAY(Cafe_FitTrend[[#This Row],[Date]])=7),1,0)</f>
        <v>1</v>
      </c>
      <c r="H1091" s="10">
        <f>(Cafe_FitTrend[[#This Row],[Date]]-$B$372)/365*(1+$A$6)</f>
        <v>2.1668493150684935</v>
      </c>
      <c r="I1091" s="8">
        <f>L$17+(L$18*Cafe_FitTrend[[#This Row],[Temp]])+(L$19*Cafe_FitTrend[[#This Row],[ADSpend]])+(L$20*Cafe_FitTrend[[#This Row],[TapsActive]])+(L$21*Cafe_FitTrend[[#This Row],[IsWeekend]])+(L$22*Cafe_FitTrend[[#This Row],[RollChange]])</f>
        <v>15393.270736041457</v>
      </c>
    </row>
    <row r="1092" spans="2:9" x14ac:dyDescent="0.3">
      <c r="B1092" s="1">
        <f t="shared" si="16"/>
        <v>43821</v>
      </c>
      <c r="C1092" s="2">
        <v>16127.753981785445</v>
      </c>
      <c r="D1092">
        <v>44</v>
      </c>
      <c r="E1092" cm="1">
        <f t="array" ref="E1092">_xlfn.SWITCH(MONTH(Cafe_FitTrend[[#This Row],[Date]]),1,100,2,100,3,100,4,150,5,150,6,150,7,150,8,200,9,150,10,150,11,150,12,150)</f>
        <v>150</v>
      </c>
      <c r="F1092">
        <v>22</v>
      </c>
      <c r="G1092">
        <f>IF(OR(WEEKDAY(Cafe_FitTrend[[#This Row],[Date]])=1, WEEKDAY(Cafe_FitTrend[[#This Row],[Date]])=7),1,0)</f>
        <v>1</v>
      </c>
      <c r="H1092" s="10">
        <f>(Cafe_FitTrend[[#This Row],[Date]]-$B$372)/365*(1+$A$6)</f>
        <v>2.1698630136986301</v>
      </c>
      <c r="I1092" s="8">
        <f>L$17+(L$18*Cafe_FitTrend[[#This Row],[Temp]])+(L$19*Cafe_FitTrend[[#This Row],[ADSpend]])+(L$20*Cafe_FitTrend[[#This Row],[TapsActive]])+(L$21*Cafe_FitTrend[[#This Row],[IsWeekend]])+(L$22*Cafe_FitTrend[[#This Row],[RollChange]])</f>
        <v>15177.03461082403</v>
      </c>
    </row>
    <row r="1093" spans="2:9" x14ac:dyDescent="0.3">
      <c r="B1093" s="1">
        <f t="shared" si="16"/>
        <v>43822</v>
      </c>
      <c r="C1093" s="2">
        <v>12993.214549287733</v>
      </c>
      <c r="D1093">
        <v>49</v>
      </c>
      <c r="E1093" cm="1">
        <f t="array" ref="E1093">_xlfn.SWITCH(MONTH(Cafe_FitTrend[[#This Row],[Date]]),1,100,2,100,3,100,4,150,5,150,6,150,7,150,8,200,9,150,10,150,11,150,12,150)</f>
        <v>150</v>
      </c>
      <c r="F1093">
        <v>16</v>
      </c>
      <c r="G1093">
        <f>IF(OR(WEEKDAY(Cafe_FitTrend[[#This Row],[Date]])=1, WEEKDAY(Cafe_FitTrend[[#This Row],[Date]])=7),1,0)</f>
        <v>0</v>
      </c>
      <c r="H1093" s="10">
        <f>(Cafe_FitTrend[[#This Row],[Date]]-$B$372)/365*(1+$A$6)</f>
        <v>2.1728767123287671</v>
      </c>
      <c r="I1093" s="8">
        <f>L$17+(L$18*Cafe_FitTrend[[#This Row],[Temp]])+(L$19*Cafe_FitTrend[[#This Row],[ADSpend]])+(L$20*Cafe_FitTrend[[#This Row],[TapsActive]])+(L$21*Cafe_FitTrend[[#This Row],[IsWeekend]])+(L$22*Cafe_FitTrend[[#This Row],[RollChange]])</f>
        <v>12685.374668150984</v>
      </c>
    </row>
    <row r="1094" spans="2:9" x14ac:dyDescent="0.3">
      <c r="B1094" s="1">
        <f t="shared" si="16"/>
        <v>43823</v>
      </c>
      <c r="C1094" s="2">
        <v>14371.43727428037</v>
      </c>
      <c r="D1094">
        <v>61</v>
      </c>
      <c r="E1094" cm="1">
        <f t="array" ref="E1094">_xlfn.SWITCH(MONTH(Cafe_FitTrend[[#This Row],[Date]]),1,100,2,100,3,100,4,150,5,150,6,150,7,150,8,200,9,150,10,150,11,150,12,150)</f>
        <v>150</v>
      </c>
      <c r="F1094">
        <v>14</v>
      </c>
      <c r="G1094">
        <f>IF(OR(WEEKDAY(Cafe_FitTrend[[#This Row],[Date]])=1, WEEKDAY(Cafe_FitTrend[[#This Row],[Date]])=7),1,0)</f>
        <v>0</v>
      </c>
      <c r="H1094" s="10">
        <f>(Cafe_FitTrend[[#This Row],[Date]]-$B$372)/365*(1+$A$6)</f>
        <v>2.1758904109589046</v>
      </c>
      <c r="I1094" s="8">
        <f>L$17+(L$18*Cafe_FitTrend[[#This Row],[Temp]])+(L$19*Cafe_FitTrend[[#This Row],[ADSpend]])+(L$20*Cafe_FitTrend[[#This Row],[TapsActive]])+(L$21*Cafe_FitTrend[[#This Row],[IsWeekend]])+(L$22*Cafe_FitTrend[[#This Row],[RollChange]])</f>
        <v>13290.508453007915</v>
      </c>
    </row>
    <row r="1095" spans="2:9" x14ac:dyDescent="0.3">
      <c r="B1095" s="1">
        <f t="shared" si="16"/>
        <v>43824</v>
      </c>
      <c r="C1095" s="2">
        <v>14325.335488487099</v>
      </c>
      <c r="D1095">
        <v>56</v>
      </c>
      <c r="E1095" cm="1">
        <f t="array" ref="E1095">_xlfn.SWITCH(MONTH(Cafe_FitTrend[[#This Row],[Date]]),1,100,2,100,3,100,4,150,5,150,6,150,7,150,8,200,9,150,10,150,11,150,12,150)</f>
        <v>150</v>
      </c>
      <c r="F1095">
        <v>16</v>
      </c>
      <c r="G1095">
        <f>IF(OR(WEEKDAY(Cafe_FitTrend[[#This Row],[Date]])=1, WEEKDAY(Cafe_FitTrend[[#This Row],[Date]])=7),1,0)</f>
        <v>0</v>
      </c>
      <c r="H1095" s="10">
        <f>(Cafe_FitTrend[[#This Row],[Date]]-$B$372)/365*(1+$A$6)</f>
        <v>2.1789041095890411</v>
      </c>
      <c r="I1095" s="8">
        <f>L$17+(L$18*Cafe_FitTrend[[#This Row],[Temp]])+(L$19*Cafe_FitTrend[[#This Row],[ADSpend]])+(L$20*Cafe_FitTrend[[#This Row],[TapsActive]])+(L$21*Cafe_FitTrend[[#This Row],[IsWeekend]])+(L$22*Cafe_FitTrend[[#This Row],[RollChange]])</f>
        <v>13019.588631945362</v>
      </c>
    </row>
    <row r="1096" spans="2:9" x14ac:dyDescent="0.3">
      <c r="B1096" s="1">
        <f t="shared" si="16"/>
        <v>43825</v>
      </c>
      <c r="C1096" s="2">
        <v>13266.196741812102</v>
      </c>
      <c r="D1096">
        <v>53</v>
      </c>
      <c r="E1096" cm="1">
        <f t="array" ref="E1096">_xlfn.SWITCH(MONTH(Cafe_FitTrend[[#This Row],[Date]]),1,100,2,100,3,100,4,150,5,150,6,150,7,150,8,200,9,150,10,150,11,150,12,150)</f>
        <v>150</v>
      </c>
      <c r="F1096">
        <v>13</v>
      </c>
      <c r="G1096">
        <f>IF(OR(WEEKDAY(Cafe_FitTrend[[#This Row],[Date]])=1, WEEKDAY(Cafe_FitTrend[[#This Row],[Date]])=7),1,0)</f>
        <v>0</v>
      </c>
      <c r="H1096" s="10">
        <f>(Cafe_FitTrend[[#This Row],[Date]]-$B$372)/365*(1+$A$6)</f>
        <v>2.1819178082191781</v>
      </c>
      <c r="I1096" s="8">
        <f>L$17+(L$18*Cafe_FitTrend[[#This Row],[Temp]])+(L$19*Cafe_FitTrend[[#This Row],[ADSpend]])+(L$20*Cafe_FitTrend[[#This Row],[TapsActive]])+(L$21*Cafe_FitTrend[[#This Row],[IsWeekend]])+(L$22*Cafe_FitTrend[[#This Row],[RollChange]])</f>
        <v>12940.433237139905</v>
      </c>
    </row>
    <row r="1097" spans="2:9" x14ac:dyDescent="0.3">
      <c r="B1097" s="1">
        <f t="shared" ref="B1097:B1101" si="17">B1096+1</f>
        <v>43826</v>
      </c>
      <c r="C1097" s="2">
        <v>13038.704060029331</v>
      </c>
      <c r="D1097">
        <v>57</v>
      </c>
      <c r="E1097" cm="1">
        <f t="array" ref="E1097">_xlfn.SWITCH(MONTH(Cafe_FitTrend[[#This Row],[Date]]),1,100,2,100,3,100,4,150,5,150,6,150,7,150,8,200,9,150,10,150,11,150,12,150)</f>
        <v>150</v>
      </c>
      <c r="F1097">
        <v>19</v>
      </c>
      <c r="G1097">
        <f>IF(OR(WEEKDAY(Cafe_FitTrend[[#This Row],[Date]])=1, WEEKDAY(Cafe_FitTrend[[#This Row],[Date]])=7),1,0)</f>
        <v>0</v>
      </c>
      <c r="H1097" s="10">
        <f>(Cafe_FitTrend[[#This Row],[Date]]-$B$372)/365*(1+$A$6)</f>
        <v>2.1849315068493151</v>
      </c>
      <c r="I1097" s="8">
        <f>L$17+(L$18*Cafe_FitTrend[[#This Row],[Temp]])+(L$19*Cafe_FitTrend[[#This Row],[ADSpend]])+(L$20*Cafe_FitTrend[[#This Row],[TapsActive]])+(L$21*Cafe_FitTrend[[#This Row],[IsWeekend]])+(L$22*Cafe_FitTrend[[#This Row],[RollChange]])</f>
        <v>13013.504854817544</v>
      </c>
    </row>
    <row r="1098" spans="2:9" x14ac:dyDescent="0.3">
      <c r="B1098" s="1">
        <f t="shared" si="17"/>
        <v>43827</v>
      </c>
      <c r="C1098" s="2">
        <v>15098.91067922267</v>
      </c>
      <c r="D1098">
        <v>61</v>
      </c>
      <c r="E1098" cm="1">
        <f t="array" ref="E1098">_xlfn.SWITCH(MONTH(Cafe_FitTrend[[#This Row],[Date]]),1,100,2,100,3,100,4,150,5,150,6,150,7,150,8,200,9,150,10,150,11,150,12,150)</f>
        <v>150</v>
      </c>
      <c r="F1098">
        <v>17</v>
      </c>
      <c r="G1098">
        <f>IF(OR(WEEKDAY(Cafe_FitTrend[[#This Row],[Date]])=1, WEEKDAY(Cafe_FitTrend[[#This Row],[Date]])=7),1,0)</f>
        <v>1</v>
      </c>
      <c r="H1098" s="10">
        <f>(Cafe_FitTrend[[#This Row],[Date]]-$B$372)/365*(1+$A$6)</f>
        <v>2.1879452054794521</v>
      </c>
      <c r="I1098" s="8">
        <f>L$17+(L$18*Cafe_FitTrend[[#This Row],[Temp]])+(L$19*Cafe_FitTrend[[#This Row],[ADSpend]])+(L$20*Cafe_FitTrend[[#This Row],[TapsActive]])+(L$21*Cafe_FitTrend[[#This Row],[IsWeekend]])+(L$22*Cafe_FitTrend[[#This Row],[RollChange]])</f>
        <v>16089.892072004335</v>
      </c>
    </row>
    <row r="1099" spans="2:9" x14ac:dyDescent="0.3">
      <c r="B1099" s="1">
        <f t="shared" si="17"/>
        <v>43828</v>
      </c>
      <c r="C1099" s="2">
        <v>17410.857536971802</v>
      </c>
      <c r="D1099">
        <v>65</v>
      </c>
      <c r="E1099" cm="1">
        <f t="array" ref="E1099">_xlfn.SWITCH(MONTH(Cafe_FitTrend[[#This Row],[Date]]),1,100,2,100,3,100,4,150,5,150,6,150,7,150,8,200,9,150,10,150,11,150,12,150)</f>
        <v>150</v>
      </c>
      <c r="F1099">
        <v>14</v>
      </c>
      <c r="G1099">
        <f>IF(OR(WEEKDAY(Cafe_FitTrend[[#This Row],[Date]])=1, WEEKDAY(Cafe_FitTrend[[#This Row],[Date]])=7),1,0)</f>
        <v>1</v>
      </c>
      <c r="H1099" s="10">
        <f>(Cafe_FitTrend[[#This Row],[Date]]-$B$372)/365*(1+$A$6)</f>
        <v>2.1909589041095892</v>
      </c>
      <c r="I1099" s="8">
        <f>L$17+(L$18*Cafe_FitTrend[[#This Row],[Temp]])+(L$19*Cafe_FitTrend[[#This Row],[ADSpend]])+(L$20*Cafe_FitTrend[[#This Row],[TapsActive]])+(L$21*Cafe_FitTrend[[#This Row],[IsWeekend]])+(L$22*Cafe_FitTrend[[#This Row],[RollChange]])</f>
        <v>16339.210343068793</v>
      </c>
    </row>
    <row r="1100" spans="2:9" x14ac:dyDescent="0.3">
      <c r="B1100" s="1">
        <f t="shared" si="17"/>
        <v>43829</v>
      </c>
      <c r="C1100" s="2">
        <v>12913.391180451954</v>
      </c>
      <c r="D1100">
        <v>61</v>
      </c>
      <c r="E1100" cm="1">
        <f t="array" ref="E1100">_xlfn.SWITCH(MONTH(Cafe_FitTrend[[#This Row],[Date]]),1,100,2,100,3,100,4,150,5,150,6,150,7,150,8,200,9,150,10,150,11,150,12,150)</f>
        <v>150</v>
      </c>
      <c r="F1100">
        <v>19</v>
      </c>
      <c r="G1100">
        <f>IF(OR(WEEKDAY(Cafe_FitTrend[[#This Row],[Date]])=1, WEEKDAY(Cafe_FitTrend[[#This Row],[Date]])=7),1,0)</f>
        <v>0</v>
      </c>
      <c r="H1100" s="10">
        <f>(Cafe_FitTrend[[#This Row],[Date]]-$B$372)/365*(1+$A$6)</f>
        <v>2.1939726027397262</v>
      </c>
      <c r="I1100" s="8">
        <f>L$17+(L$18*Cafe_FitTrend[[#This Row],[Temp]])+(L$19*Cafe_FitTrend[[#This Row],[ADSpend]])+(L$20*Cafe_FitTrend[[#This Row],[TapsActive]])+(L$21*Cafe_FitTrend[[#This Row],[IsWeekend]])+(L$22*Cafe_FitTrend[[#This Row],[RollChange]])</f>
        <v>13209.814539344192</v>
      </c>
    </row>
    <row r="1101" spans="2:9" x14ac:dyDescent="0.3">
      <c r="B1101" s="1">
        <f t="shared" si="17"/>
        <v>43830</v>
      </c>
      <c r="C1101" s="2">
        <v>13398.89234699267</v>
      </c>
      <c r="D1101">
        <v>47</v>
      </c>
      <c r="E1101" cm="1">
        <f t="array" ref="E1101">_xlfn.SWITCH(MONTH(Cafe_FitTrend[[#This Row],[Date]]),1,100,2,100,3,100,4,150,5,150,6,150,7,150,8,200,9,150,10,150,11,150,12,150)</f>
        <v>150</v>
      </c>
      <c r="F1101">
        <v>16</v>
      </c>
      <c r="G1101">
        <f>IF(OR(WEEKDAY(Cafe_FitTrend[[#This Row],[Date]])=1, WEEKDAY(Cafe_FitTrend[[#This Row],[Date]])=7),1,0)</f>
        <v>0</v>
      </c>
      <c r="H1101" s="10">
        <f>(Cafe_FitTrend[[#This Row],[Date]]-$B$372)/365*(1+$A$6)</f>
        <v>2.1969863013698632</v>
      </c>
      <c r="I1101" s="8">
        <f>L$17+(L$18*Cafe_FitTrend[[#This Row],[Temp]])+(L$19*Cafe_FitTrend[[#This Row],[ADSpend]])+(L$20*Cafe_FitTrend[[#This Row],[TapsActive]])+(L$21*Cafe_FitTrend[[#This Row],[IsWeekend]])+(L$22*Cafe_FitTrend[[#This Row],[RollChange]])</f>
        <v>12614.486241028875</v>
      </c>
    </row>
  </sheetData>
  <pageMargins left="0.7" right="0.7" top="0.75" bottom="0.75" header="0.3" footer="0.3"/>
  <pageSetup orientation="portrait" horizontalDpi="200" verticalDpi="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Cafe</vt:lpstr>
      <vt:lpstr>Cafe_Fit</vt:lpstr>
      <vt:lpstr>Explainer</vt:lpstr>
      <vt:lpstr>Cafe_FitTrained</vt:lpstr>
      <vt:lpstr>Cafe_FitTrend</vt:lpstr>
    </vt:vector>
  </TitlesOfParts>
  <Company>Republic Airways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Woolery, Chris</dc:creator>
  <cp:lastModifiedBy>Woolery, Chris</cp:lastModifiedBy>
  <dcterms:created xsi:type="dcterms:W3CDTF">2023-03-21T09:16:12Z</dcterms:created>
  <dcterms:modified xsi:type="dcterms:W3CDTF">2023-03-22T09:15:06Z</dcterms:modified>
</cp:coreProperties>
</file>