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0f0d1e1b593708/Desktop/NLF History/"/>
    </mc:Choice>
  </mc:AlternateContent>
  <xr:revisionPtr revIDLastSave="0" documentId="8_{20995709-7722-48F6-B7ED-AFFCB6180683}" xr6:coauthVersionLast="45" xr6:coauthVersionMax="45" xr10:uidLastSave="{00000000-0000-0000-0000-000000000000}"/>
  <bookViews>
    <workbookView xWindow="-108" yWindow="-108" windowWidth="23256" windowHeight="12576" xr2:uid="{3B2CDEB9-1BD2-4661-A23C-C985EA9B4F8C}"/>
  </bookViews>
  <sheets>
    <sheet name="Sheet1" sheetId="1" r:id="rId1"/>
  </sheets>
  <definedNames>
    <definedName name="CIQWBGuid" hidden="1">"2636af71-76eb-43c0-9018-e80e87c0a482"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3" i="1" l="1"/>
  <c r="G273" i="1"/>
  <c r="H419" i="1"/>
  <c r="G419" i="1"/>
  <c r="H520" i="1"/>
  <c r="G520" i="1"/>
  <c r="H564" i="1"/>
  <c r="G564" i="1"/>
  <c r="H718" i="1"/>
  <c r="G718" i="1"/>
  <c r="H380" i="1"/>
  <c r="G380" i="1"/>
  <c r="H268" i="1"/>
  <c r="G268" i="1"/>
  <c r="H353" i="1"/>
  <c r="G353" i="1"/>
  <c r="H188" i="1"/>
  <c r="G188" i="1"/>
  <c r="H277" i="1"/>
  <c r="G277" i="1"/>
  <c r="H374" i="1"/>
  <c r="G374" i="1"/>
  <c r="H475" i="1"/>
  <c r="G475" i="1"/>
  <c r="H608" i="1"/>
  <c r="G608" i="1"/>
  <c r="H1147" i="1"/>
  <c r="G1147" i="1"/>
  <c r="H1120" i="1"/>
  <c r="G1120" i="1"/>
  <c r="H1064" i="1"/>
  <c r="G1064" i="1"/>
  <c r="H983" i="1"/>
  <c r="G983" i="1"/>
  <c r="H734" i="1"/>
  <c r="G734" i="1"/>
  <c r="H400" i="1"/>
  <c r="G400" i="1"/>
  <c r="H338" i="1"/>
  <c r="G338" i="1"/>
  <c r="H236" i="1"/>
  <c r="G236" i="1"/>
  <c r="H140" i="1"/>
  <c r="G140" i="1"/>
  <c r="J49" i="1" l="1"/>
  <c r="J43" i="1"/>
  <c r="J36" i="1"/>
  <c r="J34" i="1"/>
  <c r="J25" i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</author>
  </authors>
  <commentList>
    <comment ref="I7" authorId="0" shapeId="0" xr:uid="{876FE75C-54E7-436F-A025-7673EB5FC1E8}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Appears trade was originally executed last minute on a Friday and didn't go completely through. Resulted in another commission being paid the following day
</t>
        </r>
      </text>
    </comment>
  </commentList>
</comments>
</file>

<file path=xl/sharedStrings.xml><?xml version="1.0" encoding="utf-8"?>
<sst xmlns="http://schemas.openxmlformats.org/spreadsheetml/2006/main" count="5513" uniqueCount="905">
  <si>
    <t>Trade Date</t>
  </si>
  <si>
    <t>Sector</t>
  </si>
  <si>
    <t>Ticker</t>
  </si>
  <si>
    <t>Security Description</t>
  </si>
  <si>
    <t>Total</t>
  </si>
  <si>
    <t>Shares</t>
  </si>
  <si>
    <t>Price</t>
  </si>
  <si>
    <t>Comm</t>
  </si>
  <si>
    <t>Fees</t>
  </si>
  <si>
    <t>Settle Date</t>
  </si>
  <si>
    <t>Principal</t>
  </si>
  <si>
    <t>CS</t>
  </si>
  <si>
    <t>PG</t>
  </si>
  <si>
    <t>FIN</t>
  </si>
  <si>
    <t>BLK</t>
  </si>
  <si>
    <t>BLACKROCK INC</t>
  </si>
  <si>
    <t>CREDIT SUISSE GROUP AG</t>
  </si>
  <si>
    <t>MAT</t>
  </si>
  <si>
    <t>GEF</t>
  </si>
  <si>
    <t>GREIF INC</t>
  </si>
  <si>
    <t>DEO</t>
  </si>
  <si>
    <t>DIAGEO PLC</t>
  </si>
  <si>
    <t>WMT</t>
  </si>
  <si>
    <t>WAL-MART STORES INC</t>
  </si>
  <si>
    <t>CD</t>
  </si>
  <si>
    <t>AZO</t>
  </si>
  <si>
    <t>AUTOZONE INC</t>
  </si>
  <si>
    <t>E</t>
  </si>
  <si>
    <t>BHP</t>
  </si>
  <si>
    <t>BHP BILLITON LTD</t>
  </si>
  <si>
    <t>SIVB</t>
  </si>
  <si>
    <t>SVB FINANCIAL GROUP</t>
  </si>
  <si>
    <t>MON</t>
  </si>
  <si>
    <t>MONSANTO CO</t>
  </si>
  <si>
    <t>PPG</t>
  </si>
  <si>
    <t>PPG INDUSTRIES INC</t>
  </si>
  <si>
    <t>HCBK</t>
  </si>
  <si>
    <t>HUDSON CITY BANCORP INC</t>
  </si>
  <si>
    <t>AMZN</t>
  </si>
  <si>
    <t>AMAZON.COM INC</t>
  </si>
  <si>
    <t>VFC</t>
  </si>
  <si>
    <t>VF CORP</t>
  </si>
  <si>
    <t>PX</t>
  </si>
  <si>
    <t>PRAXAIR INC</t>
  </si>
  <si>
    <t>U</t>
  </si>
  <si>
    <t>NEE</t>
  </si>
  <si>
    <t>FPL GROUP INC</t>
  </si>
  <si>
    <t>RAH</t>
  </si>
  <si>
    <t>RALCORP HOLDINGS INC</t>
  </si>
  <si>
    <t>IGT</t>
  </si>
  <si>
    <t>INTERNATIONAL GAME TECHNOLOGY</t>
  </si>
  <si>
    <t>KO</t>
  </si>
  <si>
    <t>UNFI</t>
  </si>
  <si>
    <t>UNITED NATURAL FOODS INC</t>
  </si>
  <si>
    <t>IND</t>
  </si>
  <si>
    <t>BUCY</t>
  </si>
  <si>
    <t>BUCYRUS INTERNATIONAL INC</t>
  </si>
  <si>
    <t>CBI</t>
  </si>
  <si>
    <t>CHICAGO BRIDGE &amp; IRON CO NV</t>
  </si>
  <si>
    <t>TEL</t>
  </si>
  <si>
    <t>VZ</t>
  </si>
  <si>
    <t>VERIZON COMMUNICATIONS INC</t>
  </si>
  <si>
    <t>CPL</t>
  </si>
  <si>
    <t>CPFL ENERGIA SA</t>
  </si>
  <si>
    <t>XOM</t>
  </si>
  <si>
    <t>EXXON MOBIL CORP</t>
  </si>
  <si>
    <t>NE</t>
  </si>
  <si>
    <t>NOBLE CORPORATION BAAR</t>
  </si>
  <si>
    <t>H</t>
  </si>
  <si>
    <t>JNJ</t>
  </si>
  <si>
    <t>JOHNSON &amp; JOHNSON</t>
  </si>
  <si>
    <t>MCK</t>
  </si>
  <si>
    <t>MCKESSON CORP</t>
  </si>
  <si>
    <t>MCD</t>
  </si>
  <si>
    <t>MCDONALD'S CORP</t>
  </si>
  <si>
    <t>DIS</t>
  </si>
  <si>
    <t>ETR</t>
  </si>
  <si>
    <t>ENTERGY CORP</t>
  </si>
  <si>
    <t>OGE</t>
  </si>
  <si>
    <t>OGE ENERGY CORP</t>
  </si>
  <si>
    <t>IVZ</t>
  </si>
  <si>
    <t>INVESCO LTD</t>
  </si>
  <si>
    <t>HAE</t>
  </si>
  <si>
    <t>HAEMONETICS CORP</t>
  </si>
  <si>
    <t>MJN</t>
  </si>
  <si>
    <t>MEAD JOHNSON NUTRITION CO</t>
  </si>
  <si>
    <t>GS</t>
  </si>
  <si>
    <t>BAC</t>
  </si>
  <si>
    <t>BANK OF AMERICA CORP</t>
  </si>
  <si>
    <t>JPM</t>
  </si>
  <si>
    <t>JPMORGAN CHASE &amp; CO</t>
  </si>
  <si>
    <t>TEVA</t>
  </si>
  <si>
    <t>TEVA PHARMACEUTICAL INDUSTRIES</t>
  </si>
  <si>
    <t>BX</t>
  </si>
  <si>
    <t>BLACKSTONE GROUP LP/THE</t>
  </si>
  <si>
    <t>MET</t>
  </si>
  <si>
    <t>METLIFE INC</t>
  </si>
  <si>
    <t>ANTM</t>
  </si>
  <si>
    <t>WELLPOINT INC</t>
  </si>
  <si>
    <t>JCI</t>
  </si>
  <si>
    <t>JOHNSON CONTROLS INC</t>
  </si>
  <si>
    <t>APA</t>
  </si>
  <si>
    <t>APACHE CORP</t>
  </si>
  <si>
    <t>TK</t>
  </si>
  <si>
    <t>TEEKAY CORP</t>
  </si>
  <si>
    <t>IT</t>
  </si>
  <si>
    <t>HPQ</t>
  </si>
  <si>
    <t>HEWLETT-PACKARD CO</t>
  </si>
  <si>
    <t>SNPS</t>
  </si>
  <si>
    <t>SYNOPSYS INC</t>
  </si>
  <si>
    <t>RF</t>
  </si>
  <si>
    <t>REGIONS FINANCIAL CORP</t>
  </si>
  <si>
    <t>ABB</t>
  </si>
  <si>
    <t>ABB LTD</t>
  </si>
  <si>
    <t>UNP</t>
  </si>
  <si>
    <t>BRCD</t>
  </si>
  <si>
    <t>BROCADE COMMUNICATIONS SYSTEMS</t>
  </si>
  <si>
    <t>MANT</t>
  </si>
  <si>
    <t>MANTECH INTERNATIONAL CORP/VA</t>
  </si>
  <si>
    <t>MRVL</t>
  </si>
  <si>
    <t>MARVELL TECHNOLOGY GROUP LTD</t>
  </si>
  <si>
    <t>SY</t>
  </si>
  <si>
    <t>SYBASE INC COM</t>
  </si>
  <si>
    <t>CPN</t>
  </si>
  <si>
    <t>CALPINE CORP</t>
  </si>
  <si>
    <t>BRK.B</t>
  </si>
  <si>
    <t>BERKSHIRE HATHAWAY INC</t>
  </si>
  <si>
    <t>SXL</t>
  </si>
  <si>
    <t>SUNOCO LOGISTICS PARTNERS LP</t>
  </si>
  <si>
    <t>GE</t>
  </si>
  <si>
    <t>GENERAL ELECTRIC CO</t>
  </si>
  <si>
    <t>HON</t>
  </si>
  <si>
    <t>HONEYWELL INTERNATIONAL INC</t>
  </si>
  <si>
    <t>ABT</t>
  </si>
  <si>
    <t>ABBOTT LABORATORIES</t>
  </si>
  <si>
    <t>CERN</t>
  </si>
  <si>
    <t>CERNER CORP</t>
  </si>
  <si>
    <t>NVS</t>
  </si>
  <si>
    <t>NOVARTIS AG</t>
  </si>
  <si>
    <t>FISV</t>
  </si>
  <si>
    <t>FISERV INC</t>
  </si>
  <si>
    <t>CHRW</t>
  </si>
  <si>
    <t>CH ROBINSON WORLDWIDE INC</t>
  </si>
  <si>
    <t>WM</t>
  </si>
  <si>
    <t>WASTE MANAGEMENT INC</t>
  </si>
  <si>
    <t>CHK</t>
  </si>
  <si>
    <t>CHESAPEAKE ENERGY CORP</t>
  </si>
  <si>
    <t>NFX</t>
  </si>
  <si>
    <t>NEWFIELD EXPLORATION CO</t>
  </si>
  <si>
    <t>GILD</t>
  </si>
  <si>
    <t>GILEAD SCIENCES INC</t>
  </si>
  <si>
    <t>CELG</t>
  </si>
  <si>
    <t>CELGENE CORP</t>
  </si>
  <si>
    <t>JCG</t>
  </si>
  <si>
    <t>J CREW GROUP INC</t>
  </si>
  <si>
    <t>CME</t>
  </si>
  <si>
    <t>CME GROUP INC/IL</t>
  </si>
  <si>
    <t>BBY</t>
  </si>
  <si>
    <t>BEST BUY CO INC</t>
  </si>
  <si>
    <t>XLF</t>
  </si>
  <si>
    <t>FINANCIAL SELECT SECTOR SPDR</t>
  </si>
  <si>
    <t>WFC</t>
  </si>
  <si>
    <t>WELLS FARGO &amp; CO</t>
  </si>
  <si>
    <t>FLR</t>
  </si>
  <si>
    <t>FLUOR CORP</t>
  </si>
  <si>
    <t>TDC</t>
  </si>
  <si>
    <t>TERADATA CORP</t>
  </si>
  <si>
    <t>FTR</t>
  </si>
  <si>
    <t>FRONTIER COMMUNICATIONS CORP</t>
  </si>
  <si>
    <t>ESV</t>
  </si>
  <si>
    <t>ENSCO PLC</t>
  </si>
  <si>
    <t>PEG</t>
  </si>
  <si>
    <t>PUBLIC SERVICE ENTERPRISE GROU</t>
  </si>
  <si>
    <t>SYK</t>
  </si>
  <si>
    <t>STRYKER CORP</t>
  </si>
  <si>
    <t>AEP</t>
  </si>
  <si>
    <t>AMERICAN ELECTRIC POWER CO INC</t>
  </si>
  <si>
    <t>COST</t>
  </si>
  <si>
    <t>COSTCO WHOLESALE CORP</t>
  </si>
  <si>
    <t>CB</t>
  </si>
  <si>
    <t>CHUBB LTD</t>
  </si>
  <si>
    <t>CSCO</t>
  </si>
  <si>
    <t>CISCO SYSTEMS INC</t>
  </si>
  <si>
    <t>EMC</t>
  </si>
  <si>
    <t>EMC CORP/MA</t>
  </si>
  <si>
    <t>CTL</t>
  </si>
  <si>
    <t>CENTURYLINK INC</t>
  </si>
  <si>
    <t>CVX</t>
  </si>
  <si>
    <t>CHEVRON CORP</t>
  </si>
  <si>
    <t>SWN</t>
  </si>
  <si>
    <t>SOUTHWESTERN ENERGY CO</t>
  </si>
  <si>
    <t>CVS</t>
  </si>
  <si>
    <t>CVS HEALTH CORP</t>
  </si>
  <si>
    <t>SJM</t>
  </si>
  <si>
    <t>JM SMUCKER CO/THE</t>
  </si>
  <si>
    <t>COP</t>
  </si>
  <si>
    <t>CONOCOPHILLIPS</t>
  </si>
  <si>
    <t>CM</t>
  </si>
  <si>
    <t>CANADIAN IMPERIAL BANK OF COMM</t>
  </si>
  <si>
    <t>MATTEL INC</t>
  </si>
  <si>
    <t>FCX</t>
  </si>
  <si>
    <t>FREEPORT-MCMORAN INC</t>
  </si>
  <si>
    <t>BTUUQ</t>
  </si>
  <si>
    <t>PEABODY ENERGY CORP</t>
  </si>
  <si>
    <t>NOC</t>
  </si>
  <si>
    <t>NORTHROP GRUMMAN CORP</t>
  </si>
  <si>
    <t>GWW</t>
  </si>
  <si>
    <t>WW GRAINGER INC</t>
  </si>
  <si>
    <t>CSX</t>
  </si>
  <si>
    <t>CSX CORP</t>
  </si>
  <si>
    <t>LOW</t>
  </si>
  <si>
    <t>VALE</t>
  </si>
  <si>
    <t>VALE SA</t>
  </si>
  <si>
    <t>ITC</t>
  </si>
  <si>
    <t>ITC HOLDINGS CORP</t>
  </si>
  <si>
    <t>CCL</t>
  </si>
  <si>
    <t>CARNIVAL CORP</t>
  </si>
  <si>
    <t>PAA</t>
  </si>
  <si>
    <t>PLAINS ALL AMERICAN PIPELINE L</t>
  </si>
  <si>
    <t>VLO</t>
  </si>
  <si>
    <t>VALERO ENERGY CORP</t>
  </si>
  <si>
    <t>TJX</t>
  </si>
  <si>
    <t>HES</t>
  </si>
  <si>
    <t>HESS CORP</t>
  </si>
  <si>
    <t>PB</t>
  </si>
  <si>
    <t>PROSPERITY BANCSHARES INC</t>
  </si>
  <si>
    <t>ORCL</t>
  </si>
  <si>
    <t>ORACLE CORP</t>
  </si>
  <si>
    <t>VIAB</t>
  </si>
  <si>
    <t>VIACOM INC</t>
  </si>
  <si>
    <t>MKC</t>
  </si>
  <si>
    <t>MCCORMICK &amp; CO INC/MD</t>
  </si>
  <si>
    <t>BA</t>
  </si>
  <si>
    <t>BOEING CO/THE</t>
  </si>
  <si>
    <t>BHI</t>
  </si>
  <si>
    <t>BAKER HUGHES INC</t>
  </si>
  <si>
    <t>SLB</t>
  </si>
  <si>
    <t>SCHLUMBERGER LTD</t>
  </si>
  <si>
    <t>C</t>
  </si>
  <si>
    <t>CITIGROUP INC</t>
  </si>
  <si>
    <t>PRU</t>
  </si>
  <si>
    <t>PRUDENTIAL FINANCIAL INC</t>
  </si>
  <si>
    <t>ON</t>
  </si>
  <si>
    <t>ON SEMICONDUCTOR CORP</t>
  </si>
  <si>
    <t>OXY</t>
  </si>
  <si>
    <t>OCCIDENTAL PETROLEUM CORP</t>
  </si>
  <si>
    <t>ABVT</t>
  </si>
  <si>
    <t>ABOVENET INC</t>
  </si>
  <si>
    <t>TMO</t>
  </si>
  <si>
    <t>THERMO FISHER SCIENTIFIC INC</t>
  </si>
  <si>
    <t>DE</t>
  </si>
  <si>
    <t>DEERE &amp; CO</t>
  </si>
  <si>
    <t>JEF</t>
  </si>
  <si>
    <t>JEFFERIES GROUP INC</t>
  </si>
  <si>
    <t>D</t>
  </si>
  <si>
    <t>DOMINION RESOURCES INC/VA</t>
  </si>
  <si>
    <t>XBI</t>
  </si>
  <si>
    <t>SPDR S&amp;P BIOTECH ETF</t>
  </si>
  <si>
    <t>MMM</t>
  </si>
  <si>
    <t>3M CO</t>
  </si>
  <si>
    <t>TRW</t>
  </si>
  <si>
    <t>TRW AUTOMOTIVE HOLDINGS CORP</t>
  </si>
  <si>
    <t>XLE</t>
  </si>
  <si>
    <t>ENERGY SELECT SECTOR SPDR</t>
  </si>
  <si>
    <t>AAPL</t>
  </si>
  <si>
    <t>APPLE INC</t>
  </si>
  <si>
    <t>T</t>
  </si>
  <si>
    <t>AT&amp;T INC</t>
  </si>
  <si>
    <t>PFE</t>
  </si>
  <si>
    <t>PFIZER INC</t>
  </si>
  <si>
    <t>APH</t>
  </si>
  <si>
    <t>AMPHENOL CORP</t>
  </si>
  <si>
    <t>VRSN</t>
  </si>
  <si>
    <t>VERISIGN INC</t>
  </si>
  <si>
    <t>SE</t>
  </si>
  <si>
    <t>SPECTRA ENERGY CORP</t>
  </si>
  <si>
    <t>HNZ</t>
  </si>
  <si>
    <t>HJ HEINZ CO</t>
  </si>
  <si>
    <t>FE</t>
  </si>
  <si>
    <t>FIRSTENERGY CORP</t>
  </si>
  <si>
    <t>UTX</t>
  </si>
  <si>
    <t>UNITED TECHNOLOGIES CORP</t>
  </si>
  <si>
    <t>DD</t>
  </si>
  <si>
    <t>EI DU PONT DE NEMOURS &amp; CO</t>
  </si>
  <si>
    <t>M</t>
  </si>
  <si>
    <t>MACY'S INC</t>
  </si>
  <si>
    <t>MS</t>
  </si>
  <si>
    <t>MORGAN STANLEY</t>
  </si>
  <si>
    <t>STJ</t>
  </si>
  <si>
    <t>ST JUDE MEDICAL INC</t>
  </si>
  <si>
    <t>RIO</t>
  </si>
  <si>
    <t>RIO TINTO PLC</t>
  </si>
  <si>
    <t>HD</t>
  </si>
  <si>
    <t>HOME DEPOT INC/THE</t>
  </si>
  <si>
    <t>MSFT</t>
  </si>
  <si>
    <t>MICROSOFT CORP</t>
  </si>
  <si>
    <t>IYR</t>
  </si>
  <si>
    <t>ISHARES US REAL ESTATE ETF</t>
  </si>
  <si>
    <t>INTC</t>
  </si>
  <si>
    <t>INTEL CORP</t>
  </si>
  <si>
    <t>IBM</t>
  </si>
  <si>
    <t>INTERNATIONAL BUSINESS MACHINE</t>
  </si>
  <si>
    <t>PM</t>
  </si>
  <si>
    <t>PHILIP MORRIS INTERNATIONAL IN</t>
  </si>
  <si>
    <t>GM</t>
  </si>
  <si>
    <t>GENERAL MOTORS CO</t>
  </si>
  <si>
    <t>RSG</t>
  </si>
  <si>
    <t>REPUBLIC SERVICES INC</t>
  </si>
  <si>
    <t>TWX</t>
  </si>
  <si>
    <t>TIME WARNER INC</t>
  </si>
  <si>
    <t>DNR</t>
  </si>
  <si>
    <t>DENBURY RESOURCES INC</t>
  </si>
  <si>
    <t>AMX</t>
  </si>
  <si>
    <t>AMERICA MOVIL SAB DE CV</t>
  </si>
  <si>
    <t>AMT</t>
  </si>
  <si>
    <t>AMERICAN TOWER CORP</t>
  </si>
  <si>
    <t>GOOGL</t>
  </si>
  <si>
    <t>CTSH</t>
  </si>
  <si>
    <t>COGNIZANT TECHNOLOGY SOLUTIONS</t>
  </si>
  <si>
    <t>WEC</t>
  </si>
  <si>
    <t>UNH</t>
  </si>
  <si>
    <t>UNITEDHEALTH GROUP INC</t>
  </si>
  <si>
    <t>RTN</t>
  </si>
  <si>
    <t>RAYTHEON CO</t>
  </si>
  <si>
    <t>MRK</t>
  </si>
  <si>
    <t>MERCK &amp; CO INC</t>
  </si>
  <si>
    <t>NEXTERA ENERGY INC</t>
  </si>
  <si>
    <t>RDS.B</t>
  </si>
  <si>
    <t>ROYAL DUTCH SHELL PLC</t>
  </si>
  <si>
    <t>PNC</t>
  </si>
  <si>
    <t>PNC FINANCIAL SERVICES GROUP I</t>
  </si>
  <si>
    <t>CAT</t>
  </si>
  <si>
    <t>CATERPILLAR INC</t>
  </si>
  <si>
    <t>QCOM</t>
  </si>
  <si>
    <t>QUALCOMM INC</t>
  </si>
  <si>
    <t>PCG</t>
  </si>
  <si>
    <t>PG&amp;E CORP</t>
  </si>
  <si>
    <t>LEA</t>
  </si>
  <si>
    <t>LEAR CORP</t>
  </si>
  <si>
    <t>SO</t>
  </si>
  <si>
    <t>SOUTHERN CO/THE</t>
  </si>
  <si>
    <t>WU</t>
  </si>
  <si>
    <t>WESTERN UNION CO/THE</t>
  </si>
  <si>
    <t>EL</t>
  </si>
  <si>
    <t>ESTEE LAUDER COS INC/THE</t>
  </si>
  <si>
    <t>WMB</t>
  </si>
  <si>
    <t>WILLIAMS COS INC/THE</t>
  </si>
  <si>
    <t>MO</t>
  </si>
  <si>
    <t>ALTRIA GROUP INC</t>
  </si>
  <si>
    <t>RCI</t>
  </si>
  <si>
    <t>ROGERS COMMUNICATIONS INC</t>
  </si>
  <si>
    <t>ABC</t>
  </si>
  <si>
    <t>AMERISOURCEBERGEN CORP</t>
  </si>
  <si>
    <t>CNI</t>
  </si>
  <si>
    <t>CANADIAN NATIONAL RAILWAY CO</t>
  </si>
  <si>
    <t>JWN</t>
  </si>
  <si>
    <t>NORDSTROM INC</t>
  </si>
  <si>
    <t>BWA</t>
  </si>
  <si>
    <t>BORGWARNER INC</t>
  </si>
  <si>
    <t>PCP</t>
  </si>
  <si>
    <t>PRECISION CASTPARTS CORP</t>
  </si>
  <si>
    <t>FRC</t>
  </si>
  <si>
    <t>FIRST REPUBLIC BANK/CA</t>
  </si>
  <si>
    <t>ICE</t>
  </si>
  <si>
    <t>INTERCONTINENTAL EXCHANGE INC</t>
  </si>
  <si>
    <t>ISRG</t>
  </si>
  <si>
    <t>INTUITIVE SURGICAL INC</t>
  </si>
  <si>
    <t>NBL</t>
  </si>
  <si>
    <t>NOBLE ENERGY INC</t>
  </si>
  <si>
    <t>SMH</t>
  </si>
  <si>
    <t>MARKET VECTORS SEMICONDUCTOR</t>
  </si>
  <si>
    <t>SCG</t>
  </si>
  <si>
    <t>SCANA CORP</t>
  </si>
  <si>
    <t>DRI</t>
  </si>
  <si>
    <t>DARDEN RESTAURANTS INC</t>
  </si>
  <si>
    <t>NONE</t>
  </si>
  <si>
    <t>SPY</t>
  </si>
  <si>
    <t>SPDR S&amp;P 500 ETF TRUST</t>
  </si>
  <si>
    <t>ABBV</t>
  </si>
  <si>
    <t>ABBVIE INC</t>
  </si>
  <si>
    <t>RHT</t>
  </si>
  <si>
    <t>RED HAT INC</t>
  </si>
  <si>
    <t>UDR</t>
  </si>
  <si>
    <t>UDR INC</t>
  </si>
  <si>
    <t>HRC</t>
  </si>
  <si>
    <t>HILL-ROM HOLDINGS INC</t>
  </si>
  <si>
    <t>EXPR</t>
  </si>
  <si>
    <t>EXPRESS INC</t>
  </si>
  <si>
    <t>ALL</t>
  </si>
  <si>
    <t>CBG</t>
  </si>
  <si>
    <t>CBRE GROUP INC</t>
  </si>
  <si>
    <t>CVE</t>
  </si>
  <si>
    <t>CENOVUS ENERGY INC</t>
  </si>
  <si>
    <t>BSX</t>
  </si>
  <si>
    <t>BOSTON SCIENTIFIC CORP</t>
  </si>
  <si>
    <t>GNC</t>
  </si>
  <si>
    <t>GNC HOLDINGS INC</t>
  </si>
  <si>
    <t>LYB</t>
  </si>
  <si>
    <t>LYONDELLBASELL INDUSTRIES NV</t>
  </si>
  <si>
    <t>CMI</t>
  </si>
  <si>
    <t>CUMMINS INC</t>
  </si>
  <si>
    <t>KMB</t>
  </si>
  <si>
    <t>KIMBERLY-CLARK CORP</t>
  </si>
  <si>
    <t>CTAS</t>
  </si>
  <si>
    <t>CINTAS CORP</t>
  </si>
  <si>
    <t>SNI</t>
  </si>
  <si>
    <t>SCRIPPS NETWORKS INTERACTIVE I</t>
  </si>
  <si>
    <t>RHHBY</t>
  </si>
  <si>
    <t>ROCHE HOLDING AG</t>
  </si>
  <si>
    <t>V</t>
  </si>
  <si>
    <t>VISA INC</t>
  </si>
  <si>
    <t>XLP</t>
  </si>
  <si>
    <t>CONSUMER STAPLES SPDR</t>
  </si>
  <si>
    <t>KALU</t>
  </si>
  <si>
    <t>KAISER ALUMINUM CORP</t>
  </si>
  <si>
    <t>HAL</t>
  </si>
  <si>
    <t>HALLIBURTON CO</t>
  </si>
  <si>
    <t>DTEGY</t>
  </si>
  <si>
    <t>DEUTSCHE TELEKOM AG</t>
  </si>
  <si>
    <t>STT</t>
  </si>
  <si>
    <t>STATE STREET CORP</t>
  </si>
  <si>
    <t>EPC</t>
  </si>
  <si>
    <t>ENERGIZER HOLDINGS INC</t>
  </si>
  <si>
    <t>VRNT</t>
  </si>
  <si>
    <t>VERINT SYSTEMS INC</t>
  </si>
  <si>
    <t>CAH</t>
  </si>
  <si>
    <t>CARDINAL HEALTH INC</t>
  </si>
  <si>
    <t>MPEL</t>
  </si>
  <si>
    <t>MELCO CROWN ENTERTAINMENT LTD</t>
  </si>
  <si>
    <t>NOV</t>
  </si>
  <si>
    <t>NATIONAL OILWELL VARCO INC</t>
  </si>
  <si>
    <t>BRCM</t>
  </si>
  <si>
    <t>BROADCOM CORP</t>
  </si>
  <si>
    <t>APO</t>
  </si>
  <si>
    <t>APOLLO GLOBAL MANAGEMENT LLC</t>
  </si>
  <si>
    <t>HSY</t>
  </si>
  <si>
    <t>HERSHEY CO/THE</t>
  </si>
  <si>
    <t>VRTX</t>
  </si>
  <si>
    <t>VERTEX PHARMACEUTICALS INC</t>
  </si>
  <si>
    <t>RAI</t>
  </si>
  <si>
    <t>REYNOLDS AMERICAN INC</t>
  </si>
  <si>
    <t>ODFL</t>
  </si>
  <si>
    <t>OLD DOMINION FREIGHT LINE INC</t>
  </si>
  <si>
    <t>BEAV</t>
  </si>
  <si>
    <t>B/E AEROSPACE INC</t>
  </si>
  <si>
    <t>VDMCY</t>
  </si>
  <si>
    <t>VODACOM GROUP LTD</t>
  </si>
  <si>
    <t>GPS</t>
  </si>
  <si>
    <t>GAP INC/THE</t>
  </si>
  <si>
    <t>WDAY</t>
  </si>
  <si>
    <t>WORKDAY INC</t>
  </si>
  <si>
    <t>HCN</t>
  </si>
  <si>
    <t>HEALTH CARE REIT INC</t>
  </si>
  <si>
    <t>SRE</t>
  </si>
  <si>
    <t>SEMPRA ENERGY</t>
  </si>
  <si>
    <t>STZ</t>
  </si>
  <si>
    <t>CONSTELLATION BRANDS INC</t>
  </si>
  <si>
    <t>NTAP</t>
  </si>
  <si>
    <t>NETAPP INC</t>
  </si>
  <si>
    <t>XLV</t>
  </si>
  <si>
    <t>HEALTH CARE SELECT SECTOR</t>
  </si>
  <si>
    <t>CCI</t>
  </si>
  <si>
    <t>CROWN CASTLE INTERNATIONAL COR</t>
  </si>
  <si>
    <t>SYMC</t>
  </si>
  <si>
    <t>SYMANTEC CORP</t>
  </si>
  <si>
    <t>KMP</t>
  </si>
  <si>
    <t>KINDER MORGAN ENERGY PARTNERS</t>
  </si>
  <si>
    <t>LLY</t>
  </si>
  <si>
    <t>ELI LILLY &amp; CO</t>
  </si>
  <si>
    <t>PLD</t>
  </si>
  <si>
    <t>PROLOGIS INC</t>
  </si>
  <si>
    <t>MDT</t>
  </si>
  <si>
    <t>MEDTRONIC INC</t>
  </si>
  <si>
    <t>XRT</t>
  </si>
  <si>
    <t>SPDR S&amp;P RETAIL ETF</t>
  </si>
  <si>
    <t>FTNT</t>
  </si>
  <si>
    <t>FORTINET INC</t>
  </si>
  <si>
    <t>WFM</t>
  </si>
  <si>
    <t>WHOLE FOODS MARKET INC</t>
  </si>
  <si>
    <t>DAL</t>
  </si>
  <si>
    <t>DELTA AIR LINES INC</t>
  </si>
  <si>
    <t>VLKAY</t>
  </si>
  <si>
    <t>VOLKSWAGEN AG</t>
  </si>
  <si>
    <t>TEG</t>
  </si>
  <si>
    <t>INTEGRYS ENERGY GROUP INC</t>
  </si>
  <si>
    <t>EPD</t>
  </si>
  <si>
    <t>ENTERPRISE PRODUCTS PARTNERS L</t>
  </si>
  <si>
    <t>QLIK</t>
  </si>
  <si>
    <t>QLIK TECHNOLOGIES INC</t>
  </si>
  <si>
    <t>PNRA</t>
  </si>
  <si>
    <t>PANERA BREAD CO</t>
  </si>
  <si>
    <t>ERIC</t>
  </si>
  <si>
    <t>TELEFONAKTIEBOLAGET LM ERICSSO</t>
  </si>
  <si>
    <t>FDX</t>
  </si>
  <si>
    <t>FEDEX CORP</t>
  </si>
  <si>
    <t>DFS</t>
  </si>
  <si>
    <t>DISCOVER FINANCIAL SERVICES</t>
  </si>
  <si>
    <t>XLI</t>
  </si>
  <si>
    <t>INDUSTRIAL SELECT SECT SPDR</t>
  </si>
  <si>
    <t>NSRGY</t>
  </si>
  <si>
    <t>NESTLE SA</t>
  </si>
  <si>
    <t>IBB</t>
  </si>
  <si>
    <t>ISHARES NASDAQ BIOTECHNOLOGY</t>
  </si>
  <si>
    <t>SPR</t>
  </si>
  <si>
    <t>SPIRIT AEROSYSTEMS HOLDINGS IN</t>
  </si>
  <si>
    <t>KRFT</t>
  </si>
  <si>
    <t>KRAFT FOODS GROUP INC</t>
  </si>
  <si>
    <t>KR</t>
  </si>
  <si>
    <t>KROGER CO/THE</t>
  </si>
  <si>
    <t>XLNX</t>
  </si>
  <si>
    <t>XILINX INC</t>
  </si>
  <si>
    <t>XEL</t>
  </si>
  <si>
    <t>XCEL ENERGY INC</t>
  </si>
  <si>
    <t>DVN</t>
  </si>
  <si>
    <t>DEVON ENERGY CORP</t>
  </si>
  <si>
    <t>BLMN</t>
  </si>
  <si>
    <t>BLOOMIN' BRANDS INC</t>
  </si>
  <si>
    <t>DNOW</t>
  </si>
  <si>
    <t>NOW INC</t>
  </si>
  <si>
    <t>WHR</t>
  </si>
  <si>
    <t>WHIRLPOOL CORP</t>
  </si>
  <si>
    <t>TAP</t>
  </si>
  <si>
    <t>MOLSON COORS BREWING CO</t>
  </si>
  <si>
    <t>MRO</t>
  </si>
  <si>
    <t>MARATHON OIL CORP</t>
  </si>
  <si>
    <t>TCBI</t>
  </si>
  <si>
    <t>TEXAS CAPITAL BANCSHARES INC</t>
  </si>
  <si>
    <t>AMG</t>
  </si>
  <si>
    <t>AFFILIATED MANAGERS GROUP INC</t>
  </si>
  <si>
    <t>LULU</t>
  </si>
  <si>
    <t>LULULEMON ATHLETICA INC</t>
  </si>
  <si>
    <t>BUD</t>
  </si>
  <si>
    <t>ANHEUSER-BUSCH INBEV SA/NV</t>
  </si>
  <si>
    <t>FB</t>
  </si>
  <si>
    <t>FACEBOOK INC</t>
  </si>
  <si>
    <t>ACT</t>
  </si>
  <si>
    <t>ACTAVIS PLC</t>
  </si>
  <si>
    <t>EOG</t>
  </si>
  <si>
    <t>EOG RESOURCES INC</t>
  </si>
  <si>
    <t>TU</t>
  </si>
  <si>
    <t>TELUS CORP</t>
  </si>
  <si>
    <t>XLY</t>
  </si>
  <si>
    <t>CONSUMER DISCRETIONARY SELT</t>
  </si>
  <si>
    <t>TCB</t>
  </si>
  <si>
    <t>TCF FINANCIAL CORP</t>
  </si>
  <si>
    <t>PUBGY</t>
  </si>
  <si>
    <t>PUBLICIS GROUPE SA</t>
  </si>
  <si>
    <t>ADM</t>
  </si>
  <si>
    <t>ARCHER-DANIELS-MIDLAND CO</t>
  </si>
  <si>
    <t>MEDTRONIC PLC</t>
  </si>
  <si>
    <t>NKE</t>
  </si>
  <si>
    <t>NIKE INC</t>
  </si>
  <si>
    <t>NI</t>
  </si>
  <si>
    <t>NISOURCE INC</t>
  </si>
  <si>
    <t>AIG</t>
  </si>
  <si>
    <t>AMERICAN INTERNATIONAL GROUP I</t>
  </si>
  <si>
    <t>TXN</t>
  </si>
  <si>
    <t>TEXAS INSTRUMENTS INC</t>
  </si>
  <si>
    <t>URI</t>
  </si>
  <si>
    <t>UNITED RENTALS INC</t>
  </si>
  <si>
    <t>CI</t>
  </si>
  <si>
    <t>CIGNA CORP</t>
  </si>
  <si>
    <t>CMG</t>
  </si>
  <si>
    <t>CHIPOTLE MEXICAN GRILL INC</t>
  </si>
  <si>
    <t>DG</t>
  </si>
  <si>
    <t>DOLLAR GENERAL CORP</t>
  </si>
  <si>
    <t>ETE</t>
  </si>
  <si>
    <t>ENERGY TRANSFER EQUITY LP</t>
  </si>
  <si>
    <t>CMCSA</t>
  </si>
  <si>
    <t>COMCAST CORP</t>
  </si>
  <si>
    <t>TOL</t>
  </si>
  <si>
    <t>TOLL BROTHERS INC</t>
  </si>
  <si>
    <t>CPGX</t>
  </si>
  <si>
    <t>COLUMBIA PIPELINE GROUP INC</t>
  </si>
  <si>
    <t>DOW</t>
  </si>
  <si>
    <t>CNC</t>
  </si>
  <si>
    <t>CENTENE CORP</t>
  </si>
  <si>
    <t>EMN</t>
  </si>
  <si>
    <t>EASTMAN CHEMICAL CO</t>
  </si>
  <si>
    <t>LVLT</t>
  </si>
  <si>
    <t>LEVEL 3 COMMUNICATIONS INC</t>
  </si>
  <si>
    <t>HCA</t>
  </si>
  <si>
    <t>HCA HOLDINGS INC</t>
  </si>
  <si>
    <t>BBT</t>
  </si>
  <si>
    <t>BB&amp;T CORP</t>
  </si>
  <si>
    <t>KNX</t>
  </si>
  <si>
    <t>KNIGHT TRANSPORTATION INC</t>
  </si>
  <si>
    <t>MAS</t>
  </si>
  <si>
    <t>MASCO CORP</t>
  </si>
  <si>
    <t>AGN</t>
  </si>
  <si>
    <t>ALLERGAN PLC</t>
  </si>
  <si>
    <t>SHW</t>
  </si>
  <si>
    <t>SHERWIN-WILLIAMS CO/THE</t>
  </si>
  <si>
    <t>PEP</t>
  </si>
  <si>
    <t>PEPSICO INC</t>
  </si>
  <si>
    <t>BMY</t>
  </si>
  <si>
    <t>BRISTOL-MYERS SQUIBB CO</t>
  </si>
  <si>
    <t>SRCL</t>
  </si>
  <si>
    <t>STERICYCLE INC</t>
  </si>
  <si>
    <t>RL</t>
  </si>
  <si>
    <t>RALPH LAUREN CORP</t>
  </si>
  <si>
    <t>CMS</t>
  </si>
  <si>
    <t>CMS ENERGY CORP</t>
  </si>
  <si>
    <t>PDRDY</t>
  </si>
  <si>
    <t>PERNOD RICARD SA</t>
  </si>
  <si>
    <t>ALPHABET INC-CL A</t>
  </si>
  <si>
    <t>ESRX</t>
  </si>
  <si>
    <t>EXPRESS SCRIPTS HOLDING CO</t>
  </si>
  <si>
    <t>IGV</t>
  </si>
  <si>
    <t>ISHARES NORTH AMERICAN TECH-</t>
  </si>
  <si>
    <t>ACN</t>
  </si>
  <si>
    <t>ACCENTURE PLC</t>
  </si>
  <si>
    <t>AVB</t>
  </si>
  <si>
    <t>AVALONBAY COMMUNITIES INC</t>
  </si>
  <si>
    <t>PSX</t>
  </si>
  <si>
    <t>PHILLIPS 66</t>
  </si>
  <si>
    <t>AMGN</t>
  </si>
  <si>
    <t>AMGEN INC</t>
  </si>
  <si>
    <t>EAT</t>
  </si>
  <si>
    <t>BRINKER INTERNATIONAL INC</t>
  </si>
  <si>
    <t>KHC</t>
  </si>
  <si>
    <t>KRAFT HEINZ CO/THE</t>
  </si>
  <si>
    <t>SPGI</t>
  </si>
  <si>
    <t>MCGRAW HILL FINANCIAL INC</t>
  </si>
  <si>
    <t>MHK</t>
  </si>
  <si>
    <t>MOHAWK INDUSTRIES INC</t>
  </si>
  <si>
    <t>WEC ENERGY GROUP INC</t>
  </si>
  <si>
    <t>HRL</t>
  </si>
  <si>
    <t>HORMEL FOODS CORP</t>
  </si>
  <si>
    <t>SBUX</t>
  </si>
  <si>
    <t>STARBUCKS CORP</t>
  </si>
  <si>
    <t>IP</t>
  </si>
  <si>
    <t>INTERNATIONAL PAPER CO</t>
  </si>
  <si>
    <t>NXPI</t>
  </si>
  <si>
    <t>NXP SEMICONDUCTORS NV</t>
  </si>
  <si>
    <t>VANECK VECTORS SEMICONDUCTOR</t>
  </si>
  <si>
    <t>OA</t>
  </si>
  <si>
    <t>ORBITAL ATK INC</t>
  </si>
  <si>
    <t>NEWR</t>
  </si>
  <si>
    <t>NEW RELIC INC</t>
  </si>
  <si>
    <t>APD</t>
  </si>
  <si>
    <t>AIR PRODUCTS &amp; CHEMICALS INC</t>
  </si>
  <si>
    <t>GIS</t>
  </si>
  <si>
    <t>GENERAL MILLS INC</t>
  </si>
  <si>
    <t>DPS</t>
  </si>
  <si>
    <t>DR PEPPER SNAPPLE GROUP INC</t>
  </si>
  <si>
    <t>SBAC</t>
  </si>
  <si>
    <t>SBA COMMUNICATIONS CORP</t>
  </si>
  <si>
    <t>AVALONBAY COMMUNITIES INC - SECTOR CHANGE</t>
  </si>
  <si>
    <t>PROLOGIS INC - SECTOR CHANGE</t>
  </si>
  <si>
    <t>RE</t>
  </si>
  <si>
    <t>LH</t>
  </si>
  <si>
    <t>LABORATORY CORP OF AMERICA HOL</t>
  </si>
  <si>
    <t>ZTS</t>
  </si>
  <si>
    <t>ZOETIS INC</t>
  </si>
  <si>
    <t>LAD</t>
  </si>
  <si>
    <t>LITHIA MOTORS INC.</t>
  </si>
  <si>
    <t>CF</t>
  </si>
  <si>
    <t>CF INDUSTRIES INC</t>
  </si>
  <si>
    <t>HBI</t>
  </si>
  <si>
    <t>HBI INDUSTRIES INC</t>
  </si>
  <si>
    <t>NXPI INDUSTRIES INC</t>
  </si>
  <si>
    <t>VSM</t>
  </si>
  <si>
    <t>VERSUM MATERIALS INC spun from APD</t>
  </si>
  <si>
    <t>CRM</t>
  </si>
  <si>
    <t>SALESFORCE.COM INC</t>
  </si>
  <si>
    <t>DLR</t>
  </si>
  <si>
    <t>DIGITAL REALTY TRUST</t>
  </si>
  <si>
    <t>JEC</t>
  </si>
  <si>
    <t>JACOBS ENGINEERING GROUP INC</t>
  </si>
  <si>
    <t>UNITED RENTALS INC.</t>
  </si>
  <si>
    <t>BERY</t>
  </si>
  <si>
    <t>BERRY PLASTICS GROUP</t>
  </si>
  <si>
    <t>KMI</t>
  </si>
  <si>
    <t>KINDER MORGAN INC</t>
  </si>
  <si>
    <t>VGT</t>
  </si>
  <si>
    <t>VANGUARD INFO TECH ETF</t>
  </si>
  <si>
    <t>S&amp;P GLOBAL INC</t>
  </si>
  <si>
    <t>PPL</t>
  </si>
  <si>
    <t>CF INDUSTRIES HOLDINGS INC</t>
  </si>
  <si>
    <t>VERSUM MATERIALS INC</t>
  </si>
  <si>
    <t>LRCX</t>
  </si>
  <si>
    <t>LAM RESEARCH CORP</t>
  </si>
  <si>
    <t>HANESBRANDS INC</t>
  </si>
  <si>
    <t>PSCT</t>
  </si>
  <si>
    <t>POWERSHARES S&amp;P SC INFO TECH</t>
  </si>
  <si>
    <t>DELTA AIRLINES INC</t>
  </si>
  <si>
    <t>ADBE</t>
  </si>
  <si>
    <t>ADOBE SYSTEMS INC</t>
  </si>
  <si>
    <t>BXP</t>
  </si>
  <si>
    <t>BOSTON PROPERTIES INC</t>
  </si>
  <si>
    <t>FINANCIAL SECTOR ETF</t>
  </si>
  <si>
    <t>ETFC</t>
  </si>
  <si>
    <t>E*TRADE FINANCIAL CORP</t>
  </si>
  <si>
    <t>POWERSHARES INFO TECH ETF</t>
  </si>
  <si>
    <t>NOW</t>
  </si>
  <si>
    <t>SERVICENOW INC</t>
  </si>
  <si>
    <t>DIGITAL REALTY TRUST INC</t>
  </si>
  <si>
    <t>LITHIA MOTORS INC</t>
  </si>
  <si>
    <t>APC</t>
  </si>
  <si>
    <t>ANADARKO PETROLEUM CORP</t>
  </si>
  <si>
    <t>ECL</t>
  </si>
  <si>
    <t>ECOLAB INC</t>
  </si>
  <si>
    <t>TSN</t>
  </si>
  <si>
    <t>TYSON FOODS INC</t>
  </si>
  <si>
    <t>ALB</t>
  </si>
  <si>
    <t>ALBEMARLE CORP</t>
  </si>
  <si>
    <t>HLT</t>
  </si>
  <si>
    <t>HILTON WORLDWIDE HOLDINGS</t>
  </si>
  <si>
    <t>INDUSTRIALS SECTOR ETF</t>
  </si>
  <si>
    <t>HDS</t>
  </si>
  <si>
    <t>HD SUPPLY HOLDINGS INC</t>
  </si>
  <si>
    <t>BAH</t>
  </si>
  <si>
    <t>BOOZ ALLEN HAMILTON HOLDING CORP</t>
  </si>
  <si>
    <t>E I DU PONT DE NEMOURS &amp; CO </t>
  </si>
  <si>
    <t>AA</t>
  </si>
  <si>
    <t>ALCOA CORP</t>
  </si>
  <si>
    <t>PH</t>
  </si>
  <si>
    <t>PARKER-HANNIFIN CORP</t>
  </si>
  <si>
    <t>PPL CORPORATION</t>
  </si>
  <si>
    <t>HONEYWELL INC</t>
  </si>
  <si>
    <t>BLL</t>
  </si>
  <si>
    <t>BALL CORP</t>
  </si>
  <si>
    <t>GENERAL MOTORS</t>
  </si>
  <si>
    <t>BHF</t>
  </si>
  <si>
    <t>BRIGHTHOUSE FINANCIAL</t>
  </si>
  <si>
    <t>DWDP</t>
  </si>
  <si>
    <t>DOWDUPONT INC</t>
  </si>
  <si>
    <t>INTERCONTINENTAL EXCHANGE</t>
  </si>
  <si>
    <t>KEY</t>
  </si>
  <si>
    <t>KEYCORP</t>
  </si>
  <si>
    <t>MDLZ</t>
  </si>
  <si>
    <t>MONDELEZ INTERNATIONAL INC</t>
  </si>
  <si>
    <t>NUE</t>
  </si>
  <si>
    <t>NUCOR CORP</t>
  </si>
  <si>
    <t>TMUS</t>
  </si>
  <si>
    <t>T-MOBILE US INC</t>
  </si>
  <si>
    <t>ZBH</t>
  </si>
  <si>
    <t>ZIMMER BIOMET HOLDINGS INC</t>
  </si>
  <si>
    <t>FMC</t>
  </si>
  <si>
    <t>FMC CORP</t>
  </si>
  <si>
    <t>SEMPRA ENERGY INC</t>
  </si>
  <si>
    <t>BIIB</t>
  </si>
  <si>
    <t>BIOGEN INC</t>
  </si>
  <si>
    <t>BABA</t>
  </si>
  <si>
    <t>ALIBABA GROUP HOLDING LTD</t>
  </si>
  <si>
    <t>MAA</t>
  </si>
  <si>
    <t>MID-AMERICA APARTMENT COMMUNITIES INC</t>
  </si>
  <si>
    <t>PCAR</t>
  </si>
  <si>
    <t>PACCAR INC</t>
  </si>
  <si>
    <t>KIMBERLY CLARK CORP</t>
  </si>
  <si>
    <t>CAKE</t>
  </si>
  <si>
    <t>CHEESECAKE FACTORY INC</t>
  </si>
  <si>
    <t>MPLX</t>
  </si>
  <si>
    <t>MPLX LP</t>
  </si>
  <si>
    <t>NWL</t>
  </si>
  <si>
    <t>NEWELL BRANDS CO</t>
  </si>
  <si>
    <t>WALT DISNEY CO</t>
  </si>
  <si>
    <t>KRAFT HEINZ CO</t>
  </si>
  <si>
    <t>MU</t>
  </si>
  <si>
    <t>MICRON TECHNOLOGY INC</t>
  </si>
  <si>
    <t>REGN</t>
  </si>
  <si>
    <t>REGENERON PHARMACEUTICALS INC</t>
  </si>
  <si>
    <t>KEYCORP NEW COM</t>
  </si>
  <si>
    <t>AMERICAN INTERNATIONAL GROUP INC COM</t>
  </si>
  <si>
    <t>CBRE</t>
  </si>
  <si>
    <t>NEM</t>
  </si>
  <si>
    <t xml:space="preserve">NEWMONT MINING CORP </t>
  </si>
  <si>
    <t>EIX</t>
  </si>
  <si>
    <t>EDISON INTL</t>
  </si>
  <si>
    <t>WALMART INC</t>
  </si>
  <si>
    <t>MERCK &amp; CO INC NEW COM</t>
  </si>
  <si>
    <t>AMGEN INC COM</t>
  </si>
  <si>
    <t>BERKSHIRE HATHAWAY INC-CL B</t>
  </si>
  <si>
    <t>NORTHROP GRUMMAN CORP COM</t>
  </si>
  <si>
    <t>MONDELEZ INTL INC COM</t>
  </si>
  <si>
    <t>PEPSICO INC COM</t>
  </si>
  <si>
    <t>SPDR S&amp;P BIOTECH</t>
  </si>
  <si>
    <t>NFLX</t>
  </si>
  <si>
    <t>NETFLIX INC COM STK</t>
  </si>
  <si>
    <t>CITIGROUP INC COM NEW COM NEW</t>
  </si>
  <si>
    <t>INTERCONTINENTAL EXCHANGE INC COM</t>
  </si>
  <si>
    <t>S&amp;P GLOBAL INC COM</t>
  </si>
  <si>
    <t>CIGNA CORPORATION</t>
  </si>
  <si>
    <t>DLTR</t>
  </si>
  <si>
    <t>DOLLAR TREE INC COM STK</t>
  </si>
  <si>
    <t>HILTON WORLDWIDE HLDGS INC COM NEW COM  NEW</t>
  </si>
  <si>
    <t>HALLIBURTON CO COM</t>
  </si>
  <si>
    <t>VALERO ENERGY CORP COM STK NEW</t>
  </si>
  <si>
    <t>AT&amp;T INC COM</t>
  </si>
  <si>
    <t>FACEBOOK INC  COM USD0.000006 CL 'A'</t>
  </si>
  <si>
    <t>SALESFORCE COM INC COM STK</t>
  </si>
  <si>
    <t>T-MOBILE US INC COM</t>
  </si>
  <si>
    <t>AWK</t>
  </si>
  <si>
    <t>AMERICAN WTR WKS CO INC </t>
  </si>
  <si>
    <t>DOMINION ENERGY INC D</t>
  </si>
  <si>
    <t>EDISON INTERNATIONAL</t>
  </si>
  <si>
    <t>CMA</t>
  </si>
  <si>
    <t>COMERICA INC</t>
  </si>
  <si>
    <t>EA</t>
  </si>
  <si>
    <t>ELECTR ARTS COM</t>
  </si>
  <si>
    <t>COMCAST CORP NEW-CL A</t>
  </si>
  <si>
    <t>CHEESECAKE FACTORY INC COM</t>
  </si>
  <si>
    <t>LIN</t>
  </si>
  <si>
    <t>YUM</t>
  </si>
  <si>
    <t>YUM BRANDS INC</t>
  </si>
  <si>
    <t>KIMBERLY-CLARK CORP COM</t>
  </si>
  <si>
    <t>BOEING CO COM</t>
  </si>
  <si>
    <t>PYPL</t>
  </si>
  <si>
    <t>PAYPAL HLDGS INC COM</t>
  </si>
  <si>
    <t>ECA</t>
  </si>
  <si>
    <t>ENCANA CORP</t>
  </si>
  <si>
    <t>ORLY</t>
  </si>
  <si>
    <t>O REILLY AUTOMOTIVE INC</t>
  </si>
  <si>
    <t>BORG WARNER INC</t>
  </si>
  <si>
    <t>WHD</t>
  </si>
  <si>
    <t>CACTUS INC</t>
  </si>
  <si>
    <t>PEAK</t>
  </si>
  <si>
    <t>HEALTHPEAK PROPERTIES</t>
  </si>
  <si>
    <t xml:space="preserve">EASTMAN CHEMICAL </t>
  </si>
  <si>
    <t>MFC SELECT SECTOR SPDR TR ENERGY</t>
  </si>
  <si>
    <t>AMER ELEC PWR CO INC COM</t>
  </si>
  <si>
    <t>EDISON INTL COM</t>
  </si>
  <si>
    <t>INTEL CORP COM</t>
  </si>
  <si>
    <t>ADOBE SYS INC COM</t>
  </si>
  <si>
    <t>BOOZ ALLEN HAMILTON HLDG CORP CL A COM  STK</t>
  </si>
  <si>
    <t>MICRON TECH INC COM</t>
  </si>
  <si>
    <t>EMR</t>
  </si>
  <si>
    <t>EMERSON ELECTRIC CO COM</t>
  </si>
  <si>
    <t>FEDEX CORP COM</t>
  </si>
  <si>
    <t>APOLLO GLOBAL MGMT</t>
  </si>
  <si>
    <t>MLP ENTERPRISE PRODUCTS PARTNERS LP</t>
  </si>
  <si>
    <t xml:space="preserve">MPL MPLX LP COM </t>
  </si>
  <si>
    <t>DOW CHEMICAL COMPANY</t>
  </si>
  <si>
    <t>MPC</t>
  </si>
  <si>
    <t>MARATHON PETROLEUM CORPORATION</t>
  </si>
  <si>
    <t>GENERAL MILLS INC COM</t>
  </si>
  <si>
    <t>LINDE PLC COM USD0.001</t>
  </si>
  <si>
    <t>SYNOPSYS INC COM</t>
  </si>
  <si>
    <t>MFC SPDR SER TR S&amp;P BIOTECH ETF</t>
  </si>
  <si>
    <t>MFC SPDR S&amp;P 500 ETF TRUST                  UNITS SER 1 S&amp;P</t>
  </si>
  <si>
    <t>CIGNA CORP NEW COM</t>
  </si>
  <si>
    <t>KRAFT HEINZ CO COM</t>
  </si>
  <si>
    <t>DOW DU PONT</t>
  </si>
  <si>
    <t>DUPONT DE NEMOURS INC COMMON STOCK</t>
  </si>
  <si>
    <t>CTVA</t>
  </si>
  <si>
    <t>CORTEVA INC COM USD0.01 WI</t>
  </si>
  <si>
    <t>VERIZON COMMUNICATIONS COM</t>
  </si>
  <si>
    <t>BLACKROCK INC COM STK</t>
  </si>
  <si>
    <t>MLP APOLLO GLOBAL MGMT LLC CL A SHS</t>
  </si>
  <si>
    <t>CXO</t>
  </si>
  <si>
    <t>CONCHO RESOURCES INC</t>
  </si>
  <si>
    <t>CORTEVA, INC</t>
  </si>
  <si>
    <t>C H ROBINSON WORLDWIDE INC</t>
  </si>
  <si>
    <t>TXT</t>
  </si>
  <si>
    <t>TEXTRON INC</t>
  </si>
  <si>
    <t>FITB</t>
  </si>
  <si>
    <t>FIFTH THIRD BANCORP</t>
  </si>
  <si>
    <t>GSK</t>
  </si>
  <si>
    <t>GLAXOSMITHKLINE PLC</t>
  </si>
  <si>
    <t>ES</t>
  </si>
  <si>
    <t>EVERSOURCE</t>
  </si>
  <si>
    <t>PWR</t>
  </si>
  <si>
    <t>QUANTA SERVICES</t>
  </si>
  <si>
    <t>GPN</t>
  </si>
  <si>
    <t>GLOBAL PAYMENTS INC</t>
  </si>
  <si>
    <t>CONCHO RES INC COM STK</t>
  </si>
  <si>
    <t>SRPT</t>
  </si>
  <si>
    <t>SAREPTA THERAPEUTICS INC COM</t>
  </si>
  <si>
    <t>HUM</t>
  </si>
  <si>
    <t>HUMANA INC COM</t>
  </si>
  <si>
    <t>O REILLY AUTOMOTIVE INC NEW COM USD0.01</t>
  </si>
  <si>
    <t>RALPH LAUREN CORP CL A CL A</t>
  </si>
  <si>
    <t>HOME DEPOT INC COM</t>
  </si>
  <si>
    <t>DOMINION ENERGY INC COM STK NPV</t>
  </si>
  <si>
    <t>SEMPRA ENERGY INC COM STK</t>
  </si>
  <si>
    <t>LAM RESH CORP COM</t>
  </si>
  <si>
    <t>LMT</t>
  </si>
  <si>
    <t>LOCKHEED MARTIN CORP COM</t>
  </si>
  <si>
    <t>ATVI</t>
  </si>
  <si>
    <t>ACTIVISION BLIZZARD INC COM STK</t>
  </si>
  <si>
    <t>HERSHEY COMPANY COM STK USD1</t>
  </si>
  <si>
    <t>WALMART INC COM</t>
  </si>
  <si>
    <t>BUY</t>
  </si>
  <si>
    <t>SELL</t>
  </si>
  <si>
    <t>SHAVE</t>
  </si>
  <si>
    <t>ADD</t>
  </si>
  <si>
    <t>Trade Type</t>
  </si>
  <si>
    <t>May be an Add actually - need to check the anchor file</t>
  </si>
  <si>
    <t>X</t>
  </si>
  <si>
    <t>Not sure if we even held this - trying to verify</t>
  </si>
  <si>
    <t xml:space="preserve">*may be an add - verify </t>
  </si>
  <si>
    <t>*verify - sell or shave</t>
  </si>
  <si>
    <t xml:space="preserve">FIFTH THIRD BANCORP </t>
  </si>
  <si>
    <t>UNION PACIFIC CORPORATION</t>
  </si>
  <si>
    <t>THE ALLSTATE CORPORATION</t>
  </si>
  <si>
    <t>THE TJX COMPANIES, INC.</t>
  </si>
  <si>
    <t>really weird. The math adds up but it looks like bought shares, instantly sold some, and then sold another 440 to reverse the transaction</t>
  </si>
  <si>
    <t>(Head Trader possibly went rogue? haha)</t>
  </si>
  <si>
    <t>Date possibly wrong?</t>
  </si>
  <si>
    <t>LOWE'S COMPANIES INC</t>
  </si>
  <si>
    <t>THE COCA-COLA COMPANY</t>
  </si>
  <si>
    <t>THE PROCTER &amp; GAMBLE COMPANY</t>
  </si>
  <si>
    <t>THE GOLDMAN SACHS GROUP</t>
  </si>
  <si>
    <t>*Rogue trader again??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</si>
</sst>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0;_(* &quot;-&quot;??_);@"/>
    <numFmt numFmtId="165" formatCode="#,##0.00_);\(#,##0.00\);_(* &quot;-&quot;??_);@"/>
    <numFmt numFmtId="166" formatCode="#,##0_);\(#,##0\);&quot;-&quot;?_);_(@_)"/>
    <numFmt numFmtId="167" formatCode="#,##0.00;\-#,##0.00;&quot;-&quot;??;@"/>
    <numFmt numFmtId="168" formatCode="#,##0.000_);\(#,##0.000\)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EBEBEB"/>
        <bgColor theme="0" tint="-0.14996795556505021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6795556505021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</borders>
  <cellStyleXfs count="6">
    <xf numFmtId="0" fontId="0" fillId="0" borderId="0"/>
    <xf numFmtId="164" fontId="1" fillId="0" borderId="0" applyFont="0" applyFill="0" applyBorder="0" applyProtection="0">
      <alignment horizontal="center" vertical="center"/>
    </xf>
    <xf numFmtId="0" fontId="2" fillId="0" borderId="0" applyFill="0" applyBorder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3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1" applyFont="1" applyFill="1" applyBorder="1">
      <alignment horizontal="center" vertical="center"/>
    </xf>
    <xf numFmtId="166" fontId="4" fillId="3" borderId="3" xfId="4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6" fillId="2" borderId="1" xfId="1" applyFont="1" applyFill="1" applyBorder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2" applyFont="1" applyFill="1" applyBorder="1">
      <alignment vertical="center"/>
    </xf>
    <xf numFmtId="165" fontId="6" fillId="2" borderId="0" xfId="3" applyFont="1" applyFill="1" applyBorder="1">
      <alignment vertical="center"/>
    </xf>
    <xf numFmtId="166" fontId="6" fillId="2" borderId="0" xfId="4" applyFont="1" applyFill="1" applyBorder="1">
      <alignment vertical="center"/>
    </xf>
    <xf numFmtId="167" fontId="6" fillId="2" borderId="0" xfId="5" applyFont="1" applyFill="1" applyBorder="1">
      <alignment vertical="center"/>
    </xf>
    <xf numFmtId="164" fontId="6" fillId="2" borderId="0" xfId="1" applyFont="1" applyFill="1" applyBorder="1">
      <alignment horizontal="center" vertical="center"/>
    </xf>
    <xf numFmtId="165" fontId="8" fillId="2" borderId="0" xfId="3" applyFont="1" applyFill="1" applyBorder="1">
      <alignment vertical="center"/>
    </xf>
    <xf numFmtId="0" fontId="6" fillId="0" borderId="0" xfId="0" applyFont="1"/>
    <xf numFmtId="164" fontId="6" fillId="0" borderId="1" xfId="1" applyFont="1" applyBorder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2" applyFont="1" applyBorder="1">
      <alignment vertical="center"/>
    </xf>
    <xf numFmtId="165" fontId="6" fillId="0" borderId="0" xfId="3" applyFont="1" applyBorder="1">
      <alignment vertical="center"/>
    </xf>
    <xf numFmtId="166" fontId="6" fillId="0" borderId="0" xfId="4" applyFont="1" applyBorder="1">
      <alignment vertical="center"/>
    </xf>
    <xf numFmtId="167" fontId="6" fillId="0" borderId="0" xfId="5" applyFont="1" applyBorder="1">
      <alignment vertical="center"/>
    </xf>
    <xf numFmtId="164" fontId="6" fillId="0" borderId="0" xfId="1" applyFont="1" applyBorder="1">
      <alignment horizontal="center" vertical="center"/>
    </xf>
    <xf numFmtId="165" fontId="8" fillId="0" borderId="0" xfId="3" applyFont="1" applyBorder="1">
      <alignment vertic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6" fillId="2" borderId="0" xfId="0" quotePrefix="1" applyFont="1" applyFill="1" applyAlignment="1">
      <alignment vertical="center"/>
    </xf>
    <xf numFmtId="164" fontId="6" fillId="2" borderId="2" xfId="1" applyFont="1" applyFill="1" applyBorder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3" xfId="2" applyFont="1" applyFill="1" applyBorder="1">
      <alignment vertical="center"/>
    </xf>
    <xf numFmtId="165" fontId="6" fillId="2" borderId="3" xfId="3" applyFont="1" applyFill="1" applyBorder="1">
      <alignment vertical="center"/>
    </xf>
    <xf numFmtId="166" fontId="6" fillId="2" borderId="3" xfId="4" applyFont="1" applyFill="1" applyBorder="1">
      <alignment vertical="center"/>
    </xf>
    <xf numFmtId="167" fontId="6" fillId="2" borderId="3" xfId="5" applyFont="1" applyFill="1" applyBorder="1">
      <alignment vertical="center"/>
    </xf>
    <xf numFmtId="164" fontId="6" fillId="2" borderId="3" xfId="1" applyFont="1" applyFill="1" applyBorder="1">
      <alignment horizontal="center" vertical="center"/>
    </xf>
    <xf numFmtId="165" fontId="8" fillId="2" borderId="3" xfId="3" applyFont="1" applyFill="1" applyBorder="1">
      <alignment vertical="center"/>
    </xf>
    <xf numFmtId="165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7" fontId="6" fillId="0" borderId="0" xfId="5" applyFont="1" applyFill="1" applyBorder="1">
      <alignment vertical="center"/>
    </xf>
    <xf numFmtId="165" fontId="3" fillId="0" borderId="0" xfId="0" applyNumberFormat="1" applyFont="1" applyFill="1"/>
    <xf numFmtId="166" fontId="6" fillId="0" borderId="0" xfId="4" applyFont="1" applyFill="1" applyBorder="1">
      <alignment vertical="center"/>
    </xf>
    <xf numFmtId="166" fontId="3" fillId="0" borderId="0" xfId="0" applyNumberFormat="1" applyFont="1" applyFill="1"/>
    <xf numFmtId="0" fontId="6" fillId="5" borderId="0" xfId="0" applyFont="1" applyFill="1" applyAlignment="1">
      <alignment horizontal="center"/>
    </xf>
    <xf numFmtId="164" fontId="6" fillId="5" borderId="1" xfId="1" applyFont="1" applyFill="1" applyBorder="1">
      <alignment horizontal="center" vertical="center"/>
    </xf>
    <xf numFmtId="0" fontId="6" fillId="5" borderId="0" xfId="0" applyFont="1" applyFill="1" applyAlignment="1">
      <alignment vertical="center"/>
    </xf>
    <xf numFmtId="164" fontId="6" fillId="6" borderId="1" xfId="1" applyFont="1" applyFill="1" applyBorder="1">
      <alignment horizontal="center" vertical="center"/>
    </xf>
    <xf numFmtId="0" fontId="6" fillId="6" borderId="0" xfId="0" applyFont="1" applyFill="1" applyAlignment="1">
      <alignment vertical="center"/>
    </xf>
    <xf numFmtId="39" fontId="3" fillId="0" borderId="0" xfId="0" applyNumberFormat="1" applyFont="1" applyFill="1"/>
    <xf numFmtId="168" fontId="3" fillId="0" borderId="0" xfId="0" applyNumberFormat="1" applyFont="1" applyFill="1"/>
  </cellXfs>
  <cellStyles count="6">
    <cellStyle name="Date(11)" xfId="1" xr:uid="{92F32DCF-C6D7-40D1-B7D4-CE7D0E661830}"/>
    <cellStyle name="DollarValue(11-13)" xfId="3" xr:uid="{CDA00BC6-0343-4F0C-88E1-8C080C9E654B}"/>
    <cellStyle name="Normal" xfId="0" builtinId="0"/>
    <cellStyle name="NormalNarrow" xfId="2" xr:uid="{ED084588-E9CB-4D85-8AFA-4AB02CE6B152}"/>
    <cellStyle name="Price-2Dec(8)" xfId="5" xr:uid="{B97FC863-8BDF-4936-BF04-C7FCBAA01EC1}"/>
    <cellStyle name="Shares(8)" xfId="4" xr:uid="{FDE959E9-4865-4485-9DD4-F8F717C199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3741-B3C1-45A5-8D9B-2D9A1B38CE60}">
  <dimension ref="B2:Q1377"/>
  <sheetViews>
    <sheetView tabSelected="1" workbookViewId="0">
      <selection activeCell="G11" sqref="G11"/>
    </sheetView>
  </sheetViews>
  <sheetFormatPr defaultColWidth="9.109375" defaultRowHeight="13.8" x14ac:dyDescent="0.25"/>
  <cols>
    <col min="1" max="1" width="9.109375" style="1"/>
    <col min="2" max="2" width="13" style="1" bestFit="1" customWidth="1"/>
    <col min="3" max="3" width="6.33203125" style="1" bestFit="1" customWidth="1"/>
    <col min="4" max="4" width="7.44140625" style="1" bestFit="1" customWidth="1"/>
    <col min="5" max="5" width="41.5546875" style="1" bestFit="1" customWidth="1"/>
    <col min="6" max="6" width="14.33203125" style="1" bestFit="1" customWidth="1"/>
    <col min="7" max="7" width="11" style="1" bestFit="1" customWidth="1"/>
    <col min="8" max="8" width="13.5546875" style="1" bestFit="1" customWidth="1"/>
    <col min="9" max="9" width="14.33203125" style="1" bestFit="1" customWidth="1"/>
    <col min="10" max="10" width="13.5546875" style="1" bestFit="1" customWidth="1"/>
    <col min="11" max="11" width="13" style="1" bestFit="1" customWidth="1"/>
    <col min="12" max="12" width="14.33203125" style="1" bestFit="1" customWidth="1"/>
    <col min="13" max="13" width="13.6640625" style="1" bestFit="1" customWidth="1"/>
    <col min="14" max="14" width="11.5546875" style="1" bestFit="1" customWidth="1"/>
    <col min="15" max="15" width="13.33203125" style="1" bestFit="1" customWidth="1"/>
    <col min="16" max="17" width="11.5546875" style="1" bestFit="1" customWidth="1"/>
    <col min="18" max="16384" width="9.109375" style="1"/>
  </cols>
  <sheetData>
    <row r="2" spans="2:17" ht="15.6" x14ac:dyDescent="0.25">
      <c r="B2" s="2" t="s">
        <v>0</v>
      </c>
      <c r="C2" s="3" t="s">
        <v>1</v>
      </c>
      <c r="D2" s="4" t="s">
        <v>2</v>
      </c>
      <c r="E2" s="5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6" t="s">
        <v>10</v>
      </c>
      <c r="M2" s="7" t="s">
        <v>887</v>
      </c>
      <c r="P2" s="36"/>
      <c r="Q2" s="37"/>
    </row>
    <row r="3" spans="2:17" ht="15" x14ac:dyDescent="0.25">
      <c r="B3" s="8">
        <v>40200</v>
      </c>
      <c r="C3" s="9" t="s">
        <v>24</v>
      </c>
      <c r="D3" s="9" t="s">
        <v>38</v>
      </c>
      <c r="E3" s="10" t="s">
        <v>39</v>
      </c>
      <c r="F3" s="11">
        <v>-97516.22</v>
      </c>
      <c r="G3" s="12">
        <v>777</v>
      </c>
      <c r="H3" s="13">
        <v>125.493205</v>
      </c>
      <c r="I3" s="11">
        <v>-8</v>
      </c>
      <c r="J3" s="11">
        <v>0</v>
      </c>
      <c r="K3" s="14">
        <v>40205</v>
      </c>
      <c r="L3" s="15">
        <v>-97508.22</v>
      </c>
      <c r="M3" s="25" t="s">
        <v>883</v>
      </c>
    </row>
    <row r="4" spans="2:17" ht="15" x14ac:dyDescent="0.25">
      <c r="B4" s="17">
        <v>40200</v>
      </c>
      <c r="C4" s="18" t="s">
        <v>24</v>
      </c>
      <c r="D4" s="18" t="s">
        <v>40</v>
      </c>
      <c r="E4" s="19" t="s">
        <v>41</v>
      </c>
      <c r="F4" s="20">
        <v>46810.28</v>
      </c>
      <c r="G4" s="21">
        <v>-632</v>
      </c>
      <c r="H4" s="22">
        <v>74.080500000000001</v>
      </c>
      <c r="I4" s="20">
        <v>-8</v>
      </c>
      <c r="J4" s="20">
        <v>-0.6</v>
      </c>
      <c r="K4" s="23">
        <v>40205</v>
      </c>
      <c r="L4" s="24">
        <v>46818.28</v>
      </c>
      <c r="M4" s="25" t="s">
        <v>884</v>
      </c>
      <c r="O4" s="36"/>
    </row>
    <row r="5" spans="2:17" ht="15" x14ac:dyDescent="0.25">
      <c r="B5" s="8">
        <v>40200</v>
      </c>
      <c r="C5" s="9" t="s">
        <v>17</v>
      </c>
      <c r="D5" s="9" t="s">
        <v>42</v>
      </c>
      <c r="E5" s="10" t="s">
        <v>43</v>
      </c>
      <c r="F5" s="11">
        <v>16785.690000000002</v>
      </c>
      <c r="G5" s="12">
        <v>-210</v>
      </c>
      <c r="H5" s="13">
        <v>79.971000000000004</v>
      </c>
      <c r="I5" s="11">
        <v>-8</v>
      </c>
      <c r="J5" s="11">
        <v>-0.22</v>
      </c>
      <c r="K5" s="14">
        <v>40205</v>
      </c>
      <c r="L5" s="15">
        <v>16793.690000000002</v>
      </c>
      <c r="M5" s="25" t="s">
        <v>884</v>
      </c>
    </row>
    <row r="6" spans="2:17" ht="15" x14ac:dyDescent="0.25">
      <c r="B6" s="17">
        <v>40203</v>
      </c>
      <c r="C6" s="18" t="s">
        <v>44</v>
      </c>
      <c r="D6" s="18" t="s">
        <v>45</v>
      </c>
      <c r="E6" s="19" t="s">
        <v>46</v>
      </c>
      <c r="F6" s="20">
        <v>33823.97</v>
      </c>
      <c r="G6" s="21">
        <v>-700</v>
      </c>
      <c r="H6" s="22">
        <v>48.332000000000001</v>
      </c>
      <c r="I6" s="20">
        <v>-8</v>
      </c>
      <c r="J6" s="20">
        <v>-0.43</v>
      </c>
      <c r="K6" s="23">
        <v>40206</v>
      </c>
      <c r="L6" s="24">
        <v>33831.97</v>
      </c>
      <c r="M6" s="25" t="s">
        <v>884</v>
      </c>
      <c r="N6" s="37"/>
      <c r="O6" s="36"/>
    </row>
    <row r="7" spans="2:17" ht="15" x14ac:dyDescent="0.25">
      <c r="B7" s="8">
        <v>40205</v>
      </c>
      <c r="C7" s="9" t="s">
        <v>11</v>
      </c>
      <c r="D7" s="9" t="s">
        <v>47</v>
      </c>
      <c r="E7" s="10" t="s">
        <v>48</v>
      </c>
      <c r="F7" s="11">
        <v>58702.490000000005</v>
      </c>
      <c r="G7" s="12">
        <v>-950</v>
      </c>
      <c r="H7" s="13">
        <v>61.809744000000002</v>
      </c>
      <c r="I7" s="11">
        <v>-16</v>
      </c>
      <c r="J7" s="11">
        <v>-0.76</v>
      </c>
      <c r="K7" s="14">
        <v>40210</v>
      </c>
      <c r="L7" s="15">
        <v>58718.490000000005</v>
      </c>
      <c r="M7" s="25" t="s">
        <v>884</v>
      </c>
      <c r="N7" s="38"/>
      <c r="O7" s="39"/>
      <c r="P7" s="38"/>
    </row>
    <row r="8" spans="2:17" ht="15" x14ac:dyDescent="0.25">
      <c r="B8" s="8">
        <v>40205</v>
      </c>
      <c r="C8" s="9" t="s">
        <v>13</v>
      </c>
      <c r="D8" s="9" t="s">
        <v>11</v>
      </c>
      <c r="E8" s="10" t="s">
        <v>16</v>
      </c>
      <c r="F8" s="11">
        <v>49165.37</v>
      </c>
      <c r="G8" s="12">
        <v>-1110</v>
      </c>
      <c r="H8" s="13">
        <v>44.300899999999999</v>
      </c>
      <c r="I8" s="11">
        <v>-8</v>
      </c>
      <c r="J8" s="11">
        <v>-0.63</v>
      </c>
      <c r="K8" s="14">
        <v>40210</v>
      </c>
      <c r="L8" s="15">
        <v>49173.37</v>
      </c>
      <c r="M8" s="25" t="s">
        <v>884</v>
      </c>
      <c r="N8" s="38"/>
      <c r="O8" s="38"/>
      <c r="P8" s="38"/>
    </row>
    <row r="9" spans="2:17" ht="15" x14ac:dyDescent="0.25">
      <c r="B9" s="17">
        <v>40210</v>
      </c>
      <c r="C9" s="18" t="s">
        <v>24</v>
      </c>
      <c r="D9" s="18" t="s">
        <v>49</v>
      </c>
      <c r="E9" s="19" t="s">
        <v>50</v>
      </c>
      <c r="F9" s="20">
        <v>-64123.42</v>
      </c>
      <c r="G9" s="21">
        <v>3400</v>
      </c>
      <c r="H9" s="22">
        <v>18.856300000000001</v>
      </c>
      <c r="I9" s="20">
        <v>-12</v>
      </c>
      <c r="J9" s="20">
        <v>0</v>
      </c>
      <c r="K9" s="23">
        <v>40213</v>
      </c>
      <c r="L9" s="24">
        <v>-64111.42</v>
      </c>
      <c r="M9" s="25" t="s">
        <v>883</v>
      </c>
      <c r="N9" s="38"/>
      <c r="O9" s="38"/>
      <c r="P9" s="38"/>
    </row>
    <row r="10" spans="2:17" ht="15" x14ac:dyDescent="0.25">
      <c r="B10" s="8">
        <v>40210</v>
      </c>
      <c r="C10" s="9" t="s">
        <v>11</v>
      </c>
      <c r="D10" s="9" t="s">
        <v>51</v>
      </c>
      <c r="E10" s="10" t="s">
        <v>901</v>
      </c>
      <c r="F10" s="11">
        <v>75987.09</v>
      </c>
      <c r="G10" s="12">
        <v>-1400</v>
      </c>
      <c r="H10" s="13">
        <v>54.282899999999998</v>
      </c>
      <c r="I10" s="11">
        <v>-8</v>
      </c>
      <c r="J10" s="11">
        <v>-0.97</v>
      </c>
      <c r="K10" s="14">
        <v>40213</v>
      </c>
      <c r="L10" s="15">
        <v>75995.09</v>
      </c>
      <c r="M10" s="25" t="s">
        <v>884</v>
      </c>
      <c r="N10" s="38"/>
      <c r="O10" s="38"/>
      <c r="P10" s="38"/>
    </row>
    <row r="11" spans="2:17" ht="15" x14ac:dyDescent="0.25">
      <c r="B11" s="8">
        <v>40210</v>
      </c>
      <c r="C11" s="9" t="s">
        <v>11</v>
      </c>
      <c r="D11" s="9" t="s">
        <v>52</v>
      </c>
      <c r="E11" s="10" t="s">
        <v>53</v>
      </c>
      <c r="F11" s="11">
        <v>-81430.7</v>
      </c>
      <c r="G11" s="12">
        <v>3010</v>
      </c>
      <c r="H11" s="13">
        <v>27.050697674418604</v>
      </c>
      <c r="I11" s="11">
        <v>-8.1</v>
      </c>
      <c r="J11" s="11">
        <v>0</v>
      </c>
      <c r="K11" s="14">
        <v>40213</v>
      </c>
      <c r="L11" s="15">
        <v>-81422.600000000006</v>
      </c>
      <c r="M11" s="25" t="s">
        <v>883</v>
      </c>
      <c r="N11" s="40"/>
      <c r="O11" s="41"/>
      <c r="P11" s="39"/>
    </row>
    <row r="12" spans="2:17" ht="15" x14ac:dyDescent="0.25">
      <c r="B12" s="8">
        <v>40210</v>
      </c>
      <c r="C12" s="9" t="s">
        <v>54</v>
      </c>
      <c r="D12" s="9" t="s">
        <v>55</v>
      </c>
      <c r="E12" s="10" t="s">
        <v>56</v>
      </c>
      <c r="F12" s="11">
        <v>33651.21</v>
      </c>
      <c r="G12" s="12">
        <v>-630</v>
      </c>
      <c r="H12" s="13">
        <v>53.427999999999997</v>
      </c>
      <c r="I12" s="11">
        <v>-8</v>
      </c>
      <c r="J12" s="11">
        <v>-0.43</v>
      </c>
      <c r="K12" s="14">
        <v>40213</v>
      </c>
      <c r="L12" s="15">
        <v>33659.21</v>
      </c>
      <c r="M12" s="25" t="s">
        <v>885</v>
      </c>
      <c r="N12" s="38"/>
      <c r="O12" s="41"/>
      <c r="P12" s="39"/>
    </row>
    <row r="13" spans="2:17" ht="15" x14ac:dyDescent="0.25">
      <c r="B13" s="17">
        <v>40210</v>
      </c>
      <c r="C13" s="18" t="s">
        <v>54</v>
      </c>
      <c r="D13" s="18" t="s">
        <v>57</v>
      </c>
      <c r="E13" s="19" t="s">
        <v>58</v>
      </c>
      <c r="F13" s="20">
        <v>-70838.33</v>
      </c>
      <c r="G13" s="21">
        <v>3400</v>
      </c>
      <c r="H13" s="22">
        <v>20.831275882352941</v>
      </c>
      <c r="I13" s="20">
        <v>-12</v>
      </c>
      <c r="J13" s="20"/>
      <c r="K13" s="23">
        <v>40213</v>
      </c>
      <c r="L13" s="24">
        <v>-70826.33</v>
      </c>
      <c r="M13" s="25" t="s">
        <v>883</v>
      </c>
      <c r="N13" s="40"/>
      <c r="O13" s="41"/>
      <c r="P13" s="39"/>
    </row>
    <row r="14" spans="2:17" ht="15" x14ac:dyDescent="0.25">
      <c r="B14" s="17">
        <v>40210</v>
      </c>
      <c r="C14" s="18" t="s">
        <v>59</v>
      </c>
      <c r="D14" s="18" t="s">
        <v>60</v>
      </c>
      <c r="E14" s="19" t="s">
        <v>61</v>
      </c>
      <c r="F14" s="20">
        <v>24911.919999999998</v>
      </c>
      <c r="G14" s="21">
        <v>-845</v>
      </c>
      <c r="H14" s="22">
        <v>29.491405325443786</v>
      </c>
      <c r="I14" s="20">
        <v>-8</v>
      </c>
      <c r="J14" s="20">
        <v>-0.32</v>
      </c>
      <c r="K14" s="23">
        <v>40213</v>
      </c>
      <c r="L14" s="24">
        <v>24919.919999999998</v>
      </c>
      <c r="M14" s="25" t="s">
        <v>885</v>
      </c>
      <c r="N14" s="40"/>
      <c r="O14" s="41"/>
      <c r="P14" s="39"/>
    </row>
    <row r="15" spans="2:17" ht="15" x14ac:dyDescent="0.25">
      <c r="B15" s="17">
        <v>40210</v>
      </c>
      <c r="C15" s="18" t="s">
        <v>44</v>
      </c>
      <c r="D15" s="18" t="s">
        <v>62</v>
      </c>
      <c r="E15" s="19" t="s">
        <v>63</v>
      </c>
      <c r="F15" s="20">
        <v>-33663.479999999996</v>
      </c>
      <c r="G15" s="21">
        <v>560</v>
      </c>
      <c r="H15" s="22">
        <v>60.099078571428571</v>
      </c>
      <c r="I15" s="11">
        <v>-8</v>
      </c>
      <c r="J15" s="20">
        <v>0</v>
      </c>
      <c r="K15" s="23">
        <v>40213</v>
      </c>
      <c r="L15" s="24">
        <v>-33655.479999999996</v>
      </c>
      <c r="M15" s="25" t="s">
        <v>883</v>
      </c>
      <c r="N15" s="38"/>
      <c r="O15" s="38"/>
      <c r="P15" s="38"/>
    </row>
    <row r="16" spans="2:17" ht="15" x14ac:dyDescent="0.25">
      <c r="B16" s="17">
        <v>40219</v>
      </c>
      <c r="C16" s="18" t="s">
        <v>27</v>
      </c>
      <c r="D16" s="18" t="s">
        <v>64</v>
      </c>
      <c r="E16" s="19" t="s">
        <v>65</v>
      </c>
      <c r="F16" s="20">
        <v>25839.67</v>
      </c>
      <c r="G16" s="21">
        <v>-400</v>
      </c>
      <c r="H16" s="22">
        <v>64.62</v>
      </c>
      <c r="I16" s="20">
        <v>-8</v>
      </c>
      <c r="J16" s="20">
        <v>-0.33</v>
      </c>
      <c r="K16" s="23">
        <v>40225</v>
      </c>
      <c r="L16" s="24">
        <v>25847.67</v>
      </c>
      <c r="M16" s="25" t="s">
        <v>885</v>
      </c>
      <c r="N16" s="38"/>
      <c r="O16" s="38"/>
      <c r="P16" s="38"/>
    </row>
    <row r="17" spans="2:17" ht="15" x14ac:dyDescent="0.25">
      <c r="B17" s="8">
        <v>40219</v>
      </c>
      <c r="C17" s="9" t="s">
        <v>27</v>
      </c>
      <c r="D17" s="9" t="s">
        <v>66</v>
      </c>
      <c r="E17" s="10" t="s">
        <v>67</v>
      </c>
      <c r="F17" s="11">
        <v>39454.870000000003</v>
      </c>
      <c r="G17" s="12">
        <v>-990</v>
      </c>
      <c r="H17" s="13">
        <v>39.862000000000002</v>
      </c>
      <c r="I17" s="11">
        <v>-8</v>
      </c>
      <c r="J17" s="11">
        <v>-0.51</v>
      </c>
      <c r="K17" s="14">
        <v>40225</v>
      </c>
      <c r="L17" s="15">
        <v>39462.870000000003</v>
      </c>
      <c r="M17" s="25" t="s">
        <v>885</v>
      </c>
      <c r="N17" s="38"/>
      <c r="O17" s="38"/>
      <c r="P17" s="38"/>
      <c r="Q17" s="38"/>
    </row>
    <row r="18" spans="2:17" ht="15" x14ac:dyDescent="0.25">
      <c r="B18" s="17">
        <v>40219</v>
      </c>
      <c r="C18" s="18" t="s">
        <v>68</v>
      </c>
      <c r="D18" s="18" t="s">
        <v>69</v>
      </c>
      <c r="E18" s="19" t="s">
        <v>70</v>
      </c>
      <c r="F18" s="20">
        <v>65871.8</v>
      </c>
      <c r="G18" s="21">
        <v>-1050</v>
      </c>
      <c r="H18" s="22">
        <v>62.74346666666667</v>
      </c>
      <c r="I18" s="20">
        <v>-8</v>
      </c>
      <c r="J18" s="20">
        <f>-0.16-0.16-0.52</f>
        <v>-0.84000000000000008</v>
      </c>
      <c r="K18" s="23">
        <v>40225</v>
      </c>
      <c r="L18" s="24">
        <v>65879.8</v>
      </c>
      <c r="M18" s="25" t="s">
        <v>884</v>
      </c>
      <c r="N18" s="38"/>
      <c r="O18" s="41"/>
      <c r="P18" s="39"/>
      <c r="Q18" s="38"/>
    </row>
    <row r="19" spans="2:17" ht="15" x14ac:dyDescent="0.25">
      <c r="B19" s="8">
        <v>40219</v>
      </c>
      <c r="C19" s="9" t="s">
        <v>68</v>
      </c>
      <c r="D19" s="9" t="s">
        <v>71</v>
      </c>
      <c r="E19" s="10" t="s">
        <v>72</v>
      </c>
      <c r="F19" s="11">
        <v>-55878.39</v>
      </c>
      <c r="G19" s="12">
        <v>953</v>
      </c>
      <c r="H19" s="13">
        <v>58.625799999999998</v>
      </c>
      <c r="I19" s="11">
        <v>-8</v>
      </c>
      <c r="J19" s="11">
        <v>0</v>
      </c>
      <c r="K19" s="14">
        <v>40225</v>
      </c>
      <c r="L19" s="15">
        <v>-55870.39</v>
      </c>
      <c r="M19" s="25" t="s">
        <v>883</v>
      </c>
      <c r="N19" s="38"/>
      <c r="O19" s="41"/>
      <c r="P19" s="39"/>
      <c r="Q19" s="38"/>
    </row>
    <row r="20" spans="2:17" ht="15" x14ac:dyDescent="0.25">
      <c r="B20" s="17">
        <v>40238</v>
      </c>
      <c r="C20" s="18" t="s">
        <v>24</v>
      </c>
      <c r="D20" s="18" t="s">
        <v>73</v>
      </c>
      <c r="E20" s="19" t="s">
        <v>74</v>
      </c>
      <c r="F20" s="20">
        <v>34093.69</v>
      </c>
      <c r="G20" s="21">
        <v>-535</v>
      </c>
      <c r="H20" s="22">
        <v>63.7423</v>
      </c>
      <c r="I20" s="20">
        <v>-8</v>
      </c>
      <c r="J20" s="20">
        <v>-0.44</v>
      </c>
      <c r="K20" s="23">
        <v>40241</v>
      </c>
      <c r="L20" s="24">
        <v>34101.69</v>
      </c>
      <c r="M20" s="25" t="s">
        <v>885</v>
      </c>
      <c r="N20" s="38"/>
      <c r="O20" s="41"/>
      <c r="P20" s="39"/>
      <c r="Q20" s="38"/>
    </row>
    <row r="21" spans="2:17" ht="15" x14ac:dyDescent="0.25">
      <c r="B21" s="8">
        <v>40238</v>
      </c>
      <c r="C21" s="9" t="s">
        <v>24</v>
      </c>
      <c r="D21" s="9" t="s">
        <v>75</v>
      </c>
      <c r="E21" s="10" t="s">
        <v>757</v>
      </c>
      <c r="F21" s="11">
        <v>-34236.400000000001</v>
      </c>
      <c r="G21" s="12">
        <v>1085</v>
      </c>
      <c r="H21" s="13">
        <v>31.546912442396312</v>
      </c>
      <c r="I21" s="11">
        <v>-8</v>
      </c>
      <c r="J21" s="11">
        <v>0</v>
      </c>
      <c r="K21" s="14">
        <v>40241</v>
      </c>
      <c r="L21" s="15">
        <v>-34228.400000000001</v>
      </c>
      <c r="M21" s="25" t="s">
        <v>886</v>
      </c>
      <c r="N21" s="38"/>
      <c r="O21" s="41"/>
      <c r="P21" s="39"/>
      <c r="Q21" s="38"/>
    </row>
    <row r="22" spans="2:17" ht="15" x14ac:dyDescent="0.25">
      <c r="B22" s="8">
        <v>40238</v>
      </c>
      <c r="C22" s="9" t="s">
        <v>13</v>
      </c>
      <c r="D22" s="9" t="s">
        <v>36</v>
      </c>
      <c r="E22" s="10" t="s">
        <v>37</v>
      </c>
      <c r="F22" s="11">
        <v>-37456.44</v>
      </c>
      <c r="G22" s="12">
        <v>2810</v>
      </c>
      <c r="H22" s="13">
        <v>13.326846975088969</v>
      </c>
      <c r="I22" s="20">
        <v>-8</v>
      </c>
      <c r="J22" s="11">
        <v>0</v>
      </c>
      <c r="K22" s="14">
        <v>40241</v>
      </c>
      <c r="L22" s="15">
        <v>-37448.44</v>
      </c>
      <c r="M22" s="25" t="s">
        <v>886</v>
      </c>
      <c r="N22" s="38"/>
      <c r="O22" s="42"/>
      <c r="P22" s="38"/>
      <c r="Q22" s="38"/>
    </row>
    <row r="23" spans="2:17" ht="15" x14ac:dyDescent="0.25">
      <c r="B23" s="17">
        <v>40238</v>
      </c>
      <c r="C23" s="18" t="s">
        <v>13</v>
      </c>
      <c r="D23" s="18" t="s">
        <v>30</v>
      </c>
      <c r="E23" s="19" t="s">
        <v>31</v>
      </c>
      <c r="F23" s="20">
        <v>-38438.74</v>
      </c>
      <c r="G23" s="21">
        <v>855</v>
      </c>
      <c r="H23" s="22">
        <v>44.948233918128651</v>
      </c>
      <c r="I23" s="20">
        <v>-8</v>
      </c>
      <c r="J23" s="20">
        <v>0</v>
      </c>
      <c r="K23" s="23">
        <v>40241</v>
      </c>
      <c r="L23" s="24">
        <v>-38430.74</v>
      </c>
      <c r="M23" s="25" t="s">
        <v>886</v>
      </c>
      <c r="N23" s="38"/>
      <c r="O23" s="41"/>
      <c r="P23" s="39"/>
      <c r="Q23" s="38"/>
    </row>
    <row r="24" spans="2:17" ht="15" x14ac:dyDescent="0.25">
      <c r="B24" s="17">
        <v>40252</v>
      </c>
      <c r="C24" s="18" t="s">
        <v>44</v>
      </c>
      <c r="D24" s="18" t="s">
        <v>76</v>
      </c>
      <c r="E24" s="19" t="s">
        <v>77</v>
      </c>
      <c r="F24" s="20">
        <v>-37534.54</v>
      </c>
      <c r="G24" s="21">
        <v>480</v>
      </c>
      <c r="H24" s="22">
        <v>78.180400000000006</v>
      </c>
      <c r="I24" s="20">
        <v>-7.95</v>
      </c>
      <c r="J24" s="20">
        <v>0</v>
      </c>
      <c r="K24" s="23">
        <v>40255</v>
      </c>
      <c r="L24" s="24">
        <v>-37526.589999999997</v>
      </c>
      <c r="M24" s="25" t="s">
        <v>883</v>
      </c>
      <c r="N24" s="38"/>
      <c r="O24" s="38"/>
      <c r="P24" s="38"/>
      <c r="Q24" s="38"/>
    </row>
    <row r="25" spans="2:17" ht="15" x14ac:dyDescent="0.25">
      <c r="B25" s="8">
        <v>40252</v>
      </c>
      <c r="C25" s="9" t="s">
        <v>44</v>
      </c>
      <c r="D25" s="9" t="s">
        <v>78</v>
      </c>
      <c r="E25" s="10" t="s">
        <v>79</v>
      </c>
      <c r="F25" s="11">
        <v>37771.550000000003</v>
      </c>
      <c r="G25" s="12">
        <v>-1000</v>
      </c>
      <c r="H25" s="13">
        <v>37.779990000000005</v>
      </c>
      <c r="I25" s="11">
        <v>-7.95</v>
      </c>
      <c r="J25" s="11">
        <f>-0.05-0.44</f>
        <v>-0.49</v>
      </c>
      <c r="K25" s="14">
        <v>40255</v>
      </c>
      <c r="L25" s="15">
        <v>37779.5</v>
      </c>
      <c r="M25" s="25" t="s">
        <v>884</v>
      </c>
      <c r="N25" s="38"/>
      <c r="O25" s="41"/>
      <c r="P25" s="39"/>
      <c r="Q25" s="38"/>
    </row>
    <row r="26" spans="2:17" ht="15" x14ac:dyDescent="0.25">
      <c r="B26" s="8">
        <v>40259</v>
      </c>
      <c r="C26" s="9" t="s">
        <v>13</v>
      </c>
      <c r="D26" s="9" t="s">
        <v>14</v>
      </c>
      <c r="E26" s="10" t="s">
        <v>15</v>
      </c>
      <c r="F26" s="11">
        <v>-61114.11</v>
      </c>
      <c r="G26" s="12">
        <v>272</v>
      </c>
      <c r="H26" s="13">
        <v>224.655</v>
      </c>
      <c r="I26" s="11">
        <v>-7.95</v>
      </c>
      <c r="J26" s="11">
        <v>0</v>
      </c>
      <c r="K26" s="14">
        <v>40262</v>
      </c>
      <c r="L26" s="15">
        <v>-61106.16</v>
      </c>
      <c r="M26" s="25" t="s">
        <v>886</v>
      </c>
      <c r="N26" s="38"/>
      <c r="O26" s="38"/>
      <c r="P26" s="38"/>
      <c r="Q26" s="38"/>
    </row>
    <row r="27" spans="2:17" ht="15" x14ac:dyDescent="0.25">
      <c r="B27" s="17">
        <v>40259</v>
      </c>
      <c r="C27" s="18" t="s">
        <v>13</v>
      </c>
      <c r="D27" s="18" t="s">
        <v>80</v>
      </c>
      <c r="E27" s="19" t="s">
        <v>81</v>
      </c>
      <c r="F27" s="20">
        <v>45865.8</v>
      </c>
      <c r="G27" s="21">
        <v>-2230</v>
      </c>
      <c r="H27" s="22">
        <v>20.571452914798208</v>
      </c>
      <c r="I27" s="20">
        <v>-7.95</v>
      </c>
      <c r="J27" s="20">
        <v>-0.59000000000000008</v>
      </c>
      <c r="K27" s="23">
        <v>40262</v>
      </c>
      <c r="L27" s="24">
        <v>45873.75</v>
      </c>
      <c r="M27" s="25" t="s">
        <v>884</v>
      </c>
      <c r="N27" s="38"/>
      <c r="O27" s="41"/>
      <c r="P27" s="39"/>
      <c r="Q27" s="38"/>
    </row>
    <row r="28" spans="2:17" ht="15" x14ac:dyDescent="0.25">
      <c r="B28" s="8">
        <v>40259</v>
      </c>
      <c r="C28" s="9" t="s">
        <v>68</v>
      </c>
      <c r="D28" s="9" t="s">
        <v>82</v>
      </c>
      <c r="E28" s="10" t="s">
        <v>83</v>
      </c>
      <c r="F28" s="11">
        <v>85423.09</v>
      </c>
      <c r="G28" s="12">
        <v>-1500</v>
      </c>
      <c r="H28" s="13">
        <v>56.954766666666664</v>
      </c>
      <c r="I28" s="11">
        <v>-7.95</v>
      </c>
      <c r="J28" s="11">
        <v>-1.1099999999999999</v>
      </c>
      <c r="K28" s="14">
        <v>40262</v>
      </c>
      <c r="L28" s="15">
        <v>85431.040000000008</v>
      </c>
      <c r="M28" s="25" t="s">
        <v>884</v>
      </c>
      <c r="N28" s="48"/>
      <c r="O28" s="41"/>
      <c r="P28" s="39"/>
      <c r="Q28" s="38"/>
    </row>
    <row r="29" spans="2:17" ht="15" x14ac:dyDescent="0.25">
      <c r="B29" s="8">
        <v>40266</v>
      </c>
      <c r="C29" s="9" t="s">
        <v>11</v>
      </c>
      <c r="D29" s="9" t="s">
        <v>20</v>
      </c>
      <c r="E29" s="10" t="s">
        <v>21</v>
      </c>
      <c r="F29" s="11">
        <v>80111.570000000007</v>
      </c>
      <c r="G29" s="12">
        <v>-1200</v>
      </c>
      <c r="H29" s="13">
        <v>66.767399999999995</v>
      </c>
      <c r="I29" s="11">
        <v>-7.95</v>
      </c>
      <c r="J29" s="11">
        <v>-1.36</v>
      </c>
      <c r="K29" s="14">
        <v>40269</v>
      </c>
      <c r="L29" s="15">
        <v>80119.520000000004</v>
      </c>
      <c r="M29" s="25" t="s">
        <v>884</v>
      </c>
      <c r="N29" s="48"/>
      <c r="O29" s="41"/>
      <c r="P29" s="39"/>
      <c r="Q29" s="38"/>
    </row>
    <row r="30" spans="2:17" ht="15" x14ac:dyDescent="0.25">
      <c r="B30" s="17">
        <v>40266</v>
      </c>
      <c r="C30" s="18" t="s">
        <v>11</v>
      </c>
      <c r="D30" s="18" t="s">
        <v>84</v>
      </c>
      <c r="E30" s="19" t="s">
        <v>85</v>
      </c>
      <c r="F30" s="20">
        <v>-79819.990000000005</v>
      </c>
      <c r="G30" s="21">
        <v>1540</v>
      </c>
      <c r="H30" s="22">
        <v>51.826000000000001</v>
      </c>
      <c r="I30" s="20">
        <v>-7.95</v>
      </c>
      <c r="J30" s="20">
        <v>0</v>
      </c>
      <c r="K30" s="23">
        <v>40269</v>
      </c>
      <c r="L30" s="24">
        <v>-79812.039999999994</v>
      </c>
      <c r="M30" s="25" t="s">
        <v>883</v>
      </c>
      <c r="N30" s="38"/>
      <c r="O30" s="42"/>
      <c r="P30" s="38"/>
      <c r="Q30" s="38"/>
    </row>
    <row r="31" spans="2:17" ht="15" x14ac:dyDescent="0.25">
      <c r="B31" s="8">
        <v>40266</v>
      </c>
      <c r="C31" s="9" t="s">
        <v>13</v>
      </c>
      <c r="D31" s="9" t="s">
        <v>86</v>
      </c>
      <c r="E31" s="10" t="s">
        <v>903</v>
      </c>
      <c r="F31" s="11">
        <v>-72200.27</v>
      </c>
      <c r="G31" s="12">
        <v>415</v>
      </c>
      <c r="H31" s="13">
        <v>173.95740000000001</v>
      </c>
      <c r="I31" s="11">
        <v>-7.95</v>
      </c>
      <c r="J31" s="11">
        <v>0</v>
      </c>
      <c r="K31" s="14">
        <v>40269</v>
      </c>
      <c r="L31" s="15">
        <v>-72192.320000000007</v>
      </c>
      <c r="M31" s="25" t="s">
        <v>886</v>
      </c>
      <c r="N31" s="38"/>
      <c r="O31" s="38"/>
      <c r="P31" s="38"/>
      <c r="Q31" s="38"/>
    </row>
    <row r="32" spans="2:17" ht="15" x14ac:dyDescent="0.25">
      <c r="B32" s="17">
        <v>40273</v>
      </c>
      <c r="C32" s="18" t="s">
        <v>13</v>
      </c>
      <c r="D32" s="18" t="s">
        <v>87</v>
      </c>
      <c r="E32" s="19" t="s">
        <v>88</v>
      </c>
      <c r="F32" s="20">
        <v>-147565.34000000003</v>
      </c>
      <c r="G32" s="21">
        <v>8130</v>
      </c>
      <c r="H32" s="22">
        <v>18.149740467404673</v>
      </c>
      <c r="I32" s="20">
        <v>-7.95</v>
      </c>
      <c r="J32" s="20">
        <v>0</v>
      </c>
      <c r="K32" s="23">
        <v>40276</v>
      </c>
      <c r="L32" s="24">
        <v>-147557.39000000001</v>
      </c>
      <c r="M32" s="25" t="s">
        <v>883</v>
      </c>
      <c r="N32" s="38"/>
      <c r="O32" s="38"/>
      <c r="P32" s="38"/>
      <c r="Q32" s="38"/>
    </row>
    <row r="33" spans="2:17" ht="15" x14ac:dyDescent="0.25">
      <c r="B33" s="8">
        <v>40273</v>
      </c>
      <c r="C33" s="9" t="s">
        <v>13</v>
      </c>
      <c r="D33" s="9" t="s">
        <v>89</v>
      </c>
      <c r="E33" s="10" t="s">
        <v>90</v>
      </c>
      <c r="F33" s="11">
        <v>149421.87</v>
      </c>
      <c r="G33" s="12">
        <v>-3308</v>
      </c>
      <c r="H33" s="13">
        <v>45.173022974607015</v>
      </c>
      <c r="I33" s="11">
        <v>-7.95</v>
      </c>
      <c r="J33" s="11">
        <v>-2.54</v>
      </c>
      <c r="K33" s="14">
        <v>40276</v>
      </c>
      <c r="L33" s="15">
        <v>149429.82</v>
      </c>
      <c r="M33" s="25" t="s">
        <v>884</v>
      </c>
      <c r="N33" s="38"/>
      <c r="O33" s="38"/>
      <c r="P33" s="38"/>
      <c r="Q33" s="38"/>
    </row>
    <row r="34" spans="2:17" ht="15" x14ac:dyDescent="0.25">
      <c r="B34" s="8">
        <v>40273</v>
      </c>
      <c r="C34" s="9" t="s">
        <v>68</v>
      </c>
      <c r="D34" s="9" t="s">
        <v>91</v>
      </c>
      <c r="E34" s="10" t="s">
        <v>92</v>
      </c>
      <c r="F34" s="11">
        <v>30597.57</v>
      </c>
      <c r="G34" s="12">
        <v>-480</v>
      </c>
      <c r="H34" s="13">
        <v>63.762604166666669</v>
      </c>
      <c r="I34" s="11">
        <v>-7.95</v>
      </c>
      <c r="J34" s="11">
        <f>-0.14-0.39</f>
        <v>-0.53</v>
      </c>
      <c r="K34" s="14">
        <v>40276</v>
      </c>
      <c r="L34" s="15">
        <v>30605.52</v>
      </c>
      <c r="M34" s="25" t="s">
        <v>885</v>
      </c>
      <c r="N34" s="38"/>
      <c r="O34" s="38"/>
      <c r="P34" s="38"/>
      <c r="Q34" s="38"/>
    </row>
    <row r="35" spans="2:17" ht="15" x14ac:dyDescent="0.25">
      <c r="B35" s="8">
        <v>40276</v>
      </c>
      <c r="C35" s="9" t="s">
        <v>13</v>
      </c>
      <c r="D35" s="9" t="s">
        <v>93</v>
      </c>
      <c r="E35" s="10" t="s">
        <v>94</v>
      </c>
      <c r="F35" s="11">
        <v>-60679.439999999995</v>
      </c>
      <c r="G35" s="12">
        <v>4175</v>
      </c>
      <c r="H35" s="13">
        <v>14.532092215568863</v>
      </c>
      <c r="I35" s="11">
        <v>-7.95</v>
      </c>
      <c r="J35" s="11">
        <v>0</v>
      </c>
      <c r="K35" s="14">
        <v>40281</v>
      </c>
      <c r="L35" s="15">
        <v>-60671.49</v>
      </c>
      <c r="M35" s="25" t="s">
        <v>883</v>
      </c>
      <c r="N35" s="38"/>
      <c r="O35" s="38"/>
      <c r="P35" s="38"/>
      <c r="Q35" s="38"/>
    </row>
    <row r="36" spans="2:17" ht="15" x14ac:dyDescent="0.25">
      <c r="B36" s="8">
        <v>40276</v>
      </c>
      <c r="C36" s="9" t="s">
        <v>13</v>
      </c>
      <c r="D36" s="9" t="s">
        <v>95</v>
      </c>
      <c r="E36" s="10" t="s">
        <v>96</v>
      </c>
      <c r="F36" s="11">
        <v>60212.31</v>
      </c>
      <c r="G36" s="12">
        <v>-1340</v>
      </c>
      <c r="H36" s="13">
        <v>44.941253731343288</v>
      </c>
      <c r="I36" s="11">
        <v>-7.95</v>
      </c>
      <c r="J36" s="11">
        <f>-0.26-0.76</f>
        <v>-1.02</v>
      </c>
      <c r="K36" s="14">
        <v>40281</v>
      </c>
      <c r="L36" s="15">
        <v>60220.259999999995</v>
      </c>
      <c r="M36" s="25" t="s">
        <v>884</v>
      </c>
      <c r="N36" s="38"/>
      <c r="O36" s="41"/>
      <c r="P36" s="39"/>
      <c r="Q36" s="38"/>
    </row>
    <row r="37" spans="2:17" ht="15" x14ac:dyDescent="0.25">
      <c r="B37" s="8">
        <v>40276</v>
      </c>
      <c r="C37" s="9" t="s">
        <v>68</v>
      </c>
      <c r="D37" s="9" t="s">
        <v>97</v>
      </c>
      <c r="E37" s="10" t="s">
        <v>98</v>
      </c>
      <c r="F37" s="11">
        <v>-68393.52</v>
      </c>
      <c r="G37" s="12">
        <v>1100</v>
      </c>
      <c r="H37" s="13">
        <v>62.168700000000001</v>
      </c>
      <c r="I37" s="11">
        <v>-7.95</v>
      </c>
      <c r="J37" s="11">
        <v>0</v>
      </c>
      <c r="K37" s="14">
        <v>40281</v>
      </c>
      <c r="L37" s="15">
        <v>-68385.570000000007</v>
      </c>
      <c r="M37" s="25" t="s">
        <v>883</v>
      </c>
      <c r="N37" s="38"/>
      <c r="O37" s="41"/>
      <c r="P37" s="39"/>
      <c r="Q37" s="38"/>
    </row>
    <row r="38" spans="2:17" ht="15" x14ac:dyDescent="0.25">
      <c r="B38" s="17">
        <v>40281</v>
      </c>
      <c r="C38" s="18" t="s">
        <v>24</v>
      </c>
      <c r="D38" s="18" t="s">
        <v>25</v>
      </c>
      <c r="E38" s="19" t="s">
        <v>26</v>
      </c>
      <c r="F38" s="20">
        <v>50726.69</v>
      </c>
      <c r="G38" s="21">
        <v>-290</v>
      </c>
      <c r="H38" s="22">
        <v>174.95</v>
      </c>
      <c r="I38" s="20">
        <v>-7.95</v>
      </c>
      <c r="J38" s="20">
        <v>-0.86</v>
      </c>
      <c r="K38" s="23">
        <v>40284</v>
      </c>
      <c r="L38" s="24">
        <v>50734.64</v>
      </c>
      <c r="M38" s="25" t="s">
        <v>884</v>
      </c>
      <c r="N38" s="38"/>
      <c r="O38" s="41"/>
      <c r="P38" s="39"/>
      <c r="Q38" s="38"/>
    </row>
    <row r="39" spans="2:17" ht="15" x14ac:dyDescent="0.25">
      <c r="B39" s="8">
        <v>40281</v>
      </c>
      <c r="C39" s="9" t="s">
        <v>24</v>
      </c>
      <c r="D39" s="9" t="s">
        <v>99</v>
      </c>
      <c r="E39" s="10" t="s">
        <v>100</v>
      </c>
      <c r="F39" s="11">
        <v>-49666.39</v>
      </c>
      <c r="G39" s="12">
        <v>1550</v>
      </c>
      <c r="H39" s="13">
        <v>32.037700000000001</v>
      </c>
      <c r="I39" s="11">
        <v>-7.95</v>
      </c>
      <c r="J39" s="11">
        <v>0</v>
      </c>
      <c r="K39" s="14">
        <v>40284</v>
      </c>
      <c r="L39" s="15">
        <v>-49658.44</v>
      </c>
      <c r="M39" s="25" t="s">
        <v>883</v>
      </c>
      <c r="N39" s="38"/>
      <c r="O39" s="41"/>
      <c r="P39" s="39"/>
      <c r="Q39" s="38"/>
    </row>
    <row r="40" spans="2:17" ht="15" x14ac:dyDescent="0.25">
      <c r="B40" s="17">
        <v>40289</v>
      </c>
      <c r="C40" s="18" t="s">
        <v>27</v>
      </c>
      <c r="D40" s="18" t="s">
        <v>101</v>
      </c>
      <c r="E40" s="19" t="s">
        <v>102</v>
      </c>
      <c r="F40" s="20">
        <v>123231.83</v>
      </c>
      <c r="G40" s="21">
        <v>-1140</v>
      </c>
      <c r="H40" s="22">
        <v>108.1069</v>
      </c>
      <c r="I40" s="20">
        <v>-7.95</v>
      </c>
      <c r="J40" s="20">
        <v>-2.09</v>
      </c>
      <c r="K40" s="23">
        <v>40294</v>
      </c>
      <c r="L40" s="24">
        <v>123239.78</v>
      </c>
      <c r="M40" s="25" t="s">
        <v>884</v>
      </c>
      <c r="N40" s="38"/>
      <c r="O40" s="41"/>
      <c r="P40" s="39"/>
      <c r="Q40" s="38"/>
    </row>
    <row r="41" spans="2:17" ht="15" x14ac:dyDescent="0.25">
      <c r="B41" s="8">
        <v>40289</v>
      </c>
      <c r="C41" s="9" t="s">
        <v>27</v>
      </c>
      <c r="D41" s="9" t="s">
        <v>103</v>
      </c>
      <c r="E41" s="10" t="s">
        <v>104</v>
      </c>
      <c r="F41" s="11">
        <v>-63274.35</v>
      </c>
      <c r="G41" s="12">
        <v>2424</v>
      </c>
      <c r="H41" s="13">
        <v>26.1</v>
      </c>
      <c r="I41" s="11">
        <v>-7.95</v>
      </c>
      <c r="J41" s="11">
        <v>0</v>
      </c>
      <c r="K41" s="14">
        <v>40294</v>
      </c>
      <c r="L41" s="15">
        <v>-63266.400000000001</v>
      </c>
      <c r="M41" s="25" t="s">
        <v>883</v>
      </c>
      <c r="N41" s="38"/>
      <c r="O41" s="41"/>
      <c r="P41" s="39"/>
      <c r="Q41" s="38"/>
    </row>
    <row r="42" spans="2:17" ht="15" x14ac:dyDescent="0.25">
      <c r="B42" s="8">
        <v>40294</v>
      </c>
      <c r="C42" s="9" t="s">
        <v>105</v>
      </c>
      <c r="D42" s="9" t="s">
        <v>106</v>
      </c>
      <c r="E42" s="10" t="s">
        <v>107</v>
      </c>
      <c r="F42" s="11">
        <v>-108842.37000000001</v>
      </c>
      <c r="G42" s="12">
        <v>2000</v>
      </c>
      <c r="H42" s="13">
        <v>54.417209999999997</v>
      </c>
      <c r="I42" s="11">
        <v>-7.95</v>
      </c>
      <c r="J42" s="11">
        <v>0</v>
      </c>
      <c r="K42" s="14">
        <v>40297</v>
      </c>
      <c r="L42" s="15">
        <v>-108834.42000000001</v>
      </c>
      <c r="M42" s="25" t="s">
        <v>883</v>
      </c>
      <c r="N42" s="38"/>
      <c r="O42" s="41"/>
      <c r="P42" s="39"/>
      <c r="Q42" s="38"/>
    </row>
    <row r="43" spans="2:17" ht="15" x14ac:dyDescent="0.25">
      <c r="B43" s="8">
        <v>40294</v>
      </c>
      <c r="C43" s="9" t="s">
        <v>105</v>
      </c>
      <c r="D43" s="9" t="s">
        <v>108</v>
      </c>
      <c r="E43" s="10" t="s">
        <v>109</v>
      </c>
      <c r="F43" s="11">
        <v>76437.790000000008</v>
      </c>
      <c r="G43" s="12">
        <v>-3295</v>
      </c>
      <c r="H43" s="13">
        <v>23.200922913505313</v>
      </c>
      <c r="I43" s="11">
        <v>-7.95</v>
      </c>
      <c r="J43" s="11">
        <f>-0.24-1.06</f>
        <v>-1.3</v>
      </c>
      <c r="K43" s="14">
        <v>40297</v>
      </c>
      <c r="L43" s="15">
        <v>76445.740000000005</v>
      </c>
      <c r="M43" s="25" t="s">
        <v>884</v>
      </c>
      <c r="N43" s="38"/>
      <c r="O43" s="41"/>
      <c r="P43" s="39"/>
      <c r="Q43" s="38"/>
    </row>
    <row r="44" spans="2:17" ht="15" x14ac:dyDescent="0.25">
      <c r="B44" s="8">
        <v>40297</v>
      </c>
      <c r="C44" s="9" t="s">
        <v>13</v>
      </c>
      <c r="D44" s="9" t="s">
        <v>86</v>
      </c>
      <c r="E44" s="10" t="s">
        <v>903</v>
      </c>
      <c r="F44" s="11">
        <v>49956.61</v>
      </c>
      <c r="G44" s="12">
        <v>-313</v>
      </c>
      <c r="H44" s="13">
        <v>159.63390000000001</v>
      </c>
      <c r="I44" s="11">
        <v>-7.95</v>
      </c>
      <c r="J44" s="11">
        <v>-0.85</v>
      </c>
      <c r="K44" s="14">
        <v>40302</v>
      </c>
      <c r="L44" s="15">
        <v>49964.56</v>
      </c>
      <c r="M44" s="25" t="s">
        <v>885</v>
      </c>
      <c r="N44" s="38"/>
      <c r="O44" s="41"/>
      <c r="P44" s="39"/>
      <c r="Q44" s="38"/>
    </row>
    <row r="45" spans="2:17" ht="15" x14ac:dyDescent="0.25">
      <c r="B45" s="17">
        <v>40302</v>
      </c>
      <c r="C45" s="18" t="s">
        <v>13</v>
      </c>
      <c r="D45" s="18" t="s">
        <v>36</v>
      </c>
      <c r="E45" s="19" t="s">
        <v>37</v>
      </c>
      <c r="F45" s="20">
        <v>86583.24</v>
      </c>
      <c r="G45" s="21">
        <v>-6640</v>
      </c>
      <c r="H45" s="22">
        <v>13.041069036144577</v>
      </c>
      <c r="I45" s="20">
        <v>-7.95</v>
      </c>
      <c r="J45" s="20">
        <v>-1.51</v>
      </c>
      <c r="K45" s="23">
        <v>40305</v>
      </c>
      <c r="L45" s="24">
        <v>86591.19</v>
      </c>
      <c r="M45" s="25" t="s">
        <v>884</v>
      </c>
      <c r="N45" s="38"/>
      <c r="O45" s="41"/>
      <c r="P45" s="39"/>
      <c r="Q45" s="38"/>
    </row>
    <row r="46" spans="2:17" ht="15" x14ac:dyDescent="0.25">
      <c r="B46" s="17">
        <v>40302</v>
      </c>
      <c r="C46" s="18" t="s">
        <v>13</v>
      </c>
      <c r="D46" s="18" t="s">
        <v>110</v>
      </c>
      <c r="E46" s="19" t="s">
        <v>111</v>
      </c>
      <c r="F46" s="20">
        <v>-99899.95</v>
      </c>
      <c r="G46" s="21">
        <v>11600</v>
      </c>
      <c r="H46" s="22">
        <v>8.61</v>
      </c>
      <c r="I46" s="20">
        <v>-23.95</v>
      </c>
      <c r="J46" s="20">
        <v>0</v>
      </c>
      <c r="K46" s="23">
        <v>40305</v>
      </c>
      <c r="L46" s="24">
        <v>-99876</v>
      </c>
      <c r="M46" s="25" t="s">
        <v>883</v>
      </c>
      <c r="N46" s="38"/>
      <c r="O46" s="42"/>
      <c r="P46" s="38"/>
      <c r="Q46" s="38"/>
    </row>
    <row r="47" spans="2:17" ht="15" x14ac:dyDescent="0.25">
      <c r="B47" s="8">
        <v>40302</v>
      </c>
      <c r="C47" s="9" t="s">
        <v>54</v>
      </c>
      <c r="D47" s="9" t="s">
        <v>112</v>
      </c>
      <c r="E47" s="10" t="s">
        <v>113</v>
      </c>
      <c r="F47" s="11">
        <v>-68804.86</v>
      </c>
      <c r="G47" s="12">
        <v>3685</v>
      </c>
      <c r="H47" s="13">
        <v>18.66944681139756</v>
      </c>
      <c r="I47" s="11">
        <v>-7.95</v>
      </c>
      <c r="J47" s="11">
        <v>0</v>
      </c>
      <c r="K47" s="14">
        <v>40305</v>
      </c>
      <c r="L47" s="15">
        <v>-68796.91</v>
      </c>
      <c r="M47" s="25" t="s">
        <v>883</v>
      </c>
      <c r="N47" s="38"/>
      <c r="O47" s="38"/>
      <c r="P47" s="38"/>
      <c r="Q47" s="38"/>
    </row>
    <row r="48" spans="2:17" ht="15" x14ac:dyDescent="0.25">
      <c r="B48" s="8">
        <v>40302</v>
      </c>
      <c r="C48" s="9" t="s">
        <v>54</v>
      </c>
      <c r="D48" s="9" t="s">
        <v>55</v>
      </c>
      <c r="E48" s="10" t="s">
        <v>56</v>
      </c>
      <c r="F48" s="11">
        <v>70304.34</v>
      </c>
      <c r="G48" s="12">
        <v>-1220</v>
      </c>
      <c r="H48" s="13">
        <v>57.634</v>
      </c>
      <c r="I48" s="11">
        <v>-7.95</v>
      </c>
      <c r="J48" s="11">
        <v>-1.19</v>
      </c>
      <c r="K48" s="14">
        <v>40305</v>
      </c>
      <c r="L48" s="15">
        <v>70312.289999999994</v>
      </c>
      <c r="M48" s="25" t="s">
        <v>884</v>
      </c>
      <c r="N48" s="38"/>
      <c r="O48" s="38"/>
      <c r="P48" s="38"/>
      <c r="Q48" s="38"/>
    </row>
    <row r="49" spans="2:17" ht="15" x14ac:dyDescent="0.25">
      <c r="B49" s="17">
        <v>40302</v>
      </c>
      <c r="C49" s="18" t="s">
        <v>54</v>
      </c>
      <c r="D49" s="18" t="s">
        <v>114</v>
      </c>
      <c r="E49" s="19" t="s">
        <v>894</v>
      </c>
      <c r="F49" s="20">
        <v>91572.680000000008</v>
      </c>
      <c r="G49" s="21">
        <v>-1225</v>
      </c>
      <c r="H49" s="22">
        <v>74.760971428571423</v>
      </c>
      <c r="I49" s="20">
        <v>-7.95</v>
      </c>
      <c r="J49" s="20">
        <f>-0.05-1.51</f>
        <v>-1.56</v>
      </c>
      <c r="K49" s="23">
        <v>40305</v>
      </c>
      <c r="L49" s="24">
        <v>91580.63</v>
      </c>
      <c r="M49" s="25" t="s">
        <v>884</v>
      </c>
      <c r="N49" s="38"/>
      <c r="O49" s="38"/>
      <c r="P49" s="38"/>
      <c r="Q49" s="38"/>
    </row>
    <row r="50" spans="2:17" ht="15" x14ac:dyDescent="0.25">
      <c r="B50" s="17">
        <v>40305</v>
      </c>
      <c r="C50" s="18" t="s">
        <v>27</v>
      </c>
      <c r="D50" s="18" t="s">
        <v>66</v>
      </c>
      <c r="E50" s="19" t="s">
        <v>67</v>
      </c>
      <c r="F50" s="20">
        <v>44366.42</v>
      </c>
      <c r="G50" s="21">
        <v>-1218</v>
      </c>
      <c r="H50" s="22">
        <v>36.432785550082095</v>
      </c>
      <c r="I50" s="11">
        <v>-7.95</v>
      </c>
      <c r="J50" s="20">
        <v>-0.76</v>
      </c>
      <c r="K50" s="23">
        <v>40310</v>
      </c>
      <c r="L50" s="24">
        <v>44374.369999999995</v>
      </c>
      <c r="M50" s="25" t="s">
        <v>885</v>
      </c>
      <c r="N50" s="38"/>
      <c r="O50" s="38"/>
      <c r="P50" s="38"/>
      <c r="Q50" s="38"/>
    </row>
    <row r="51" spans="2:17" ht="15" x14ac:dyDescent="0.25">
      <c r="B51" s="8">
        <v>40305</v>
      </c>
      <c r="C51" s="9" t="s">
        <v>105</v>
      </c>
      <c r="D51" s="9" t="s">
        <v>115</v>
      </c>
      <c r="E51" s="10" t="s">
        <v>116</v>
      </c>
      <c r="F51" s="11">
        <v>-64251.16</v>
      </c>
      <c r="G51" s="12">
        <v>10760</v>
      </c>
      <c r="H51" s="13">
        <v>5.9698522304832711</v>
      </c>
      <c r="I51" s="11">
        <v>-15.55</v>
      </c>
      <c r="J51" s="11">
        <v>0</v>
      </c>
      <c r="K51" s="14">
        <v>40310</v>
      </c>
      <c r="L51" s="15">
        <v>-64235.61</v>
      </c>
      <c r="M51" s="25" t="s">
        <v>883</v>
      </c>
      <c r="N51" s="38"/>
      <c r="O51" s="38"/>
      <c r="P51" s="38"/>
      <c r="Q51" s="38"/>
    </row>
    <row r="52" spans="2:17" ht="15" x14ac:dyDescent="0.25">
      <c r="B52" s="8">
        <v>40305</v>
      </c>
      <c r="C52" s="9" t="s">
        <v>105</v>
      </c>
      <c r="D52" s="9" t="s">
        <v>117</v>
      </c>
      <c r="E52" s="10" t="s">
        <v>118</v>
      </c>
      <c r="F52" s="11">
        <v>63081.89</v>
      </c>
      <c r="G52" s="12">
        <v>-1460</v>
      </c>
      <c r="H52" s="13">
        <v>43.212959232876713</v>
      </c>
      <c r="I52" s="11">
        <v>-7.95</v>
      </c>
      <c r="J52" s="11">
        <v>-1.08</v>
      </c>
      <c r="K52" s="14">
        <v>40310</v>
      </c>
      <c r="L52" s="15">
        <v>63089.84</v>
      </c>
      <c r="M52" s="25" t="s">
        <v>884</v>
      </c>
      <c r="N52" s="38"/>
      <c r="O52" s="38"/>
      <c r="P52" s="38"/>
      <c r="Q52" s="38"/>
    </row>
    <row r="53" spans="2:17" ht="15" x14ac:dyDescent="0.25">
      <c r="B53" s="8">
        <v>40305</v>
      </c>
      <c r="C53" s="9" t="s">
        <v>105</v>
      </c>
      <c r="D53" s="9" t="s">
        <v>119</v>
      </c>
      <c r="E53" s="10" t="s">
        <v>120</v>
      </c>
      <c r="F53" s="11">
        <v>-65597.070000000007</v>
      </c>
      <c r="G53" s="12">
        <v>3540</v>
      </c>
      <c r="H53" s="13">
        <v>18.527999999999999</v>
      </c>
      <c r="I53" s="11">
        <v>-7.95</v>
      </c>
      <c r="J53" s="11">
        <v>0</v>
      </c>
      <c r="K53" s="14">
        <v>40310</v>
      </c>
      <c r="L53" s="15">
        <v>-65589.119999999995</v>
      </c>
      <c r="M53" s="25" t="s">
        <v>883</v>
      </c>
      <c r="N53" s="38"/>
      <c r="O53" s="38"/>
      <c r="P53" s="38"/>
      <c r="Q53" s="38"/>
    </row>
    <row r="54" spans="2:17" ht="15" x14ac:dyDescent="0.25">
      <c r="B54" s="17">
        <v>40305</v>
      </c>
      <c r="C54" s="18" t="s">
        <v>105</v>
      </c>
      <c r="D54" s="18" t="s">
        <v>121</v>
      </c>
      <c r="E54" s="19" t="s">
        <v>122</v>
      </c>
      <c r="F54" s="20">
        <v>89029.02</v>
      </c>
      <c r="G54" s="21">
        <v>-2240</v>
      </c>
      <c r="H54" s="22">
        <v>39.749325892857144</v>
      </c>
      <c r="I54" s="20">
        <v>-7.95</v>
      </c>
      <c r="J54" s="20">
        <v>-1.52</v>
      </c>
      <c r="K54" s="23">
        <v>40310</v>
      </c>
      <c r="L54" s="24">
        <v>89036.97</v>
      </c>
      <c r="M54" s="25" t="s">
        <v>884</v>
      </c>
      <c r="N54" s="38"/>
      <c r="O54" s="38"/>
      <c r="P54" s="38"/>
      <c r="Q54" s="38"/>
    </row>
    <row r="55" spans="2:17" ht="15" x14ac:dyDescent="0.25">
      <c r="B55" s="8">
        <v>40305</v>
      </c>
      <c r="C55" s="9" t="s">
        <v>44</v>
      </c>
      <c r="D55" s="9" t="s">
        <v>123</v>
      </c>
      <c r="E55" s="10" t="s">
        <v>124</v>
      </c>
      <c r="F55" s="11">
        <v>-33403.96</v>
      </c>
      <c r="G55" s="12">
        <v>2550</v>
      </c>
      <c r="H55" s="13">
        <v>13.096472549019607</v>
      </c>
      <c r="I55" s="11">
        <v>-7.95</v>
      </c>
      <c r="J55" s="11">
        <v>0</v>
      </c>
      <c r="K55" s="14">
        <v>40310</v>
      </c>
      <c r="L55" s="15">
        <v>-33396.01</v>
      </c>
      <c r="M55" s="25" t="s">
        <v>883</v>
      </c>
      <c r="N55" s="38"/>
      <c r="O55" s="38"/>
      <c r="P55" s="38"/>
      <c r="Q55" s="38"/>
    </row>
    <row r="56" spans="2:17" ht="15" x14ac:dyDescent="0.25">
      <c r="B56" s="8">
        <v>40305</v>
      </c>
      <c r="C56" s="9" t="s">
        <v>44</v>
      </c>
      <c r="D56" s="9" t="s">
        <v>62</v>
      </c>
      <c r="E56" s="10" t="s">
        <v>63</v>
      </c>
      <c r="F56" s="11">
        <v>32624.93</v>
      </c>
      <c r="G56" s="12">
        <v>-560</v>
      </c>
      <c r="H56" s="13">
        <v>58.274000000000001</v>
      </c>
      <c r="I56" s="11">
        <v>-7.95</v>
      </c>
      <c r="J56" s="11">
        <v>-0.56000000000000005</v>
      </c>
      <c r="K56" s="14">
        <v>40310</v>
      </c>
      <c r="L56" s="15">
        <v>32632.880000000001</v>
      </c>
      <c r="M56" s="25" t="s">
        <v>884</v>
      </c>
      <c r="N56" s="38"/>
      <c r="O56" s="38"/>
      <c r="P56" s="38"/>
      <c r="Q56" s="38"/>
    </row>
    <row r="57" spans="2:17" ht="15" x14ac:dyDescent="0.25">
      <c r="B57" s="17">
        <v>40332</v>
      </c>
      <c r="C57" s="18" t="s">
        <v>13</v>
      </c>
      <c r="D57" s="18" t="s">
        <v>125</v>
      </c>
      <c r="E57" s="19" t="s">
        <v>126</v>
      </c>
      <c r="F57" s="20">
        <v>-104781.62</v>
      </c>
      <c r="G57" s="21">
        <v>1450</v>
      </c>
      <c r="H57" s="22">
        <v>72.2577</v>
      </c>
      <c r="I57" s="20">
        <v>-7.95</v>
      </c>
      <c r="J57" s="20">
        <v>0</v>
      </c>
      <c r="K57" s="23">
        <v>40337</v>
      </c>
      <c r="L57" s="24">
        <v>-104773.67</v>
      </c>
      <c r="M57" s="25" t="s">
        <v>883</v>
      </c>
      <c r="N57" s="38"/>
      <c r="O57" s="38"/>
      <c r="P57" s="38"/>
      <c r="Q57" s="38"/>
    </row>
    <row r="58" spans="2:17" ht="15" x14ac:dyDescent="0.25">
      <c r="B58" s="8">
        <v>40332</v>
      </c>
      <c r="C58" s="9" t="s">
        <v>13</v>
      </c>
      <c r="D58" s="9" t="s">
        <v>30</v>
      </c>
      <c r="E58" s="10" t="s">
        <v>31</v>
      </c>
      <c r="F58" s="11">
        <v>92523.199999999997</v>
      </c>
      <c r="G58" s="12">
        <v>-2055</v>
      </c>
      <c r="H58" s="13">
        <v>45.028099756690992</v>
      </c>
      <c r="I58" s="11">
        <v>-7.95</v>
      </c>
      <c r="J58" s="11">
        <v>-1.6</v>
      </c>
      <c r="K58" s="14">
        <v>40337</v>
      </c>
      <c r="L58" s="15">
        <v>92531.15</v>
      </c>
      <c r="M58" s="25" t="s">
        <v>884</v>
      </c>
      <c r="N58" s="38"/>
      <c r="O58" s="38"/>
      <c r="P58" s="38"/>
      <c r="Q58" s="38"/>
    </row>
    <row r="59" spans="2:17" ht="15" x14ac:dyDescent="0.25">
      <c r="B59" s="8">
        <v>40336</v>
      </c>
      <c r="C59" s="9" t="s">
        <v>27</v>
      </c>
      <c r="D59" s="9" t="s">
        <v>127</v>
      </c>
      <c r="E59" s="10" t="s">
        <v>128</v>
      </c>
      <c r="F59" s="11">
        <v>-56224.299999999996</v>
      </c>
      <c r="G59" s="12">
        <v>827</v>
      </c>
      <c r="H59" s="13">
        <v>67.976239419588879</v>
      </c>
      <c r="I59" s="11">
        <v>-7.95</v>
      </c>
      <c r="J59" s="11">
        <v>0</v>
      </c>
      <c r="K59" s="14">
        <v>40339</v>
      </c>
      <c r="L59" s="15">
        <v>-56216.35</v>
      </c>
      <c r="M59" s="25" t="s">
        <v>883</v>
      </c>
      <c r="N59" s="38"/>
      <c r="O59" s="38"/>
      <c r="P59" s="38"/>
      <c r="Q59" s="38"/>
    </row>
    <row r="60" spans="2:17" ht="15" x14ac:dyDescent="0.25">
      <c r="B60" s="8">
        <v>40336</v>
      </c>
      <c r="C60" s="9" t="s">
        <v>54</v>
      </c>
      <c r="D60" s="9" t="s">
        <v>129</v>
      </c>
      <c r="E60" s="10" t="s">
        <v>130</v>
      </c>
      <c r="F60" s="11">
        <v>-113455.10999999997</v>
      </c>
      <c r="G60" s="12">
        <v>7254</v>
      </c>
      <c r="H60" s="13">
        <v>15.639255031706641</v>
      </c>
      <c r="I60" s="11">
        <v>-7.95</v>
      </c>
      <c r="J60" s="11">
        <v>0</v>
      </c>
      <c r="K60" s="14">
        <v>40339</v>
      </c>
      <c r="L60" s="15">
        <v>-113447.15999999997</v>
      </c>
      <c r="M60" s="25" t="s">
        <v>883</v>
      </c>
      <c r="N60" s="38"/>
      <c r="O60" s="49"/>
      <c r="P60" s="38"/>
      <c r="Q60" s="38"/>
    </row>
    <row r="61" spans="2:17" ht="15" x14ac:dyDescent="0.25">
      <c r="B61" s="8">
        <v>40336</v>
      </c>
      <c r="C61" s="9" t="s">
        <v>54</v>
      </c>
      <c r="D61" s="9" t="s">
        <v>131</v>
      </c>
      <c r="E61" s="10" t="s">
        <v>132</v>
      </c>
      <c r="F61" s="11">
        <v>113885.83</v>
      </c>
      <c r="G61" s="12">
        <v>-2775</v>
      </c>
      <c r="H61" s="13">
        <v>41.043500000000002</v>
      </c>
      <c r="I61" s="11">
        <v>-7.95</v>
      </c>
      <c r="J61" s="11">
        <v>-1.93</v>
      </c>
      <c r="K61" s="14">
        <v>40339</v>
      </c>
      <c r="L61" s="15">
        <v>113893.78</v>
      </c>
      <c r="M61" s="25" t="s">
        <v>884</v>
      </c>
      <c r="N61" s="38"/>
      <c r="O61" s="38"/>
      <c r="P61" s="38"/>
      <c r="Q61" s="38"/>
    </row>
    <row r="62" spans="2:17" ht="15" x14ac:dyDescent="0.25">
      <c r="B62" s="17">
        <v>40343</v>
      </c>
      <c r="C62" s="18" t="s">
        <v>68</v>
      </c>
      <c r="D62" s="18" t="s">
        <v>133</v>
      </c>
      <c r="E62" s="19" t="s">
        <v>134</v>
      </c>
      <c r="F62" s="20">
        <v>97537.600000000006</v>
      </c>
      <c r="G62" s="21">
        <v>-2050</v>
      </c>
      <c r="H62" s="22">
        <v>47.584000000000003</v>
      </c>
      <c r="I62" s="20">
        <v>-7.95</v>
      </c>
      <c r="J62" s="20">
        <v>-1.65</v>
      </c>
      <c r="K62" s="23">
        <v>40346</v>
      </c>
      <c r="L62" s="24">
        <v>97545.55</v>
      </c>
      <c r="M62" s="25" t="s">
        <v>884</v>
      </c>
      <c r="N62" s="38"/>
      <c r="O62" s="38"/>
      <c r="P62" s="38"/>
      <c r="Q62" s="38"/>
    </row>
    <row r="63" spans="2:17" ht="15" x14ac:dyDescent="0.25">
      <c r="B63" s="8">
        <v>40343</v>
      </c>
      <c r="C63" s="9" t="s">
        <v>68</v>
      </c>
      <c r="D63" s="9" t="s">
        <v>135</v>
      </c>
      <c r="E63" s="10" t="s">
        <v>136</v>
      </c>
      <c r="F63" s="11">
        <v>125943.46</v>
      </c>
      <c r="G63" s="12">
        <v>-1560</v>
      </c>
      <c r="H63" s="13">
        <v>80.739450000000005</v>
      </c>
      <c r="I63" s="11">
        <v>-7.95</v>
      </c>
      <c r="J63" s="11">
        <v>-2.13</v>
      </c>
      <c r="K63" s="14">
        <v>40346</v>
      </c>
      <c r="L63" s="15">
        <v>125951.41</v>
      </c>
      <c r="M63" s="25" t="s">
        <v>884</v>
      </c>
      <c r="N63" s="38"/>
      <c r="O63" s="38"/>
      <c r="P63" s="38"/>
      <c r="Q63" s="38"/>
    </row>
    <row r="64" spans="2:17" ht="15" x14ac:dyDescent="0.25">
      <c r="B64" s="8">
        <v>40343</v>
      </c>
      <c r="C64" s="9" t="s">
        <v>68</v>
      </c>
      <c r="D64" s="9" t="s">
        <v>137</v>
      </c>
      <c r="E64" s="10" t="s">
        <v>138</v>
      </c>
      <c r="F64" s="11">
        <v>-97183.95</v>
      </c>
      <c r="G64" s="12">
        <v>2000</v>
      </c>
      <c r="H64" s="13">
        <v>48.588000000000001</v>
      </c>
      <c r="I64" s="11">
        <v>-7.95</v>
      </c>
      <c r="J64" s="11">
        <v>0</v>
      </c>
      <c r="K64" s="14">
        <v>40346</v>
      </c>
      <c r="L64" s="15">
        <v>-97176</v>
      </c>
      <c r="M64" s="25" t="s">
        <v>883</v>
      </c>
      <c r="N64" s="38"/>
      <c r="O64" s="38"/>
      <c r="P64" s="38"/>
      <c r="Q64" s="38"/>
    </row>
    <row r="65" spans="2:17" ht="15" x14ac:dyDescent="0.25">
      <c r="B65" s="17">
        <v>40343</v>
      </c>
      <c r="C65" s="18" t="s">
        <v>105</v>
      </c>
      <c r="D65" s="18" t="s">
        <v>139</v>
      </c>
      <c r="E65" s="19" t="s">
        <v>140</v>
      </c>
      <c r="F65" s="20">
        <v>-125842.33</v>
      </c>
      <c r="G65" s="21">
        <v>2620</v>
      </c>
      <c r="H65" s="22">
        <v>48.028390076335874</v>
      </c>
      <c r="I65" s="20">
        <v>-7.95</v>
      </c>
      <c r="J65" s="20">
        <v>0</v>
      </c>
      <c r="K65" s="23">
        <v>40346</v>
      </c>
      <c r="L65" s="24">
        <v>-125834.38</v>
      </c>
      <c r="M65" s="25" t="s">
        <v>883</v>
      </c>
      <c r="N65" s="38"/>
      <c r="O65" s="38"/>
      <c r="P65" s="38"/>
      <c r="Q65" s="38"/>
    </row>
    <row r="66" spans="2:17" ht="15" x14ac:dyDescent="0.25">
      <c r="B66" s="17">
        <v>40350</v>
      </c>
      <c r="C66" s="18" t="s">
        <v>54</v>
      </c>
      <c r="D66" s="18" t="s">
        <v>141</v>
      </c>
      <c r="E66" s="19" t="s">
        <v>142</v>
      </c>
      <c r="F66" s="20">
        <v>-74615.320000000007</v>
      </c>
      <c r="G66" s="21">
        <v>1260</v>
      </c>
      <c r="H66" s="22">
        <v>59.212200000000003</v>
      </c>
      <c r="I66" s="20">
        <v>-7.95</v>
      </c>
      <c r="J66" s="20">
        <v>0</v>
      </c>
      <c r="K66" s="23">
        <v>40353</v>
      </c>
      <c r="L66" s="24">
        <v>-74607.37</v>
      </c>
      <c r="M66" s="25" t="s">
        <v>883</v>
      </c>
      <c r="N66" s="38"/>
      <c r="O66" s="38"/>
      <c r="P66" s="38"/>
      <c r="Q66" s="38"/>
    </row>
    <row r="67" spans="2:17" ht="15" x14ac:dyDescent="0.25">
      <c r="B67" s="8">
        <v>40350</v>
      </c>
      <c r="C67" s="9" t="s">
        <v>54</v>
      </c>
      <c r="D67" s="9" t="s">
        <v>143</v>
      </c>
      <c r="E67" s="10" t="s">
        <v>144</v>
      </c>
      <c r="F67" s="11">
        <v>58319.65</v>
      </c>
      <c r="G67" s="12">
        <v>-1725</v>
      </c>
      <c r="H67" s="13">
        <v>33.813681449275357</v>
      </c>
      <c r="I67" s="11">
        <v>-7.95</v>
      </c>
      <c r="J67" s="11">
        <v>-1</v>
      </c>
      <c r="K67" s="14">
        <v>40353</v>
      </c>
      <c r="L67" s="15">
        <v>58327.600000000006</v>
      </c>
      <c r="M67" s="25" t="s">
        <v>884</v>
      </c>
      <c r="N67" s="38"/>
      <c r="O67" s="41"/>
      <c r="P67" s="39"/>
      <c r="Q67" s="38"/>
    </row>
    <row r="68" spans="2:17" ht="15" x14ac:dyDescent="0.25">
      <c r="B68" s="17">
        <v>40359</v>
      </c>
      <c r="C68" s="18" t="s">
        <v>27</v>
      </c>
      <c r="D68" s="18" t="s">
        <v>145</v>
      </c>
      <c r="E68" s="19" t="s">
        <v>146</v>
      </c>
      <c r="F68" s="20">
        <v>62059.74</v>
      </c>
      <c r="G68" s="21">
        <v>-2925</v>
      </c>
      <c r="H68" s="22">
        <v>21.220085470085468</v>
      </c>
      <c r="I68" s="20">
        <v>-7.95</v>
      </c>
      <c r="J68" s="20">
        <v>-1.06</v>
      </c>
      <c r="K68" s="23">
        <v>40365</v>
      </c>
      <c r="L68" s="24">
        <v>62067.69</v>
      </c>
      <c r="M68" s="25" t="s">
        <v>884</v>
      </c>
      <c r="N68" s="38"/>
      <c r="O68" s="41"/>
      <c r="P68" s="39"/>
      <c r="Q68" s="38"/>
    </row>
    <row r="69" spans="2:17" ht="15" x14ac:dyDescent="0.25">
      <c r="B69" s="17">
        <v>40359</v>
      </c>
      <c r="C69" s="18" t="s">
        <v>27</v>
      </c>
      <c r="D69" s="18" t="s">
        <v>147</v>
      </c>
      <c r="E69" s="19" t="s">
        <v>148</v>
      </c>
      <c r="F69" s="20">
        <v>-61639.95</v>
      </c>
      <c r="G69" s="21">
        <v>1250</v>
      </c>
      <c r="H69" s="22">
        <v>49.305599999999998</v>
      </c>
      <c r="I69" s="20">
        <v>-7.95</v>
      </c>
      <c r="J69" s="20">
        <v>0</v>
      </c>
      <c r="K69" s="23">
        <v>40365</v>
      </c>
      <c r="L69" s="24">
        <v>-61632</v>
      </c>
      <c r="M69" s="25" t="s">
        <v>883</v>
      </c>
      <c r="N69" s="38"/>
      <c r="O69" s="41"/>
      <c r="P69" s="39"/>
      <c r="Q69" s="38"/>
    </row>
    <row r="70" spans="2:17" ht="15" x14ac:dyDescent="0.25">
      <c r="B70" s="8">
        <v>40359</v>
      </c>
      <c r="C70" s="9" t="s">
        <v>68</v>
      </c>
      <c r="D70" s="9" t="s">
        <v>149</v>
      </c>
      <c r="E70" s="10" t="s">
        <v>150</v>
      </c>
      <c r="F70" s="11">
        <v>75812.33</v>
      </c>
      <c r="G70" s="12">
        <v>-2185</v>
      </c>
      <c r="H70" s="13">
        <v>34.700956979405035</v>
      </c>
      <c r="I70" s="11">
        <v>-7.95</v>
      </c>
      <c r="J70" s="11">
        <v>-1.31</v>
      </c>
      <c r="K70" s="14">
        <v>40365</v>
      </c>
      <c r="L70" s="15">
        <v>75820.28</v>
      </c>
      <c r="M70" s="25" t="s">
        <v>884</v>
      </c>
      <c r="N70" s="38"/>
      <c r="O70" s="41"/>
      <c r="P70" s="39"/>
      <c r="Q70" s="38"/>
    </row>
    <row r="71" spans="2:17" ht="15" x14ac:dyDescent="0.25">
      <c r="B71" s="17">
        <v>40360</v>
      </c>
      <c r="C71" s="18" t="s">
        <v>24</v>
      </c>
      <c r="D71" s="18" t="s">
        <v>38</v>
      </c>
      <c r="E71" s="19" t="s">
        <v>39</v>
      </c>
      <c r="F71" s="20">
        <v>85304.81</v>
      </c>
      <c r="G71" s="21">
        <v>-777</v>
      </c>
      <c r="H71" s="22">
        <v>109.79949999999999</v>
      </c>
      <c r="I71" s="20">
        <v>-7.95</v>
      </c>
      <c r="J71" s="20">
        <v>-1.45</v>
      </c>
      <c r="K71" s="23">
        <v>40366</v>
      </c>
      <c r="L71" s="24">
        <v>85312.76</v>
      </c>
      <c r="M71" s="25" t="s">
        <v>884</v>
      </c>
      <c r="N71" s="38"/>
      <c r="O71" s="41"/>
      <c r="P71" s="39"/>
      <c r="Q71" s="38"/>
    </row>
    <row r="72" spans="2:17" ht="15" x14ac:dyDescent="0.25">
      <c r="B72" s="8">
        <v>40360</v>
      </c>
      <c r="C72" s="9" t="s">
        <v>24</v>
      </c>
      <c r="D72" s="9" t="s">
        <v>49</v>
      </c>
      <c r="E72" s="10" t="s">
        <v>50</v>
      </c>
      <c r="F72" s="11">
        <v>53714.09</v>
      </c>
      <c r="G72" s="12">
        <v>-3400</v>
      </c>
      <c r="H72" s="13">
        <v>15.800870588235293</v>
      </c>
      <c r="I72" s="11">
        <v>-7.95</v>
      </c>
      <c r="J72" s="11">
        <v>-0.91999999999999993</v>
      </c>
      <c r="K72" s="14">
        <v>40366</v>
      </c>
      <c r="L72" s="15">
        <v>53722.04</v>
      </c>
      <c r="M72" s="25" t="s">
        <v>884</v>
      </c>
      <c r="N72" s="38"/>
      <c r="O72" s="42"/>
      <c r="P72" s="38"/>
      <c r="Q72" s="38"/>
    </row>
    <row r="73" spans="2:17" ht="15" x14ac:dyDescent="0.25">
      <c r="B73" s="8">
        <v>40360</v>
      </c>
      <c r="C73" s="9" t="s">
        <v>13</v>
      </c>
      <c r="D73" s="9" t="s">
        <v>87</v>
      </c>
      <c r="E73" s="10" t="s">
        <v>88</v>
      </c>
      <c r="F73" s="11">
        <v>111949.82</v>
      </c>
      <c r="G73" s="12">
        <v>-8130</v>
      </c>
      <c r="H73" s="13">
        <v>13.771178351783519</v>
      </c>
      <c r="I73" s="11">
        <v>-7.95</v>
      </c>
      <c r="J73" s="11">
        <v>-1.9100000000000001</v>
      </c>
      <c r="K73" s="14">
        <v>40366</v>
      </c>
      <c r="L73" s="15">
        <v>111957.76999999999</v>
      </c>
      <c r="M73" s="25" t="s">
        <v>884</v>
      </c>
      <c r="N73" s="38"/>
      <c r="O73" s="38"/>
      <c r="P73" s="38"/>
      <c r="Q73" s="38"/>
    </row>
    <row r="74" spans="2:17" ht="15" x14ac:dyDescent="0.25">
      <c r="B74" s="17">
        <v>40360</v>
      </c>
      <c r="C74" s="18" t="s">
        <v>13</v>
      </c>
      <c r="D74" s="18" t="s">
        <v>14</v>
      </c>
      <c r="E74" s="19" t="s">
        <v>15</v>
      </c>
      <c r="F74" s="20">
        <v>78135.039999999994</v>
      </c>
      <c r="G74" s="21">
        <v>-557</v>
      </c>
      <c r="H74" s="22">
        <v>140.29499999999999</v>
      </c>
      <c r="I74" s="20">
        <v>-7.95</v>
      </c>
      <c r="J74" s="20">
        <v>-1.33</v>
      </c>
      <c r="K74" s="23">
        <v>40366</v>
      </c>
      <c r="L74" s="24">
        <v>78142.990000000005</v>
      </c>
      <c r="M74" s="25" t="s">
        <v>884</v>
      </c>
      <c r="N74" s="38"/>
      <c r="O74" s="38"/>
      <c r="P74" s="38"/>
      <c r="Q74" s="38"/>
    </row>
    <row r="75" spans="2:17" ht="15" x14ac:dyDescent="0.25">
      <c r="B75" s="8">
        <v>40360</v>
      </c>
      <c r="C75" s="9" t="s">
        <v>13</v>
      </c>
      <c r="D75" s="9" t="s">
        <v>93</v>
      </c>
      <c r="E75" s="10" t="s">
        <v>94</v>
      </c>
      <c r="F75" s="11">
        <v>39533.61</v>
      </c>
      <c r="G75" s="12">
        <v>-4175</v>
      </c>
      <c r="H75" s="13">
        <v>9.4711964071856301</v>
      </c>
      <c r="I75" s="11">
        <v>-7.95</v>
      </c>
      <c r="J75" s="11">
        <v>-0.69</v>
      </c>
      <c r="K75" s="14">
        <v>40366</v>
      </c>
      <c r="L75" s="15">
        <v>39541.560000000005</v>
      </c>
      <c r="M75" s="25" t="s">
        <v>884</v>
      </c>
      <c r="N75" s="38"/>
      <c r="O75" s="38"/>
      <c r="P75" s="38"/>
      <c r="Q75" s="38"/>
    </row>
    <row r="76" spans="2:17" ht="15" x14ac:dyDescent="0.25">
      <c r="B76" s="17">
        <v>40360</v>
      </c>
      <c r="C76" s="18" t="s">
        <v>68</v>
      </c>
      <c r="D76" s="18" t="s">
        <v>151</v>
      </c>
      <c r="E76" s="19" t="s">
        <v>152</v>
      </c>
      <c r="F76" s="20">
        <v>-91094.74</v>
      </c>
      <c r="G76" s="21">
        <v>1850</v>
      </c>
      <c r="H76" s="22">
        <v>49.2361</v>
      </c>
      <c r="I76" s="20">
        <v>-7.95</v>
      </c>
      <c r="J76" s="20">
        <v>0</v>
      </c>
      <c r="K76" s="23">
        <v>40366</v>
      </c>
      <c r="L76" s="24">
        <v>-91086.79</v>
      </c>
      <c r="M76" s="25" t="s">
        <v>883</v>
      </c>
      <c r="N76" s="38"/>
      <c r="O76" s="38"/>
      <c r="P76" s="38"/>
      <c r="Q76" s="38"/>
    </row>
    <row r="77" spans="2:17" ht="15" x14ac:dyDescent="0.25">
      <c r="B77" s="8">
        <v>40360</v>
      </c>
      <c r="C77" s="9" t="s">
        <v>54</v>
      </c>
      <c r="D77" s="9" t="s">
        <v>57</v>
      </c>
      <c r="E77" s="10" t="s">
        <v>58</v>
      </c>
      <c r="F77" s="11">
        <v>61443.520000000004</v>
      </c>
      <c r="G77" s="12">
        <v>-3400</v>
      </c>
      <c r="H77" s="13">
        <v>18.074276470588234</v>
      </c>
      <c r="I77" s="11">
        <v>-7.95</v>
      </c>
      <c r="J77" s="11">
        <v>-1.07</v>
      </c>
      <c r="K77" s="14">
        <v>40366</v>
      </c>
      <c r="L77" s="15">
        <v>61451.47</v>
      </c>
      <c r="M77" s="25" t="s">
        <v>884</v>
      </c>
      <c r="N77" s="38"/>
      <c r="O77" s="38"/>
      <c r="P77" s="38"/>
      <c r="Q77" s="38"/>
    </row>
    <row r="78" spans="2:17" ht="15" x14ac:dyDescent="0.25">
      <c r="B78" s="17">
        <v>40365</v>
      </c>
      <c r="C78" s="18" t="s">
        <v>24</v>
      </c>
      <c r="D78" s="18" t="s">
        <v>153</v>
      </c>
      <c r="E78" s="19" t="s">
        <v>154</v>
      </c>
      <c r="F78" s="20">
        <v>-54634.83</v>
      </c>
      <c r="G78" s="21">
        <v>1560</v>
      </c>
      <c r="H78" s="22">
        <v>35.017230769230771</v>
      </c>
      <c r="I78" s="20">
        <v>-7.95</v>
      </c>
      <c r="J78" s="20">
        <v>0</v>
      </c>
      <c r="K78" s="23">
        <v>40368</v>
      </c>
      <c r="L78" s="24">
        <v>-54626.880000000005</v>
      </c>
      <c r="M78" s="25" t="s">
        <v>883</v>
      </c>
      <c r="N78" s="38"/>
      <c r="O78" s="38"/>
      <c r="P78" s="38"/>
      <c r="Q78" s="38"/>
    </row>
    <row r="79" spans="2:17" ht="15" x14ac:dyDescent="0.25">
      <c r="B79" s="17">
        <v>40365</v>
      </c>
      <c r="C79" s="18" t="s">
        <v>27</v>
      </c>
      <c r="D79" s="18" t="s">
        <v>66</v>
      </c>
      <c r="E79" s="19" t="s">
        <v>67</v>
      </c>
      <c r="F79" s="20">
        <v>56447.64</v>
      </c>
      <c r="G79" s="21">
        <v>-1782</v>
      </c>
      <c r="H79" s="22">
        <v>31.681579124579123</v>
      </c>
      <c r="I79" s="20">
        <v>-7.95</v>
      </c>
      <c r="J79" s="20">
        <v>-0.98</v>
      </c>
      <c r="K79" s="23">
        <v>40368</v>
      </c>
      <c r="L79" s="24">
        <v>56455.590000000004</v>
      </c>
      <c r="M79" s="25" t="s">
        <v>884</v>
      </c>
      <c r="N79" s="38"/>
      <c r="O79" s="38"/>
      <c r="P79" s="38"/>
      <c r="Q79" s="38"/>
    </row>
    <row r="80" spans="2:17" ht="15" x14ac:dyDescent="0.25">
      <c r="B80" s="17">
        <v>40365</v>
      </c>
      <c r="C80" s="18" t="s">
        <v>13</v>
      </c>
      <c r="D80" s="18" t="s">
        <v>155</v>
      </c>
      <c r="E80" s="19" t="s">
        <v>156</v>
      </c>
      <c r="F80" s="20">
        <v>-82542.45</v>
      </c>
      <c r="G80" s="21">
        <v>300</v>
      </c>
      <c r="H80" s="22">
        <v>275.11500000000001</v>
      </c>
      <c r="I80" s="20">
        <v>-7.95</v>
      </c>
      <c r="J80" s="20">
        <v>0</v>
      </c>
      <c r="K80" s="23">
        <v>40368</v>
      </c>
      <c r="L80" s="24">
        <v>-82534.5</v>
      </c>
      <c r="M80" s="25" t="s">
        <v>883</v>
      </c>
      <c r="N80" s="38"/>
      <c r="O80" s="38"/>
      <c r="P80" s="38"/>
      <c r="Q80" s="38"/>
    </row>
    <row r="81" spans="2:17" ht="15" x14ac:dyDescent="0.25">
      <c r="B81" s="8">
        <v>40368</v>
      </c>
      <c r="C81" s="9" t="s">
        <v>24</v>
      </c>
      <c r="D81" s="9" t="s">
        <v>157</v>
      </c>
      <c r="E81" s="10" t="s">
        <v>158</v>
      </c>
      <c r="F81" s="11">
        <v>-54960.05</v>
      </c>
      <c r="G81" s="12">
        <v>1620</v>
      </c>
      <c r="H81" s="13">
        <v>33.916697999999997</v>
      </c>
      <c r="I81" s="11">
        <v>-15</v>
      </c>
      <c r="J81" s="11">
        <v>0</v>
      </c>
      <c r="K81" s="14">
        <v>40373</v>
      </c>
      <c r="L81" s="15">
        <v>-54945.05</v>
      </c>
      <c r="M81" s="25" t="s">
        <v>883</v>
      </c>
      <c r="N81" s="38"/>
      <c r="O81" s="38"/>
      <c r="P81" s="38"/>
      <c r="Q81" s="38"/>
    </row>
    <row r="82" spans="2:17" ht="15" x14ac:dyDescent="0.25">
      <c r="B82" s="17">
        <v>40368</v>
      </c>
      <c r="C82" s="18" t="s">
        <v>13</v>
      </c>
      <c r="D82" s="18" t="s">
        <v>159</v>
      </c>
      <c r="E82" s="19" t="s">
        <v>160</v>
      </c>
      <c r="F82" s="20">
        <v>-71245.009999999995</v>
      </c>
      <c r="G82" s="21">
        <v>4950</v>
      </c>
      <c r="H82" s="22">
        <v>14.389901</v>
      </c>
      <c r="I82" s="20">
        <v>-15</v>
      </c>
      <c r="J82" s="20">
        <v>0</v>
      </c>
      <c r="K82" s="23">
        <v>40373</v>
      </c>
      <c r="L82" s="24">
        <v>-71230.009999999995</v>
      </c>
      <c r="M82" s="25" t="s">
        <v>883</v>
      </c>
      <c r="N82" s="38"/>
      <c r="O82" s="38"/>
      <c r="P82" s="38"/>
      <c r="Q82" s="38"/>
    </row>
    <row r="83" spans="2:17" ht="15" x14ac:dyDescent="0.25">
      <c r="B83" s="8">
        <v>40368</v>
      </c>
      <c r="C83" s="9" t="s">
        <v>13</v>
      </c>
      <c r="D83" s="9" t="s">
        <v>161</v>
      </c>
      <c r="E83" s="10" t="s">
        <v>162</v>
      </c>
      <c r="F83" s="11">
        <v>-125660.57</v>
      </c>
      <c r="G83" s="12">
        <v>4700</v>
      </c>
      <c r="H83" s="13">
        <v>26.7331</v>
      </c>
      <c r="I83" s="11">
        <v>-15</v>
      </c>
      <c r="J83" s="11">
        <v>0</v>
      </c>
      <c r="K83" s="14">
        <v>40373</v>
      </c>
      <c r="L83" s="15">
        <v>-125645.57</v>
      </c>
      <c r="M83" s="25" t="s">
        <v>883</v>
      </c>
      <c r="N83" s="38"/>
      <c r="O83" s="38"/>
      <c r="P83" s="38"/>
      <c r="Q83" s="38"/>
    </row>
    <row r="84" spans="2:17" ht="15" x14ac:dyDescent="0.25">
      <c r="B84" s="17">
        <v>40368</v>
      </c>
      <c r="C84" s="18" t="s">
        <v>54</v>
      </c>
      <c r="D84" s="18" t="s">
        <v>163</v>
      </c>
      <c r="E84" s="19" t="s">
        <v>164</v>
      </c>
      <c r="F84" s="20">
        <v>-73344.460000000006</v>
      </c>
      <c r="G84" s="21">
        <v>1620</v>
      </c>
      <c r="H84" s="22">
        <v>45.265098999999999</v>
      </c>
      <c r="I84" s="20">
        <v>-15</v>
      </c>
      <c r="J84" s="20">
        <v>0</v>
      </c>
      <c r="K84" s="23">
        <v>40373</v>
      </c>
      <c r="L84" s="24">
        <v>-73329.460000000006</v>
      </c>
      <c r="M84" s="25" t="s">
        <v>883</v>
      </c>
      <c r="N84" s="38"/>
      <c r="O84" s="38"/>
      <c r="P84" s="38"/>
      <c r="Q84" s="38"/>
    </row>
    <row r="85" spans="2:17" ht="15" x14ac:dyDescent="0.25">
      <c r="B85" s="8">
        <v>40368</v>
      </c>
      <c r="C85" s="9" t="s">
        <v>105</v>
      </c>
      <c r="D85" s="9" t="s">
        <v>165</v>
      </c>
      <c r="E85" s="10" t="s">
        <v>166</v>
      </c>
      <c r="F85" s="11">
        <v>-72982.5</v>
      </c>
      <c r="G85" s="12">
        <v>2350</v>
      </c>
      <c r="H85" s="13">
        <v>31.05</v>
      </c>
      <c r="I85" s="11">
        <v>-15</v>
      </c>
      <c r="J85" s="11">
        <v>0</v>
      </c>
      <c r="K85" s="14">
        <v>40373</v>
      </c>
      <c r="L85" s="15">
        <v>-72967.5</v>
      </c>
      <c r="M85" s="25" t="s">
        <v>883</v>
      </c>
      <c r="N85" s="38"/>
      <c r="O85" s="38"/>
      <c r="P85" s="38"/>
      <c r="Q85" s="38"/>
    </row>
    <row r="86" spans="2:17" ht="15" x14ac:dyDescent="0.25">
      <c r="B86" s="17">
        <v>40368</v>
      </c>
      <c r="C86" s="18" t="s">
        <v>59</v>
      </c>
      <c r="D86" s="18" t="s">
        <v>167</v>
      </c>
      <c r="E86" s="19" t="s">
        <v>168</v>
      </c>
      <c r="F86" s="20">
        <v>1992.89</v>
      </c>
      <c r="G86" s="21">
        <v>-272</v>
      </c>
      <c r="H86" s="22">
        <v>7.3699630000000003</v>
      </c>
      <c r="I86" s="20">
        <v>-15</v>
      </c>
      <c r="J86" s="20">
        <v>0</v>
      </c>
      <c r="K86" s="23">
        <v>40373</v>
      </c>
      <c r="L86" s="24">
        <v>2007.89</v>
      </c>
      <c r="M86" s="25" t="s">
        <v>884</v>
      </c>
      <c r="N86" s="38"/>
      <c r="O86" s="38"/>
      <c r="P86" s="38"/>
      <c r="Q86" s="38"/>
    </row>
    <row r="87" spans="2:17" ht="15" x14ac:dyDescent="0.25">
      <c r="B87" s="8">
        <v>40378</v>
      </c>
      <c r="C87" s="9" t="s">
        <v>27</v>
      </c>
      <c r="D87" s="9" t="s">
        <v>169</v>
      </c>
      <c r="E87" s="10" t="s">
        <v>170</v>
      </c>
      <c r="F87" s="11">
        <v>-49640.43</v>
      </c>
      <c r="G87" s="12">
        <v>1234</v>
      </c>
      <c r="H87" s="13">
        <v>40.215097</v>
      </c>
      <c r="I87" s="11">
        <v>0</v>
      </c>
      <c r="J87" s="11">
        <v>-15</v>
      </c>
      <c r="K87" s="14">
        <v>40381</v>
      </c>
      <c r="L87" s="15">
        <v>-49640.43</v>
      </c>
      <c r="M87" s="25" t="s">
        <v>883</v>
      </c>
      <c r="N87" s="38"/>
      <c r="O87" s="38"/>
      <c r="P87" s="38"/>
      <c r="Q87" s="38"/>
    </row>
    <row r="88" spans="2:17" ht="15" x14ac:dyDescent="0.25">
      <c r="B88" s="17">
        <v>40378</v>
      </c>
      <c r="C88" s="18" t="s">
        <v>44</v>
      </c>
      <c r="D88" s="18" t="s">
        <v>76</v>
      </c>
      <c r="E88" s="19" t="s">
        <v>77</v>
      </c>
      <c r="F88" s="20">
        <v>36987.57</v>
      </c>
      <c r="G88" s="21">
        <v>-480</v>
      </c>
      <c r="H88" s="22">
        <v>77.09</v>
      </c>
      <c r="I88" s="20">
        <v>-15</v>
      </c>
      <c r="J88" s="20">
        <v>-0.63</v>
      </c>
      <c r="K88" s="23">
        <v>40381</v>
      </c>
      <c r="L88" s="24">
        <v>37002.57</v>
      </c>
      <c r="M88" s="25" t="s">
        <v>884</v>
      </c>
      <c r="N88" s="38"/>
      <c r="O88" s="38"/>
      <c r="P88" s="38"/>
      <c r="Q88" s="38"/>
    </row>
    <row r="89" spans="2:17" ht="15" x14ac:dyDescent="0.25">
      <c r="B89" s="8">
        <v>40378</v>
      </c>
      <c r="C89" s="9" t="s">
        <v>44</v>
      </c>
      <c r="D89" s="9" t="s">
        <v>171</v>
      </c>
      <c r="E89" s="10" t="s">
        <v>172</v>
      </c>
      <c r="F89" s="11">
        <v>-36700</v>
      </c>
      <c r="G89" s="12">
        <v>1100</v>
      </c>
      <c r="H89" s="13">
        <v>33.35</v>
      </c>
      <c r="I89" s="11">
        <v>-15</v>
      </c>
      <c r="J89" s="11">
        <v>0</v>
      </c>
      <c r="K89" s="14">
        <v>40381</v>
      </c>
      <c r="L89" s="15">
        <v>-36685</v>
      </c>
      <c r="M89" s="25" t="s">
        <v>883</v>
      </c>
      <c r="N89" s="38"/>
      <c r="O89" s="38"/>
      <c r="P89" s="38"/>
      <c r="Q89" s="38"/>
    </row>
    <row r="90" spans="2:17" ht="15" x14ac:dyDescent="0.25">
      <c r="B90" s="17">
        <v>40385</v>
      </c>
      <c r="C90" s="18" t="s">
        <v>68</v>
      </c>
      <c r="D90" s="18" t="s">
        <v>71</v>
      </c>
      <c r="E90" s="19" t="s">
        <v>72</v>
      </c>
      <c r="F90" s="20">
        <v>63225.11</v>
      </c>
      <c r="G90" s="21">
        <v>-953</v>
      </c>
      <c r="H90" s="22">
        <v>66.360100000000003</v>
      </c>
      <c r="I90" s="20">
        <v>-15</v>
      </c>
      <c r="J90" s="20">
        <v>-1.07</v>
      </c>
      <c r="K90" s="23">
        <v>40388</v>
      </c>
      <c r="L90" s="24">
        <v>63240.11</v>
      </c>
      <c r="M90" s="25" t="s">
        <v>884</v>
      </c>
      <c r="N90" s="38"/>
      <c r="O90" s="38"/>
      <c r="P90" s="38"/>
      <c r="Q90" s="38"/>
    </row>
    <row r="91" spans="2:17" ht="15" x14ac:dyDescent="0.25">
      <c r="B91" s="8">
        <v>40385</v>
      </c>
      <c r="C91" s="9" t="s">
        <v>68</v>
      </c>
      <c r="D91" s="9" t="s">
        <v>173</v>
      </c>
      <c r="E91" s="10" t="s">
        <v>174</v>
      </c>
      <c r="F91" s="11">
        <v>-62965.67</v>
      </c>
      <c r="G91" s="12">
        <v>1320</v>
      </c>
      <c r="H91" s="13">
        <v>47.689900000000002</v>
      </c>
      <c r="I91" s="11">
        <v>-15</v>
      </c>
      <c r="J91" s="11">
        <v>0</v>
      </c>
      <c r="K91" s="14">
        <v>40388</v>
      </c>
      <c r="L91" s="15">
        <v>-62950.67</v>
      </c>
      <c r="M91" s="25" t="s">
        <v>883</v>
      </c>
      <c r="N91" s="38"/>
      <c r="O91" s="38"/>
      <c r="P91" s="38"/>
      <c r="Q91" s="38"/>
    </row>
    <row r="92" spans="2:17" ht="15" x14ac:dyDescent="0.25">
      <c r="B92" s="17">
        <v>40423</v>
      </c>
      <c r="C92" s="18" t="s">
        <v>11</v>
      </c>
      <c r="D92" s="18" t="s">
        <v>52</v>
      </c>
      <c r="E92" s="19" t="s">
        <v>53</v>
      </c>
      <c r="F92" s="20">
        <v>107283.66</v>
      </c>
      <c r="G92" s="21">
        <v>-3010</v>
      </c>
      <c r="H92" s="22">
        <v>35.648000000000003</v>
      </c>
      <c r="I92" s="20">
        <v>-15</v>
      </c>
      <c r="J92" s="20">
        <v>-1.82</v>
      </c>
      <c r="K92" s="23">
        <v>40429</v>
      </c>
      <c r="L92" s="24">
        <v>107298.66</v>
      </c>
      <c r="M92" s="25" t="s">
        <v>884</v>
      </c>
      <c r="N92" s="38"/>
      <c r="O92" s="38"/>
      <c r="P92" s="38"/>
      <c r="Q92" s="38"/>
    </row>
    <row r="93" spans="2:17" ht="15" x14ac:dyDescent="0.25">
      <c r="B93" s="8">
        <v>40423</v>
      </c>
      <c r="C93" s="9" t="s">
        <v>13</v>
      </c>
      <c r="D93" s="9" t="s">
        <v>110</v>
      </c>
      <c r="E93" s="10" t="s">
        <v>111</v>
      </c>
      <c r="F93" s="11">
        <v>79907.64</v>
      </c>
      <c r="G93" s="12">
        <v>-11600</v>
      </c>
      <c r="H93" s="13">
        <v>6.89</v>
      </c>
      <c r="I93" s="11">
        <v>-15</v>
      </c>
      <c r="J93" s="11">
        <v>-1.36</v>
      </c>
      <c r="K93" s="14">
        <v>40429</v>
      </c>
      <c r="L93" s="15">
        <v>79922.64</v>
      </c>
      <c r="M93" s="25" t="s">
        <v>884</v>
      </c>
      <c r="N93" s="38"/>
      <c r="O93" s="38"/>
      <c r="P93" s="38"/>
      <c r="Q93" s="38"/>
    </row>
    <row r="94" spans="2:17" ht="15" x14ac:dyDescent="0.25">
      <c r="B94" s="17">
        <v>40423</v>
      </c>
      <c r="C94" s="18" t="s">
        <v>44</v>
      </c>
      <c r="D94" s="18" t="s">
        <v>175</v>
      </c>
      <c r="E94" s="19" t="s">
        <v>176</v>
      </c>
      <c r="F94" s="20">
        <v>-32987.71</v>
      </c>
      <c r="G94" s="21">
        <v>920</v>
      </c>
      <c r="H94" s="22">
        <v>35.8399</v>
      </c>
      <c r="I94" s="20">
        <v>-15</v>
      </c>
      <c r="J94" s="20">
        <v>0</v>
      </c>
      <c r="K94" s="23">
        <v>40429</v>
      </c>
      <c r="L94" s="24">
        <v>-32972.71</v>
      </c>
      <c r="M94" s="25" t="s">
        <v>883</v>
      </c>
      <c r="N94" s="38"/>
      <c r="O94" s="38"/>
      <c r="P94" s="38"/>
      <c r="Q94" s="38"/>
    </row>
    <row r="95" spans="2:17" ht="15" x14ac:dyDescent="0.25">
      <c r="B95" s="8">
        <v>40423</v>
      </c>
      <c r="C95" s="9" t="s">
        <v>44</v>
      </c>
      <c r="D95" s="9" t="s">
        <v>123</v>
      </c>
      <c r="E95" s="10" t="s">
        <v>124</v>
      </c>
      <c r="F95" s="11">
        <v>33006.94</v>
      </c>
      <c r="G95" s="12">
        <v>-2550</v>
      </c>
      <c r="H95" s="13">
        <v>12.95</v>
      </c>
      <c r="I95" s="11">
        <v>-15</v>
      </c>
      <c r="J95" s="11">
        <v>-0.56000000000000005</v>
      </c>
      <c r="K95" s="14">
        <v>40429</v>
      </c>
      <c r="L95" s="15">
        <v>33021.94</v>
      </c>
      <c r="M95" s="25" t="s">
        <v>884</v>
      </c>
      <c r="N95" s="38"/>
      <c r="O95" s="38"/>
      <c r="P95" s="38"/>
      <c r="Q95" s="38"/>
    </row>
    <row r="96" spans="2:17" ht="15" x14ac:dyDescent="0.25">
      <c r="B96" s="17">
        <v>40429</v>
      </c>
      <c r="C96" s="18" t="s">
        <v>11</v>
      </c>
      <c r="D96" s="18" t="s">
        <v>177</v>
      </c>
      <c r="E96" s="19" t="s">
        <v>178</v>
      </c>
      <c r="F96" s="20">
        <v>-85634.08</v>
      </c>
      <c r="G96" s="21">
        <v>1448</v>
      </c>
      <c r="H96" s="22">
        <v>59.129199999999997</v>
      </c>
      <c r="I96" s="20">
        <v>-15</v>
      </c>
      <c r="J96" s="20">
        <v>0</v>
      </c>
      <c r="K96" s="23">
        <v>40434</v>
      </c>
      <c r="L96" s="24">
        <v>-85619.08</v>
      </c>
      <c r="M96" s="25" t="s">
        <v>883</v>
      </c>
      <c r="N96" s="38"/>
      <c r="O96" s="38"/>
      <c r="P96" s="38"/>
      <c r="Q96" s="38"/>
    </row>
    <row r="97" spans="2:13" ht="15" x14ac:dyDescent="0.25">
      <c r="B97" s="8">
        <v>40429</v>
      </c>
      <c r="C97" s="9" t="s">
        <v>13</v>
      </c>
      <c r="D97" s="9" t="s">
        <v>179</v>
      </c>
      <c r="E97" s="10" t="s">
        <v>180</v>
      </c>
      <c r="F97" s="11">
        <v>-85191.93</v>
      </c>
      <c r="G97" s="12">
        <v>1545</v>
      </c>
      <c r="H97" s="13">
        <v>55.130699999999997</v>
      </c>
      <c r="I97" s="11">
        <v>-15</v>
      </c>
      <c r="J97" s="11">
        <v>0</v>
      </c>
      <c r="K97" s="14">
        <v>40434</v>
      </c>
      <c r="L97" s="15">
        <v>-85176.93</v>
      </c>
      <c r="M97" s="25" t="s">
        <v>883</v>
      </c>
    </row>
    <row r="98" spans="2:13" ht="15" x14ac:dyDescent="0.25">
      <c r="B98" s="17">
        <v>40429</v>
      </c>
      <c r="C98" s="18" t="s">
        <v>105</v>
      </c>
      <c r="D98" s="18" t="s">
        <v>181</v>
      </c>
      <c r="E98" s="19" t="s">
        <v>182</v>
      </c>
      <c r="F98" s="20">
        <v>26666.95</v>
      </c>
      <c r="G98" s="21">
        <v>-1294</v>
      </c>
      <c r="H98" s="22">
        <v>20.620100000000001</v>
      </c>
      <c r="I98" s="20">
        <v>-15</v>
      </c>
      <c r="J98" s="20">
        <v>-0.46</v>
      </c>
      <c r="K98" s="23">
        <v>40434</v>
      </c>
      <c r="L98" s="24">
        <v>26681.95</v>
      </c>
      <c r="M98" s="25" t="s">
        <v>884</v>
      </c>
    </row>
    <row r="99" spans="2:13" ht="15" x14ac:dyDescent="0.25">
      <c r="B99" s="8">
        <v>40429</v>
      </c>
      <c r="C99" s="9" t="s">
        <v>105</v>
      </c>
      <c r="D99" s="9" t="s">
        <v>183</v>
      </c>
      <c r="E99" s="10" t="s">
        <v>184</v>
      </c>
      <c r="F99" s="11">
        <v>-80174.600000000006</v>
      </c>
      <c r="G99" s="12">
        <v>4000</v>
      </c>
      <c r="H99" s="13">
        <v>20.039899999999999</v>
      </c>
      <c r="I99" s="11">
        <v>-15</v>
      </c>
      <c r="J99" s="11">
        <v>0</v>
      </c>
      <c r="K99" s="14">
        <v>40434</v>
      </c>
      <c r="L99" s="15">
        <v>-80159.600000000006</v>
      </c>
      <c r="M99" s="25" t="s">
        <v>883</v>
      </c>
    </row>
    <row r="100" spans="2:13" ht="15" x14ac:dyDescent="0.25">
      <c r="B100" s="17">
        <v>40429</v>
      </c>
      <c r="C100" s="18" t="s">
        <v>105</v>
      </c>
      <c r="D100" s="18" t="s">
        <v>106</v>
      </c>
      <c r="E100" s="19" t="s">
        <v>107</v>
      </c>
      <c r="F100" s="20">
        <v>76945.09</v>
      </c>
      <c r="G100" s="21">
        <v>-2000</v>
      </c>
      <c r="H100" s="22">
        <v>38.480699999999999</v>
      </c>
      <c r="I100" s="20">
        <v>-15</v>
      </c>
      <c r="J100" s="20">
        <v>-1.31</v>
      </c>
      <c r="K100" s="23">
        <v>40434</v>
      </c>
      <c r="L100" s="24">
        <v>76960.09</v>
      </c>
      <c r="M100" s="25" t="s">
        <v>884</v>
      </c>
    </row>
    <row r="101" spans="2:13" ht="15" x14ac:dyDescent="0.25">
      <c r="B101" s="8">
        <v>40429</v>
      </c>
      <c r="C101" s="9" t="s">
        <v>59</v>
      </c>
      <c r="D101" s="9" t="s">
        <v>185</v>
      </c>
      <c r="E101" s="10" t="s">
        <v>186</v>
      </c>
      <c r="F101" s="11">
        <v>-26936.13</v>
      </c>
      <c r="G101" s="12">
        <v>740</v>
      </c>
      <c r="H101" s="13">
        <v>36.379899999999999</v>
      </c>
      <c r="I101" s="11">
        <v>-15</v>
      </c>
      <c r="J101" s="11">
        <v>0</v>
      </c>
      <c r="K101" s="14">
        <v>40434</v>
      </c>
      <c r="L101" s="15">
        <v>-26921.13</v>
      </c>
      <c r="M101" s="25" t="s">
        <v>883</v>
      </c>
    </row>
    <row r="102" spans="2:13" ht="15" x14ac:dyDescent="0.25">
      <c r="B102" s="17">
        <v>40434</v>
      </c>
      <c r="C102" s="18" t="s">
        <v>27</v>
      </c>
      <c r="D102" s="18" t="s">
        <v>187</v>
      </c>
      <c r="E102" s="19" t="s">
        <v>188</v>
      </c>
      <c r="F102" s="20">
        <v>-139598.42000000001</v>
      </c>
      <c r="G102" s="21">
        <v>1768</v>
      </c>
      <c r="H102" s="22">
        <v>78.9499</v>
      </c>
      <c r="I102" s="20">
        <v>-15</v>
      </c>
      <c r="J102" s="20">
        <v>0</v>
      </c>
      <c r="K102" s="23">
        <v>40437</v>
      </c>
      <c r="L102" s="24">
        <v>-139583.42000000001</v>
      </c>
      <c r="M102" s="25" t="s">
        <v>883</v>
      </c>
    </row>
    <row r="103" spans="2:13" ht="15" x14ac:dyDescent="0.25">
      <c r="B103" s="8">
        <v>40434</v>
      </c>
      <c r="C103" s="9" t="s">
        <v>27</v>
      </c>
      <c r="D103" s="9" t="s">
        <v>64</v>
      </c>
      <c r="E103" s="10" t="s">
        <v>65</v>
      </c>
      <c r="F103" s="11">
        <v>75555.34</v>
      </c>
      <c r="G103" s="12">
        <v>-1245</v>
      </c>
      <c r="H103" s="13">
        <v>60.700099999999999</v>
      </c>
      <c r="I103" s="11">
        <v>-15</v>
      </c>
      <c r="J103" s="11">
        <v>-1.28</v>
      </c>
      <c r="K103" s="14">
        <v>40437</v>
      </c>
      <c r="L103" s="15">
        <v>75570.34</v>
      </c>
      <c r="M103" s="25" t="s">
        <v>884</v>
      </c>
    </row>
    <row r="104" spans="2:13" ht="15" x14ac:dyDescent="0.25">
      <c r="B104" s="17">
        <v>40434</v>
      </c>
      <c r="C104" s="18" t="s">
        <v>27</v>
      </c>
      <c r="D104" s="18" t="s">
        <v>189</v>
      </c>
      <c r="E104" s="19" t="s">
        <v>190</v>
      </c>
      <c r="F104" s="20">
        <v>50707.53</v>
      </c>
      <c r="G104" s="21">
        <v>-1538</v>
      </c>
      <c r="H104" s="22">
        <v>32.9801</v>
      </c>
      <c r="I104" s="20">
        <v>-15</v>
      </c>
      <c r="J104" s="20">
        <v>-0.86</v>
      </c>
      <c r="K104" s="23">
        <v>40437</v>
      </c>
      <c r="L104" s="24">
        <v>50722.53</v>
      </c>
      <c r="M104" s="25" t="s">
        <v>884</v>
      </c>
    </row>
    <row r="105" spans="2:13" ht="15" x14ac:dyDescent="0.25">
      <c r="B105" s="8">
        <v>40438</v>
      </c>
      <c r="C105" s="9" t="s">
        <v>11</v>
      </c>
      <c r="D105" s="9" t="s">
        <v>191</v>
      </c>
      <c r="E105" s="10" t="s">
        <v>192</v>
      </c>
      <c r="F105" s="11">
        <v>81768.89</v>
      </c>
      <c r="G105" s="12">
        <v>-2750</v>
      </c>
      <c r="H105" s="13">
        <v>29.740100000000002</v>
      </c>
      <c r="I105" s="11">
        <v>-15</v>
      </c>
      <c r="J105" s="11">
        <v>-1.39</v>
      </c>
      <c r="K105" s="14">
        <v>40443</v>
      </c>
      <c r="L105" s="15">
        <v>81783.89</v>
      </c>
      <c r="M105" s="25" t="s">
        <v>884</v>
      </c>
    </row>
    <row r="106" spans="2:13" ht="15" x14ac:dyDescent="0.25">
      <c r="B106" s="17">
        <v>40438</v>
      </c>
      <c r="C106" s="18" t="s">
        <v>11</v>
      </c>
      <c r="D106" s="18" t="s">
        <v>193</v>
      </c>
      <c r="E106" s="19" t="s">
        <v>194</v>
      </c>
      <c r="F106" s="20">
        <v>-81073.47</v>
      </c>
      <c r="G106" s="21">
        <v>1325</v>
      </c>
      <c r="H106" s="22">
        <v>61.176200000000001</v>
      </c>
      <c r="I106" s="20">
        <v>-15</v>
      </c>
      <c r="J106" s="20">
        <v>0</v>
      </c>
      <c r="K106" s="23">
        <v>40443</v>
      </c>
      <c r="L106" s="24">
        <v>-81058.47</v>
      </c>
      <c r="M106" s="25" t="s">
        <v>883</v>
      </c>
    </row>
    <row r="107" spans="2:13" ht="15" x14ac:dyDescent="0.25">
      <c r="B107" s="8">
        <v>40444</v>
      </c>
      <c r="C107" s="9" t="s">
        <v>27</v>
      </c>
      <c r="D107" s="9" t="s">
        <v>195</v>
      </c>
      <c r="E107" s="10" t="s">
        <v>196</v>
      </c>
      <c r="F107" s="11">
        <v>-69500.87</v>
      </c>
      <c r="G107" s="12">
        <v>1252</v>
      </c>
      <c r="H107" s="13">
        <v>55.499899999999997</v>
      </c>
      <c r="I107" s="11">
        <v>-15</v>
      </c>
      <c r="J107" s="11">
        <v>0</v>
      </c>
      <c r="K107" s="14">
        <v>40449</v>
      </c>
      <c r="L107" s="15">
        <v>-69485.87</v>
      </c>
      <c r="M107" s="25" t="s">
        <v>883</v>
      </c>
    </row>
    <row r="108" spans="2:13" ht="15" x14ac:dyDescent="0.25">
      <c r="B108" s="17">
        <v>40444</v>
      </c>
      <c r="C108" s="18" t="s">
        <v>27</v>
      </c>
      <c r="D108" s="18" t="s">
        <v>103</v>
      </c>
      <c r="E108" s="19" t="s">
        <v>104</v>
      </c>
      <c r="F108" s="20">
        <v>65186.34</v>
      </c>
      <c r="G108" s="21">
        <v>-2424</v>
      </c>
      <c r="H108" s="22">
        <v>26.898700000000002</v>
      </c>
      <c r="I108" s="20">
        <v>-15</v>
      </c>
      <c r="J108" s="20">
        <v>-1.1100000000000001</v>
      </c>
      <c r="K108" s="23">
        <v>40449</v>
      </c>
      <c r="L108" s="24">
        <v>65201.34</v>
      </c>
      <c r="M108" s="25" t="s">
        <v>884</v>
      </c>
    </row>
    <row r="109" spans="2:13" ht="15" x14ac:dyDescent="0.25">
      <c r="B109" s="8">
        <v>40455</v>
      </c>
      <c r="C109" s="9" t="s">
        <v>13</v>
      </c>
      <c r="D109" s="9" t="s">
        <v>197</v>
      </c>
      <c r="E109" s="10" t="s">
        <v>198</v>
      </c>
      <c r="F109" s="11">
        <v>-79729.91</v>
      </c>
      <c r="G109" s="12">
        <v>1095</v>
      </c>
      <c r="H109" s="13">
        <v>72.799000000000007</v>
      </c>
      <c r="I109" s="11">
        <v>-15</v>
      </c>
      <c r="J109" s="11">
        <v>0</v>
      </c>
      <c r="K109" s="14">
        <v>40458</v>
      </c>
      <c r="L109" s="15">
        <v>-79714.91</v>
      </c>
      <c r="M109" s="25" t="s">
        <v>883</v>
      </c>
    </row>
    <row r="110" spans="2:13" ht="15" x14ac:dyDescent="0.25">
      <c r="B110" s="17">
        <v>40455</v>
      </c>
      <c r="C110" s="18" t="s">
        <v>13</v>
      </c>
      <c r="D110" s="18" t="s">
        <v>159</v>
      </c>
      <c r="E110" s="19" t="s">
        <v>160</v>
      </c>
      <c r="F110" s="20">
        <v>70917.8</v>
      </c>
      <c r="G110" s="21">
        <v>-4950</v>
      </c>
      <c r="H110" s="22">
        <v>14.3301</v>
      </c>
      <c r="I110" s="20">
        <v>-15</v>
      </c>
      <c r="J110" s="20">
        <v>-1.2</v>
      </c>
      <c r="K110" s="23">
        <v>40458</v>
      </c>
      <c r="L110" s="24">
        <v>70932.800000000003</v>
      </c>
      <c r="M110" s="25" t="s">
        <v>884</v>
      </c>
    </row>
    <row r="111" spans="2:13" ht="15" x14ac:dyDescent="0.25">
      <c r="B111" s="8">
        <v>40465</v>
      </c>
      <c r="C111" s="9" t="s">
        <v>54</v>
      </c>
      <c r="D111" s="9" t="s">
        <v>129</v>
      </c>
      <c r="E111" s="10" t="s">
        <v>130</v>
      </c>
      <c r="F111" s="11">
        <v>29497.02</v>
      </c>
      <c r="G111" s="12">
        <v>-1735</v>
      </c>
      <c r="H111" s="13">
        <v>17.010100000000001</v>
      </c>
      <c r="I111" s="11">
        <v>-15</v>
      </c>
      <c r="J111" s="11">
        <v>-0.5</v>
      </c>
      <c r="K111" s="14">
        <v>40470</v>
      </c>
      <c r="L111" s="15">
        <v>29512.02</v>
      </c>
      <c r="M111" s="25" t="s">
        <v>885</v>
      </c>
    </row>
    <row r="112" spans="2:13" ht="15" x14ac:dyDescent="0.25">
      <c r="B112" s="17">
        <v>40469</v>
      </c>
      <c r="C112" s="18" t="s">
        <v>24</v>
      </c>
      <c r="D112" s="18" t="s">
        <v>153</v>
      </c>
      <c r="E112" s="19" t="s">
        <v>154</v>
      </c>
      <c r="F112" s="20">
        <v>54824.93</v>
      </c>
      <c r="G112" s="21">
        <v>-1560</v>
      </c>
      <c r="H112" s="22">
        <v>35.154400000000003</v>
      </c>
      <c r="I112" s="20">
        <v>-15</v>
      </c>
      <c r="J112" s="20">
        <v>-0.93</v>
      </c>
      <c r="K112" s="23">
        <v>40472</v>
      </c>
      <c r="L112" s="24">
        <v>54839.93</v>
      </c>
      <c r="M112" s="25" t="s">
        <v>884</v>
      </c>
    </row>
    <row r="113" spans="2:13" ht="15" x14ac:dyDescent="0.25">
      <c r="B113" s="8">
        <v>40469</v>
      </c>
      <c r="C113" s="9" t="s">
        <v>24</v>
      </c>
      <c r="D113" s="9" t="s">
        <v>17</v>
      </c>
      <c r="E113" s="10" t="s">
        <v>199</v>
      </c>
      <c r="F113" s="11">
        <v>-82213</v>
      </c>
      <c r="G113" s="12">
        <v>3650</v>
      </c>
      <c r="H113" s="13">
        <v>22.52</v>
      </c>
      <c r="I113" s="11">
        <v>-15</v>
      </c>
      <c r="J113" s="11">
        <v>0</v>
      </c>
      <c r="K113" s="14">
        <v>40472</v>
      </c>
      <c r="L113" s="15">
        <v>-82198</v>
      </c>
      <c r="M113" s="25" t="s">
        <v>883</v>
      </c>
    </row>
    <row r="114" spans="2:13" ht="15" x14ac:dyDescent="0.25">
      <c r="B114" s="17">
        <v>40469</v>
      </c>
      <c r="C114" s="18" t="s">
        <v>24</v>
      </c>
      <c r="D114" s="18" t="s">
        <v>75</v>
      </c>
      <c r="E114" s="19" t="s">
        <v>757</v>
      </c>
      <c r="F114" s="20">
        <v>38132.35</v>
      </c>
      <c r="G114" s="21">
        <v>-1100</v>
      </c>
      <c r="H114" s="22">
        <v>34.68</v>
      </c>
      <c r="I114" s="20">
        <v>-15</v>
      </c>
      <c r="J114" s="20">
        <v>-0.65</v>
      </c>
      <c r="K114" s="23">
        <v>40472</v>
      </c>
      <c r="L114" s="24">
        <v>38147.35</v>
      </c>
      <c r="M114" s="25" t="s">
        <v>885</v>
      </c>
    </row>
    <row r="115" spans="2:13" ht="15" x14ac:dyDescent="0.25">
      <c r="B115" s="8">
        <v>40471</v>
      </c>
      <c r="C115" s="9" t="s">
        <v>17</v>
      </c>
      <c r="D115" s="9" t="s">
        <v>200</v>
      </c>
      <c r="E115" s="10" t="s">
        <v>201</v>
      </c>
      <c r="F115" s="11">
        <v>22785.03</v>
      </c>
      <c r="G115" s="12">
        <v>-238</v>
      </c>
      <c r="H115" s="13">
        <v>95.8001</v>
      </c>
      <c r="I115" s="11">
        <v>-15</v>
      </c>
      <c r="J115" s="11">
        <v>-0.39</v>
      </c>
      <c r="K115" s="14">
        <v>40476</v>
      </c>
      <c r="L115" s="15">
        <v>22800.03</v>
      </c>
      <c r="M115" s="25" t="s">
        <v>885</v>
      </c>
    </row>
    <row r="116" spans="2:13" ht="15" x14ac:dyDescent="0.25">
      <c r="B116" s="17">
        <v>40478</v>
      </c>
      <c r="C116" s="18" t="s">
        <v>27</v>
      </c>
      <c r="D116" s="18" t="s">
        <v>202</v>
      </c>
      <c r="E116" s="19" t="s">
        <v>203</v>
      </c>
      <c r="F116" s="20">
        <v>-57291.89</v>
      </c>
      <c r="G116" s="21">
        <v>1100</v>
      </c>
      <c r="H116" s="22">
        <v>52.069899999999997</v>
      </c>
      <c r="I116" s="20">
        <v>-15</v>
      </c>
      <c r="J116" s="20">
        <v>0</v>
      </c>
      <c r="K116" s="23">
        <v>40483</v>
      </c>
      <c r="L116" s="24">
        <v>-57276.89</v>
      </c>
      <c r="M116" s="25" t="s">
        <v>883</v>
      </c>
    </row>
    <row r="117" spans="2:13" ht="15" x14ac:dyDescent="0.25">
      <c r="B117" s="8">
        <v>40478</v>
      </c>
      <c r="C117" s="9" t="s">
        <v>27</v>
      </c>
      <c r="D117" s="9" t="s">
        <v>127</v>
      </c>
      <c r="E117" s="10" t="s">
        <v>128</v>
      </c>
      <c r="F117" s="11">
        <v>65424.73</v>
      </c>
      <c r="G117" s="12">
        <v>-827</v>
      </c>
      <c r="H117" s="13">
        <v>79.130399999999995</v>
      </c>
      <c r="I117" s="11">
        <v>-15</v>
      </c>
      <c r="J117" s="11">
        <v>-1.1100000000000001</v>
      </c>
      <c r="K117" s="14">
        <v>40483</v>
      </c>
      <c r="L117" s="15">
        <v>65439.73</v>
      </c>
      <c r="M117" s="25" t="s">
        <v>884</v>
      </c>
    </row>
    <row r="118" spans="2:13" ht="15" x14ac:dyDescent="0.25">
      <c r="B118" s="17">
        <v>40487</v>
      </c>
      <c r="C118" s="18" t="s">
        <v>54</v>
      </c>
      <c r="D118" s="18" t="s">
        <v>204</v>
      </c>
      <c r="E118" s="19" t="s">
        <v>205</v>
      </c>
      <c r="F118" s="20">
        <v>81633.62</v>
      </c>
      <c r="G118" s="21">
        <v>-1250</v>
      </c>
      <c r="H118" s="22">
        <v>65.319999999999993</v>
      </c>
      <c r="I118" s="20">
        <v>-15</v>
      </c>
      <c r="J118" s="20">
        <v>-1.38</v>
      </c>
      <c r="K118" s="23">
        <v>40492</v>
      </c>
      <c r="L118" s="24">
        <v>81648.62</v>
      </c>
      <c r="M118" s="25" t="s">
        <v>884</v>
      </c>
    </row>
    <row r="119" spans="2:13" ht="15" x14ac:dyDescent="0.25">
      <c r="B119" s="8">
        <v>40487</v>
      </c>
      <c r="C119" s="9" t="s">
        <v>54</v>
      </c>
      <c r="D119" s="9" t="s">
        <v>206</v>
      </c>
      <c r="E119" s="10" t="s">
        <v>207</v>
      </c>
      <c r="F119" s="11">
        <v>-85834.43</v>
      </c>
      <c r="G119" s="12">
        <v>675</v>
      </c>
      <c r="H119" s="13">
        <v>127.1399</v>
      </c>
      <c r="I119" s="11">
        <v>-15</v>
      </c>
      <c r="J119" s="11">
        <v>0</v>
      </c>
      <c r="K119" s="14">
        <v>40492</v>
      </c>
      <c r="L119" s="15">
        <v>-85819.43</v>
      </c>
      <c r="M119" s="25" t="s">
        <v>883</v>
      </c>
    </row>
    <row r="120" spans="2:13" ht="15" x14ac:dyDescent="0.25">
      <c r="B120" s="17">
        <v>40528</v>
      </c>
      <c r="C120" s="18" t="s">
        <v>54</v>
      </c>
      <c r="D120" s="18" t="s">
        <v>141</v>
      </c>
      <c r="E120" s="19" t="s">
        <v>142</v>
      </c>
      <c r="F120" s="20">
        <v>99360.78</v>
      </c>
      <c r="G120" s="21">
        <v>-1260</v>
      </c>
      <c r="H120" s="22">
        <v>78.870999999999995</v>
      </c>
      <c r="I120" s="20">
        <v>-15</v>
      </c>
      <c r="J120" s="20">
        <v>-1.68</v>
      </c>
      <c r="K120" s="23">
        <v>40533</v>
      </c>
      <c r="L120" s="24">
        <v>99375.78</v>
      </c>
      <c r="M120" s="25" t="s">
        <v>884</v>
      </c>
    </row>
    <row r="121" spans="2:13" ht="15" x14ac:dyDescent="0.25">
      <c r="B121" s="8">
        <v>40528</v>
      </c>
      <c r="C121" s="9" t="s">
        <v>54</v>
      </c>
      <c r="D121" s="9" t="s">
        <v>208</v>
      </c>
      <c r="E121" s="10" t="s">
        <v>209</v>
      </c>
      <c r="F121" s="11">
        <v>-68311.58</v>
      </c>
      <c r="G121" s="12">
        <v>1075</v>
      </c>
      <c r="H121" s="13">
        <v>63.531700000000001</v>
      </c>
      <c r="I121" s="11">
        <v>-15</v>
      </c>
      <c r="J121" s="11">
        <v>0</v>
      </c>
      <c r="K121" s="14">
        <v>40533</v>
      </c>
      <c r="L121" s="15">
        <v>-68296.58</v>
      </c>
      <c r="M121" s="25" t="s">
        <v>883</v>
      </c>
    </row>
    <row r="122" spans="2:13" ht="15" x14ac:dyDescent="0.25">
      <c r="B122" s="17">
        <v>40528</v>
      </c>
      <c r="C122" s="18" t="s">
        <v>105</v>
      </c>
      <c r="D122" s="18" t="s">
        <v>115</v>
      </c>
      <c r="E122" s="19" t="s">
        <v>116</v>
      </c>
      <c r="F122" s="20">
        <v>57120.71</v>
      </c>
      <c r="G122" s="21">
        <v>-10760</v>
      </c>
      <c r="H122" s="22">
        <v>5.3101000000000003</v>
      </c>
      <c r="I122" s="20">
        <v>-15</v>
      </c>
      <c r="J122" s="20">
        <v>-0.97</v>
      </c>
      <c r="K122" s="23">
        <v>40533</v>
      </c>
      <c r="L122" s="24">
        <v>57135.71</v>
      </c>
      <c r="M122" s="25" t="s">
        <v>884</v>
      </c>
    </row>
    <row r="123" spans="2:13" ht="15" x14ac:dyDescent="0.25">
      <c r="B123" s="8">
        <v>40528</v>
      </c>
      <c r="C123" s="9" t="s">
        <v>105</v>
      </c>
      <c r="D123" s="9" t="s">
        <v>139</v>
      </c>
      <c r="E123" s="10" t="s">
        <v>140</v>
      </c>
      <c r="F123" s="11">
        <v>32416.9</v>
      </c>
      <c r="G123" s="12">
        <v>-540</v>
      </c>
      <c r="H123" s="13">
        <v>60.060099999999998</v>
      </c>
      <c r="I123" s="11">
        <v>-15</v>
      </c>
      <c r="J123" s="11">
        <v>-0.55000000000000004</v>
      </c>
      <c r="K123" s="14">
        <v>40533</v>
      </c>
      <c r="L123" s="15">
        <v>32431.9</v>
      </c>
      <c r="M123" s="25" t="s">
        <v>885</v>
      </c>
    </row>
    <row r="124" spans="2:13" ht="15" x14ac:dyDescent="0.25">
      <c r="B124" s="17">
        <v>40529</v>
      </c>
      <c r="C124" s="18" t="s">
        <v>24</v>
      </c>
      <c r="D124" s="18" t="s">
        <v>210</v>
      </c>
      <c r="E124" s="19" t="s">
        <v>900</v>
      </c>
      <c r="F124" s="20">
        <v>63708.92</v>
      </c>
      <c r="G124" s="21">
        <v>-2500</v>
      </c>
      <c r="H124" s="22">
        <v>25.49</v>
      </c>
      <c r="I124" s="20">
        <v>-15</v>
      </c>
      <c r="J124" s="20">
        <v>-1.08</v>
      </c>
      <c r="K124" s="23">
        <v>40534</v>
      </c>
      <c r="L124" s="24">
        <v>63723.92</v>
      </c>
      <c r="M124" s="25" t="s">
        <v>884</v>
      </c>
    </row>
    <row r="125" spans="2:13" ht="15" x14ac:dyDescent="0.25">
      <c r="B125" s="8">
        <v>40529</v>
      </c>
      <c r="C125" s="9" t="s">
        <v>11</v>
      </c>
      <c r="D125" s="9" t="s">
        <v>193</v>
      </c>
      <c r="E125" s="10" t="s">
        <v>194</v>
      </c>
      <c r="F125" s="11">
        <v>86970.83</v>
      </c>
      <c r="G125" s="12">
        <v>-1325</v>
      </c>
      <c r="H125" s="13">
        <v>65.650800000000004</v>
      </c>
      <c r="I125" s="11">
        <v>-15</v>
      </c>
      <c r="J125" s="11">
        <v>-1.48</v>
      </c>
      <c r="K125" s="14">
        <v>40534</v>
      </c>
      <c r="L125" s="15">
        <v>86985.83</v>
      </c>
      <c r="M125" s="25" t="s">
        <v>884</v>
      </c>
    </row>
    <row r="126" spans="2:13" ht="15" x14ac:dyDescent="0.25">
      <c r="B126" s="17">
        <v>40529</v>
      </c>
      <c r="C126" s="18" t="s">
        <v>27</v>
      </c>
      <c r="D126" s="18" t="s">
        <v>187</v>
      </c>
      <c r="E126" s="19" t="s">
        <v>188</v>
      </c>
      <c r="F126" s="20">
        <v>59960.05</v>
      </c>
      <c r="G126" s="21">
        <v>-680</v>
      </c>
      <c r="H126" s="22">
        <v>88.200100000000006</v>
      </c>
      <c r="I126" s="20">
        <v>-15</v>
      </c>
      <c r="J126" s="20">
        <v>-1.02</v>
      </c>
      <c r="K126" s="23">
        <v>40534</v>
      </c>
      <c r="L126" s="24">
        <v>59975.05</v>
      </c>
      <c r="M126" s="25" t="s">
        <v>885</v>
      </c>
    </row>
    <row r="127" spans="2:13" ht="15" x14ac:dyDescent="0.25">
      <c r="B127" s="8">
        <v>40529</v>
      </c>
      <c r="C127" s="9" t="s">
        <v>13</v>
      </c>
      <c r="D127" s="9" t="s">
        <v>125</v>
      </c>
      <c r="E127" s="10" t="s">
        <v>126</v>
      </c>
      <c r="F127" s="11">
        <v>39829.370000000003</v>
      </c>
      <c r="G127" s="12">
        <v>-500</v>
      </c>
      <c r="H127" s="13">
        <v>79.690100000000001</v>
      </c>
      <c r="I127" s="11">
        <v>-15</v>
      </c>
      <c r="J127" s="11">
        <v>-0.68</v>
      </c>
      <c r="K127" s="14">
        <v>40534</v>
      </c>
      <c r="L127" s="15">
        <v>39844.370000000003</v>
      </c>
      <c r="M127" s="25" t="s">
        <v>885</v>
      </c>
    </row>
    <row r="128" spans="2:13" ht="15" x14ac:dyDescent="0.25">
      <c r="B128" s="17">
        <v>40557</v>
      </c>
      <c r="C128" s="18" t="s">
        <v>27</v>
      </c>
      <c r="D128" s="18" t="s">
        <v>28</v>
      </c>
      <c r="E128" s="19" t="s">
        <v>29</v>
      </c>
      <c r="F128" s="20">
        <v>47423.24</v>
      </c>
      <c r="G128" s="21">
        <v>-525</v>
      </c>
      <c r="H128" s="22">
        <v>90.360100000000003</v>
      </c>
      <c r="I128" s="20">
        <v>-15</v>
      </c>
      <c r="J128" s="20">
        <v>-0.81</v>
      </c>
      <c r="K128" s="23">
        <v>40563</v>
      </c>
      <c r="L128" s="24">
        <v>47438.239999999998</v>
      </c>
      <c r="M128" s="25" t="s">
        <v>884</v>
      </c>
    </row>
    <row r="129" spans="2:13" ht="15" x14ac:dyDescent="0.25">
      <c r="B129" s="8">
        <v>40557</v>
      </c>
      <c r="C129" s="9" t="s">
        <v>17</v>
      </c>
      <c r="D129" s="9" t="s">
        <v>200</v>
      </c>
      <c r="E129" s="10" t="s">
        <v>201</v>
      </c>
      <c r="F129" s="11">
        <v>35471.43</v>
      </c>
      <c r="G129" s="12">
        <v>-300</v>
      </c>
      <c r="H129" s="13">
        <v>118.2901</v>
      </c>
      <c r="I129" s="11">
        <v>-15</v>
      </c>
      <c r="J129" s="11">
        <v>-0.6</v>
      </c>
      <c r="K129" s="14">
        <v>40563</v>
      </c>
      <c r="L129" s="15">
        <v>35486.43</v>
      </c>
      <c r="M129" s="25" t="s">
        <v>884</v>
      </c>
    </row>
    <row r="130" spans="2:13" ht="15" x14ac:dyDescent="0.25">
      <c r="B130" s="17">
        <v>40557</v>
      </c>
      <c r="C130" s="18" t="s">
        <v>17</v>
      </c>
      <c r="D130" s="18" t="s">
        <v>211</v>
      </c>
      <c r="E130" s="19" t="s">
        <v>212</v>
      </c>
      <c r="F130" s="20">
        <v>-46893</v>
      </c>
      <c r="G130" s="21">
        <v>1300</v>
      </c>
      <c r="H130" s="22">
        <v>36.06</v>
      </c>
      <c r="I130" s="20">
        <v>-15</v>
      </c>
      <c r="J130" s="20">
        <v>0</v>
      </c>
      <c r="K130" s="23">
        <v>40563</v>
      </c>
      <c r="L130" s="24">
        <v>-46878</v>
      </c>
      <c r="M130" s="25" t="s">
        <v>883</v>
      </c>
    </row>
    <row r="131" spans="2:13" ht="15" x14ac:dyDescent="0.25">
      <c r="B131" s="8">
        <v>40561</v>
      </c>
      <c r="C131" s="9" t="s">
        <v>44</v>
      </c>
      <c r="D131" s="9" t="s">
        <v>213</v>
      </c>
      <c r="E131" s="10" t="s">
        <v>214</v>
      </c>
      <c r="F131" s="11">
        <v>-42011.5</v>
      </c>
      <c r="G131" s="12">
        <v>655</v>
      </c>
      <c r="H131" s="13">
        <v>64.116799999999998</v>
      </c>
      <c r="I131" s="11">
        <v>-15</v>
      </c>
      <c r="J131" s="11">
        <v>0</v>
      </c>
      <c r="K131" s="14">
        <v>40564</v>
      </c>
      <c r="L131" s="15">
        <v>-41996.5</v>
      </c>
      <c r="M131" s="25" t="s">
        <v>883</v>
      </c>
    </row>
    <row r="132" spans="2:13" ht="15" x14ac:dyDescent="0.25">
      <c r="B132" s="17">
        <v>40561</v>
      </c>
      <c r="C132" s="18" t="s">
        <v>44</v>
      </c>
      <c r="D132" s="18" t="s">
        <v>171</v>
      </c>
      <c r="E132" s="19" t="s">
        <v>172</v>
      </c>
      <c r="F132" s="20">
        <v>34414.44</v>
      </c>
      <c r="G132" s="21">
        <v>-1100</v>
      </c>
      <c r="H132" s="22">
        <v>31.3001</v>
      </c>
      <c r="I132" s="20">
        <v>-15</v>
      </c>
      <c r="J132" s="20">
        <v>-0.67</v>
      </c>
      <c r="K132" s="23">
        <v>40564</v>
      </c>
      <c r="L132" s="24">
        <v>34429.440000000002</v>
      </c>
      <c r="M132" s="25" t="s">
        <v>884</v>
      </c>
    </row>
    <row r="133" spans="2:13" ht="15" x14ac:dyDescent="0.25">
      <c r="B133" s="8">
        <v>40564</v>
      </c>
      <c r="C133" s="9" t="s">
        <v>24</v>
      </c>
      <c r="D133" s="9" t="s">
        <v>157</v>
      </c>
      <c r="E133" s="10" t="s">
        <v>158</v>
      </c>
      <c r="F133" s="11">
        <v>57040.46</v>
      </c>
      <c r="G133" s="12">
        <v>-1620</v>
      </c>
      <c r="H133" s="13">
        <v>35.220100000000002</v>
      </c>
      <c r="I133" s="11">
        <v>-15</v>
      </c>
      <c r="J133" s="11">
        <v>-1.1000000000000001</v>
      </c>
      <c r="K133" s="14">
        <v>40569</v>
      </c>
      <c r="L133" s="15">
        <v>57055.46</v>
      </c>
      <c r="M133" s="25" t="s">
        <v>884</v>
      </c>
    </row>
    <row r="134" spans="2:13" ht="15" x14ac:dyDescent="0.25">
      <c r="B134" s="17">
        <v>40564</v>
      </c>
      <c r="C134" s="18" t="s">
        <v>24</v>
      </c>
      <c r="D134" s="18" t="s">
        <v>215</v>
      </c>
      <c r="E134" s="19" t="s">
        <v>216</v>
      </c>
      <c r="F134" s="20">
        <v>-56984.9</v>
      </c>
      <c r="G134" s="21">
        <v>1233</v>
      </c>
      <c r="H134" s="22">
        <v>46.204300000000003</v>
      </c>
      <c r="I134" s="20">
        <v>-15</v>
      </c>
      <c r="J134" s="20">
        <v>0</v>
      </c>
      <c r="K134" s="23">
        <v>40569</v>
      </c>
      <c r="L134" s="24">
        <v>-56969.9</v>
      </c>
      <c r="M134" s="25" t="s">
        <v>883</v>
      </c>
    </row>
    <row r="135" spans="2:13" ht="15" x14ac:dyDescent="0.25">
      <c r="B135" s="8">
        <v>40564</v>
      </c>
      <c r="C135" s="9" t="s">
        <v>27</v>
      </c>
      <c r="D135" s="9" t="s">
        <v>169</v>
      </c>
      <c r="E135" s="10" t="s">
        <v>170</v>
      </c>
      <c r="F135" s="11">
        <v>64229.5</v>
      </c>
      <c r="G135" s="12">
        <v>-1234</v>
      </c>
      <c r="H135" s="13">
        <v>52.063000000000002</v>
      </c>
      <c r="I135" s="11">
        <v>-15</v>
      </c>
      <c r="J135" s="11">
        <v>-1.24</v>
      </c>
      <c r="K135" s="14">
        <v>40569</v>
      </c>
      <c r="L135" s="15">
        <v>64244.5</v>
      </c>
      <c r="M135" s="25" t="s">
        <v>884</v>
      </c>
    </row>
    <row r="136" spans="2:13" ht="15" x14ac:dyDescent="0.25">
      <c r="B136" s="17">
        <v>40564</v>
      </c>
      <c r="C136" s="18" t="s">
        <v>27</v>
      </c>
      <c r="D136" s="18" t="s">
        <v>202</v>
      </c>
      <c r="E136" s="19" t="s">
        <v>203</v>
      </c>
      <c r="F136" s="20">
        <v>65441.440000000002</v>
      </c>
      <c r="G136" s="21">
        <v>-1100</v>
      </c>
      <c r="H136" s="22">
        <v>59.506999999999998</v>
      </c>
      <c r="I136" s="20">
        <v>-15</v>
      </c>
      <c r="J136" s="20">
        <v>-1.26</v>
      </c>
      <c r="K136" s="23">
        <v>40569</v>
      </c>
      <c r="L136" s="24">
        <v>65456.44</v>
      </c>
      <c r="M136" s="25" t="s">
        <v>884</v>
      </c>
    </row>
    <row r="137" spans="2:13" ht="15" x14ac:dyDescent="0.25">
      <c r="B137" s="8">
        <v>40564</v>
      </c>
      <c r="C137" s="9" t="s">
        <v>27</v>
      </c>
      <c r="D137" s="9" t="s">
        <v>217</v>
      </c>
      <c r="E137" s="10" t="s">
        <v>218</v>
      </c>
      <c r="F137" s="11">
        <v>-71553.64</v>
      </c>
      <c r="G137" s="12">
        <v>1125</v>
      </c>
      <c r="H137" s="13">
        <v>63.5899</v>
      </c>
      <c r="I137" s="11">
        <v>-15</v>
      </c>
      <c r="J137" s="11">
        <v>0</v>
      </c>
      <c r="K137" s="14">
        <v>40569</v>
      </c>
      <c r="L137" s="15">
        <v>-71538.64</v>
      </c>
      <c r="M137" s="25" t="s">
        <v>883</v>
      </c>
    </row>
    <row r="138" spans="2:13" ht="15" x14ac:dyDescent="0.25">
      <c r="B138" s="17">
        <v>40564</v>
      </c>
      <c r="C138" s="18" t="s">
        <v>27</v>
      </c>
      <c r="D138" s="18" t="s">
        <v>219</v>
      </c>
      <c r="E138" s="19" t="s">
        <v>220</v>
      </c>
      <c r="F138" s="20">
        <v>-73031.7</v>
      </c>
      <c r="G138" s="21">
        <v>3050</v>
      </c>
      <c r="H138" s="22">
        <v>23.939900000000002</v>
      </c>
      <c r="I138" s="20">
        <v>-15</v>
      </c>
      <c r="J138" s="20">
        <v>0</v>
      </c>
      <c r="K138" s="23">
        <v>40569</v>
      </c>
      <c r="L138" s="24">
        <v>-73016.7</v>
      </c>
      <c r="M138" s="25" t="s">
        <v>883</v>
      </c>
    </row>
    <row r="139" spans="2:13" ht="15" x14ac:dyDescent="0.25">
      <c r="B139" s="8">
        <v>40574</v>
      </c>
      <c r="C139" s="9" t="s">
        <v>24</v>
      </c>
      <c r="D139" s="9" t="s">
        <v>17</v>
      </c>
      <c r="E139" s="10" t="s">
        <v>199</v>
      </c>
      <c r="F139" s="11">
        <v>86890.2</v>
      </c>
      <c r="G139" s="12">
        <v>-3650</v>
      </c>
      <c r="H139" s="13">
        <v>23.810099999999998</v>
      </c>
      <c r="I139" s="11">
        <v>-15</v>
      </c>
      <c r="J139" s="11">
        <v>-1.67</v>
      </c>
      <c r="K139" s="14">
        <v>40577</v>
      </c>
      <c r="L139" s="15">
        <v>86905.2</v>
      </c>
      <c r="M139" s="25" t="s">
        <v>884</v>
      </c>
    </row>
    <row r="140" spans="2:13" ht="15" x14ac:dyDescent="0.25">
      <c r="B140" s="17">
        <v>40574</v>
      </c>
      <c r="C140" s="18" t="s">
        <v>24</v>
      </c>
      <c r="D140" s="18" t="s">
        <v>221</v>
      </c>
      <c r="E140" s="19" t="s">
        <v>896</v>
      </c>
      <c r="F140" s="20">
        <v>-120665</v>
      </c>
      <c r="G140" s="21">
        <f>2540*4</f>
        <v>10160</v>
      </c>
      <c r="H140" s="22">
        <f>47.5/4</f>
        <v>11.875</v>
      </c>
      <c r="I140" s="20">
        <v>-15</v>
      </c>
      <c r="J140" s="20">
        <v>0</v>
      </c>
      <c r="K140" s="23">
        <v>40577</v>
      </c>
      <c r="L140" s="24">
        <v>-120650</v>
      </c>
      <c r="M140" s="25" t="s">
        <v>883</v>
      </c>
    </row>
    <row r="141" spans="2:13" ht="15" x14ac:dyDescent="0.25">
      <c r="B141" s="8">
        <v>40574</v>
      </c>
      <c r="C141" s="9" t="s">
        <v>27</v>
      </c>
      <c r="D141" s="9" t="s">
        <v>187</v>
      </c>
      <c r="E141" s="10" t="s">
        <v>188</v>
      </c>
      <c r="F141" s="11">
        <v>103236.93</v>
      </c>
      <c r="G141" s="12">
        <v>-1088</v>
      </c>
      <c r="H141" s="13">
        <v>94.902500000000003</v>
      </c>
      <c r="I141" s="11">
        <v>-15</v>
      </c>
      <c r="J141" s="11">
        <v>-1.99</v>
      </c>
      <c r="K141" s="14">
        <v>40577</v>
      </c>
      <c r="L141" s="15">
        <v>103251.93</v>
      </c>
      <c r="M141" s="25" t="s">
        <v>884</v>
      </c>
    </row>
    <row r="142" spans="2:13" ht="15" x14ac:dyDescent="0.25">
      <c r="B142" s="17">
        <v>40574</v>
      </c>
      <c r="C142" s="18" t="s">
        <v>27</v>
      </c>
      <c r="D142" s="18" t="s">
        <v>222</v>
      </c>
      <c r="E142" s="19" t="s">
        <v>223</v>
      </c>
      <c r="F142" s="20">
        <v>-102316.03</v>
      </c>
      <c r="G142" s="21">
        <v>1220</v>
      </c>
      <c r="H142" s="22">
        <v>83.853300000000004</v>
      </c>
      <c r="I142" s="20">
        <v>-15</v>
      </c>
      <c r="J142" s="20">
        <v>0</v>
      </c>
      <c r="K142" s="23">
        <v>40577</v>
      </c>
      <c r="L142" s="24">
        <v>-102301.03</v>
      </c>
      <c r="M142" s="25" t="s">
        <v>883</v>
      </c>
    </row>
    <row r="143" spans="2:13" ht="15" x14ac:dyDescent="0.25">
      <c r="B143" s="8">
        <v>40578</v>
      </c>
      <c r="C143" s="9" t="s">
        <v>13</v>
      </c>
      <c r="D143" s="9" t="s">
        <v>197</v>
      </c>
      <c r="E143" s="10" t="s">
        <v>198</v>
      </c>
      <c r="F143" s="11">
        <v>86170.79</v>
      </c>
      <c r="G143" s="12">
        <v>-1095</v>
      </c>
      <c r="H143" s="13">
        <v>78.709999999999994</v>
      </c>
      <c r="I143" s="11">
        <v>-15</v>
      </c>
      <c r="J143" s="11">
        <v>-1.66</v>
      </c>
      <c r="K143" s="14">
        <v>40583</v>
      </c>
      <c r="L143" s="15">
        <v>86185.79</v>
      </c>
      <c r="M143" s="25" t="s">
        <v>884</v>
      </c>
    </row>
    <row r="144" spans="2:13" ht="15" x14ac:dyDescent="0.25">
      <c r="B144" s="17">
        <v>40578</v>
      </c>
      <c r="C144" s="18" t="s">
        <v>13</v>
      </c>
      <c r="D144" s="18" t="s">
        <v>224</v>
      </c>
      <c r="E144" s="19" t="s">
        <v>225</v>
      </c>
      <c r="F144" s="20">
        <v>-70340.81</v>
      </c>
      <c r="G144" s="21">
        <v>1720</v>
      </c>
      <c r="H144" s="22">
        <v>40.887099999999997</v>
      </c>
      <c r="I144" s="20">
        <v>-15</v>
      </c>
      <c r="J144" s="20">
        <v>0</v>
      </c>
      <c r="K144" s="23">
        <v>40583</v>
      </c>
      <c r="L144" s="24">
        <v>-70325.81</v>
      </c>
      <c r="M144" s="25" t="s">
        <v>883</v>
      </c>
    </row>
    <row r="145" spans="2:13" ht="15" x14ac:dyDescent="0.25">
      <c r="B145" s="8">
        <v>40578</v>
      </c>
      <c r="C145" s="9" t="s">
        <v>105</v>
      </c>
      <c r="D145" s="9" t="s">
        <v>226</v>
      </c>
      <c r="E145" s="10" t="s">
        <v>227</v>
      </c>
      <c r="F145" s="11">
        <v>-100904.52</v>
      </c>
      <c r="G145" s="12">
        <v>3075</v>
      </c>
      <c r="H145" s="13">
        <v>32.809600000000003</v>
      </c>
      <c r="I145" s="11">
        <v>-15</v>
      </c>
      <c r="J145" s="11">
        <v>0</v>
      </c>
      <c r="K145" s="14">
        <v>40583</v>
      </c>
      <c r="L145" s="15">
        <v>-100889.52</v>
      </c>
      <c r="M145" s="25" t="s">
        <v>883</v>
      </c>
    </row>
    <row r="146" spans="2:13" ht="15" x14ac:dyDescent="0.25">
      <c r="B146" s="17">
        <v>40578</v>
      </c>
      <c r="C146" s="18" t="s">
        <v>105</v>
      </c>
      <c r="D146" s="18" t="s">
        <v>165</v>
      </c>
      <c r="E146" s="19" t="s">
        <v>166</v>
      </c>
      <c r="F146" s="20">
        <v>105435.93</v>
      </c>
      <c r="G146" s="21">
        <v>-2350</v>
      </c>
      <c r="H146" s="22">
        <v>44.873600000000003</v>
      </c>
      <c r="I146" s="20">
        <v>-15</v>
      </c>
      <c r="J146" s="20">
        <v>-2.0299999999999998</v>
      </c>
      <c r="K146" s="23">
        <v>40583</v>
      </c>
      <c r="L146" s="24">
        <v>105450.93</v>
      </c>
      <c r="M146" s="25" t="s">
        <v>884</v>
      </c>
    </row>
    <row r="147" spans="2:13" ht="15" x14ac:dyDescent="0.25">
      <c r="B147" s="8">
        <v>40581</v>
      </c>
      <c r="C147" s="9" t="s">
        <v>24</v>
      </c>
      <c r="D147" s="9" t="s">
        <v>75</v>
      </c>
      <c r="E147" s="10" t="s">
        <v>757</v>
      </c>
      <c r="F147" s="11">
        <v>108413.42</v>
      </c>
      <c r="G147" s="12">
        <v>-2635</v>
      </c>
      <c r="H147" s="13">
        <v>41.150100000000002</v>
      </c>
      <c r="I147" s="11">
        <v>-15</v>
      </c>
      <c r="J147" s="11">
        <v>-2.09</v>
      </c>
      <c r="K147" s="14">
        <v>40584</v>
      </c>
      <c r="L147" s="15">
        <v>108428.42</v>
      </c>
      <c r="M147" s="25" t="s">
        <v>884</v>
      </c>
    </row>
    <row r="148" spans="2:13" ht="15" x14ac:dyDescent="0.25">
      <c r="B148" s="17">
        <v>40583</v>
      </c>
      <c r="C148" s="18" t="s">
        <v>24</v>
      </c>
      <c r="D148" s="18" t="s">
        <v>228</v>
      </c>
      <c r="E148" s="19" t="s">
        <v>229</v>
      </c>
      <c r="F148" s="20">
        <v>-141317.39000000001</v>
      </c>
      <c r="G148" s="21">
        <v>3150</v>
      </c>
      <c r="H148" s="22">
        <v>44.857900000000001</v>
      </c>
      <c r="I148" s="20">
        <v>-15</v>
      </c>
      <c r="J148" s="20">
        <v>0</v>
      </c>
      <c r="K148" s="23">
        <v>40588</v>
      </c>
      <c r="L148" s="24">
        <v>-141302.39000000001</v>
      </c>
      <c r="M148" s="25" t="s">
        <v>883</v>
      </c>
    </row>
    <row r="149" spans="2:13" ht="15" x14ac:dyDescent="0.25">
      <c r="B149" s="8">
        <v>40584</v>
      </c>
      <c r="C149" s="9" t="s">
        <v>11</v>
      </c>
      <c r="D149" s="9" t="s">
        <v>177</v>
      </c>
      <c r="E149" s="10" t="s">
        <v>178</v>
      </c>
      <c r="F149" s="11">
        <v>29740.46</v>
      </c>
      <c r="G149" s="12">
        <v>-400</v>
      </c>
      <c r="H149" s="13">
        <v>74.390100000000004</v>
      </c>
      <c r="I149" s="11">
        <v>-15</v>
      </c>
      <c r="J149" s="11">
        <v>-0.57999999999999996</v>
      </c>
      <c r="K149" s="14">
        <v>40589</v>
      </c>
      <c r="L149" s="15">
        <v>29755.46</v>
      </c>
      <c r="M149" s="25" t="s">
        <v>885</v>
      </c>
    </row>
    <row r="150" spans="2:13" ht="15" x14ac:dyDescent="0.25">
      <c r="B150" s="17">
        <v>40584</v>
      </c>
      <c r="C150" s="18" t="s">
        <v>11</v>
      </c>
      <c r="D150" s="18" t="s">
        <v>230</v>
      </c>
      <c r="E150" s="19" t="s">
        <v>231</v>
      </c>
      <c r="F150" s="20">
        <v>-64989.36</v>
      </c>
      <c r="G150" s="21">
        <v>1450</v>
      </c>
      <c r="H150" s="22">
        <v>44.809899999999999</v>
      </c>
      <c r="I150" s="20">
        <v>-15</v>
      </c>
      <c r="J150" s="20">
        <v>0</v>
      </c>
      <c r="K150" s="23">
        <v>40589</v>
      </c>
      <c r="L150" s="24">
        <v>-64974.36</v>
      </c>
      <c r="M150" s="25" t="s">
        <v>883</v>
      </c>
    </row>
    <row r="151" spans="2:13" ht="15" x14ac:dyDescent="0.25">
      <c r="B151" s="8">
        <v>40584</v>
      </c>
      <c r="C151" s="9" t="s">
        <v>54</v>
      </c>
      <c r="D151" s="9" t="s">
        <v>112</v>
      </c>
      <c r="E151" s="10" t="s">
        <v>113</v>
      </c>
      <c r="F151" s="11">
        <v>85622.75</v>
      </c>
      <c r="G151" s="12">
        <v>-3685</v>
      </c>
      <c r="H151" s="13">
        <v>23.24</v>
      </c>
      <c r="I151" s="11">
        <v>-15</v>
      </c>
      <c r="J151" s="11">
        <v>-1.65</v>
      </c>
      <c r="K151" s="14">
        <v>40589</v>
      </c>
      <c r="L151" s="15">
        <v>85637.75</v>
      </c>
      <c r="M151" s="25" t="s">
        <v>884</v>
      </c>
    </row>
    <row r="152" spans="2:13" ht="15" x14ac:dyDescent="0.25">
      <c r="B152" s="17">
        <v>40584</v>
      </c>
      <c r="C152" s="18" t="s">
        <v>54</v>
      </c>
      <c r="D152" s="18" t="s">
        <v>232</v>
      </c>
      <c r="E152" s="19" t="s">
        <v>233</v>
      </c>
      <c r="F152" s="20">
        <v>-99596.33</v>
      </c>
      <c r="G152" s="21">
        <v>1370</v>
      </c>
      <c r="H152" s="22">
        <v>72.687100000000001</v>
      </c>
      <c r="I152" s="20">
        <v>-15</v>
      </c>
      <c r="J152" s="20">
        <v>0</v>
      </c>
      <c r="K152" s="23">
        <v>40589</v>
      </c>
      <c r="L152" s="24">
        <v>-99581.33</v>
      </c>
      <c r="M152" s="25" t="s">
        <v>883</v>
      </c>
    </row>
    <row r="153" spans="2:13" ht="15" x14ac:dyDescent="0.25">
      <c r="B153" s="8">
        <v>40590</v>
      </c>
      <c r="C153" s="9" t="s">
        <v>68</v>
      </c>
      <c r="D153" s="9" t="s">
        <v>91</v>
      </c>
      <c r="E153" s="10" t="s">
        <v>92</v>
      </c>
      <c r="F153" s="11">
        <v>31552.44</v>
      </c>
      <c r="G153" s="12">
        <v>-610</v>
      </c>
      <c r="H153" s="13">
        <v>51.750900000000001</v>
      </c>
      <c r="I153" s="11">
        <v>-15</v>
      </c>
      <c r="J153" s="11">
        <v>-0.61</v>
      </c>
      <c r="K153" s="14">
        <v>40596</v>
      </c>
      <c r="L153" s="15">
        <v>31567.439999999999</v>
      </c>
      <c r="M153" s="25" t="s">
        <v>885</v>
      </c>
    </row>
    <row r="154" spans="2:13" ht="15" x14ac:dyDescent="0.25">
      <c r="B154" s="17">
        <v>40591</v>
      </c>
      <c r="C154" s="18" t="s">
        <v>27</v>
      </c>
      <c r="D154" s="18" t="s">
        <v>234</v>
      </c>
      <c r="E154" s="19" t="s">
        <v>235</v>
      </c>
      <c r="F154" s="20">
        <v>-94228.61</v>
      </c>
      <c r="G154" s="21">
        <v>1329</v>
      </c>
      <c r="H154" s="22">
        <v>70.890600000000006</v>
      </c>
      <c r="I154" s="20">
        <v>-15</v>
      </c>
      <c r="J154" s="20">
        <v>0</v>
      </c>
      <c r="K154" s="23">
        <v>40597</v>
      </c>
      <c r="L154" s="24">
        <v>-94213.61</v>
      </c>
      <c r="M154" s="25" t="s">
        <v>883</v>
      </c>
    </row>
    <row r="155" spans="2:13" ht="15" x14ac:dyDescent="0.25">
      <c r="B155" s="8">
        <v>40591</v>
      </c>
      <c r="C155" s="9" t="s">
        <v>27</v>
      </c>
      <c r="D155" s="9" t="s">
        <v>236</v>
      </c>
      <c r="E155" s="10" t="s">
        <v>237</v>
      </c>
      <c r="F155" s="11">
        <v>97472.72</v>
      </c>
      <c r="G155" s="12">
        <v>-1030</v>
      </c>
      <c r="H155" s="13">
        <v>94.650099999999995</v>
      </c>
      <c r="I155" s="11">
        <v>-15</v>
      </c>
      <c r="J155" s="11">
        <v>-1.88</v>
      </c>
      <c r="K155" s="14">
        <v>40597</v>
      </c>
      <c r="L155" s="15">
        <v>97487.72</v>
      </c>
      <c r="M155" s="25" t="s">
        <v>884</v>
      </c>
    </row>
    <row r="156" spans="2:13" ht="15" x14ac:dyDescent="0.25">
      <c r="B156" s="17">
        <v>40596</v>
      </c>
      <c r="C156" s="18" t="s">
        <v>13</v>
      </c>
      <c r="D156" s="18" t="s">
        <v>238</v>
      </c>
      <c r="E156" s="19" t="s">
        <v>239</v>
      </c>
      <c r="F156" s="20">
        <v>-72865</v>
      </c>
      <c r="G156" s="21">
        <v>15500</v>
      </c>
      <c r="H156" s="22">
        <v>4.7</v>
      </c>
      <c r="I156" s="20">
        <v>-15</v>
      </c>
      <c r="J156" s="20">
        <v>0</v>
      </c>
      <c r="K156" s="23">
        <v>40599</v>
      </c>
      <c r="L156" s="24">
        <v>-72850</v>
      </c>
      <c r="M156" s="25" t="s">
        <v>883</v>
      </c>
    </row>
    <row r="157" spans="2:13" ht="15" x14ac:dyDescent="0.25">
      <c r="B157" s="8">
        <v>40597</v>
      </c>
      <c r="C157" s="9" t="s">
        <v>13</v>
      </c>
      <c r="D157" s="9" t="s">
        <v>125</v>
      </c>
      <c r="E157" s="10" t="s">
        <v>126</v>
      </c>
      <c r="F157" s="11">
        <v>78491.59</v>
      </c>
      <c r="G157" s="12">
        <v>-950</v>
      </c>
      <c r="H157" s="13">
        <v>82.640100000000004</v>
      </c>
      <c r="I157" s="11">
        <v>-15</v>
      </c>
      <c r="J157" s="11">
        <v>-1.51</v>
      </c>
      <c r="K157" s="14">
        <v>40602</v>
      </c>
      <c r="L157" s="15">
        <v>78506.59</v>
      </c>
      <c r="M157" s="25" t="s">
        <v>884</v>
      </c>
    </row>
    <row r="158" spans="2:13" ht="15" x14ac:dyDescent="0.25">
      <c r="B158" s="17">
        <v>40597</v>
      </c>
      <c r="C158" s="18" t="s">
        <v>13</v>
      </c>
      <c r="D158" s="18" t="s">
        <v>240</v>
      </c>
      <c r="E158" s="19" t="s">
        <v>241</v>
      </c>
      <c r="F158" s="20">
        <v>-74431.16</v>
      </c>
      <c r="G158" s="21">
        <v>1150</v>
      </c>
      <c r="H158" s="22">
        <v>64.709699999999998</v>
      </c>
      <c r="I158" s="20">
        <v>-15</v>
      </c>
      <c r="J158" s="20">
        <v>0</v>
      </c>
      <c r="K158" s="23">
        <v>40602</v>
      </c>
      <c r="L158" s="24">
        <v>-74416.160000000003</v>
      </c>
      <c r="M158" s="25" t="s">
        <v>883</v>
      </c>
    </row>
    <row r="159" spans="2:13" ht="15" x14ac:dyDescent="0.25">
      <c r="B159" s="8">
        <v>40602</v>
      </c>
      <c r="C159" s="9" t="s">
        <v>105</v>
      </c>
      <c r="D159" s="9" t="s">
        <v>119</v>
      </c>
      <c r="E159" s="10" t="s">
        <v>120</v>
      </c>
      <c r="F159" s="11">
        <v>65261.69</v>
      </c>
      <c r="G159" s="12">
        <v>-3540</v>
      </c>
      <c r="H159" s="13">
        <v>18.440099</v>
      </c>
      <c r="I159" s="11">
        <v>-15</v>
      </c>
      <c r="J159" s="11">
        <v>-1.26</v>
      </c>
      <c r="K159" s="14">
        <v>40605</v>
      </c>
      <c r="L159" s="15">
        <v>65276.69</v>
      </c>
      <c r="M159" s="25" t="s">
        <v>884</v>
      </c>
    </row>
    <row r="160" spans="2:13" ht="15" x14ac:dyDescent="0.25">
      <c r="B160" s="17">
        <v>40602</v>
      </c>
      <c r="C160" s="18" t="s">
        <v>105</v>
      </c>
      <c r="D160" s="18" t="s">
        <v>242</v>
      </c>
      <c r="E160" s="19" t="s">
        <v>243</v>
      </c>
      <c r="F160" s="20">
        <v>-66789.75</v>
      </c>
      <c r="G160" s="21">
        <v>5925</v>
      </c>
      <c r="H160" s="22">
        <v>11.27</v>
      </c>
      <c r="I160" s="20">
        <v>-15</v>
      </c>
      <c r="J160" s="20">
        <v>0</v>
      </c>
      <c r="K160" s="23">
        <v>40605</v>
      </c>
      <c r="L160" s="24">
        <v>-66774.75</v>
      </c>
      <c r="M160" s="25" t="s">
        <v>883</v>
      </c>
    </row>
    <row r="161" spans="2:13" ht="15" x14ac:dyDescent="0.25">
      <c r="B161" s="8">
        <v>40632</v>
      </c>
      <c r="C161" s="9" t="s">
        <v>27</v>
      </c>
      <c r="D161" s="9" t="s">
        <v>147</v>
      </c>
      <c r="E161" s="10" t="s">
        <v>148</v>
      </c>
      <c r="F161" s="11">
        <v>95100.55</v>
      </c>
      <c r="G161" s="12">
        <v>-1250</v>
      </c>
      <c r="H161" s="13">
        <v>76.093900000000005</v>
      </c>
      <c r="I161" s="11">
        <v>-15</v>
      </c>
      <c r="J161" s="11">
        <v>-1.83</v>
      </c>
      <c r="K161" s="14">
        <v>40637</v>
      </c>
      <c r="L161" s="15">
        <v>95115.55</v>
      </c>
      <c r="M161" s="25" t="s">
        <v>884</v>
      </c>
    </row>
    <row r="162" spans="2:13" ht="15" x14ac:dyDescent="0.25">
      <c r="B162" s="17">
        <v>40632</v>
      </c>
      <c r="C162" s="18" t="s">
        <v>27</v>
      </c>
      <c r="D162" s="18" t="s">
        <v>244</v>
      </c>
      <c r="E162" s="19" t="s">
        <v>245</v>
      </c>
      <c r="F162" s="20">
        <v>-95362.72</v>
      </c>
      <c r="G162" s="21">
        <v>921</v>
      </c>
      <c r="H162" s="22">
        <v>103.52630000000001</v>
      </c>
      <c r="I162" s="20">
        <v>-15</v>
      </c>
      <c r="J162" s="20">
        <v>0</v>
      </c>
      <c r="K162" s="23">
        <v>40637</v>
      </c>
      <c r="L162" s="24">
        <v>-95347.72</v>
      </c>
      <c r="M162" s="25" t="s">
        <v>883</v>
      </c>
    </row>
    <row r="163" spans="2:13" ht="15" x14ac:dyDescent="0.25">
      <c r="B163" s="8">
        <v>40637</v>
      </c>
      <c r="C163" s="9" t="s">
        <v>27</v>
      </c>
      <c r="D163" s="9" t="s">
        <v>246</v>
      </c>
      <c r="E163" s="10" t="s">
        <v>247</v>
      </c>
      <c r="F163" s="11">
        <v>-30430.73</v>
      </c>
      <c r="G163" s="12">
        <v>458</v>
      </c>
      <c r="H163" s="13">
        <v>66.409899999999993</v>
      </c>
      <c r="I163" s="11">
        <v>-15</v>
      </c>
      <c r="J163" s="11">
        <v>0</v>
      </c>
      <c r="K163" s="14">
        <v>40640</v>
      </c>
      <c r="L163" s="15">
        <v>-30415.73</v>
      </c>
      <c r="M163" s="25" t="s">
        <v>883</v>
      </c>
    </row>
    <row r="164" spans="2:13" ht="15" x14ac:dyDescent="0.25">
      <c r="B164" s="17">
        <v>40637</v>
      </c>
      <c r="C164" s="18" t="s">
        <v>59</v>
      </c>
      <c r="D164" s="18" t="s">
        <v>185</v>
      </c>
      <c r="E164" s="19" t="s">
        <v>186</v>
      </c>
      <c r="F164" s="20">
        <v>29799.09</v>
      </c>
      <c r="G164" s="21">
        <v>-740</v>
      </c>
      <c r="H164" s="22">
        <v>40.290100000000002</v>
      </c>
      <c r="I164" s="20">
        <v>-15</v>
      </c>
      <c r="J164" s="20">
        <v>-0.57999999999999996</v>
      </c>
      <c r="K164" s="23">
        <v>40640</v>
      </c>
      <c r="L164" s="24">
        <v>29814.09</v>
      </c>
      <c r="M164" s="25" t="s">
        <v>884</v>
      </c>
    </row>
    <row r="165" spans="2:13" ht="15" x14ac:dyDescent="0.25">
      <c r="B165" s="8">
        <v>40637</v>
      </c>
      <c r="C165" s="9" t="s">
        <v>44</v>
      </c>
      <c r="D165" s="9" t="s">
        <v>175</v>
      </c>
      <c r="E165" s="10" t="s">
        <v>176</v>
      </c>
      <c r="F165" s="11">
        <v>32543.26</v>
      </c>
      <c r="G165" s="12">
        <v>-920</v>
      </c>
      <c r="H165" s="13">
        <v>35.390099999999997</v>
      </c>
      <c r="I165" s="11">
        <v>-15</v>
      </c>
      <c r="J165" s="11">
        <v>-0.63</v>
      </c>
      <c r="K165" s="14">
        <v>40640</v>
      </c>
      <c r="L165" s="15">
        <v>32558.26</v>
      </c>
      <c r="M165" s="25" t="s">
        <v>884</v>
      </c>
    </row>
    <row r="166" spans="2:13" ht="15" x14ac:dyDescent="0.25">
      <c r="B166" s="17">
        <v>40637</v>
      </c>
      <c r="C166" s="18" t="s">
        <v>44</v>
      </c>
      <c r="D166" s="18" t="s">
        <v>78</v>
      </c>
      <c r="E166" s="19" t="s">
        <v>79</v>
      </c>
      <c r="F166" s="20">
        <v>-32624.22</v>
      </c>
      <c r="G166" s="21">
        <v>635</v>
      </c>
      <c r="H166" s="22">
        <v>51.353099999999998</v>
      </c>
      <c r="I166" s="20">
        <v>-15</v>
      </c>
      <c r="J166" s="20">
        <v>0</v>
      </c>
      <c r="K166" s="23">
        <v>40640</v>
      </c>
      <c r="L166" s="24">
        <v>-32609.22</v>
      </c>
      <c r="M166" s="25" t="s">
        <v>883</v>
      </c>
    </row>
    <row r="167" spans="2:13" ht="15" x14ac:dyDescent="0.25">
      <c r="B167" s="8">
        <v>40640</v>
      </c>
      <c r="C167" s="9" t="s">
        <v>68</v>
      </c>
      <c r="D167" s="9" t="s">
        <v>173</v>
      </c>
      <c r="E167" s="10" t="s">
        <v>174</v>
      </c>
      <c r="F167" s="11">
        <v>79403.91</v>
      </c>
      <c r="G167" s="12">
        <v>-1320</v>
      </c>
      <c r="H167" s="13">
        <v>60.167000000000002</v>
      </c>
      <c r="I167" s="11">
        <v>-15</v>
      </c>
      <c r="J167" s="11">
        <v>-1.53</v>
      </c>
      <c r="K167" s="14">
        <v>40645</v>
      </c>
      <c r="L167" s="15">
        <v>79418.91</v>
      </c>
      <c r="M167" s="25" t="s">
        <v>884</v>
      </c>
    </row>
    <row r="168" spans="2:13" ht="15" x14ac:dyDescent="0.25">
      <c r="B168" s="17">
        <v>40640</v>
      </c>
      <c r="C168" s="18" t="s">
        <v>68</v>
      </c>
      <c r="D168" s="18" t="s">
        <v>248</v>
      </c>
      <c r="E168" s="19" t="s">
        <v>249</v>
      </c>
      <c r="F168" s="20">
        <v>-84929.85</v>
      </c>
      <c r="G168" s="21">
        <v>1530</v>
      </c>
      <c r="H168" s="22">
        <v>55.499899999999997</v>
      </c>
      <c r="I168" s="20">
        <v>-15</v>
      </c>
      <c r="J168" s="20">
        <v>0</v>
      </c>
      <c r="K168" s="23">
        <v>40645</v>
      </c>
      <c r="L168" s="24">
        <v>-84914.85</v>
      </c>
      <c r="M168" s="25" t="s">
        <v>883</v>
      </c>
    </row>
    <row r="169" spans="2:13" ht="15" x14ac:dyDescent="0.25">
      <c r="B169" s="8">
        <v>40645</v>
      </c>
      <c r="C169" s="9" t="s">
        <v>11</v>
      </c>
      <c r="D169" s="9" t="s">
        <v>51</v>
      </c>
      <c r="E169" s="10" t="s">
        <v>901</v>
      </c>
      <c r="F169" s="11">
        <v>-90478.37</v>
      </c>
      <c r="G169" s="12">
        <v>1350</v>
      </c>
      <c r="H169" s="13">
        <v>67.009900000000002</v>
      </c>
      <c r="I169" s="11">
        <v>-15</v>
      </c>
      <c r="J169" s="11">
        <v>0</v>
      </c>
      <c r="K169" s="14">
        <v>40648</v>
      </c>
      <c r="L169" s="15">
        <v>-90463.37</v>
      </c>
      <c r="M169" s="25" t="s">
        <v>883</v>
      </c>
    </row>
    <row r="170" spans="2:13" ht="15" x14ac:dyDescent="0.25">
      <c r="B170" s="17">
        <v>40645</v>
      </c>
      <c r="C170" s="18" t="s">
        <v>11</v>
      </c>
      <c r="D170" s="18" t="s">
        <v>84</v>
      </c>
      <c r="E170" s="19" t="s">
        <v>85</v>
      </c>
      <c r="F170" s="20">
        <v>91737.05</v>
      </c>
      <c r="G170" s="21">
        <v>-1540</v>
      </c>
      <c r="H170" s="22">
        <v>59.580399999999997</v>
      </c>
      <c r="I170" s="20">
        <v>-15</v>
      </c>
      <c r="J170" s="20">
        <v>-1.77</v>
      </c>
      <c r="K170" s="23">
        <v>40648</v>
      </c>
      <c r="L170" s="24">
        <v>91752.05</v>
      </c>
      <c r="M170" s="25" t="s">
        <v>884</v>
      </c>
    </row>
    <row r="171" spans="2:13" ht="15" x14ac:dyDescent="0.25">
      <c r="B171" s="8">
        <v>40648</v>
      </c>
      <c r="C171" s="9" t="s">
        <v>54</v>
      </c>
      <c r="D171" s="9" t="s">
        <v>250</v>
      </c>
      <c r="E171" s="10" t="s">
        <v>251</v>
      </c>
      <c r="F171" s="11">
        <v>-100731.54</v>
      </c>
      <c r="G171" s="12">
        <v>1075</v>
      </c>
      <c r="H171" s="13">
        <v>93.689800000000005</v>
      </c>
      <c r="I171" s="11">
        <v>-15</v>
      </c>
      <c r="J171" s="11">
        <v>0</v>
      </c>
      <c r="K171" s="14">
        <v>40653</v>
      </c>
      <c r="L171" s="15">
        <v>-100716.54</v>
      </c>
      <c r="M171" s="25" t="s">
        <v>883</v>
      </c>
    </row>
    <row r="172" spans="2:13" ht="15" x14ac:dyDescent="0.25">
      <c r="B172" s="17">
        <v>40648</v>
      </c>
      <c r="C172" s="18" t="s">
        <v>54</v>
      </c>
      <c r="D172" s="18" t="s">
        <v>163</v>
      </c>
      <c r="E172" s="19" t="s">
        <v>164</v>
      </c>
      <c r="F172" s="20">
        <v>110713.60000000001</v>
      </c>
      <c r="G172" s="21">
        <v>-1620</v>
      </c>
      <c r="H172" s="22">
        <v>68.3523</v>
      </c>
      <c r="I172" s="20">
        <v>-15</v>
      </c>
      <c r="J172" s="20">
        <v>-2.13</v>
      </c>
      <c r="K172" s="23">
        <v>40653</v>
      </c>
      <c r="L172" s="24">
        <v>110728.6</v>
      </c>
      <c r="M172" s="25" t="s">
        <v>884</v>
      </c>
    </row>
    <row r="173" spans="2:13" ht="15" x14ac:dyDescent="0.25">
      <c r="B173" s="8">
        <v>40695</v>
      </c>
      <c r="C173" s="9" t="s">
        <v>13</v>
      </c>
      <c r="D173" s="9" t="s">
        <v>86</v>
      </c>
      <c r="E173" s="10" t="s">
        <v>903</v>
      </c>
      <c r="F173" s="11">
        <v>99182.24</v>
      </c>
      <c r="G173" s="12">
        <v>-727</v>
      </c>
      <c r="H173" s="13">
        <v>136.44999999999999</v>
      </c>
      <c r="I173" s="11">
        <v>-15</v>
      </c>
      <c r="J173" s="11">
        <v>-1.91</v>
      </c>
      <c r="K173" s="14">
        <v>40700</v>
      </c>
      <c r="L173" s="15">
        <v>99197.24</v>
      </c>
      <c r="M173" s="25" t="s">
        <v>884</v>
      </c>
    </row>
    <row r="174" spans="2:13" ht="15" x14ac:dyDescent="0.25">
      <c r="B174" s="17">
        <v>40695</v>
      </c>
      <c r="C174" s="18" t="s">
        <v>13</v>
      </c>
      <c r="D174" s="18" t="s">
        <v>252</v>
      </c>
      <c r="E174" s="19" t="s">
        <v>253</v>
      </c>
      <c r="F174" s="20">
        <v>-98993.4</v>
      </c>
      <c r="G174" s="21">
        <v>4660</v>
      </c>
      <c r="H174" s="22">
        <v>21.24</v>
      </c>
      <c r="I174" s="20">
        <v>-15</v>
      </c>
      <c r="J174" s="20">
        <v>0</v>
      </c>
      <c r="K174" s="23">
        <v>40700</v>
      </c>
      <c r="L174" s="24">
        <v>-98978.4</v>
      </c>
      <c r="M174" s="25" t="s">
        <v>883</v>
      </c>
    </row>
    <row r="175" spans="2:13" ht="15" x14ac:dyDescent="0.25">
      <c r="B175" s="8">
        <v>40703</v>
      </c>
      <c r="C175" s="9" t="s">
        <v>44</v>
      </c>
      <c r="D175" s="9" t="s">
        <v>254</v>
      </c>
      <c r="E175" s="10" t="s">
        <v>255</v>
      </c>
      <c r="F175" s="11">
        <v>-45308.76</v>
      </c>
      <c r="G175" s="12">
        <v>945</v>
      </c>
      <c r="H175" s="13">
        <v>47.929900000000004</v>
      </c>
      <c r="I175" s="11">
        <v>-15</v>
      </c>
      <c r="J175" s="11">
        <v>0</v>
      </c>
      <c r="K175" s="14">
        <v>40708</v>
      </c>
      <c r="L175" s="15">
        <v>-45293.760000000002</v>
      </c>
      <c r="M175" s="25" t="s">
        <v>883</v>
      </c>
    </row>
    <row r="176" spans="2:13" ht="15" x14ac:dyDescent="0.25">
      <c r="B176" s="17">
        <v>40703</v>
      </c>
      <c r="C176" s="18" t="s">
        <v>44</v>
      </c>
      <c r="D176" s="18" t="s">
        <v>213</v>
      </c>
      <c r="E176" s="19" t="s">
        <v>214</v>
      </c>
      <c r="F176" s="20">
        <v>45244.11</v>
      </c>
      <c r="G176" s="21">
        <v>-655</v>
      </c>
      <c r="H176" s="22">
        <v>69.099199999999996</v>
      </c>
      <c r="I176" s="20">
        <v>-15</v>
      </c>
      <c r="J176" s="20">
        <v>-0.87</v>
      </c>
      <c r="K176" s="23">
        <v>40708</v>
      </c>
      <c r="L176" s="24">
        <v>45259.11</v>
      </c>
      <c r="M176" s="25" t="s">
        <v>884</v>
      </c>
    </row>
    <row r="177" spans="2:13" ht="15" x14ac:dyDescent="0.25">
      <c r="B177" s="8">
        <v>40710</v>
      </c>
      <c r="C177" s="9" t="s">
        <v>27</v>
      </c>
      <c r="D177" s="9" t="s">
        <v>66</v>
      </c>
      <c r="E177" s="10" t="s">
        <v>67</v>
      </c>
      <c r="F177" s="11">
        <v>-74220.399999999994</v>
      </c>
      <c r="G177" s="12">
        <v>1960</v>
      </c>
      <c r="H177" s="13">
        <v>37.859900000000003</v>
      </c>
      <c r="I177" s="11">
        <v>-15</v>
      </c>
      <c r="J177" s="11">
        <v>0</v>
      </c>
      <c r="K177" s="14">
        <v>40715</v>
      </c>
      <c r="L177" s="15">
        <v>-74205.399999999994</v>
      </c>
      <c r="M177" s="25" t="s">
        <v>883</v>
      </c>
    </row>
    <row r="178" spans="2:13" ht="15" x14ac:dyDescent="0.25">
      <c r="B178" s="17">
        <v>40710</v>
      </c>
      <c r="C178" s="18" t="s">
        <v>27</v>
      </c>
      <c r="D178" s="18" t="s">
        <v>219</v>
      </c>
      <c r="E178" s="19" t="s">
        <v>220</v>
      </c>
      <c r="F178" s="20">
        <v>74142.8</v>
      </c>
      <c r="G178" s="21">
        <v>-3050</v>
      </c>
      <c r="H178" s="22">
        <v>24.314499999999999</v>
      </c>
      <c r="I178" s="20">
        <v>-15</v>
      </c>
      <c r="J178" s="20">
        <v>-1.43</v>
      </c>
      <c r="K178" s="23">
        <v>40715</v>
      </c>
      <c r="L178" s="24">
        <v>74157.8</v>
      </c>
      <c r="M178" s="25" t="s">
        <v>884</v>
      </c>
    </row>
    <row r="179" spans="2:13" ht="15" x14ac:dyDescent="0.25">
      <c r="B179" s="8">
        <v>40714</v>
      </c>
      <c r="C179" s="9" t="s">
        <v>68</v>
      </c>
      <c r="D179" s="9" t="s">
        <v>151</v>
      </c>
      <c r="E179" s="10" t="s">
        <v>152</v>
      </c>
      <c r="F179" s="11">
        <v>110091.74</v>
      </c>
      <c r="G179" s="12">
        <v>-1850</v>
      </c>
      <c r="H179" s="13">
        <v>59.518300000000004</v>
      </c>
      <c r="I179" s="11">
        <v>-15</v>
      </c>
      <c r="J179" s="11">
        <v>-2.12</v>
      </c>
      <c r="K179" s="14">
        <v>40717</v>
      </c>
      <c r="L179" s="15">
        <v>110106.74</v>
      </c>
      <c r="M179" s="25" t="s">
        <v>884</v>
      </c>
    </row>
    <row r="180" spans="2:13" ht="15" x14ac:dyDescent="0.25">
      <c r="B180" s="17">
        <v>40716</v>
      </c>
      <c r="C180" s="18" t="s">
        <v>68</v>
      </c>
      <c r="D180" s="18" t="s">
        <v>256</v>
      </c>
      <c r="E180" s="19" t="s">
        <v>257</v>
      </c>
      <c r="F180" s="20">
        <v>-109940.82</v>
      </c>
      <c r="G180" s="21">
        <v>1545</v>
      </c>
      <c r="H180" s="22">
        <v>71.1494</v>
      </c>
      <c r="I180" s="20">
        <v>-15</v>
      </c>
      <c r="J180" s="20">
        <v>0</v>
      </c>
      <c r="K180" s="23">
        <v>40721</v>
      </c>
      <c r="L180" s="24">
        <v>-109925.82</v>
      </c>
      <c r="M180" s="25" t="s">
        <v>883</v>
      </c>
    </row>
    <row r="181" spans="2:13" ht="15" x14ac:dyDescent="0.25">
      <c r="B181" s="8">
        <v>40731</v>
      </c>
      <c r="C181" s="9" t="s">
        <v>54</v>
      </c>
      <c r="D181" s="9" t="s">
        <v>258</v>
      </c>
      <c r="E181" s="10" t="s">
        <v>259</v>
      </c>
      <c r="F181" s="11">
        <v>-106301.77</v>
      </c>
      <c r="G181" s="12">
        <v>1090</v>
      </c>
      <c r="H181" s="13">
        <v>97.510800000000003</v>
      </c>
      <c r="I181" s="11">
        <v>-15</v>
      </c>
      <c r="J181" s="11">
        <v>0</v>
      </c>
      <c r="K181" s="14">
        <v>40736</v>
      </c>
      <c r="L181" s="15">
        <v>-106286.77</v>
      </c>
      <c r="M181" s="25" t="s">
        <v>883</v>
      </c>
    </row>
    <row r="182" spans="2:13" ht="15" x14ac:dyDescent="0.25">
      <c r="B182" s="17">
        <v>40731</v>
      </c>
      <c r="C182" s="18" t="s">
        <v>54</v>
      </c>
      <c r="D182" s="18" t="s">
        <v>129</v>
      </c>
      <c r="E182" s="19" t="s">
        <v>130</v>
      </c>
      <c r="F182" s="20">
        <v>106389.27</v>
      </c>
      <c r="G182" s="21">
        <v>-5519</v>
      </c>
      <c r="H182" s="22">
        <v>19.28</v>
      </c>
      <c r="I182" s="20">
        <v>-15</v>
      </c>
      <c r="J182" s="20">
        <v>-2.0499999999999998</v>
      </c>
      <c r="K182" s="23">
        <v>40736</v>
      </c>
      <c r="L182" s="24">
        <v>106404.27</v>
      </c>
      <c r="M182" s="25" t="s">
        <v>884</v>
      </c>
    </row>
    <row r="183" spans="2:13" ht="15" x14ac:dyDescent="0.25">
      <c r="B183" s="8">
        <v>40745</v>
      </c>
      <c r="C183" s="9" t="s">
        <v>24</v>
      </c>
      <c r="D183" s="9" t="s">
        <v>99</v>
      </c>
      <c r="E183" s="10" t="s">
        <v>100</v>
      </c>
      <c r="F183" s="11">
        <v>62129.35</v>
      </c>
      <c r="G183" s="12">
        <v>-1550</v>
      </c>
      <c r="H183" s="13">
        <v>40.093899999999998</v>
      </c>
      <c r="I183" s="11">
        <v>-15</v>
      </c>
      <c r="J183" s="11">
        <v>-1.2</v>
      </c>
      <c r="K183" s="14">
        <v>40750</v>
      </c>
      <c r="L183" s="15">
        <v>62144.35</v>
      </c>
      <c r="M183" s="25" t="s">
        <v>884</v>
      </c>
    </row>
    <row r="184" spans="2:13" ht="15" x14ac:dyDescent="0.25">
      <c r="B184" s="17">
        <v>40745</v>
      </c>
      <c r="C184" s="18" t="s">
        <v>24</v>
      </c>
      <c r="D184" s="18" t="s">
        <v>260</v>
      </c>
      <c r="E184" s="19" t="s">
        <v>261</v>
      </c>
      <c r="F184" s="20">
        <v>-62412.1</v>
      </c>
      <c r="G184" s="21">
        <v>1160</v>
      </c>
      <c r="H184" s="22">
        <v>53.790599999999998</v>
      </c>
      <c r="I184" s="20">
        <v>-15</v>
      </c>
      <c r="J184" s="20">
        <v>0</v>
      </c>
      <c r="K184" s="23">
        <v>40750</v>
      </c>
      <c r="L184" s="24">
        <v>-62397.1</v>
      </c>
      <c r="M184" s="25" t="s">
        <v>883</v>
      </c>
    </row>
    <row r="185" spans="2:13" ht="15" x14ac:dyDescent="0.25">
      <c r="B185" s="8">
        <v>40759</v>
      </c>
      <c r="C185" s="9" t="s">
        <v>27</v>
      </c>
      <c r="D185" s="9" t="s">
        <v>262</v>
      </c>
      <c r="E185" s="10" t="s">
        <v>263</v>
      </c>
      <c r="F185" s="11">
        <v>-69305</v>
      </c>
      <c r="G185" s="12">
        <v>990</v>
      </c>
      <c r="H185" s="13">
        <v>69.989900000000006</v>
      </c>
      <c r="I185" s="11">
        <v>-15</v>
      </c>
      <c r="J185" s="11">
        <v>0</v>
      </c>
      <c r="K185" s="14">
        <v>40764</v>
      </c>
      <c r="L185" s="15">
        <v>-69290</v>
      </c>
      <c r="M185" s="25" t="s">
        <v>883</v>
      </c>
    </row>
    <row r="186" spans="2:13" ht="15" x14ac:dyDescent="0.25">
      <c r="B186" s="17">
        <v>40759</v>
      </c>
      <c r="C186" s="18" t="s">
        <v>27</v>
      </c>
      <c r="D186" s="18" t="s">
        <v>217</v>
      </c>
      <c r="E186" s="19" t="s">
        <v>218</v>
      </c>
      <c r="F186" s="20">
        <v>69201.66</v>
      </c>
      <c r="G186" s="21">
        <v>-1125</v>
      </c>
      <c r="H186" s="22">
        <v>61.527099999999997</v>
      </c>
      <c r="I186" s="20">
        <v>-15</v>
      </c>
      <c r="J186" s="20">
        <v>-1.33</v>
      </c>
      <c r="K186" s="23">
        <v>40764</v>
      </c>
      <c r="L186" s="24">
        <v>69216.66</v>
      </c>
      <c r="M186" s="25" t="s">
        <v>884</v>
      </c>
    </row>
    <row r="187" spans="2:13" ht="15" x14ac:dyDescent="0.25">
      <c r="B187" s="8">
        <v>40788</v>
      </c>
      <c r="C187" s="9" t="s">
        <v>105</v>
      </c>
      <c r="D187" s="9" t="s">
        <v>242</v>
      </c>
      <c r="E187" s="10" t="s">
        <v>243</v>
      </c>
      <c r="F187" s="11">
        <v>41222.199999999997</v>
      </c>
      <c r="G187" s="12">
        <v>-5925</v>
      </c>
      <c r="H187" s="13">
        <v>6.96</v>
      </c>
      <c r="I187" s="11">
        <v>-15</v>
      </c>
      <c r="J187" s="11">
        <v>-0.8</v>
      </c>
      <c r="K187" s="14">
        <v>40794</v>
      </c>
      <c r="L187" s="15">
        <v>41237.199999999997</v>
      </c>
      <c r="M187" s="25" t="s">
        <v>884</v>
      </c>
    </row>
    <row r="188" spans="2:13" ht="15" x14ac:dyDescent="0.25">
      <c r="B188" s="17">
        <v>40794</v>
      </c>
      <c r="C188" s="18" t="s">
        <v>105</v>
      </c>
      <c r="D188" s="18" t="s">
        <v>264</v>
      </c>
      <c r="E188" s="19" t="s">
        <v>265</v>
      </c>
      <c r="F188" s="20">
        <v>-140590.84</v>
      </c>
      <c r="G188" s="21">
        <f>365*7</f>
        <v>2555</v>
      </c>
      <c r="H188" s="22">
        <f>385.1393/7</f>
        <v>55.0199</v>
      </c>
      <c r="I188" s="20">
        <v>-15</v>
      </c>
      <c r="J188" s="20">
        <v>0</v>
      </c>
      <c r="K188" s="23">
        <v>40799</v>
      </c>
      <c r="L188" s="24">
        <v>-140575.84</v>
      </c>
      <c r="M188" s="25" t="s">
        <v>883</v>
      </c>
    </row>
    <row r="189" spans="2:13" ht="15" x14ac:dyDescent="0.25">
      <c r="B189" s="8">
        <v>40794</v>
      </c>
      <c r="C189" s="9" t="s">
        <v>105</v>
      </c>
      <c r="D189" s="9" t="s">
        <v>139</v>
      </c>
      <c r="E189" s="10" t="s">
        <v>140</v>
      </c>
      <c r="F189" s="11">
        <v>110882.65</v>
      </c>
      <c r="G189" s="12">
        <v>-2080</v>
      </c>
      <c r="H189" s="13">
        <v>53.3172</v>
      </c>
      <c r="I189" s="11">
        <v>-15</v>
      </c>
      <c r="J189" s="11">
        <v>-2.13</v>
      </c>
      <c r="K189" s="14">
        <v>40799</v>
      </c>
      <c r="L189" s="15">
        <v>110897.65</v>
      </c>
      <c r="M189" s="25" t="s">
        <v>884</v>
      </c>
    </row>
    <row r="190" spans="2:13" ht="15" x14ac:dyDescent="0.25">
      <c r="B190" s="17">
        <v>40799</v>
      </c>
      <c r="C190" s="18" t="s">
        <v>27</v>
      </c>
      <c r="D190" s="18" t="s">
        <v>64</v>
      </c>
      <c r="E190" s="19" t="s">
        <v>65</v>
      </c>
      <c r="F190" s="20">
        <v>-74568.639999999999</v>
      </c>
      <c r="G190" s="21">
        <v>1042</v>
      </c>
      <c r="H190" s="22">
        <v>71.548599999999993</v>
      </c>
      <c r="I190" s="20">
        <v>-15</v>
      </c>
      <c r="J190" s="20">
        <v>0</v>
      </c>
      <c r="K190" s="23">
        <v>40802</v>
      </c>
      <c r="L190" s="24">
        <v>-74553.64</v>
      </c>
      <c r="M190" s="25" t="s">
        <v>883</v>
      </c>
    </row>
    <row r="191" spans="2:13" ht="15" x14ac:dyDescent="0.25">
      <c r="B191" s="8">
        <v>40799</v>
      </c>
      <c r="C191" s="9" t="s">
        <v>27</v>
      </c>
      <c r="D191" s="9" t="s">
        <v>244</v>
      </c>
      <c r="E191" s="10" t="s">
        <v>245</v>
      </c>
      <c r="F191" s="11">
        <v>73900.09</v>
      </c>
      <c r="G191" s="12">
        <v>-921</v>
      </c>
      <c r="H191" s="13">
        <v>80.256799999999998</v>
      </c>
      <c r="I191" s="11">
        <v>-15</v>
      </c>
      <c r="J191" s="11">
        <v>-1.42</v>
      </c>
      <c r="K191" s="14">
        <v>40802</v>
      </c>
      <c r="L191" s="15">
        <v>73915.09</v>
      </c>
      <c r="M191" s="25" t="s">
        <v>884</v>
      </c>
    </row>
    <row r="192" spans="2:13" ht="15" x14ac:dyDescent="0.25">
      <c r="B192" s="17">
        <v>40802</v>
      </c>
      <c r="C192" s="18" t="s">
        <v>27</v>
      </c>
      <c r="D192" s="18" t="s">
        <v>222</v>
      </c>
      <c r="E192" s="19" t="s">
        <v>223</v>
      </c>
      <c r="F192" s="20">
        <v>74408.570000000007</v>
      </c>
      <c r="G192" s="21">
        <v>-1220</v>
      </c>
      <c r="H192" s="22">
        <v>61.004100000000001</v>
      </c>
      <c r="I192" s="20">
        <v>-15</v>
      </c>
      <c r="J192" s="20">
        <v>-1.43</v>
      </c>
      <c r="K192" s="23">
        <v>40807</v>
      </c>
      <c r="L192" s="24">
        <v>74423.570000000007</v>
      </c>
      <c r="M192" s="25" t="s">
        <v>884</v>
      </c>
    </row>
    <row r="193" spans="2:13" ht="15" x14ac:dyDescent="0.25">
      <c r="B193" s="8">
        <v>40802</v>
      </c>
      <c r="C193" s="9" t="s">
        <v>27</v>
      </c>
      <c r="D193" s="9" t="s">
        <v>189</v>
      </c>
      <c r="E193" s="10" t="s">
        <v>190</v>
      </c>
      <c r="F193" s="11">
        <v>-74626.789999999994</v>
      </c>
      <c r="G193" s="12">
        <v>1934</v>
      </c>
      <c r="H193" s="13">
        <v>38.579000000000001</v>
      </c>
      <c r="I193" s="11">
        <v>-15</v>
      </c>
      <c r="J193" s="11">
        <v>0</v>
      </c>
      <c r="K193" s="14">
        <v>40807</v>
      </c>
      <c r="L193" s="15">
        <v>-74611.789999999994</v>
      </c>
      <c r="M193" s="25" t="s">
        <v>883</v>
      </c>
    </row>
    <row r="194" spans="2:13" ht="15" x14ac:dyDescent="0.25">
      <c r="B194" s="17">
        <v>40805</v>
      </c>
      <c r="C194" s="18" t="s">
        <v>24</v>
      </c>
      <c r="D194" s="18" t="s">
        <v>215</v>
      </c>
      <c r="E194" s="19" t="s">
        <v>216</v>
      </c>
      <c r="F194" s="20">
        <v>39563.54</v>
      </c>
      <c r="G194" s="21">
        <v>-1233</v>
      </c>
      <c r="H194" s="22">
        <v>32.1</v>
      </c>
      <c r="I194" s="20">
        <v>-15</v>
      </c>
      <c r="J194" s="20">
        <v>-0.76</v>
      </c>
      <c r="K194" s="23">
        <v>40808</v>
      </c>
      <c r="L194" s="24">
        <v>39578.54</v>
      </c>
      <c r="M194" s="25" t="s">
        <v>884</v>
      </c>
    </row>
    <row r="195" spans="2:13" ht="15" x14ac:dyDescent="0.25">
      <c r="B195" s="8">
        <v>40806</v>
      </c>
      <c r="C195" s="9" t="s">
        <v>27</v>
      </c>
      <c r="D195" s="9" t="s">
        <v>246</v>
      </c>
      <c r="E195" s="10" t="s">
        <v>247</v>
      </c>
      <c r="F195" s="11">
        <v>25133.29</v>
      </c>
      <c r="G195" s="12">
        <v>-458</v>
      </c>
      <c r="H195" s="13">
        <v>54.91</v>
      </c>
      <c r="I195" s="11">
        <v>-15</v>
      </c>
      <c r="J195" s="11">
        <v>-0.49</v>
      </c>
      <c r="K195" s="14">
        <v>40809</v>
      </c>
      <c r="L195" s="15">
        <v>25148.29</v>
      </c>
      <c r="M195" s="25" t="s">
        <v>884</v>
      </c>
    </row>
    <row r="196" spans="2:13" ht="15" x14ac:dyDescent="0.25">
      <c r="B196" s="17">
        <v>40806</v>
      </c>
      <c r="C196" s="18" t="s">
        <v>59</v>
      </c>
      <c r="D196" s="18" t="s">
        <v>266</v>
      </c>
      <c r="E196" s="19" t="s">
        <v>267</v>
      </c>
      <c r="F196" s="20">
        <v>-25512.41</v>
      </c>
      <c r="G196" s="21">
        <v>875</v>
      </c>
      <c r="H196" s="22">
        <v>29.139900000000001</v>
      </c>
      <c r="I196" s="20">
        <v>-15</v>
      </c>
      <c r="J196" s="20">
        <v>0</v>
      </c>
      <c r="K196" s="23">
        <v>40809</v>
      </c>
      <c r="L196" s="24">
        <v>-25497.41</v>
      </c>
      <c r="M196" s="25" t="s">
        <v>883</v>
      </c>
    </row>
    <row r="197" spans="2:13" ht="15" x14ac:dyDescent="0.25">
      <c r="B197" s="8">
        <v>40808</v>
      </c>
      <c r="C197" s="9" t="s">
        <v>68</v>
      </c>
      <c r="D197" s="9" t="s">
        <v>268</v>
      </c>
      <c r="E197" s="10" t="s">
        <v>269</v>
      </c>
      <c r="F197" s="11">
        <v>-42456.81</v>
      </c>
      <c r="G197" s="12">
        <v>2435</v>
      </c>
      <c r="H197" s="13">
        <v>17.4299</v>
      </c>
      <c r="I197" s="11">
        <v>-15</v>
      </c>
      <c r="J197" s="11">
        <v>0</v>
      </c>
      <c r="K197" s="14">
        <v>40813</v>
      </c>
      <c r="L197" s="15">
        <v>-42441.81</v>
      </c>
      <c r="M197" s="25" t="s">
        <v>883</v>
      </c>
    </row>
    <row r="198" spans="2:13" ht="15" x14ac:dyDescent="0.25">
      <c r="B198" s="17">
        <v>40808</v>
      </c>
      <c r="C198" s="18" t="s">
        <v>68</v>
      </c>
      <c r="D198" s="18" t="s">
        <v>91</v>
      </c>
      <c r="E198" s="19" t="s">
        <v>92</v>
      </c>
      <c r="F198" s="20">
        <v>42380.54</v>
      </c>
      <c r="G198" s="21">
        <v>-1200</v>
      </c>
      <c r="H198" s="22">
        <v>35.330300000000001</v>
      </c>
      <c r="I198" s="20">
        <v>-15</v>
      </c>
      <c r="J198" s="20">
        <v>-0.82</v>
      </c>
      <c r="K198" s="23">
        <v>40813</v>
      </c>
      <c r="L198" s="24">
        <v>42395.54</v>
      </c>
      <c r="M198" s="25" t="s">
        <v>884</v>
      </c>
    </row>
    <row r="199" spans="2:13" ht="15" x14ac:dyDescent="0.25">
      <c r="B199" s="8">
        <v>40809</v>
      </c>
      <c r="C199" s="9" t="s">
        <v>105</v>
      </c>
      <c r="D199" s="9" t="s">
        <v>270</v>
      </c>
      <c r="E199" s="10" t="s">
        <v>271</v>
      </c>
      <c r="F199" s="11">
        <v>84803.37</v>
      </c>
      <c r="G199" s="12">
        <v>-2020</v>
      </c>
      <c r="H199" s="13">
        <v>41.990099999999998</v>
      </c>
      <c r="I199" s="11">
        <v>-15</v>
      </c>
      <c r="J199" s="11">
        <v>-1.63</v>
      </c>
      <c r="K199" s="14">
        <v>40814</v>
      </c>
      <c r="L199" s="15">
        <v>84818.37</v>
      </c>
      <c r="M199" s="25" t="s">
        <v>884</v>
      </c>
    </row>
    <row r="200" spans="2:13" ht="15" x14ac:dyDescent="0.25">
      <c r="B200" s="17">
        <v>40809</v>
      </c>
      <c r="C200" s="18" t="s">
        <v>105</v>
      </c>
      <c r="D200" s="18" t="s">
        <v>272</v>
      </c>
      <c r="E200" s="19" t="s">
        <v>273</v>
      </c>
      <c r="F200" s="20">
        <v>-85218.6</v>
      </c>
      <c r="G200" s="21">
        <v>3015</v>
      </c>
      <c r="H200" s="22">
        <v>28.259899999999998</v>
      </c>
      <c r="I200" s="20">
        <v>-15</v>
      </c>
      <c r="J200" s="20">
        <v>0</v>
      </c>
      <c r="K200" s="23">
        <v>40814</v>
      </c>
      <c r="L200" s="24">
        <v>-85203.6</v>
      </c>
      <c r="M200" s="25" t="s">
        <v>883</v>
      </c>
    </row>
    <row r="201" spans="2:13" ht="15" x14ac:dyDescent="0.25">
      <c r="B201" s="8">
        <v>40823</v>
      </c>
      <c r="C201" s="9" t="s">
        <v>27</v>
      </c>
      <c r="D201" s="9" t="s">
        <v>262</v>
      </c>
      <c r="E201" s="10" t="s">
        <v>263</v>
      </c>
      <c r="F201" s="11">
        <v>59888.94</v>
      </c>
      <c r="G201" s="12">
        <v>-990</v>
      </c>
      <c r="H201" s="13">
        <v>60.510199999999998</v>
      </c>
      <c r="I201" s="11">
        <v>-15</v>
      </c>
      <c r="J201" s="11">
        <v>-1.1599999999999999</v>
      </c>
      <c r="K201" s="14">
        <v>40829</v>
      </c>
      <c r="L201" s="15">
        <v>59903.94</v>
      </c>
      <c r="M201" s="25" t="s">
        <v>884</v>
      </c>
    </row>
    <row r="202" spans="2:13" ht="15" x14ac:dyDescent="0.25">
      <c r="B202" s="17">
        <v>40823</v>
      </c>
      <c r="C202" s="18" t="s">
        <v>27</v>
      </c>
      <c r="D202" s="18" t="s">
        <v>274</v>
      </c>
      <c r="E202" s="19" t="s">
        <v>275</v>
      </c>
      <c r="F202" s="20">
        <v>-60062.400000000001</v>
      </c>
      <c r="G202" s="21">
        <v>2380</v>
      </c>
      <c r="H202" s="22">
        <v>25.23</v>
      </c>
      <c r="I202" s="20">
        <v>-15</v>
      </c>
      <c r="J202" s="20">
        <v>0</v>
      </c>
      <c r="K202" s="23">
        <v>40829</v>
      </c>
      <c r="L202" s="24">
        <v>-60047.4</v>
      </c>
      <c r="M202" s="25" t="s">
        <v>883</v>
      </c>
    </row>
    <row r="203" spans="2:13" ht="15" x14ac:dyDescent="0.25">
      <c r="B203" s="8">
        <v>40826</v>
      </c>
      <c r="C203" s="9" t="s">
        <v>54</v>
      </c>
      <c r="D203" s="9" t="s">
        <v>206</v>
      </c>
      <c r="E203" s="10" t="s">
        <v>207</v>
      </c>
      <c r="F203" s="11">
        <v>29957.87</v>
      </c>
      <c r="G203" s="12">
        <v>-195</v>
      </c>
      <c r="H203" s="13">
        <v>153.71</v>
      </c>
      <c r="I203" s="11">
        <v>-15</v>
      </c>
      <c r="J203" s="11">
        <v>-0.57999999999999996</v>
      </c>
      <c r="K203" s="14">
        <v>40829</v>
      </c>
      <c r="L203" s="15">
        <v>29972.87</v>
      </c>
      <c r="M203" s="25" t="s">
        <v>885</v>
      </c>
    </row>
    <row r="204" spans="2:13" ht="15" x14ac:dyDescent="0.25">
      <c r="B204" s="17">
        <v>40827</v>
      </c>
      <c r="C204" s="18" t="s">
        <v>13</v>
      </c>
      <c r="D204" s="18" t="s">
        <v>179</v>
      </c>
      <c r="E204" s="19" t="s">
        <v>180</v>
      </c>
      <c r="F204" s="20">
        <v>37439.53</v>
      </c>
      <c r="G204" s="21">
        <v>-595</v>
      </c>
      <c r="H204" s="22">
        <v>62.95</v>
      </c>
      <c r="I204" s="20">
        <v>-15</v>
      </c>
      <c r="J204" s="20">
        <v>-0.72</v>
      </c>
      <c r="K204" s="23">
        <v>40830</v>
      </c>
      <c r="L204" s="24">
        <v>37454.53</v>
      </c>
      <c r="M204" s="25" t="s">
        <v>885</v>
      </c>
    </row>
    <row r="205" spans="2:13" ht="15" x14ac:dyDescent="0.25">
      <c r="B205" s="8">
        <v>40827</v>
      </c>
      <c r="C205" s="9" t="s">
        <v>13</v>
      </c>
      <c r="D205" s="9" t="s">
        <v>155</v>
      </c>
      <c r="E205" s="10" t="s">
        <v>156</v>
      </c>
      <c r="F205" s="11">
        <v>25556.78</v>
      </c>
      <c r="G205" s="12">
        <v>-100</v>
      </c>
      <c r="H205" s="13">
        <v>255.72280000000001</v>
      </c>
      <c r="I205" s="11">
        <v>-15</v>
      </c>
      <c r="J205" s="11">
        <v>-0.5</v>
      </c>
      <c r="K205" s="14">
        <v>40830</v>
      </c>
      <c r="L205" s="15">
        <v>25571.78</v>
      </c>
      <c r="M205" s="25" t="s">
        <v>885</v>
      </c>
    </row>
    <row r="206" spans="2:13" ht="15" x14ac:dyDescent="0.25">
      <c r="B206" s="17">
        <v>40827</v>
      </c>
      <c r="C206" s="18" t="s">
        <v>13</v>
      </c>
      <c r="D206" s="18" t="s">
        <v>252</v>
      </c>
      <c r="E206" s="19" t="s">
        <v>253</v>
      </c>
      <c r="F206" s="20">
        <v>59307.06</v>
      </c>
      <c r="G206" s="21">
        <v>-4660</v>
      </c>
      <c r="H206" s="22">
        <v>12.7303</v>
      </c>
      <c r="I206" s="20">
        <v>-15</v>
      </c>
      <c r="J206" s="20">
        <v>-1.1399999999999999</v>
      </c>
      <c r="K206" s="23">
        <v>40830</v>
      </c>
      <c r="L206" s="24">
        <v>59322.06</v>
      </c>
      <c r="M206" s="25" t="s">
        <v>884</v>
      </c>
    </row>
    <row r="207" spans="2:13" ht="15" x14ac:dyDescent="0.25">
      <c r="B207" s="8">
        <v>40827</v>
      </c>
      <c r="C207" s="9" t="s">
        <v>13</v>
      </c>
      <c r="D207" s="9" t="s">
        <v>224</v>
      </c>
      <c r="E207" s="10" t="s">
        <v>225</v>
      </c>
      <c r="F207" s="11">
        <v>22388.94</v>
      </c>
      <c r="G207" s="12">
        <v>-620</v>
      </c>
      <c r="H207" s="13">
        <v>36.136099999999999</v>
      </c>
      <c r="I207" s="11">
        <v>-15</v>
      </c>
      <c r="J207" s="11">
        <v>-0.44</v>
      </c>
      <c r="K207" s="14">
        <v>40830</v>
      </c>
      <c r="L207" s="15">
        <v>22403.94</v>
      </c>
      <c r="M207" s="25" t="s">
        <v>885</v>
      </c>
    </row>
    <row r="208" spans="2:13" ht="15" x14ac:dyDescent="0.25">
      <c r="B208" s="17">
        <v>40827</v>
      </c>
      <c r="C208" s="18" t="s">
        <v>13</v>
      </c>
      <c r="D208" s="18" t="s">
        <v>161</v>
      </c>
      <c r="E208" s="19" t="s">
        <v>162</v>
      </c>
      <c r="F208" s="20">
        <v>23636.63</v>
      </c>
      <c r="G208" s="21">
        <v>-900</v>
      </c>
      <c r="H208" s="22">
        <v>26.280100000000001</v>
      </c>
      <c r="I208" s="20">
        <v>-15</v>
      </c>
      <c r="J208" s="20">
        <v>-0.46</v>
      </c>
      <c r="K208" s="23">
        <v>40830</v>
      </c>
      <c r="L208" s="24">
        <v>23651.63</v>
      </c>
      <c r="M208" s="25" t="s">
        <v>885</v>
      </c>
    </row>
    <row r="209" spans="2:13" ht="15" x14ac:dyDescent="0.25">
      <c r="B209" s="8">
        <v>40833</v>
      </c>
      <c r="C209" s="9" t="s">
        <v>11</v>
      </c>
      <c r="D209" s="9" t="s">
        <v>276</v>
      </c>
      <c r="E209" s="10" t="s">
        <v>277</v>
      </c>
      <c r="F209" s="11">
        <v>-84986.9</v>
      </c>
      <c r="G209" s="12">
        <v>1630</v>
      </c>
      <c r="H209" s="13">
        <v>52.13</v>
      </c>
      <c r="I209" s="11">
        <v>-15</v>
      </c>
      <c r="J209" s="11">
        <v>0</v>
      </c>
      <c r="K209" s="14">
        <v>40836</v>
      </c>
      <c r="L209" s="15">
        <v>-84971.9</v>
      </c>
      <c r="M209" s="25" t="s">
        <v>883</v>
      </c>
    </row>
    <row r="210" spans="2:13" ht="15" x14ac:dyDescent="0.25">
      <c r="B210" s="17">
        <v>40833</v>
      </c>
      <c r="C210" s="18" t="s">
        <v>11</v>
      </c>
      <c r="D210" s="18" t="s">
        <v>12</v>
      </c>
      <c r="E210" s="19" t="s">
        <v>902</v>
      </c>
      <c r="F210" s="20">
        <v>17410.46</v>
      </c>
      <c r="G210" s="21">
        <v>-270</v>
      </c>
      <c r="H210" s="22">
        <v>64.540000000000006</v>
      </c>
      <c r="I210" s="20">
        <v>-15</v>
      </c>
      <c r="J210" s="20">
        <v>-0.34</v>
      </c>
      <c r="K210" s="23">
        <v>40836</v>
      </c>
      <c r="L210" s="24">
        <v>17425.46</v>
      </c>
      <c r="M210" s="25" t="s">
        <v>885</v>
      </c>
    </row>
    <row r="211" spans="2:13" ht="15" x14ac:dyDescent="0.25">
      <c r="B211" s="8">
        <v>40833</v>
      </c>
      <c r="C211" s="9" t="s">
        <v>68</v>
      </c>
      <c r="D211" s="9" t="s">
        <v>133</v>
      </c>
      <c r="E211" s="10" t="s">
        <v>134</v>
      </c>
      <c r="F211" s="11">
        <v>-65537.42</v>
      </c>
      <c r="G211" s="12">
        <v>1249</v>
      </c>
      <c r="H211" s="13">
        <v>52.459899999999998</v>
      </c>
      <c r="I211" s="11">
        <v>-15</v>
      </c>
      <c r="J211" s="11">
        <v>0</v>
      </c>
      <c r="K211" s="14">
        <v>40836</v>
      </c>
      <c r="L211" s="15">
        <v>-65522.42</v>
      </c>
      <c r="M211" s="25" t="s">
        <v>883</v>
      </c>
    </row>
    <row r="212" spans="2:13" ht="15" x14ac:dyDescent="0.25">
      <c r="B212" s="17">
        <v>40833</v>
      </c>
      <c r="C212" s="18" t="s">
        <v>44</v>
      </c>
      <c r="D212" s="18" t="s">
        <v>278</v>
      </c>
      <c r="E212" s="19" t="s">
        <v>279</v>
      </c>
      <c r="F212" s="20">
        <v>-64621.32</v>
      </c>
      <c r="G212" s="21">
        <v>1464</v>
      </c>
      <c r="H212" s="22">
        <v>44.13</v>
      </c>
      <c r="I212" s="20">
        <v>-15</v>
      </c>
      <c r="J212" s="20">
        <v>0</v>
      </c>
      <c r="K212" s="23">
        <v>40836</v>
      </c>
      <c r="L212" s="24">
        <v>-64606.32</v>
      </c>
      <c r="M212" s="25" t="s">
        <v>883</v>
      </c>
    </row>
    <row r="213" spans="2:13" ht="15" x14ac:dyDescent="0.25">
      <c r="B213" s="8">
        <v>40837</v>
      </c>
      <c r="C213" s="9" t="s">
        <v>54</v>
      </c>
      <c r="D213" s="9" t="s">
        <v>232</v>
      </c>
      <c r="E213" s="10" t="s">
        <v>233</v>
      </c>
      <c r="F213" s="11">
        <v>87115.32</v>
      </c>
      <c r="G213" s="12">
        <v>-1370</v>
      </c>
      <c r="H213" s="13">
        <v>63.6</v>
      </c>
      <c r="I213" s="11">
        <v>-15</v>
      </c>
      <c r="J213" s="11">
        <v>-1.68</v>
      </c>
      <c r="K213" s="14">
        <v>40842</v>
      </c>
      <c r="L213" s="15">
        <v>87130.32</v>
      </c>
      <c r="M213" s="25" t="s">
        <v>884</v>
      </c>
    </row>
    <row r="214" spans="2:13" ht="15" x14ac:dyDescent="0.25">
      <c r="B214" s="17">
        <v>40837</v>
      </c>
      <c r="C214" s="18" t="s">
        <v>54</v>
      </c>
      <c r="D214" s="18" t="s">
        <v>280</v>
      </c>
      <c r="E214" s="19" t="s">
        <v>281</v>
      </c>
      <c r="F214" s="20">
        <v>-86931.89</v>
      </c>
      <c r="G214" s="21">
        <v>1150</v>
      </c>
      <c r="H214" s="22">
        <v>75.579899999999995</v>
      </c>
      <c r="I214" s="20">
        <v>-15</v>
      </c>
      <c r="J214" s="20">
        <v>0</v>
      </c>
      <c r="K214" s="23">
        <v>40842</v>
      </c>
      <c r="L214" s="24">
        <v>-86916.89</v>
      </c>
      <c r="M214" s="25" t="s">
        <v>883</v>
      </c>
    </row>
    <row r="215" spans="2:13" ht="15" x14ac:dyDescent="0.25">
      <c r="B215" s="8">
        <v>40844</v>
      </c>
      <c r="C215" s="9" t="s">
        <v>44</v>
      </c>
      <c r="D215" s="9" t="s">
        <v>254</v>
      </c>
      <c r="E215" s="10" t="s">
        <v>255</v>
      </c>
      <c r="F215" s="11">
        <v>-18875.36</v>
      </c>
      <c r="G215" s="12">
        <v>372</v>
      </c>
      <c r="H215" s="13">
        <v>50.6999</v>
      </c>
      <c r="I215" s="11">
        <v>-15</v>
      </c>
      <c r="J215" s="11">
        <v>0</v>
      </c>
      <c r="K215" s="14">
        <v>40849</v>
      </c>
      <c r="L215" s="15">
        <v>-18860.36</v>
      </c>
      <c r="M215" s="25" t="s">
        <v>886</v>
      </c>
    </row>
    <row r="216" spans="2:13" ht="15" x14ac:dyDescent="0.25">
      <c r="B216" s="17">
        <v>40856</v>
      </c>
      <c r="C216" s="18" t="s">
        <v>17</v>
      </c>
      <c r="D216" s="18" t="s">
        <v>282</v>
      </c>
      <c r="E216" s="19" t="s">
        <v>283</v>
      </c>
      <c r="F216" s="20">
        <v>-45105.79</v>
      </c>
      <c r="G216" s="21">
        <v>925</v>
      </c>
      <c r="H216" s="22">
        <v>48.7468</v>
      </c>
      <c r="I216" s="20">
        <v>-15</v>
      </c>
      <c r="J216" s="20">
        <v>0</v>
      </c>
      <c r="K216" s="23">
        <v>40862</v>
      </c>
      <c r="L216" s="24">
        <v>-45090.79</v>
      </c>
      <c r="M216" s="25" t="s">
        <v>883</v>
      </c>
    </row>
    <row r="217" spans="2:13" ht="15" x14ac:dyDescent="0.25">
      <c r="B217" s="8">
        <v>40856</v>
      </c>
      <c r="C217" s="9" t="s">
        <v>17</v>
      </c>
      <c r="D217" s="9" t="s">
        <v>18</v>
      </c>
      <c r="E217" s="10" t="s">
        <v>19</v>
      </c>
      <c r="F217" s="11">
        <v>32418.38</v>
      </c>
      <c r="G217" s="12">
        <v>-672</v>
      </c>
      <c r="H217" s="13">
        <v>48.264899999999997</v>
      </c>
      <c r="I217" s="11">
        <v>-15</v>
      </c>
      <c r="J217" s="11">
        <v>-0.63</v>
      </c>
      <c r="K217" s="14">
        <v>40862</v>
      </c>
      <c r="L217" s="15">
        <v>32433.38</v>
      </c>
      <c r="M217" s="25" t="s">
        <v>884</v>
      </c>
    </row>
    <row r="218" spans="2:13" ht="15" x14ac:dyDescent="0.25">
      <c r="B218" s="17">
        <v>40879</v>
      </c>
      <c r="C218" s="18" t="s">
        <v>68</v>
      </c>
      <c r="D218" s="18" t="s">
        <v>268</v>
      </c>
      <c r="E218" s="19" t="s">
        <v>269</v>
      </c>
      <c r="F218" s="20">
        <v>-38068.629999999997</v>
      </c>
      <c r="G218" s="21">
        <v>1897</v>
      </c>
      <c r="H218" s="22">
        <v>20.059899999999999</v>
      </c>
      <c r="I218" s="20">
        <v>-15</v>
      </c>
      <c r="J218" s="20">
        <v>0</v>
      </c>
      <c r="K218" s="23">
        <v>40884</v>
      </c>
      <c r="L218" s="24">
        <v>-38053.629999999997</v>
      </c>
      <c r="M218" s="25" t="s">
        <v>886</v>
      </c>
    </row>
    <row r="219" spans="2:13" ht="15" x14ac:dyDescent="0.25">
      <c r="B219" s="8">
        <v>40879</v>
      </c>
      <c r="C219" s="9" t="s">
        <v>68</v>
      </c>
      <c r="D219" s="9" t="s">
        <v>256</v>
      </c>
      <c r="E219" s="10" t="s">
        <v>257</v>
      </c>
      <c r="F219" s="11">
        <v>38313.75</v>
      </c>
      <c r="G219" s="12">
        <v>-585</v>
      </c>
      <c r="H219" s="13">
        <v>65.520499999999998</v>
      </c>
      <c r="I219" s="11">
        <v>-15</v>
      </c>
      <c r="J219" s="11">
        <v>-0.74</v>
      </c>
      <c r="K219" s="14">
        <v>40884</v>
      </c>
      <c r="L219" s="15">
        <v>38328.75</v>
      </c>
      <c r="M219" s="25" t="s">
        <v>885</v>
      </c>
    </row>
    <row r="220" spans="2:13" ht="15" x14ac:dyDescent="0.25">
      <c r="B220" s="17">
        <v>40886</v>
      </c>
      <c r="C220" s="18" t="s">
        <v>27</v>
      </c>
      <c r="D220" s="18" t="s">
        <v>101</v>
      </c>
      <c r="E220" s="19" t="s">
        <v>102</v>
      </c>
      <c r="F220" s="20">
        <v>-67089.149999999994</v>
      </c>
      <c r="G220" s="21">
        <v>689</v>
      </c>
      <c r="H220" s="22">
        <v>97.35</v>
      </c>
      <c r="I220" s="20">
        <v>-15</v>
      </c>
      <c r="J220" s="20">
        <v>0</v>
      </c>
      <c r="K220" s="23">
        <v>40891</v>
      </c>
      <c r="L220" s="24">
        <v>-67074.149999999994</v>
      </c>
      <c r="M220" s="25" t="s">
        <v>883</v>
      </c>
    </row>
    <row r="221" spans="2:13" ht="15" x14ac:dyDescent="0.25">
      <c r="B221" s="8">
        <v>40886</v>
      </c>
      <c r="C221" s="9" t="s">
        <v>27</v>
      </c>
      <c r="D221" s="9" t="s">
        <v>234</v>
      </c>
      <c r="E221" s="10" t="s">
        <v>235</v>
      </c>
      <c r="F221" s="11">
        <v>66673.33</v>
      </c>
      <c r="G221" s="12">
        <v>-1329</v>
      </c>
      <c r="H221" s="13">
        <v>50.180300000000003</v>
      </c>
      <c r="I221" s="11">
        <v>-15</v>
      </c>
      <c r="J221" s="11">
        <v>-1.29</v>
      </c>
      <c r="K221" s="14">
        <v>40891</v>
      </c>
      <c r="L221" s="15">
        <v>66688.33</v>
      </c>
      <c r="M221" s="25" t="s">
        <v>884</v>
      </c>
    </row>
    <row r="222" spans="2:13" ht="15" x14ac:dyDescent="0.25">
      <c r="B222" s="17">
        <v>40886</v>
      </c>
      <c r="C222" s="18" t="s">
        <v>27</v>
      </c>
      <c r="D222" s="18" t="s">
        <v>64</v>
      </c>
      <c r="E222" s="19" t="s">
        <v>65</v>
      </c>
      <c r="F222" s="20">
        <v>-35094.400000000001</v>
      </c>
      <c r="G222" s="21">
        <v>430</v>
      </c>
      <c r="H222" s="22">
        <v>81.58</v>
      </c>
      <c r="I222" s="20">
        <v>-15</v>
      </c>
      <c r="J222" s="20">
        <v>0</v>
      </c>
      <c r="K222" s="23">
        <v>40891</v>
      </c>
      <c r="L222" s="24">
        <v>-35079.4</v>
      </c>
      <c r="M222" s="25" t="s">
        <v>886</v>
      </c>
    </row>
    <row r="223" spans="2:13" ht="15" x14ac:dyDescent="0.25">
      <c r="B223" s="8">
        <v>40886</v>
      </c>
      <c r="C223" s="9" t="s">
        <v>68</v>
      </c>
      <c r="D223" s="9" t="s">
        <v>248</v>
      </c>
      <c r="E223" s="10" t="s">
        <v>249</v>
      </c>
      <c r="F223" s="11">
        <v>69785.77</v>
      </c>
      <c r="G223" s="12">
        <v>-1530</v>
      </c>
      <c r="H223" s="13">
        <v>45.622300000000003</v>
      </c>
      <c r="I223" s="11">
        <v>-15</v>
      </c>
      <c r="J223" s="11">
        <v>-1.35</v>
      </c>
      <c r="K223" s="14">
        <v>40891</v>
      </c>
      <c r="L223" s="15">
        <v>69800.77</v>
      </c>
      <c r="M223" s="25" t="s">
        <v>884</v>
      </c>
    </row>
    <row r="224" spans="2:13" ht="15" x14ac:dyDescent="0.25">
      <c r="B224" s="17">
        <v>40891</v>
      </c>
      <c r="C224" s="18" t="s">
        <v>24</v>
      </c>
      <c r="D224" s="18" t="s">
        <v>284</v>
      </c>
      <c r="E224" s="19" t="s">
        <v>285</v>
      </c>
      <c r="F224" s="20">
        <v>-54685</v>
      </c>
      <c r="G224" s="21">
        <v>1775</v>
      </c>
      <c r="H224" s="22">
        <v>30.8</v>
      </c>
      <c r="I224" s="20">
        <v>-15</v>
      </c>
      <c r="J224" s="20">
        <v>0</v>
      </c>
      <c r="K224" s="23">
        <v>40896</v>
      </c>
      <c r="L224" s="24">
        <v>-54670</v>
      </c>
      <c r="M224" s="25" t="s">
        <v>883</v>
      </c>
    </row>
    <row r="225" spans="2:13" ht="15" x14ac:dyDescent="0.25">
      <c r="B225" s="8">
        <v>40891</v>
      </c>
      <c r="C225" s="9" t="s">
        <v>24</v>
      </c>
      <c r="D225" s="9" t="s">
        <v>260</v>
      </c>
      <c r="E225" s="10" t="s">
        <v>261</v>
      </c>
      <c r="F225" s="11">
        <v>35480.31</v>
      </c>
      <c r="G225" s="12">
        <v>-1160</v>
      </c>
      <c r="H225" s="13">
        <v>30.6</v>
      </c>
      <c r="I225" s="11">
        <v>-15</v>
      </c>
      <c r="J225" s="11">
        <v>-0.69</v>
      </c>
      <c r="K225" s="14">
        <v>40896</v>
      </c>
      <c r="L225" s="15">
        <v>35495.31</v>
      </c>
      <c r="M225" s="25" t="s">
        <v>884</v>
      </c>
    </row>
    <row r="226" spans="2:13" ht="15" x14ac:dyDescent="0.25">
      <c r="B226" s="17">
        <v>40891</v>
      </c>
      <c r="C226" s="18" t="s">
        <v>24</v>
      </c>
      <c r="D226" s="18" t="s">
        <v>228</v>
      </c>
      <c r="E226" s="19" t="s">
        <v>229</v>
      </c>
      <c r="F226" s="20">
        <v>17368.66</v>
      </c>
      <c r="G226" s="21">
        <v>-410</v>
      </c>
      <c r="H226" s="22">
        <v>42.4</v>
      </c>
      <c r="I226" s="20">
        <v>-15</v>
      </c>
      <c r="J226" s="20">
        <v>-0.34</v>
      </c>
      <c r="K226" s="23">
        <v>40896</v>
      </c>
      <c r="L226" s="24">
        <v>17383.66</v>
      </c>
      <c r="M226" s="25" t="s">
        <v>885</v>
      </c>
    </row>
    <row r="227" spans="2:13" ht="15" x14ac:dyDescent="0.25">
      <c r="B227" s="8">
        <v>40891</v>
      </c>
      <c r="C227" s="9" t="s">
        <v>54</v>
      </c>
      <c r="D227" s="9" t="s">
        <v>258</v>
      </c>
      <c r="E227" s="10" t="s">
        <v>259</v>
      </c>
      <c r="F227" s="11">
        <v>86028.160000000003</v>
      </c>
      <c r="G227" s="12">
        <v>-1090</v>
      </c>
      <c r="H227" s="13">
        <v>78.940200000000004</v>
      </c>
      <c r="I227" s="11">
        <v>-15</v>
      </c>
      <c r="J227" s="11">
        <v>-1.66</v>
      </c>
      <c r="K227" s="14">
        <v>40896</v>
      </c>
      <c r="L227" s="15">
        <v>86043.16</v>
      </c>
      <c r="M227" s="25" t="s">
        <v>884</v>
      </c>
    </row>
    <row r="228" spans="2:13" ht="15" x14ac:dyDescent="0.25">
      <c r="B228" s="17">
        <v>40891</v>
      </c>
      <c r="C228" s="18" t="s">
        <v>54</v>
      </c>
      <c r="D228" s="18" t="s">
        <v>129</v>
      </c>
      <c r="E228" s="19" t="s">
        <v>130</v>
      </c>
      <c r="F228" s="20">
        <v>-85916.49</v>
      </c>
      <c r="G228" s="21">
        <v>5150</v>
      </c>
      <c r="H228" s="22">
        <v>16.6799</v>
      </c>
      <c r="I228" s="20">
        <v>-15</v>
      </c>
      <c r="J228" s="20">
        <v>0</v>
      </c>
      <c r="K228" s="23">
        <v>40896</v>
      </c>
      <c r="L228" s="24">
        <v>-85901.49</v>
      </c>
      <c r="M228" s="25" t="s">
        <v>883</v>
      </c>
    </row>
    <row r="229" spans="2:13" ht="15" x14ac:dyDescent="0.25">
      <c r="B229" s="8">
        <v>40896</v>
      </c>
      <c r="C229" s="9" t="s">
        <v>13</v>
      </c>
      <c r="D229" s="9" t="s">
        <v>238</v>
      </c>
      <c r="E229" s="10" t="s">
        <v>239</v>
      </c>
      <c r="F229" s="11">
        <v>38687.75</v>
      </c>
      <c r="G229" s="12">
        <v>-1550</v>
      </c>
      <c r="H229" s="13">
        <v>24.97</v>
      </c>
      <c r="I229" s="11">
        <v>-15</v>
      </c>
      <c r="J229" s="11">
        <v>-0.75</v>
      </c>
      <c r="K229" s="14">
        <v>40899</v>
      </c>
      <c r="L229" s="15">
        <v>38702.75</v>
      </c>
      <c r="M229" s="25" t="s">
        <v>884</v>
      </c>
    </row>
    <row r="230" spans="2:13" ht="15" x14ac:dyDescent="0.25">
      <c r="B230" s="17">
        <v>40896</v>
      </c>
      <c r="C230" s="18" t="s">
        <v>13</v>
      </c>
      <c r="D230" s="18" t="s">
        <v>286</v>
      </c>
      <c r="E230" s="19" t="s">
        <v>287</v>
      </c>
      <c r="F230" s="20">
        <v>-45646.36</v>
      </c>
      <c r="G230" s="21">
        <v>3200</v>
      </c>
      <c r="H230" s="22">
        <v>14.2598</v>
      </c>
      <c r="I230" s="20">
        <v>-15</v>
      </c>
      <c r="J230" s="20">
        <v>0</v>
      </c>
      <c r="K230" s="23">
        <v>40899</v>
      </c>
      <c r="L230" s="24">
        <v>-45631.360000000001</v>
      </c>
      <c r="M230" s="25" t="s">
        <v>883</v>
      </c>
    </row>
    <row r="231" spans="2:13" ht="15" x14ac:dyDescent="0.25">
      <c r="B231" s="8">
        <v>40896</v>
      </c>
      <c r="C231" s="9" t="s">
        <v>68</v>
      </c>
      <c r="D231" s="9" t="s">
        <v>288</v>
      </c>
      <c r="E231" s="10" t="s">
        <v>289</v>
      </c>
      <c r="F231" s="11">
        <v>-59565.4</v>
      </c>
      <c r="G231" s="12">
        <v>1820</v>
      </c>
      <c r="H231" s="13">
        <v>32.72</v>
      </c>
      <c r="I231" s="11">
        <v>-15</v>
      </c>
      <c r="J231" s="11">
        <v>0</v>
      </c>
      <c r="K231" s="14">
        <v>40899</v>
      </c>
      <c r="L231" s="15">
        <v>-59550.400000000001</v>
      </c>
      <c r="M231" s="25" t="s">
        <v>883</v>
      </c>
    </row>
    <row r="232" spans="2:13" ht="15" x14ac:dyDescent="0.25">
      <c r="B232" s="17">
        <v>40896</v>
      </c>
      <c r="C232" s="18" t="s">
        <v>17</v>
      </c>
      <c r="D232" s="18" t="s">
        <v>290</v>
      </c>
      <c r="E232" s="19" t="s">
        <v>291</v>
      </c>
      <c r="F232" s="20">
        <v>-26978.7</v>
      </c>
      <c r="G232" s="21">
        <v>578</v>
      </c>
      <c r="H232" s="22">
        <v>46.65</v>
      </c>
      <c r="I232" s="20">
        <v>-15</v>
      </c>
      <c r="J232" s="20">
        <v>0</v>
      </c>
      <c r="K232" s="23">
        <v>40899</v>
      </c>
      <c r="L232" s="24">
        <v>-26963.7</v>
      </c>
      <c r="M232" s="25" t="s">
        <v>883</v>
      </c>
    </row>
    <row r="233" spans="2:13" ht="15" x14ac:dyDescent="0.25">
      <c r="B233" s="8">
        <v>40896</v>
      </c>
      <c r="C233" s="9" t="s">
        <v>17</v>
      </c>
      <c r="D233" s="9" t="s">
        <v>211</v>
      </c>
      <c r="E233" s="10" t="s">
        <v>212</v>
      </c>
      <c r="F233" s="11">
        <v>27011.48</v>
      </c>
      <c r="G233" s="12">
        <v>-1300</v>
      </c>
      <c r="H233" s="13">
        <v>20.79</v>
      </c>
      <c r="I233" s="11">
        <v>-15</v>
      </c>
      <c r="J233" s="11">
        <v>-0.52</v>
      </c>
      <c r="K233" s="14">
        <v>40899</v>
      </c>
      <c r="L233" s="15">
        <v>27026.48</v>
      </c>
      <c r="M233" s="25" t="s">
        <v>884</v>
      </c>
    </row>
    <row r="234" spans="2:13" ht="15" x14ac:dyDescent="0.25">
      <c r="B234" s="17">
        <v>40921</v>
      </c>
      <c r="C234" s="18" t="s">
        <v>68</v>
      </c>
      <c r="D234" s="18" t="s">
        <v>137</v>
      </c>
      <c r="E234" s="19" t="s">
        <v>138</v>
      </c>
      <c r="F234" s="20">
        <v>50196.76</v>
      </c>
      <c r="G234" s="21">
        <v>-901</v>
      </c>
      <c r="H234" s="22">
        <v>55.73</v>
      </c>
      <c r="I234" s="20">
        <v>-15</v>
      </c>
      <c r="J234" s="20">
        <v>-0.97</v>
      </c>
      <c r="K234" s="23">
        <v>40927</v>
      </c>
      <c r="L234" s="24">
        <v>50211.76</v>
      </c>
      <c r="M234" s="25" t="s">
        <v>885</v>
      </c>
    </row>
    <row r="235" spans="2:13" ht="15" x14ac:dyDescent="0.25">
      <c r="B235" s="8">
        <v>40928</v>
      </c>
      <c r="C235" s="9" t="s">
        <v>24</v>
      </c>
      <c r="D235" s="9" t="s">
        <v>292</v>
      </c>
      <c r="E235" s="10" t="s">
        <v>293</v>
      </c>
      <c r="F235" s="11">
        <v>-55081.98</v>
      </c>
      <c r="G235" s="12">
        <v>1230</v>
      </c>
      <c r="H235" s="13">
        <v>44.7699</v>
      </c>
      <c r="I235" s="11">
        <v>-15</v>
      </c>
      <c r="J235" s="11">
        <v>0</v>
      </c>
      <c r="K235" s="14">
        <v>40933</v>
      </c>
      <c r="L235" s="15">
        <v>-55066.98</v>
      </c>
      <c r="M235" s="25" t="s">
        <v>883</v>
      </c>
    </row>
    <row r="236" spans="2:13" ht="15" x14ac:dyDescent="0.25">
      <c r="B236" s="17">
        <v>40931</v>
      </c>
      <c r="C236" s="18" t="s">
        <v>24</v>
      </c>
      <c r="D236" s="18" t="s">
        <v>221</v>
      </c>
      <c r="E236" s="19" t="s">
        <v>896</v>
      </c>
      <c r="F236" s="20">
        <v>55212.3</v>
      </c>
      <c r="G236" s="21">
        <f>-830*4</f>
        <v>-3320</v>
      </c>
      <c r="H236" s="22">
        <f>66.5402/4</f>
        <v>16.63505</v>
      </c>
      <c r="I236" s="20">
        <v>-15</v>
      </c>
      <c r="J236" s="20">
        <v>-1.07</v>
      </c>
      <c r="K236" s="23">
        <v>40934</v>
      </c>
      <c r="L236" s="24">
        <v>55227.3</v>
      </c>
      <c r="M236" s="25" t="s">
        <v>885</v>
      </c>
    </row>
    <row r="237" spans="2:13" ht="15" x14ac:dyDescent="0.25">
      <c r="B237" s="8">
        <v>40931</v>
      </c>
      <c r="C237" s="9" t="s">
        <v>44</v>
      </c>
      <c r="D237" s="9" t="s">
        <v>278</v>
      </c>
      <c r="E237" s="10" t="s">
        <v>279</v>
      </c>
      <c r="F237" s="11">
        <v>29705.02</v>
      </c>
      <c r="G237" s="12">
        <v>-710</v>
      </c>
      <c r="H237" s="13">
        <v>41.86</v>
      </c>
      <c r="I237" s="11">
        <v>-15</v>
      </c>
      <c r="J237" s="11">
        <v>-0.57999999999999996</v>
      </c>
      <c r="K237" s="14">
        <v>40934</v>
      </c>
      <c r="L237" s="15">
        <v>29720.02</v>
      </c>
      <c r="M237" s="25" t="s">
        <v>885</v>
      </c>
    </row>
    <row r="238" spans="2:13" ht="15" x14ac:dyDescent="0.25">
      <c r="B238" s="17">
        <v>40935</v>
      </c>
      <c r="C238" s="18" t="s">
        <v>105</v>
      </c>
      <c r="D238" s="18" t="s">
        <v>294</v>
      </c>
      <c r="E238" s="19" t="s">
        <v>295</v>
      </c>
      <c r="F238" s="20">
        <v>-87388.6</v>
      </c>
      <c r="G238" s="21">
        <v>2980</v>
      </c>
      <c r="H238" s="22">
        <v>29.32</v>
      </c>
      <c r="I238" s="20">
        <v>-15</v>
      </c>
      <c r="J238" s="20">
        <v>0</v>
      </c>
      <c r="K238" s="23">
        <v>40940</v>
      </c>
      <c r="L238" s="24">
        <v>-87373.6</v>
      </c>
      <c r="M238" s="25" t="s">
        <v>883</v>
      </c>
    </row>
    <row r="239" spans="2:13" ht="15" x14ac:dyDescent="0.25">
      <c r="B239" s="8">
        <v>40935</v>
      </c>
      <c r="C239" s="9" t="s">
        <v>105</v>
      </c>
      <c r="D239" s="9" t="s">
        <v>226</v>
      </c>
      <c r="E239" s="10" t="s">
        <v>227</v>
      </c>
      <c r="F239" s="11">
        <v>87682.62</v>
      </c>
      <c r="G239" s="12">
        <v>-3075</v>
      </c>
      <c r="H239" s="13">
        <v>28.520099999999999</v>
      </c>
      <c r="I239" s="11">
        <v>-15</v>
      </c>
      <c r="J239" s="11">
        <v>-1.69</v>
      </c>
      <c r="K239" s="14">
        <v>40940</v>
      </c>
      <c r="L239" s="15">
        <v>87697.62</v>
      </c>
      <c r="M239" s="25" t="s">
        <v>884</v>
      </c>
    </row>
    <row r="240" spans="2:13" ht="15" x14ac:dyDescent="0.25">
      <c r="B240" s="17">
        <v>40940</v>
      </c>
      <c r="C240" s="18" t="s">
        <v>13</v>
      </c>
      <c r="D240" s="18" t="s">
        <v>155</v>
      </c>
      <c r="E240" s="19" t="s">
        <v>156</v>
      </c>
      <c r="F240" s="20">
        <v>48936.28</v>
      </c>
      <c r="G240" s="21">
        <v>-200</v>
      </c>
      <c r="H240" s="22">
        <v>244.7611</v>
      </c>
      <c r="I240" s="20">
        <v>-15</v>
      </c>
      <c r="J240" s="20">
        <v>-0.94</v>
      </c>
      <c r="K240" s="23">
        <v>40945</v>
      </c>
      <c r="L240" s="24">
        <v>48951.28</v>
      </c>
      <c r="M240" s="25" t="s">
        <v>884</v>
      </c>
    </row>
    <row r="241" spans="2:13" ht="15" x14ac:dyDescent="0.25">
      <c r="B241" s="8">
        <v>40940</v>
      </c>
      <c r="C241" s="9" t="s">
        <v>13</v>
      </c>
      <c r="D241" s="9" t="s">
        <v>296</v>
      </c>
      <c r="E241" s="10" t="s">
        <v>297</v>
      </c>
      <c r="F241" s="11">
        <v>-66994</v>
      </c>
      <c r="G241" s="12">
        <v>1100</v>
      </c>
      <c r="H241" s="13">
        <v>60.89</v>
      </c>
      <c r="I241" s="11">
        <v>-15</v>
      </c>
      <c r="J241" s="11">
        <v>0</v>
      </c>
      <c r="K241" s="14">
        <v>40945</v>
      </c>
      <c r="L241" s="15">
        <v>-66979</v>
      </c>
      <c r="M241" s="25" t="s">
        <v>883</v>
      </c>
    </row>
    <row r="242" spans="2:13" ht="15" x14ac:dyDescent="0.25">
      <c r="B242" s="17">
        <v>40940</v>
      </c>
      <c r="C242" s="18" t="s">
        <v>105</v>
      </c>
      <c r="D242" s="18" t="s">
        <v>298</v>
      </c>
      <c r="E242" s="19" t="s">
        <v>299</v>
      </c>
      <c r="F242" s="20">
        <v>-55129.89</v>
      </c>
      <c r="G242" s="21">
        <v>2055</v>
      </c>
      <c r="H242" s="22">
        <v>26.819900000000001</v>
      </c>
      <c r="I242" s="20">
        <v>-15</v>
      </c>
      <c r="J242" s="20">
        <v>0</v>
      </c>
      <c r="K242" s="23">
        <v>40945</v>
      </c>
      <c r="L242" s="24">
        <v>-55114.89</v>
      </c>
      <c r="M242" s="25" t="s">
        <v>883</v>
      </c>
    </row>
    <row r="243" spans="2:13" ht="15" x14ac:dyDescent="0.25">
      <c r="B243" s="8">
        <v>40940</v>
      </c>
      <c r="C243" s="9" t="s">
        <v>105</v>
      </c>
      <c r="D243" s="9" t="s">
        <v>300</v>
      </c>
      <c r="E243" s="10" t="s">
        <v>301</v>
      </c>
      <c r="F243" s="11">
        <v>90300.21</v>
      </c>
      <c r="G243" s="12">
        <v>-465</v>
      </c>
      <c r="H243" s="13">
        <v>194.23</v>
      </c>
      <c r="I243" s="11">
        <v>-15</v>
      </c>
      <c r="J243" s="11">
        <v>-1.74</v>
      </c>
      <c r="K243" s="14">
        <v>40945</v>
      </c>
      <c r="L243" s="15">
        <v>90315.21</v>
      </c>
      <c r="M243" s="25" t="s">
        <v>885</v>
      </c>
    </row>
    <row r="244" spans="2:13" ht="15" x14ac:dyDescent="0.25">
      <c r="B244" s="17">
        <v>40945</v>
      </c>
      <c r="C244" s="18" t="s">
        <v>27</v>
      </c>
      <c r="D244" s="18" t="s">
        <v>236</v>
      </c>
      <c r="E244" s="19" t="s">
        <v>237</v>
      </c>
      <c r="F244" s="20">
        <v>-61235.82</v>
      </c>
      <c r="G244" s="21">
        <v>778</v>
      </c>
      <c r="H244" s="22">
        <v>78.69</v>
      </c>
      <c r="I244" s="20">
        <v>-15</v>
      </c>
      <c r="J244" s="20">
        <v>0</v>
      </c>
      <c r="K244" s="23">
        <v>40948</v>
      </c>
      <c r="L244" s="24">
        <v>-61220.82</v>
      </c>
      <c r="M244" s="25" t="s">
        <v>883</v>
      </c>
    </row>
    <row r="245" spans="2:13" ht="15" x14ac:dyDescent="0.25">
      <c r="B245" s="8">
        <v>40945</v>
      </c>
      <c r="C245" s="9" t="s">
        <v>27</v>
      </c>
      <c r="D245" s="9" t="s">
        <v>189</v>
      </c>
      <c r="E245" s="10" t="s">
        <v>190</v>
      </c>
      <c r="F245" s="11">
        <v>60189.26</v>
      </c>
      <c r="G245" s="12">
        <v>-1934</v>
      </c>
      <c r="H245" s="13">
        <v>31.13</v>
      </c>
      <c r="I245" s="11">
        <v>-15</v>
      </c>
      <c r="J245" s="11">
        <v>-1.1599999999999999</v>
      </c>
      <c r="K245" s="14">
        <v>40948</v>
      </c>
      <c r="L245" s="15">
        <v>60204.26</v>
      </c>
      <c r="M245" s="25" t="s">
        <v>884</v>
      </c>
    </row>
    <row r="246" spans="2:13" ht="15" x14ac:dyDescent="0.25">
      <c r="B246" s="17">
        <v>40945</v>
      </c>
      <c r="C246" s="18" t="s">
        <v>13</v>
      </c>
      <c r="D246" s="18" t="s">
        <v>89</v>
      </c>
      <c r="E246" s="19" t="s">
        <v>90</v>
      </c>
      <c r="F246" s="20">
        <v>-87667.77</v>
      </c>
      <c r="G246" s="21">
        <v>2300</v>
      </c>
      <c r="H246" s="22">
        <v>38.109900000000003</v>
      </c>
      <c r="I246" s="20">
        <v>-15</v>
      </c>
      <c r="J246" s="20">
        <v>0</v>
      </c>
      <c r="K246" s="23">
        <v>40948</v>
      </c>
      <c r="L246" s="24">
        <v>-87652.77</v>
      </c>
      <c r="M246" s="25" t="s">
        <v>883</v>
      </c>
    </row>
    <row r="247" spans="2:13" ht="15" x14ac:dyDescent="0.25">
      <c r="B247" s="8">
        <v>40949</v>
      </c>
      <c r="C247" s="9" t="s">
        <v>13</v>
      </c>
      <c r="D247" s="9" t="s">
        <v>179</v>
      </c>
      <c r="E247" s="10" t="s">
        <v>180</v>
      </c>
      <c r="F247" s="11">
        <v>-25660.52</v>
      </c>
      <c r="G247" s="12">
        <v>350</v>
      </c>
      <c r="H247" s="13">
        <v>73.272900000000007</v>
      </c>
      <c r="I247" s="11">
        <v>-15</v>
      </c>
      <c r="J247" s="11">
        <v>0</v>
      </c>
      <c r="K247" s="14">
        <v>40954</v>
      </c>
      <c r="L247" s="15">
        <v>-25645.52</v>
      </c>
      <c r="M247" s="25" t="s">
        <v>886</v>
      </c>
    </row>
    <row r="248" spans="2:13" ht="15" x14ac:dyDescent="0.25">
      <c r="B248" s="17">
        <v>40949</v>
      </c>
      <c r="C248" s="18" t="s">
        <v>13</v>
      </c>
      <c r="D248" s="18" t="s">
        <v>224</v>
      </c>
      <c r="E248" s="19" t="s">
        <v>225</v>
      </c>
      <c r="F248" s="20">
        <v>44314.25</v>
      </c>
      <c r="G248" s="21">
        <v>-1100</v>
      </c>
      <c r="H248" s="22">
        <v>40.3001</v>
      </c>
      <c r="I248" s="20">
        <v>-15</v>
      </c>
      <c r="J248" s="20">
        <v>-0.86</v>
      </c>
      <c r="K248" s="23">
        <v>40954</v>
      </c>
      <c r="L248" s="24">
        <v>44329.25</v>
      </c>
      <c r="M248" s="25" t="s">
        <v>884</v>
      </c>
    </row>
    <row r="249" spans="2:13" ht="15" x14ac:dyDescent="0.25">
      <c r="B249" s="8">
        <v>40949</v>
      </c>
      <c r="C249" s="9" t="s">
        <v>13</v>
      </c>
      <c r="D249" s="9" t="s">
        <v>30</v>
      </c>
      <c r="E249" s="10" t="s">
        <v>31</v>
      </c>
      <c r="F249" s="11">
        <v>-63584</v>
      </c>
      <c r="G249" s="12">
        <v>1100</v>
      </c>
      <c r="H249" s="13">
        <v>57.79</v>
      </c>
      <c r="I249" s="11">
        <v>-15</v>
      </c>
      <c r="J249" s="11">
        <v>0</v>
      </c>
      <c r="K249" s="14">
        <v>40954</v>
      </c>
      <c r="L249" s="15">
        <v>-63569</v>
      </c>
      <c r="M249" s="25" t="s">
        <v>883</v>
      </c>
    </row>
    <row r="250" spans="2:13" ht="15" x14ac:dyDescent="0.25">
      <c r="B250" s="17">
        <v>40960</v>
      </c>
      <c r="C250" s="18" t="s">
        <v>24</v>
      </c>
      <c r="D250" s="18" t="s">
        <v>73</v>
      </c>
      <c r="E250" s="19" t="s">
        <v>74</v>
      </c>
      <c r="F250" s="20">
        <v>20014.650000000001</v>
      </c>
      <c r="G250" s="21">
        <v>-200</v>
      </c>
      <c r="H250" s="22">
        <v>100.15009999999999</v>
      </c>
      <c r="I250" s="20">
        <v>-15</v>
      </c>
      <c r="J250" s="20">
        <v>-0.37</v>
      </c>
      <c r="K250" s="23">
        <v>40963</v>
      </c>
      <c r="L250" s="24">
        <v>20029.650000000001</v>
      </c>
      <c r="M250" s="25" t="s">
        <v>885</v>
      </c>
    </row>
    <row r="251" spans="2:13" ht="15" x14ac:dyDescent="0.25">
      <c r="B251" s="8">
        <v>40960</v>
      </c>
      <c r="C251" s="9" t="s">
        <v>68</v>
      </c>
      <c r="D251" s="9" t="s">
        <v>256</v>
      </c>
      <c r="E251" s="10" t="s">
        <v>257</v>
      </c>
      <c r="F251" s="11">
        <v>24704.62</v>
      </c>
      <c r="G251" s="12">
        <v>-322</v>
      </c>
      <c r="H251" s="13">
        <v>76.770399999999995</v>
      </c>
      <c r="I251" s="11">
        <v>-15</v>
      </c>
      <c r="J251" s="11">
        <v>-0.45</v>
      </c>
      <c r="K251" s="14">
        <v>40963</v>
      </c>
      <c r="L251" s="15">
        <v>24719.62</v>
      </c>
      <c r="M251" s="25" t="s">
        <v>885</v>
      </c>
    </row>
    <row r="252" spans="2:13" ht="15" x14ac:dyDescent="0.25">
      <c r="B252" s="17">
        <v>40960</v>
      </c>
      <c r="C252" s="18" t="s">
        <v>68</v>
      </c>
      <c r="D252" s="18" t="s">
        <v>97</v>
      </c>
      <c r="E252" s="19" t="s">
        <v>98</v>
      </c>
      <c r="F252" s="20">
        <v>14936</v>
      </c>
      <c r="G252" s="21">
        <v>-225</v>
      </c>
      <c r="H252" s="22">
        <v>66.450100000000006</v>
      </c>
      <c r="I252" s="20">
        <v>-15</v>
      </c>
      <c r="J252" s="20">
        <v>-0.27</v>
      </c>
      <c r="K252" s="23">
        <v>40963</v>
      </c>
      <c r="L252" s="24">
        <v>14951</v>
      </c>
      <c r="M252" s="25" t="s">
        <v>885</v>
      </c>
    </row>
    <row r="253" spans="2:13" ht="15" x14ac:dyDescent="0.25">
      <c r="B253" s="8">
        <v>40961</v>
      </c>
      <c r="C253" s="9" t="s">
        <v>11</v>
      </c>
      <c r="D253" s="9" t="s">
        <v>177</v>
      </c>
      <c r="E253" s="10" t="s">
        <v>178</v>
      </c>
      <c r="F253" s="11">
        <v>88088.98</v>
      </c>
      <c r="G253" s="12">
        <v>-1048</v>
      </c>
      <c r="H253" s="13">
        <v>84.0702</v>
      </c>
      <c r="I253" s="11">
        <v>-15</v>
      </c>
      <c r="J253" s="11">
        <v>-1.59</v>
      </c>
      <c r="K253" s="14">
        <v>40966</v>
      </c>
      <c r="L253" s="15">
        <v>88103.98</v>
      </c>
      <c r="M253" s="25" t="s">
        <v>884</v>
      </c>
    </row>
    <row r="254" spans="2:13" ht="15" x14ac:dyDescent="0.25">
      <c r="B254" s="17">
        <v>40961</v>
      </c>
      <c r="C254" s="18" t="s">
        <v>11</v>
      </c>
      <c r="D254" s="18" t="s">
        <v>302</v>
      </c>
      <c r="E254" s="19" t="s">
        <v>303</v>
      </c>
      <c r="F254" s="20">
        <v>36205.14</v>
      </c>
      <c r="G254" s="21">
        <v>-440</v>
      </c>
      <c r="H254" s="22">
        <v>82.32</v>
      </c>
      <c r="I254" s="20">
        <v>-15</v>
      </c>
      <c r="J254" s="20">
        <v>-0.66</v>
      </c>
      <c r="K254" s="23">
        <v>40966</v>
      </c>
      <c r="L254" s="24">
        <v>36220.14</v>
      </c>
      <c r="M254" s="25" t="s">
        <v>885</v>
      </c>
    </row>
    <row r="255" spans="2:13" ht="15" x14ac:dyDescent="0.25">
      <c r="B255" s="8">
        <v>40963</v>
      </c>
      <c r="C255" s="9" t="s">
        <v>24</v>
      </c>
      <c r="D255" s="9" t="s">
        <v>228</v>
      </c>
      <c r="E255" s="10" t="s">
        <v>229</v>
      </c>
      <c r="F255" s="11">
        <v>66414.22</v>
      </c>
      <c r="G255" s="12">
        <v>-1400</v>
      </c>
      <c r="H255" s="13">
        <v>47.450299999999999</v>
      </c>
      <c r="I255" s="11">
        <v>-15</v>
      </c>
      <c r="J255" s="11">
        <v>-1.2</v>
      </c>
      <c r="K255" s="14">
        <v>40968</v>
      </c>
      <c r="L255" s="15">
        <v>66429.22</v>
      </c>
      <c r="M255" s="25" t="s">
        <v>885</v>
      </c>
    </row>
    <row r="256" spans="2:13" ht="15" x14ac:dyDescent="0.25">
      <c r="B256" s="17">
        <v>40963</v>
      </c>
      <c r="C256" s="18" t="s">
        <v>27</v>
      </c>
      <c r="D256" s="18" t="s">
        <v>66</v>
      </c>
      <c r="E256" s="19" t="s">
        <v>67</v>
      </c>
      <c r="F256" s="20">
        <v>21785.46</v>
      </c>
      <c r="G256" s="21">
        <v>-560</v>
      </c>
      <c r="H256" s="22">
        <v>38.930100000000003</v>
      </c>
      <c r="I256" s="20">
        <v>-15</v>
      </c>
      <c r="J256" s="20">
        <v>-0.4</v>
      </c>
      <c r="K256" s="23">
        <v>40968</v>
      </c>
      <c r="L256" s="24">
        <v>21800.46</v>
      </c>
      <c r="M256" s="25" t="s">
        <v>885</v>
      </c>
    </row>
    <row r="257" spans="2:13" ht="15" x14ac:dyDescent="0.25">
      <c r="B257" s="8">
        <v>40963</v>
      </c>
      <c r="C257" s="9" t="s">
        <v>27</v>
      </c>
      <c r="D257" s="9" t="s">
        <v>274</v>
      </c>
      <c r="E257" s="10" t="s">
        <v>275</v>
      </c>
      <c r="F257" s="11">
        <v>31958.28</v>
      </c>
      <c r="G257" s="12">
        <v>-1008</v>
      </c>
      <c r="H257" s="13">
        <v>31.720099999999999</v>
      </c>
      <c r="I257" s="11">
        <v>-15</v>
      </c>
      <c r="J257" s="11">
        <v>-0.57999999999999996</v>
      </c>
      <c r="K257" s="14">
        <v>40968</v>
      </c>
      <c r="L257" s="15">
        <v>31973.279999999999</v>
      </c>
      <c r="M257" s="25" t="s">
        <v>885</v>
      </c>
    </row>
    <row r="258" spans="2:13" ht="15" x14ac:dyDescent="0.25">
      <c r="B258" s="17">
        <v>40963</v>
      </c>
      <c r="C258" s="18" t="s">
        <v>54</v>
      </c>
      <c r="D258" s="18" t="s">
        <v>206</v>
      </c>
      <c r="E258" s="19" t="s">
        <v>207</v>
      </c>
      <c r="F258" s="20">
        <v>50116.81</v>
      </c>
      <c r="G258" s="21">
        <v>-242</v>
      </c>
      <c r="H258" s="22">
        <v>207.16</v>
      </c>
      <c r="I258" s="20">
        <v>-15</v>
      </c>
      <c r="J258" s="20">
        <v>-0.91</v>
      </c>
      <c r="K258" s="23">
        <v>40968</v>
      </c>
      <c r="L258" s="24">
        <v>50131.81</v>
      </c>
      <c r="M258" s="25" t="s">
        <v>885</v>
      </c>
    </row>
    <row r="259" spans="2:13" ht="15" x14ac:dyDescent="0.25">
      <c r="B259" s="8">
        <v>40966</v>
      </c>
      <c r="C259" s="9" t="s">
        <v>24</v>
      </c>
      <c r="D259" s="9" t="s">
        <v>304</v>
      </c>
      <c r="E259" s="10" t="s">
        <v>305</v>
      </c>
      <c r="F259" s="11">
        <v>-44333.4</v>
      </c>
      <c r="G259" s="12">
        <v>1680</v>
      </c>
      <c r="H259" s="13">
        <v>26.38</v>
      </c>
      <c r="I259" s="11">
        <v>-15</v>
      </c>
      <c r="J259" s="11">
        <v>0</v>
      </c>
      <c r="K259" s="14">
        <v>40969</v>
      </c>
      <c r="L259" s="15">
        <v>-44318.400000000001</v>
      </c>
      <c r="M259" s="25" t="s">
        <v>883</v>
      </c>
    </row>
    <row r="260" spans="2:13" ht="15" x14ac:dyDescent="0.25">
      <c r="B260" s="17">
        <v>40966</v>
      </c>
      <c r="C260" s="18" t="s">
        <v>68</v>
      </c>
      <c r="D260" s="18" t="s">
        <v>71</v>
      </c>
      <c r="E260" s="19" t="s">
        <v>72</v>
      </c>
      <c r="F260" s="20">
        <v>-40050.47</v>
      </c>
      <c r="G260" s="21">
        <v>488</v>
      </c>
      <c r="H260" s="22">
        <v>82.039900000000003</v>
      </c>
      <c r="I260" s="20">
        <v>-15</v>
      </c>
      <c r="J260" s="20">
        <v>0</v>
      </c>
      <c r="K260" s="23">
        <v>40969</v>
      </c>
      <c r="L260" s="24">
        <v>-40035.47</v>
      </c>
      <c r="M260" s="25" t="s">
        <v>883</v>
      </c>
    </row>
    <row r="261" spans="2:13" ht="15" x14ac:dyDescent="0.25">
      <c r="B261" s="8">
        <v>40967</v>
      </c>
      <c r="C261" s="9" t="s">
        <v>11</v>
      </c>
      <c r="D261" s="9" t="s">
        <v>22</v>
      </c>
      <c r="E261" s="10" t="s">
        <v>23</v>
      </c>
      <c r="F261" s="11">
        <v>-76082.06</v>
      </c>
      <c r="G261" s="12">
        <v>1293</v>
      </c>
      <c r="H261" s="13">
        <v>58.829900000000002</v>
      </c>
      <c r="I261" s="11">
        <v>-15</v>
      </c>
      <c r="J261" s="11">
        <v>0</v>
      </c>
      <c r="K261" s="14">
        <v>40970</v>
      </c>
      <c r="L261" s="15">
        <v>-76067.06</v>
      </c>
      <c r="M261" s="25" t="s">
        <v>883</v>
      </c>
    </row>
    <row r="262" spans="2:13" ht="15" x14ac:dyDescent="0.25">
      <c r="B262" s="17">
        <v>40967</v>
      </c>
      <c r="C262" s="18" t="s">
        <v>54</v>
      </c>
      <c r="D262" s="18" t="s">
        <v>306</v>
      </c>
      <c r="E262" s="19" t="s">
        <v>307</v>
      </c>
      <c r="F262" s="20">
        <v>-47885.84</v>
      </c>
      <c r="G262" s="21">
        <v>1620</v>
      </c>
      <c r="H262" s="22">
        <v>29.549900000000001</v>
      </c>
      <c r="I262" s="20">
        <v>-15</v>
      </c>
      <c r="J262" s="20">
        <v>0</v>
      </c>
      <c r="K262" s="23">
        <v>40970</v>
      </c>
      <c r="L262" s="24">
        <v>-47870.84</v>
      </c>
      <c r="M262" s="25" t="s">
        <v>883</v>
      </c>
    </row>
    <row r="263" spans="2:13" ht="15" x14ac:dyDescent="0.25">
      <c r="B263" s="8">
        <v>40969</v>
      </c>
      <c r="C263" s="9" t="s">
        <v>24</v>
      </c>
      <c r="D263" s="9" t="s">
        <v>308</v>
      </c>
      <c r="E263" s="10" t="s">
        <v>309</v>
      </c>
      <c r="F263" s="11">
        <v>-74994.8</v>
      </c>
      <c r="G263" s="12">
        <v>2000</v>
      </c>
      <c r="H263" s="13">
        <v>37.489899999999999</v>
      </c>
      <c r="I263" s="11">
        <v>-15</v>
      </c>
      <c r="J263" s="11">
        <v>0</v>
      </c>
      <c r="K263" s="14">
        <v>40974</v>
      </c>
      <c r="L263" s="15">
        <v>-74979.8</v>
      </c>
      <c r="M263" s="25" t="s">
        <v>883</v>
      </c>
    </row>
    <row r="264" spans="2:13" ht="15" x14ac:dyDescent="0.25">
      <c r="B264" s="17">
        <v>40974</v>
      </c>
      <c r="C264" s="18" t="s">
        <v>27</v>
      </c>
      <c r="D264" s="18" t="s">
        <v>310</v>
      </c>
      <c r="E264" s="19" t="s">
        <v>311</v>
      </c>
      <c r="F264" s="20">
        <v>-51324.03</v>
      </c>
      <c r="G264" s="21">
        <v>2725</v>
      </c>
      <c r="H264" s="22">
        <v>18.829000000000001</v>
      </c>
      <c r="I264" s="20">
        <v>-15</v>
      </c>
      <c r="J264" s="20">
        <v>0</v>
      </c>
      <c r="K264" s="23">
        <v>40977</v>
      </c>
      <c r="L264" s="24">
        <v>-51309.03</v>
      </c>
      <c r="M264" s="25" t="s">
        <v>883</v>
      </c>
    </row>
    <row r="265" spans="2:13" ht="15" x14ac:dyDescent="0.25">
      <c r="B265" s="8">
        <v>40987</v>
      </c>
      <c r="C265" s="9" t="s">
        <v>59</v>
      </c>
      <c r="D265" s="9" t="s">
        <v>312</v>
      </c>
      <c r="E265" s="10" t="s">
        <v>313</v>
      </c>
      <c r="F265" s="11">
        <v>-15657.39</v>
      </c>
      <c r="G265" s="12">
        <v>650</v>
      </c>
      <c r="H265" s="13">
        <v>24.049900000000001</v>
      </c>
      <c r="I265" s="11">
        <v>-24.95</v>
      </c>
      <c r="J265" s="11">
        <v>0</v>
      </c>
      <c r="K265" s="14">
        <v>40990</v>
      </c>
      <c r="L265" s="15">
        <v>-15632.44</v>
      </c>
      <c r="M265" s="25" t="s">
        <v>883</v>
      </c>
    </row>
    <row r="266" spans="2:13" ht="15" x14ac:dyDescent="0.25">
      <c r="B266" s="17">
        <v>40987</v>
      </c>
      <c r="C266" s="18" t="s">
        <v>59</v>
      </c>
      <c r="D266" s="18" t="s">
        <v>266</v>
      </c>
      <c r="E266" s="19" t="s">
        <v>267</v>
      </c>
      <c r="F266" s="20">
        <v>-17787.310000000001</v>
      </c>
      <c r="G266" s="21">
        <v>560</v>
      </c>
      <c r="H266" s="22">
        <v>31.718499999999999</v>
      </c>
      <c r="I266" s="20">
        <v>-24.95</v>
      </c>
      <c r="J266" s="20">
        <v>0</v>
      </c>
      <c r="K266" s="23">
        <v>40990</v>
      </c>
      <c r="L266" s="24">
        <v>-17762.36</v>
      </c>
      <c r="M266" s="25" t="s">
        <v>886</v>
      </c>
    </row>
    <row r="267" spans="2:13" ht="15" x14ac:dyDescent="0.25">
      <c r="B267" s="8">
        <v>40989</v>
      </c>
      <c r="C267" s="9" t="s">
        <v>59</v>
      </c>
      <c r="D267" s="9" t="s">
        <v>314</v>
      </c>
      <c r="E267" s="10" t="s">
        <v>315</v>
      </c>
      <c r="F267" s="11">
        <v>34448.83</v>
      </c>
      <c r="G267" s="12">
        <v>-550</v>
      </c>
      <c r="H267" s="13">
        <v>62.661527</v>
      </c>
      <c r="I267" s="11">
        <v>-15</v>
      </c>
      <c r="J267" s="11">
        <v>-0.01</v>
      </c>
      <c r="K267" s="14">
        <v>40995</v>
      </c>
      <c r="L267" s="15">
        <v>34463.83</v>
      </c>
      <c r="M267" s="25" t="s">
        <v>885</v>
      </c>
    </row>
    <row r="268" spans="2:13" ht="15" x14ac:dyDescent="0.25">
      <c r="B268" s="17">
        <v>40994</v>
      </c>
      <c r="C268" s="18" t="s">
        <v>105</v>
      </c>
      <c r="D268" s="18" t="s">
        <v>316</v>
      </c>
      <c r="E268" s="19" t="s">
        <v>605</v>
      </c>
      <c r="F268" s="20">
        <v>61183.51</v>
      </c>
      <c r="G268" s="21">
        <f>-95*2</f>
        <v>-190</v>
      </c>
      <c r="H268" s="22">
        <f>644.3001/2</f>
        <v>322.15005000000002</v>
      </c>
      <c r="I268" s="20">
        <v>-25</v>
      </c>
      <c r="J268" s="20">
        <v>0</v>
      </c>
      <c r="K268" s="23">
        <v>40997</v>
      </c>
      <c r="L268" s="24">
        <v>61208.51</v>
      </c>
      <c r="M268" s="25" t="s">
        <v>885</v>
      </c>
    </row>
    <row r="269" spans="2:13" ht="15" x14ac:dyDescent="0.25">
      <c r="B269" s="8">
        <v>40998</v>
      </c>
      <c r="C269" s="9" t="s">
        <v>105</v>
      </c>
      <c r="D269" s="9" t="s">
        <v>317</v>
      </c>
      <c r="E269" s="10" t="s">
        <v>318</v>
      </c>
      <c r="F269" s="11">
        <v>-67929.95</v>
      </c>
      <c r="G269" s="12">
        <v>890</v>
      </c>
      <c r="H269" s="13">
        <v>76.297700000000006</v>
      </c>
      <c r="I269" s="11">
        <v>-25</v>
      </c>
      <c r="J269" s="11">
        <v>0</v>
      </c>
      <c r="K269" s="14">
        <v>41003</v>
      </c>
      <c r="L269" s="15">
        <v>-67904.95</v>
      </c>
      <c r="M269" s="25" t="s">
        <v>883</v>
      </c>
    </row>
    <row r="270" spans="2:13" ht="15" x14ac:dyDescent="0.25">
      <c r="B270" s="17">
        <v>41008</v>
      </c>
      <c r="C270" s="18" t="s">
        <v>11</v>
      </c>
      <c r="D270" s="18" t="s">
        <v>276</v>
      </c>
      <c r="E270" s="19" t="s">
        <v>277</v>
      </c>
      <c r="F270" s="20">
        <v>86563.1</v>
      </c>
      <c r="G270" s="21">
        <v>-1630</v>
      </c>
      <c r="H270" s="22">
        <v>53.121499999999997</v>
      </c>
      <c r="I270" s="20">
        <v>-24.95</v>
      </c>
      <c r="J270" s="20">
        <v>0</v>
      </c>
      <c r="K270" s="23">
        <v>41011</v>
      </c>
      <c r="L270" s="24">
        <v>86588.05</v>
      </c>
      <c r="M270" s="25" t="s">
        <v>884</v>
      </c>
    </row>
    <row r="271" spans="2:13" ht="15" x14ac:dyDescent="0.25">
      <c r="B271" s="8">
        <v>41008</v>
      </c>
      <c r="C271" s="9" t="s">
        <v>11</v>
      </c>
      <c r="D271" s="9" t="s">
        <v>12</v>
      </c>
      <c r="E271" s="10" t="s">
        <v>902</v>
      </c>
      <c r="F271" s="11">
        <v>20045.080000000002</v>
      </c>
      <c r="G271" s="12">
        <v>-300</v>
      </c>
      <c r="H271" s="13">
        <v>66.900099999999995</v>
      </c>
      <c r="I271" s="11">
        <v>-24.95</v>
      </c>
      <c r="J271" s="11">
        <v>0</v>
      </c>
      <c r="K271" s="14">
        <v>41011</v>
      </c>
      <c r="L271" s="15">
        <v>20070.03</v>
      </c>
      <c r="M271" s="25" t="s">
        <v>885</v>
      </c>
    </row>
    <row r="272" spans="2:13" ht="15" x14ac:dyDescent="0.25">
      <c r="B272" s="17">
        <v>41008</v>
      </c>
      <c r="C272" s="18" t="s">
        <v>17</v>
      </c>
      <c r="D272" s="18" t="s">
        <v>32</v>
      </c>
      <c r="E272" s="19" t="s">
        <v>33</v>
      </c>
      <c r="F272" s="20">
        <v>-22605.43</v>
      </c>
      <c r="G272" s="21">
        <v>293</v>
      </c>
      <c r="H272" s="22">
        <v>77.066500000000005</v>
      </c>
      <c r="I272" s="20">
        <v>-24.95</v>
      </c>
      <c r="J272" s="20">
        <v>0</v>
      </c>
      <c r="K272" s="23">
        <v>41011</v>
      </c>
      <c r="L272" s="24">
        <v>-22580.48</v>
      </c>
      <c r="M272" s="25" t="s">
        <v>883</v>
      </c>
    </row>
    <row r="273" spans="2:13" ht="15" x14ac:dyDescent="0.25">
      <c r="B273" s="8">
        <v>41008</v>
      </c>
      <c r="C273" s="9" t="s">
        <v>17</v>
      </c>
      <c r="D273" s="9" t="s">
        <v>34</v>
      </c>
      <c r="E273" s="10" t="s">
        <v>35</v>
      </c>
      <c r="F273" s="11">
        <v>15069.47</v>
      </c>
      <c r="G273" s="12">
        <f>-160*2</f>
        <v>-320</v>
      </c>
      <c r="H273" s="13">
        <f>94.3401/2</f>
        <v>47.170050000000003</v>
      </c>
      <c r="I273" s="11">
        <v>-24.95</v>
      </c>
      <c r="J273" s="11">
        <v>0</v>
      </c>
      <c r="K273" s="14">
        <v>41011</v>
      </c>
      <c r="L273" s="15">
        <v>15094.42</v>
      </c>
      <c r="M273" s="25" t="s">
        <v>885</v>
      </c>
    </row>
    <row r="274" spans="2:13" ht="15" x14ac:dyDescent="0.25">
      <c r="B274" s="17">
        <v>41012</v>
      </c>
      <c r="C274" s="18" t="s">
        <v>24</v>
      </c>
      <c r="D274" s="18" t="s">
        <v>228</v>
      </c>
      <c r="E274" s="19" t="s">
        <v>229</v>
      </c>
      <c r="F274" s="20">
        <v>62817.73</v>
      </c>
      <c r="G274" s="21">
        <v>-1340</v>
      </c>
      <c r="H274" s="22">
        <v>46.890099999999997</v>
      </c>
      <c r="I274" s="20">
        <v>-15</v>
      </c>
      <c r="J274" s="20">
        <v>0</v>
      </c>
      <c r="K274" s="23">
        <v>41017</v>
      </c>
      <c r="L274" s="24">
        <v>62832.73</v>
      </c>
      <c r="M274" s="25" t="s">
        <v>884</v>
      </c>
    </row>
    <row r="275" spans="2:13" ht="15" x14ac:dyDescent="0.25">
      <c r="B275" s="8">
        <v>41012</v>
      </c>
      <c r="C275" s="9" t="s">
        <v>24</v>
      </c>
      <c r="D275" s="9" t="s">
        <v>75</v>
      </c>
      <c r="E275" s="10" t="s">
        <v>757</v>
      </c>
      <c r="F275" s="11">
        <v>-62787.75</v>
      </c>
      <c r="G275" s="12">
        <v>1500</v>
      </c>
      <c r="H275" s="13">
        <v>41.848500000000001</v>
      </c>
      <c r="I275" s="11">
        <v>-15</v>
      </c>
      <c r="J275" s="11">
        <v>0</v>
      </c>
      <c r="K275" s="14">
        <v>41017</v>
      </c>
      <c r="L275" s="15">
        <v>-62772.75</v>
      </c>
      <c r="M275" s="25" t="s">
        <v>883</v>
      </c>
    </row>
    <row r="276" spans="2:13" ht="15" x14ac:dyDescent="0.25">
      <c r="B276" s="17">
        <v>41012</v>
      </c>
      <c r="C276" s="18" t="s">
        <v>11</v>
      </c>
      <c r="D276" s="18" t="s">
        <v>191</v>
      </c>
      <c r="E276" s="19" t="s">
        <v>192</v>
      </c>
      <c r="F276" s="20">
        <v>-66879.490000000005</v>
      </c>
      <c r="G276" s="21">
        <v>1540</v>
      </c>
      <c r="H276" s="22">
        <v>43.418500000000002</v>
      </c>
      <c r="I276" s="20">
        <v>-15</v>
      </c>
      <c r="J276" s="20">
        <v>0</v>
      </c>
      <c r="K276" s="23">
        <v>41017</v>
      </c>
      <c r="L276" s="24">
        <v>-66864.490000000005</v>
      </c>
      <c r="M276" s="25" t="s">
        <v>883</v>
      </c>
    </row>
    <row r="277" spans="2:13" ht="15" x14ac:dyDescent="0.25">
      <c r="B277" s="8">
        <v>41012</v>
      </c>
      <c r="C277" s="9" t="s">
        <v>105</v>
      </c>
      <c r="D277" s="9" t="s">
        <v>264</v>
      </c>
      <c r="E277" s="10" t="s">
        <v>265</v>
      </c>
      <c r="F277" s="11">
        <v>-18237.900000000001</v>
      </c>
      <c r="G277" s="12">
        <f>30*7</f>
        <v>210</v>
      </c>
      <c r="H277" s="13">
        <f>607.43/7</f>
        <v>86.775714285714272</v>
      </c>
      <c r="I277" s="11">
        <v>-15</v>
      </c>
      <c r="J277" s="11">
        <v>0</v>
      </c>
      <c r="K277" s="14">
        <v>41017</v>
      </c>
      <c r="L277" s="15">
        <v>-18222.900000000001</v>
      </c>
      <c r="M277" s="25" t="s">
        <v>886</v>
      </c>
    </row>
    <row r="278" spans="2:13" ht="15" x14ac:dyDescent="0.25">
      <c r="B278" s="17">
        <v>41015</v>
      </c>
      <c r="C278" s="18" t="s">
        <v>44</v>
      </c>
      <c r="D278" s="18" t="s">
        <v>254</v>
      </c>
      <c r="E278" s="19" t="s">
        <v>255</v>
      </c>
      <c r="F278" s="20">
        <v>20013.240000000002</v>
      </c>
      <c r="G278" s="21">
        <v>-396</v>
      </c>
      <c r="H278" s="22">
        <v>50.601500000000001</v>
      </c>
      <c r="I278" s="20">
        <v>-24.95</v>
      </c>
      <c r="J278" s="20">
        <v>0</v>
      </c>
      <c r="K278" s="23">
        <v>41018</v>
      </c>
      <c r="L278" s="24">
        <v>20038.189999999999</v>
      </c>
      <c r="M278" s="25" t="s">
        <v>885</v>
      </c>
    </row>
    <row r="279" spans="2:13" ht="15" x14ac:dyDescent="0.25">
      <c r="B279" s="8">
        <v>41015</v>
      </c>
      <c r="C279" s="9" t="s">
        <v>44</v>
      </c>
      <c r="D279" s="9" t="s">
        <v>78</v>
      </c>
      <c r="E279" s="10" t="s">
        <v>79</v>
      </c>
      <c r="F279" s="11">
        <v>32760.1</v>
      </c>
      <c r="G279" s="12">
        <v>-635</v>
      </c>
      <c r="H279" s="13">
        <v>51.63</v>
      </c>
      <c r="I279" s="11">
        <v>-24.95</v>
      </c>
      <c r="J279" s="11">
        <v>0</v>
      </c>
      <c r="K279" s="14">
        <v>41018</v>
      </c>
      <c r="L279" s="15">
        <v>32785.050000000003</v>
      </c>
      <c r="M279" s="25" t="s">
        <v>884</v>
      </c>
    </row>
    <row r="280" spans="2:13" ht="15" x14ac:dyDescent="0.25">
      <c r="B280" s="17">
        <v>41015</v>
      </c>
      <c r="C280" s="18" t="s">
        <v>44</v>
      </c>
      <c r="D280" s="18" t="s">
        <v>319</v>
      </c>
      <c r="E280" s="19" t="s">
        <v>626</v>
      </c>
      <c r="F280" s="20">
        <v>15030.53</v>
      </c>
      <c r="G280" s="21">
        <v>-426</v>
      </c>
      <c r="H280" s="22">
        <v>35.341500000000003</v>
      </c>
      <c r="I280" s="20">
        <v>-24.95</v>
      </c>
      <c r="J280" s="20">
        <v>0</v>
      </c>
      <c r="K280" s="23">
        <v>41018</v>
      </c>
      <c r="L280" s="24">
        <v>15055.48</v>
      </c>
      <c r="M280" s="25" t="s">
        <v>885</v>
      </c>
    </row>
    <row r="281" spans="2:13" ht="15" x14ac:dyDescent="0.25">
      <c r="B281" s="8">
        <v>41019</v>
      </c>
      <c r="C281" s="9" t="s">
        <v>68</v>
      </c>
      <c r="D281" s="9" t="s">
        <v>137</v>
      </c>
      <c r="E281" s="10" t="s">
        <v>138</v>
      </c>
      <c r="F281" s="11">
        <v>61992.23</v>
      </c>
      <c r="G281" s="12">
        <v>-1099</v>
      </c>
      <c r="H281" s="13">
        <v>56.421500999999999</v>
      </c>
      <c r="I281" s="11">
        <v>-15</v>
      </c>
      <c r="J281" s="11">
        <v>0</v>
      </c>
      <c r="K281" s="14">
        <v>41024</v>
      </c>
      <c r="L281" s="15">
        <v>62007.23</v>
      </c>
      <c r="M281" s="25" t="s">
        <v>884</v>
      </c>
    </row>
    <row r="282" spans="2:13" ht="15" x14ac:dyDescent="0.25">
      <c r="B282" s="17">
        <v>41019</v>
      </c>
      <c r="C282" s="18" t="s">
        <v>68</v>
      </c>
      <c r="D282" s="18" t="s">
        <v>320</v>
      </c>
      <c r="E282" s="19" t="s">
        <v>321</v>
      </c>
      <c r="F282" s="20">
        <v>-55208.36</v>
      </c>
      <c r="G282" s="21">
        <v>925</v>
      </c>
      <c r="H282" s="22">
        <v>59.668497000000002</v>
      </c>
      <c r="I282" s="20">
        <v>-15</v>
      </c>
      <c r="J282" s="20">
        <v>0</v>
      </c>
      <c r="K282" s="23">
        <v>41024</v>
      </c>
      <c r="L282" s="24">
        <v>-55193.36</v>
      </c>
      <c r="M282" s="25" t="s">
        <v>883</v>
      </c>
    </row>
    <row r="283" spans="2:13" ht="15" x14ac:dyDescent="0.25">
      <c r="B283" s="8">
        <v>41019</v>
      </c>
      <c r="C283" s="9" t="s">
        <v>68</v>
      </c>
      <c r="D283" s="9" t="s">
        <v>97</v>
      </c>
      <c r="E283" s="10" t="s">
        <v>98</v>
      </c>
      <c r="F283" s="11">
        <v>62020.75</v>
      </c>
      <c r="G283" s="12">
        <v>-875</v>
      </c>
      <c r="H283" s="13">
        <v>70.897999999999996</v>
      </c>
      <c r="I283" s="11">
        <v>-15</v>
      </c>
      <c r="J283" s="11">
        <v>0</v>
      </c>
      <c r="K283" s="14">
        <v>41024</v>
      </c>
      <c r="L283" s="15">
        <v>62035.75</v>
      </c>
      <c r="M283" s="25" t="s">
        <v>884</v>
      </c>
    </row>
    <row r="284" spans="2:13" ht="15" x14ac:dyDescent="0.25">
      <c r="B284" s="17">
        <v>41019</v>
      </c>
      <c r="C284" s="18" t="s">
        <v>54</v>
      </c>
      <c r="D284" s="18" t="s">
        <v>322</v>
      </c>
      <c r="E284" s="19" t="s">
        <v>323</v>
      </c>
      <c r="F284" s="20">
        <v>-85074.14</v>
      </c>
      <c r="G284" s="21">
        <v>1598</v>
      </c>
      <c r="H284" s="22">
        <v>53.228498000000002</v>
      </c>
      <c r="I284" s="20">
        <v>-15</v>
      </c>
      <c r="J284" s="20">
        <v>0</v>
      </c>
      <c r="K284" s="23">
        <v>41024</v>
      </c>
      <c r="L284" s="24">
        <v>-85059.14</v>
      </c>
      <c r="M284" s="25" t="s">
        <v>883</v>
      </c>
    </row>
    <row r="285" spans="2:13" ht="15" x14ac:dyDescent="0.25">
      <c r="B285" s="8">
        <v>41019</v>
      </c>
      <c r="C285" s="9" t="s">
        <v>54</v>
      </c>
      <c r="D285" s="9" t="s">
        <v>280</v>
      </c>
      <c r="E285" s="10" t="s">
        <v>281</v>
      </c>
      <c r="F285" s="11">
        <v>93342.12</v>
      </c>
      <c r="G285" s="12">
        <v>-1150</v>
      </c>
      <c r="H285" s="13">
        <v>81.180113000000006</v>
      </c>
      <c r="I285" s="11">
        <v>-15</v>
      </c>
      <c r="J285" s="11">
        <v>-0.01</v>
      </c>
      <c r="K285" s="14">
        <v>41024</v>
      </c>
      <c r="L285" s="15">
        <v>93357.119999999995</v>
      </c>
      <c r="M285" s="25" t="s">
        <v>884</v>
      </c>
    </row>
    <row r="286" spans="2:13" ht="15" x14ac:dyDescent="0.25">
      <c r="B286" s="17">
        <v>41026</v>
      </c>
      <c r="C286" s="18" t="s">
        <v>27</v>
      </c>
      <c r="D286" s="18" t="s">
        <v>187</v>
      </c>
      <c r="E286" s="19" t="s">
        <v>188</v>
      </c>
      <c r="F286" s="20">
        <v>-43160.46</v>
      </c>
      <c r="G286" s="21">
        <v>407</v>
      </c>
      <c r="H286" s="22">
        <v>106.0085</v>
      </c>
      <c r="I286" s="20">
        <v>-15</v>
      </c>
      <c r="J286" s="20">
        <v>0</v>
      </c>
      <c r="K286" s="23">
        <v>41031</v>
      </c>
      <c r="L286" s="24">
        <v>-43145.46</v>
      </c>
      <c r="M286" s="25" t="s">
        <v>883</v>
      </c>
    </row>
    <row r="287" spans="2:13" ht="15" x14ac:dyDescent="0.25">
      <c r="B287" s="8">
        <v>41026</v>
      </c>
      <c r="C287" s="9" t="s">
        <v>27</v>
      </c>
      <c r="D287" s="9" t="s">
        <v>195</v>
      </c>
      <c r="E287" s="10" t="s">
        <v>196</v>
      </c>
      <c r="F287" s="11">
        <v>89880.48</v>
      </c>
      <c r="G287" s="12">
        <v>-1252</v>
      </c>
      <c r="H287" s="13">
        <v>71.801500000000004</v>
      </c>
      <c r="I287" s="11">
        <v>-15</v>
      </c>
      <c r="J287" s="11">
        <v>0</v>
      </c>
      <c r="K287" s="14">
        <v>41031</v>
      </c>
      <c r="L287" s="15">
        <v>89895.48</v>
      </c>
      <c r="M287" s="25" t="s">
        <v>884</v>
      </c>
    </row>
    <row r="288" spans="2:13" ht="15" x14ac:dyDescent="0.25">
      <c r="B288" s="17">
        <v>41026</v>
      </c>
      <c r="C288" s="18" t="s">
        <v>27</v>
      </c>
      <c r="D288" s="18" t="s">
        <v>64</v>
      </c>
      <c r="E288" s="19" t="s">
        <v>65</v>
      </c>
      <c r="F288" s="20">
        <v>-17509.240000000002</v>
      </c>
      <c r="G288" s="21">
        <v>203</v>
      </c>
      <c r="H288" s="22">
        <v>86.1785</v>
      </c>
      <c r="I288" s="20">
        <v>-15</v>
      </c>
      <c r="J288" s="20">
        <v>0</v>
      </c>
      <c r="K288" s="23">
        <v>41031</v>
      </c>
      <c r="L288" s="24">
        <v>-17494.240000000002</v>
      </c>
      <c r="M288" s="25" t="s">
        <v>886</v>
      </c>
    </row>
    <row r="289" spans="2:13" ht="15" x14ac:dyDescent="0.25">
      <c r="B289" s="8">
        <v>41026</v>
      </c>
      <c r="C289" s="9" t="s">
        <v>68</v>
      </c>
      <c r="D289" s="9" t="s">
        <v>324</v>
      </c>
      <c r="E289" s="10" t="s">
        <v>325</v>
      </c>
      <c r="F289" s="11">
        <v>-55102.5</v>
      </c>
      <c r="G289" s="12">
        <v>1435</v>
      </c>
      <c r="H289" s="13">
        <v>38.388500000000001</v>
      </c>
      <c r="I289" s="11">
        <v>-15</v>
      </c>
      <c r="J289" s="11">
        <v>0</v>
      </c>
      <c r="K289" s="14">
        <v>41031</v>
      </c>
      <c r="L289" s="15">
        <v>-55087.5</v>
      </c>
      <c r="M289" s="25" t="s">
        <v>883</v>
      </c>
    </row>
    <row r="290" spans="2:13" ht="15" x14ac:dyDescent="0.25">
      <c r="B290" s="17">
        <v>41026</v>
      </c>
      <c r="C290" s="18" t="s">
        <v>44</v>
      </c>
      <c r="D290" s="18" t="s">
        <v>45</v>
      </c>
      <c r="E290" s="19" t="s">
        <v>326</v>
      </c>
      <c r="F290" s="20">
        <v>-31927.59</v>
      </c>
      <c r="G290" s="21">
        <v>496</v>
      </c>
      <c r="H290" s="22">
        <v>64.3399</v>
      </c>
      <c r="I290" s="20">
        <v>-15</v>
      </c>
      <c r="J290" s="20">
        <v>0</v>
      </c>
      <c r="K290" s="23">
        <v>41031</v>
      </c>
      <c r="L290" s="24">
        <v>-31912.59</v>
      </c>
      <c r="M290" s="25" t="s">
        <v>883</v>
      </c>
    </row>
    <row r="291" spans="2:13" ht="15" x14ac:dyDescent="0.25">
      <c r="B291" s="8">
        <v>41032</v>
      </c>
      <c r="C291" s="9" t="s">
        <v>27</v>
      </c>
      <c r="D291" s="9" t="s">
        <v>327</v>
      </c>
      <c r="E291" s="10" t="s">
        <v>328</v>
      </c>
      <c r="F291" s="11">
        <v>-68011.3</v>
      </c>
      <c r="G291" s="12">
        <v>930</v>
      </c>
      <c r="H291" s="13">
        <v>73.1143</v>
      </c>
      <c r="I291" s="11">
        <v>-15</v>
      </c>
      <c r="J291" s="11">
        <v>0</v>
      </c>
      <c r="K291" s="14">
        <v>41037</v>
      </c>
      <c r="L291" s="15">
        <v>-67996.3</v>
      </c>
      <c r="M291" s="25" t="s">
        <v>883</v>
      </c>
    </row>
    <row r="292" spans="2:13" ht="15" x14ac:dyDescent="0.25">
      <c r="B292" s="17">
        <v>41033</v>
      </c>
      <c r="C292" s="18" t="s">
        <v>54</v>
      </c>
      <c r="D292" s="18" t="s">
        <v>131</v>
      </c>
      <c r="E292" s="19" t="s">
        <v>132</v>
      </c>
      <c r="F292" s="20">
        <v>-50434.879999999997</v>
      </c>
      <c r="G292" s="21">
        <v>850</v>
      </c>
      <c r="H292" s="22">
        <v>59.317500000000003</v>
      </c>
      <c r="I292" s="20">
        <v>-15</v>
      </c>
      <c r="J292" s="20">
        <v>0</v>
      </c>
      <c r="K292" s="23">
        <v>41038</v>
      </c>
      <c r="L292" s="24">
        <v>-50419.88</v>
      </c>
      <c r="M292" s="25" t="s">
        <v>883</v>
      </c>
    </row>
    <row r="293" spans="2:13" ht="15" x14ac:dyDescent="0.25">
      <c r="B293" s="8">
        <v>41033</v>
      </c>
      <c r="C293" s="9" t="s">
        <v>54</v>
      </c>
      <c r="D293" s="9" t="s">
        <v>206</v>
      </c>
      <c r="E293" s="10" t="s">
        <v>207</v>
      </c>
      <c r="F293" s="11">
        <v>48196.68</v>
      </c>
      <c r="G293" s="12">
        <v>-238</v>
      </c>
      <c r="H293" s="13">
        <v>202.5701</v>
      </c>
      <c r="I293" s="11">
        <v>-15</v>
      </c>
      <c r="J293" s="11">
        <v>0</v>
      </c>
      <c r="K293" s="14">
        <v>41038</v>
      </c>
      <c r="L293" s="15">
        <v>48211.68</v>
      </c>
      <c r="M293" s="25" t="s">
        <v>884</v>
      </c>
    </row>
    <row r="294" spans="2:13" ht="15" x14ac:dyDescent="0.25">
      <c r="B294" s="17">
        <v>41050</v>
      </c>
      <c r="C294" s="18" t="s">
        <v>68</v>
      </c>
      <c r="D294" s="18" t="s">
        <v>288</v>
      </c>
      <c r="E294" s="19" t="s">
        <v>289</v>
      </c>
      <c r="F294" s="20">
        <v>70234.78</v>
      </c>
      <c r="G294" s="21">
        <v>-1820</v>
      </c>
      <c r="H294" s="22">
        <v>38.601500000000001</v>
      </c>
      <c r="I294" s="20">
        <v>-19.95</v>
      </c>
      <c r="J294" s="20">
        <v>0</v>
      </c>
      <c r="K294" s="23">
        <v>41053</v>
      </c>
      <c r="L294" s="24">
        <v>70254.73</v>
      </c>
      <c r="M294" s="25" t="s">
        <v>884</v>
      </c>
    </row>
    <row r="295" spans="2:13" ht="15" x14ac:dyDescent="0.25">
      <c r="B295" s="8">
        <v>41050</v>
      </c>
      <c r="C295" s="9" t="s">
        <v>68</v>
      </c>
      <c r="D295" s="9" t="s">
        <v>173</v>
      </c>
      <c r="E295" s="10" t="s">
        <v>174</v>
      </c>
      <c r="F295" s="11">
        <v>-70248.009999999995</v>
      </c>
      <c r="G295" s="12">
        <v>1380</v>
      </c>
      <c r="H295" s="13">
        <v>50.889899</v>
      </c>
      <c r="I295" s="11">
        <v>-19.95</v>
      </c>
      <c r="J295" s="11">
        <v>0</v>
      </c>
      <c r="K295" s="14">
        <v>41053</v>
      </c>
      <c r="L295" s="15">
        <v>-70228.06</v>
      </c>
      <c r="M295" s="25" t="s">
        <v>883</v>
      </c>
    </row>
    <row r="296" spans="2:13" ht="15" x14ac:dyDescent="0.25">
      <c r="B296" s="17">
        <v>41053</v>
      </c>
      <c r="C296" s="18" t="s">
        <v>13</v>
      </c>
      <c r="D296" s="18" t="s">
        <v>286</v>
      </c>
      <c r="E296" s="19" t="s">
        <v>287</v>
      </c>
      <c r="F296" s="20">
        <v>42612.2</v>
      </c>
      <c r="G296" s="21">
        <v>-3200</v>
      </c>
      <c r="H296" s="22">
        <v>13.321</v>
      </c>
      <c r="I296" s="20">
        <v>-15</v>
      </c>
      <c r="J296" s="20">
        <v>0</v>
      </c>
      <c r="K296" s="23">
        <v>41059</v>
      </c>
      <c r="L296" s="24">
        <v>42627.199999999997</v>
      </c>
      <c r="M296" s="25" t="s">
        <v>884</v>
      </c>
    </row>
    <row r="297" spans="2:13" ht="15" x14ac:dyDescent="0.25">
      <c r="B297" s="8">
        <v>41053</v>
      </c>
      <c r="C297" s="9" t="s">
        <v>13</v>
      </c>
      <c r="D297" s="9" t="s">
        <v>329</v>
      </c>
      <c r="E297" s="10" t="s">
        <v>330</v>
      </c>
      <c r="F297" s="11">
        <v>-72037.279999999999</v>
      </c>
      <c r="G297" s="12">
        <v>1170</v>
      </c>
      <c r="H297" s="13">
        <v>61.557499999999997</v>
      </c>
      <c r="I297" s="11">
        <v>-15</v>
      </c>
      <c r="J297" s="11">
        <v>0</v>
      </c>
      <c r="K297" s="14">
        <v>41059</v>
      </c>
      <c r="L297" s="15">
        <v>-72022.28</v>
      </c>
      <c r="M297" s="25" t="s">
        <v>883</v>
      </c>
    </row>
    <row r="298" spans="2:13" ht="15" x14ac:dyDescent="0.25">
      <c r="B298" s="17">
        <v>41053</v>
      </c>
      <c r="C298" s="18" t="s">
        <v>13</v>
      </c>
      <c r="D298" s="18" t="s">
        <v>240</v>
      </c>
      <c r="E298" s="19" t="s">
        <v>241</v>
      </c>
      <c r="F298" s="20">
        <v>53726.23</v>
      </c>
      <c r="G298" s="21">
        <v>-1150</v>
      </c>
      <c r="H298" s="22">
        <v>46.731499999999997</v>
      </c>
      <c r="I298" s="20">
        <v>-15</v>
      </c>
      <c r="J298" s="20">
        <v>0</v>
      </c>
      <c r="K298" s="23">
        <v>41059</v>
      </c>
      <c r="L298" s="24">
        <v>53741.23</v>
      </c>
      <c r="M298" s="25" t="s">
        <v>884</v>
      </c>
    </row>
    <row r="299" spans="2:13" ht="15" x14ac:dyDescent="0.25">
      <c r="B299" s="8">
        <v>41053</v>
      </c>
      <c r="C299" s="9" t="s">
        <v>13</v>
      </c>
      <c r="D299" s="9" t="s">
        <v>30</v>
      </c>
      <c r="E299" s="10" t="s">
        <v>31</v>
      </c>
      <c r="F299" s="11">
        <v>65603.3</v>
      </c>
      <c r="G299" s="12">
        <v>-1100</v>
      </c>
      <c r="H299" s="13">
        <v>59.652999999999999</v>
      </c>
      <c r="I299" s="11">
        <v>-15</v>
      </c>
      <c r="J299" s="11">
        <v>0</v>
      </c>
      <c r="K299" s="14">
        <v>41059</v>
      </c>
      <c r="L299" s="15">
        <v>65618.3</v>
      </c>
      <c r="M299" s="25" t="s">
        <v>884</v>
      </c>
    </row>
    <row r="300" spans="2:13" ht="15" x14ac:dyDescent="0.25">
      <c r="B300" s="17">
        <v>41059</v>
      </c>
      <c r="C300" s="18" t="s">
        <v>13</v>
      </c>
      <c r="D300" s="18" t="s">
        <v>86</v>
      </c>
      <c r="E300" s="19" t="s">
        <v>903</v>
      </c>
      <c r="F300" s="20">
        <v>-51251.39</v>
      </c>
      <c r="G300" s="21">
        <v>540</v>
      </c>
      <c r="H300" s="22">
        <v>94.882204000000002</v>
      </c>
      <c r="I300" s="20">
        <v>-15</v>
      </c>
      <c r="J300" s="20">
        <v>0</v>
      </c>
      <c r="K300" s="23">
        <v>41071</v>
      </c>
      <c r="L300" s="24">
        <v>-51236.39</v>
      </c>
      <c r="M300" s="25" t="s">
        <v>883</v>
      </c>
    </row>
    <row r="301" spans="2:13" ht="15" x14ac:dyDescent="0.25">
      <c r="B301" s="8">
        <v>41059</v>
      </c>
      <c r="C301" s="9" t="s">
        <v>13</v>
      </c>
      <c r="D301" s="9" t="s">
        <v>95</v>
      </c>
      <c r="E301" s="10" t="s">
        <v>96</v>
      </c>
      <c r="F301" s="11">
        <v>-35357.879999999997</v>
      </c>
      <c r="G301" s="12">
        <v>1190</v>
      </c>
      <c r="H301" s="13">
        <v>29.699898999999998</v>
      </c>
      <c r="I301" s="11">
        <v>-15</v>
      </c>
      <c r="J301" s="11">
        <v>0</v>
      </c>
      <c r="K301" s="14">
        <v>41064</v>
      </c>
      <c r="L301" s="15">
        <v>-35342.879999999997</v>
      </c>
      <c r="M301" s="25" t="s">
        <v>883</v>
      </c>
    </row>
    <row r="302" spans="2:13" ht="15" x14ac:dyDescent="0.25">
      <c r="B302" s="17">
        <v>41065</v>
      </c>
      <c r="C302" s="18" t="s">
        <v>54</v>
      </c>
      <c r="D302" s="18" t="s">
        <v>331</v>
      </c>
      <c r="E302" s="19" t="s">
        <v>332</v>
      </c>
      <c r="F302" s="20">
        <v>-76638.58</v>
      </c>
      <c r="G302" s="21">
        <v>920</v>
      </c>
      <c r="H302" s="22">
        <v>83.286500000000004</v>
      </c>
      <c r="I302" s="20">
        <v>-15</v>
      </c>
      <c r="J302" s="20">
        <v>0</v>
      </c>
      <c r="K302" s="23">
        <v>41068</v>
      </c>
      <c r="L302" s="24">
        <v>-76623.58</v>
      </c>
      <c r="M302" s="25" t="s">
        <v>883</v>
      </c>
    </row>
    <row r="303" spans="2:13" ht="15" x14ac:dyDescent="0.25">
      <c r="B303" s="8">
        <v>41065</v>
      </c>
      <c r="C303" s="9" t="s">
        <v>54</v>
      </c>
      <c r="D303" s="9" t="s">
        <v>250</v>
      </c>
      <c r="E303" s="10" t="s">
        <v>251</v>
      </c>
      <c r="F303" s="11">
        <v>76075.11</v>
      </c>
      <c r="G303" s="12">
        <v>-1075</v>
      </c>
      <c r="H303" s="13">
        <v>70.781499999999994</v>
      </c>
      <c r="I303" s="11">
        <v>-15</v>
      </c>
      <c r="J303" s="11">
        <v>0</v>
      </c>
      <c r="K303" s="14">
        <v>41068</v>
      </c>
      <c r="L303" s="15">
        <v>76090.11</v>
      </c>
      <c r="M303" s="25" t="s">
        <v>884</v>
      </c>
    </row>
    <row r="304" spans="2:13" ht="15" x14ac:dyDescent="0.25">
      <c r="B304" s="17">
        <v>41079</v>
      </c>
      <c r="C304" s="18" t="s">
        <v>105</v>
      </c>
      <c r="D304" s="18" t="s">
        <v>317</v>
      </c>
      <c r="E304" s="19" t="s">
        <v>318</v>
      </c>
      <c r="F304" s="20">
        <v>53912.33</v>
      </c>
      <c r="G304" s="21">
        <v>-890</v>
      </c>
      <c r="H304" s="22">
        <v>60.592500000000001</v>
      </c>
      <c r="I304" s="20">
        <v>-15</v>
      </c>
      <c r="J304" s="20">
        <v>0</v>
      </c>
      <c r="K304" s="23">
        <v>41082</v>
      </c>
      <c r="L304" s="24">
        <v>53927.33</v>
      </c>
      <c r="M304" s="25" t="s">
        <v>884</v>
      </c>
    </row>
    <row r="305" spans="2:13" ht="15" x14ac:dyDescent="0.25">
      <c r="B305" s="8">
        <v>41079</v>
      </c>
      <c r="C305" s="9" t="s">
        <v>105</v>
      </c>
      <c r="D305" s="9" t="s">
        <v>333</v>
      </c>
      <c r="E305" s="10" t="s">
        <v>334</v>
      </c>
      <c r="F305" s="11">
        <v>-53697.08</v>
      </c>
      <c r="G305" s="12">
        <v>940</v>
      </c>
      <c r="H305" s="13">
        <v>57.108600000000003</v>
      </c>
      <c r="I305" s="11">
        <v>-15</v>
      </c>
      <c r="J305" s="11">
        <v>0</v>
      </c>
      <c r="K305" s="14">
        <v>41082</v>
      </c>
      <c r="L305" s="15">
        <v>-53682.080000000002</v>
      </c>
      <c r="M305" s="25" t="s">
        <v>883</v>
      </c>
    </row>
    <row r="306" spans="2:13" ht="15" x14ac:dyDescent="0.25">
      <c r="B306" s="17">
        <v>41085</v>
      </c>
      <c r="C306" s="18" t="s">
        <v>44</v>
      </c>
      <c r="D306" s="18" t="s">
        <v>278</v>
      </c>
      <c r="E306" s="19" t="s">
        <v>279</v>
      </c>
      <c r="F306" s="20">
        <v>35899.15</v>
      </c>
      <c r="G306" s="21">
        <v>-754</v>
      </c>
      <c r="H306" s="22">
        <v>47.631500000000003</v>
      </c>
      <c r="I306" s="20">
        <v>-15</v>
      </c>
      <c r="J306" s="20">
        <v>0</v>
      </c>
      <c r="K306" s="23">
        <v>41088</v>
      </c>
      <c r="L306" s="24">
        <v>35914.15</v>
      </c>
      <c r="M306" s="25" t="s">
        <v>884</v>
      </c>
    </row>
    <row r="307" spans="2:13" ht="15" x14ac:dyDescent="0.25">
      <c r="B307" s="8">
        <v>41085</v>
      </c>
      <c r="C307" s="9" t="s">
        <v>44</v>
      </c>
      <c r="D307" s="9" t="s">
        <v>335</v>
      </c>
      <c r="E307" s="10" t="s">
        <v>336</v>
      </c>
      <c r="F307" s="11">
        <v>-35973.800000000003</v>
      </c>
      <c r="G307" s="12">
        <v>822</v>
      </c>
      <c r="H307" s="13">
        <v>43.7455</v>
      </c>
      <c r="I307" s="11">
        <v>-15</v>
      </c>
      <c r="J307" s="11">
        <v>0</v>
      </c>
      <c r="K307" s="14">
        <v>41088</v>
      </c>
      <c r="L307" s="15">
        <v>-35958.800000000003</v>
      </c>
      <c r="M307" s="25" t="s">
        <v>883</v>
      </c>
    </row>
    <row r="308" spans="2:13" ht="15" x14ac:dyDescent="0.25">
      <c r="B308" s="17">
        <v>41093</v>
      </c>
      <c r="C308" s="18" t="s">
        <v>24</v>
      </c>
      <c r="D308" s="18" t="s">
        <v>304</v>
      </c>
      <c r="E308" s="19" t="s">
        <v>305</v>
      </c>
      <c r="F308" s="20">
        <v>34693.97</v>
      </c>
      <c r="G308" s="21">
        <v>-1680</v>
      </c>
      <c r="H308" s="22">
        <v>20.6601</v>
      </c>
      <c r="I308" s="20">
        <v>-15</v>
      </c>
      <c r="J308" s="20">
        <v>0</v>
      </c>
      <c r="K308" s="23">
        <v>41099</v>
      </c>
      <c r="L308" s="24">
        <v>34708.97</v>
      </c>
      <c r="M308" s="25" t="s">
        <v>884</v>
      </c>
    </row>
    <row r="309" spans="2:13" ht="15" x14ac:dyDescent="0.25">
      <c r="B309" s="8">
        <v>41093</v>
      </c>
      <c r="C309" s="9" t="s">
        <v>24</v>
      </c>
      <c r="D309" s="9" t="s">
        <v>337</v>
      </c>
      <c r="E309" s="10" t="s">
        <v>338</v>
      </c>
      <c r="F309" s="11">
        <v>-34935.300000000003</v>
      </c>
      <c r="G309" s="12">
        <v>912</v>
      </c>
      <c r="H309" s="13">
        <v>38.2898</v>
      </c>
      <c r="I309" s="11">
        <v>-15</v>
      </c>
      <c r="J309" s="11">
        <v>0</v>
      </c>
      <c r="K309" s="14">
        <v>41099</v>
      </c>
      <c r="L309" s="15">
        <v>-34920.300000000003</v>
      </c>
      <c r="M309" s="25" t="s">
        <v>883</v>
      </c>
    </row>
    <row r="310" spans="2:13" ht="15" x14ac:dyDescent="0.25">
      <c r="B310" s="17">
        <v>41100</v>
      </c>
      <c r="C310" s="18" t="s">
        <v>27</v>
      </c>
      <c r="D310" s="18" t="s">
        <v>310</v>
      </c>
      <c r="E310" s="19" t="s">
        <v>311</v>
      </c>
      <c r="F310" s="20">
        <v>-19931.11</v>
      </c>
      <c r="G310" s="21">
        <v>1434</v>
      </c>
      <c r="H310" s="22">
        <v>13.888500000000001</v>
      </c>
      <c r="I310" s="20">
        <v>-15</v>
      </c>
      <c r="J310" s="20">
        <v>0</v>
      </c>
      <c r="K310" s="23">
        <v>41103</v>
      </c>
      <c r="L310" s="24">
        <v>-19916.11</v>
      </c>
      <c r="M310" s="25" t="s">
        <v>886</v>
      </c>
    </row>
    <row r="311" spans="2:13" ht="15" x14ac:dyDescent="0.25">
      <c r="B311" s="8">
        <v>41100</v>
      </c>
      <c r="C311" s="9" t="s">
        <v>27</v>
      </c>
      <c r="D311" s="9" t="s">
        <v>327</v>
      </c>
      <c r="E311" s="10" t="s">
        <v>328</v>
      </c>
      <c r="F311" s="11">
        <v>-19870.25</v>
      </c>
      <c r="G311" s="12">
        <v>283</v>
      </c>
      <c r="H311" s="13">
        <v>70.159899999999993</v>
      </c>
      <c r="I311" s="11">
        <v>-15</v>
      </c>
      <c r="J311" s="11">
        <v>0</v>
      </c>
      <c r="K311" s="14">
        <v>41103</v>
      </c>
      <c r="L311" s="15">
        <v>-19855.25</v>
      </c>
      <c r="M311" s="25" t="s">
        <v>886</v>
      </c>
    </row>
    <row r="312" spans="2:13" ht="15" x14ac:dyDescent="0.25">
      <c r="B312" s="17">
        <v>41100</v>
      </c>
      <c r="C312" s="18" t="s">
        <v>27</v>
      </c>
      <c r="D312" s="18" t="s">
        <v>274</v>
      </c>
      <c r="E312" s="19" t="s">
        <v>275</v>
      </c>
      <c r="F312" s="20">
        <v>39588.47</v>
      </c>
      <c r="G312" s="21">
        <v>-1372</v>
      </c>
      <c r="H312" s="22">
        <v>28.865500000000001</v>
      </c>
      <c r="I312" s="20">
        <v>-15</v>
      </c>
      <c r="J312" s="20">
        <v>0</v>
      </c>
      <c r="K312" s="23">
        <v>41103</v>
      </c>
      <c r="L312" s="24">
        <v>39603.47</v>
      </c>
      <c r="M312" s="25" t="s">
        <v>884</v>
      </c>
    </row>
    <row r="313" spans="2:13" ht="15" x14ac:dyDescent="0.25">
      <c r="B313" s="8">
        <v>41107</v>
      </c>
      <c r="C313" s="9" t="s">
        <v>24</v>
      </c>
      <c r="D313" s="9" t="s">
        <v>284</v>
      </c>
      <c r="E313" s="10" t="s">
        <v>285</v>
      </c>
      <c r="F313" s="11">
        <v>24008.49</v>
      </c>
      <c r="G313" s="12">
        <v>-702</v>
      </c>
      <c r="H313" s="13">
        <v>34.221499999999999</v>
      </c>
      <c r="I313" s="11">
        <v>-15</v>
      </c>
      <c r="J313" s="11">
        <v>0</v>
      </c>
      <c r="K313" s="14">
        <v>41110</v>
      </c>
      <c r="L313" s="15">
        <v>24023.49</v>
      </c>
      <c r="M313" s="25" t="s">
        <v>885</v>
      </c>
    </row>
    <row r="314" spans="2:13" ht="15" x14ac:dyDescent="0.25">
      <c r="B314" s="17">
        <v>41107</v>
      </c>
      <c r="C314" s="18" t="s">
        <v>44</v>
      </c>
      <c r="D314" s="18" t="s">
        <v>339</v>
      </c>
      <c r="E314" s="19" t="s">
        <v>340</v>
      </c>
      <c r="F314" s="20">
        <v>-44613</v>
      </c>
      <c r="G314" s="21">
        <v>935</v>
      </c>
      <c r="H314" s="22">
        <v>47.698399999999999</v>
      </c>
      <c r="I314" s="20">
        <v>-15</v>
      </c>
      <c r="J314" s="20">
        <v>0</v>
      </c>
      <c r="K314" s="23">
        <v>41110</v>
      </c>
      <c r="L314" s="24">
        <v>-44598</v>
      </c>
      <c r="M314" s="25" t="s">
        <v>883</v>
      </c>
    </row>
    <row r="315" spans="2:13" ht="15" x14ac:dyDescent="0.25">
      <c r="B315" s="8">
        <v>41108</v>
      </c>
      <c r="C315" s="9" t="s">
        <v>68</v>
      </c>
      <c r="D315" s="9" t="s">
        <v>71</v>
      </c>
      <c r="E315" s="10" t="s">
        <v>72</v>
      </c>
      <c r="F315" s="11">
        <v>-24953.279999999999</v>
      </c>
      <c r="G315" s="12">
        <v>258</v>
      </c>
      <c r="H315" s="13">
        <v>96.66</v>
      </c>
      <c r="I315" s="11">
        <v>-15</v>
      </c>
      <c r="J315" s="11">
        <v>0</v>
      </c>
      <c r="K315" s="14">
        <v>41113</v>
      </c>
      <c r="L315" s="15">
        <v>-24938.28</v>
      </c>
      <c r="M315" s="25" t="s">
        <v>886</v>
      </c>
    </row>
    <row r="316" spans="2:13" ht="15" x14ac:dyDescent="0.25">
      <c r="B316" s="17">
        <v>41108</v>
      </c>
      <c r="C316" s="18" t="s">
        <v>68</v>
      </c>
      <c r="D316" s="18" t="s">
        <v>173</v>
      </c>
      <c r="E316" s="19" t="s">
        <v>174</v>
      </c>
      <c r="F316" s="20">
        <v>-15053.07</v>
      </c>
      <c r="G316" s="21">
        <v>279</v>
      </c>
      <c r="H316" s="22">
        <v>53.899900000000002</v>
      </c>
      <c r="I316" s="20">
        <v>-15</v>
      </c>
      <c r="J316" s="20">
        <v>0</v>
      </c>
      <c r="K316" s="23">
        <v>41113</v>
      </c>
      <c r="L316" s="24">
        <v>-15038.07</v>
      </c>
      <c r="M316" s="25" t="s">
        <v>886</v>
      </c>
    </row>
    <row r="317" spans="2:13" ht="15" x14ac:dyDescent="0.25">
      <c r="B317" s="8">
        <v>41110</v>
      </c>
      <c r="C317" s="9" t="s">
        <v>105</v>
      </c>
      <c r="D317" s="9" t="s">
        <v>183</v>
      </c>
      <c r="E317" s="10" t="s">
        <v>184</v>
      </c>
      <c r="F317" s="11">
        <v>100469</v>
      </c>
      <c r="G317" s="12">
        <v>-4000</v>
      </c>
      <c r="H317" s="13">
        <v>25.120999999999999</v>
      </c>
      <c r="I317" s="11">
        <v>-15</v>
      </c>
      <c r="J317" s="11">
        <v>0</v>
      </c>
      <c r="K317" s="14">
        <v>41115</v>
      </c>
      <c r="L317" s="15">
        <v>100484</v>
      </c>
      <c r="M317" s="25" t="s">
        <v>884</v>
      </c>
    </row>
    <row r="318" spans="2:13" ht="15" x14ac:dyDescent="0.25">
      <c r="B318" s="17">
        <v>41114</v>
      </c>
      <c r="C318" s="18" t="s">
        <v>24</v>
      </c>
      <c r="D318" s="18" t="s">
        <v>308</v>
      </c>
      <c r="E318" s="19" t="s">
        <v>309</v>
      </c>
      <c r="F318" s="20">
        <v>20068.05</v>
      </c>
      <c r="G318" s="21">
        <v>-532</v>
      </c>
      <c r="H318" s="22">
        <v>37.750100000000003</v>
      </c>
      <c r="I318" s="20">
        <v>-15</v>
      </c>
      <c r="J318" s="20">
        <v>0</v>
      </c>
      <c r="K318" s="23">
        <v>41117</v>
      </c>
      <c r="L318" s="24">
        <v>20083.05</v>
      </c>
      <c r="M318" s="25" t="s">
        <v>885</v>
      </c>
    </row>
    <row r="319" spans="2:13" ht="15" x14ac:dyDescent="0.25">
      <c r="B319" s="8">
        <v>41114</v>
      </c>
      <c r="C319" s="9" t="s">
        <v>68</v>
      </c>
      <c r="D319" s="9" t="s">
        <v>324</v>
      </c>
      <c r="E319" s="10" t="s">
        <v>325</v>
      </c>
      <c r="F319" s="11">
        <v>-39975.5</v>
      </c>
      <c r="G319" s="12">
        <v>935</v>
      </c>
      <c r="H319" s="13">
        <v>42.738500000000002</v>
      </c>
      <c r="I319" s="11">
        <v>-15</v>
      </c>
      <c r="J319" s="11">
        <v>0</v>
      </c>
      <c r="K319" s="14">
        <v>41117</v>
      </c>
      <c r="L319" s="15">
        <v>-39960.5</v>
      </c>
      <c r="M319" s="25" t="s">
        <v>886</v>
      </c>
    </row>
    <row r="320" spans="2:13" ht="15" x14ac:dyDescent="0.25">
      <c r="B320" s="17">
        <v>41120</v>
      </c>
      <c r="C320" s="18" t="s">
        <v>105</v>
      </c>
      <c r="D320" s="18" t="s">
        <v>341</v>
      </c>
      <c r="E320" s="19" t="s">
        <v>342</v>
      </c>
      <c r="F320" s="20">
        <v>-92058.240000000005</v>
      </c>
      <c r="G320" s="21">
        <v>5233</v>
      </c>
      <c r="H320" s="22">
        <v>17.588999999999999</v>
      </c>
      <c r="I320" s="20">
        <v>-15</v>
      </c>
      <c r="J320" s="20">
        <v>0</v>
      </c>
      <c r="K320" s="23">
        <v>41123</v>
      </c>
      <c r="L320" s="24">
        <v>-92043.24</v>
      </c>
      <c r="M320" s="25" t="s">
        <v>883</v>
      </c>
    </row>
    <row r="321" spans="2:13" ht="15" x14ac:dyDescent="0.25">
      <c r="B321" s="8">
        <v>41121</v>
      </c>
      <c r="C321" s="9" t="s">
        <v>54</v>
      </c>
      <c r="D321" s="9" t="s">
        <v>129</v>
      </c>
      <c r="E321" s="10" t="s">
        <v>130</v>
      </c>
      <c r="F321" s="11">
        <v>21023.3</v>
      </c>
      <c r="G321" s="12">
        <v>-1010</v>
      </c>
      <c r="H321" s="13">
        <v>20.83</v>
      </c>
      <c r="I321" s="11">
        <v>-15</v>
      </c>
      <c r="J321" s="11">
        <v>0</v>
      </c>
      <c r="K321" s="14">
        <v>41124</v>
      </c>
      <c r="L321" s="15">
        <v>21038.3</v>
      </c>
      <c r="M321" s="25" t="s">
        <v>885</v>
      </c>
    </row>
    <row r="322" spans="2:13" ht="15" x14ac:dyDescent="0.25">
      <c r="B322" s="17">
        <v>41124</v>
      </c>
      <c r="C322" s="18" t="s">
        <v>54</v>
      </c>
      <c r="D322" s="18" t="s">
        <v>322</v>
      </c>
      <c r="E322" s="19" t="s">
        <v>323</v>
      </c>
      <c r="F322" s="20">
        <v>20357.759999999998</v>
      </c>
      <c r="G322" s="21">
        <v>-370</v>
      </c>
      <c r="H322" s="22">
        <v>55.061500000000002</v>
      </c>
      <c r="I322" s="20">
        <v>-15</v>
      </c>
      <c r="J322" s="20">
        <v>0</v>
      </c>
      <c r="K322" s="23">
        <v>41129</v>
      </c>
      <c r="L322" s="24">
        <v>20372.759999999998</v>
      </c>
      <c r="M322" s="25" t="s">
        <v>885</v>
      </c>
    </row>
    <row r="323" spans="2:13" ht="15" x14ac:dyDescent="0.25">
      <c r="B323" s="8">
        <v>41127</v>
      </c>
      <c r="C323" s="9" t="s">
        <v>11</v>
      </c>
      <c r="D323" s="9" t="s">
        <v>12</v>
      </c>
      <c r="E323" s="10" t="s">
        <v>902</v>
      </c>
      <c r="F323" s="11">
        <v>67800.3</v>
      </c>
      <c r="G323" s="12">
        <v>-1030</v>
      </c>
      <c r="H323" s="13">
        <v>65.840100000000007</v>
      </c>
      <c r="I323" s="11">
        <v>-15</v>
      </c>
      <c r="J323" s="11">
        <v>0</v>
      </c>
      <c r="K323" s="14">
        <v>41130</v>
      </c>
      <c r="L323" s="15">
        <v>67815.3</v>
      </c>
      <c r="M323" s="25" t="s">
        <v>884</v>
      </c>
    </row>
    <row r="324" spans="2:13" ht="15" x14ac:dyDescent="0.25">
      <c r="B324" s="17">
        <v>41129</v>
      </c>
      <c r="C324" s="18" t="s">
        <v>11</v>
      </c>
      <c r="D324" s="18" t="s">
        <v>343</v>
      </c>
      <c r="E324" s="19" t="s">
        <v>344</v>
      </c>
      <c r="F324" s="20">
        <v>-67672.5</v>
      </c>
      <c r="G324" s="21">
        <v>1250</v>
      </c>
      <c r="H324" s="22">
        <v>54.125999999999998</v>
      </c>
      <c r="I324" s="20">
        <v>-15</v>
      </c>
      <c r="J324" s="20">
        <v>0</v>
      </c>
      <c r="K324" s="23">
        <v>41134</v>
      </c>
      <c r="L324" s="24">
        <v>-67657.5</v>
      </c>
      <c r="M324" s="25" t="s">
        <v>883</v>
      </c>
    </row>
    <row r="325" spans="2:13" ht="15" x14ac:dyDescent="0.25">
      <c r="B325" s="8">
        <v>41163</v>
      </c>
      <c r="C325" s="9" t="s">
        <v>27</v>
      </c>
      <c r="D325" s="9" t="s">
        <v>310</v>
      </c>
      <c r="E325" s="10" t="s">
        <v>311</v>
      </c>
      <c r="F325" s="11">
        <v>34182.69</v>
      </c>
      <c r="G325" s="12">
        <v>-2050</v>
      </c>
      <c r="H325" s="13">
        <v>16.681799999999999</v>
      </c>
      <c r="I325" s="11">
        <v>-15</v>
      </c>
      <c r="J325" s="11">
        <v>0</v>
      </c>
      <c r="K325" s="14">
        <v>41166</v>
      </c>
      <c r="L325" s="15">
        <v>34197.69</v>
      </c>
      <c r="M325" s="25" t="s">
        <v>885</v>
      </c>
    </row>
    <row r="326" spans="2:13" ht="15" x14ac:dyDescent="0.25">
      <c r="B326" s="17">
        <v>41163</v>
      </c>
      <c r="C326" s="18" t="s">
        <v>27</v>
      </c>
      <c r="D326" s="18" t="s">
        <v>345</v>
      </c>
      <c r="E326" s="19" t="s">
        <v>346</v>
      </c>
      <c r="F326" s="20">
        <v>-33773.5</v>
      </c>
      <c r="G326" s="21">
        <v>1000</v>
      </c>
      <c r="H326" s="22">
        <v>33.758499999999998</v>
      </c>
      <c r="I326" s="20">
        <v>-15</v>
      </c>
      <c r="J326" s="20">
        <v>0</v>
      </c>
      <c r="K326" s="23">
        <v>41166</v>
      </c>
      <c r="L326" s="24">
        <v>-33758.5</v>
      </c>
      <c r="M326" s="25" t="s">
        <v>883</v>
      </c>
    </row>
    <row r="327" spans="2:13" ht="15" x14ac:dyDescent="0.25">
      <c r="B327" s="8">
        <v>41178</v>
      </c>
      <c r="C327" s="9" t="s">
        <v>11</v>
      </c>
      <c r="D327" s="9" t="s">
        <v>347</v>
      </c>
      <c r="E327" s="10" t="s">
        <v>348</v>
      </c>
      <c r="F327" s="11">
        <v>-51084.2</v>
      </c>
      <c r="G327" s="12">
        <v>1495</v>
      </c>
      <c r="H327" s="13">
        <v>34.159999999999997</v>
      </c>
      <c r="I327" s="11">
        <v>-15</v>
      </c>
      <c r="J327" s="11">
        <v>0</v>
      </c>
      <c r="K327" s="14">
        <v>41183</v>
      </c>
      <c r="L327" s="15">
        <v>-51069.2</v>
      </c>
      <c r="M327" s="25" t="s">
        <v>883</v>
      </c>
    </row>
    <row r="328" spans="2:13" ht="15" x14ac:dyDescent="0.25">
      <c r="B328" s="17">
        <v>41178</v>
      </c>
      <c r="C328" s="18" t="s">
        <v>11</v>
      </c>
      <c r="D328" s="18" t="s">
        <v>302</v>
      </c>
      <c r="E328" s="19" t="s">
        <v>303</v>
      </c>
      <c r="F328" s="20">
        <v>51119.48</v>
      </c>
      <c r="G328" s="21">
        <v>-565</v>
      </c>
      <c r="H328" s="22">
        <v>90.503500000000003</v>
      </c>
      <c r="I328" s="20">
        <v>-15</v>
      </c>
      <c r="J328" s="20">
        <v>0</v>
      </c>
      <c r="K328" s="23">
        <v>41183</v>
      </c>
      <c r="L328" s="24">
        <v>51134.48</v>
      </c>
      <c r="M328" s="25" t="s">
        <v>885</v>
      </c>
    </row>
    <row r="329" spans="2:13" ht="15" x14ac:dyDescent="0.25">
      <c r="B329" s="8">
        <v>41183</v>
      </c>
      <c r="C329" s="9" t="s">
        <v>59</v>
      </c>
      <c r="D329" s="9" t="s">
        <v>312</v>
      </c>
      <c r="E329" s="10" t="s">
        <v>313</v>
      </c>
      <c r="F329" s="11">
        <v>16768.07</v>
      </c>
      <c r="G329" s="12">
        <v>-650</v>
      </c>
      <c r="H329" s="13">
        <v>25.8201</v>
      </c>
      <c r="I329" s="11">
        <v>-15</v>
      </c>
      <c r="J329" s="11">
        <v>0</v>
      </c>
      <c r="K329" s="14">
        <v>41186</v>
      </c>
      <c r="L329" s="15">
        <v>16783.07</v>
      </c>
      <c r="M329" s="25" t="s">
        <v>884</v>
      </c>
    </row>
    <row r="330" spans="2:13" ht="15" x14ac:dyDescent="0.25">
      <c r="B330" s="17">
        <v>41183</v>
      </c>
      <c r="C330" s="18" t="s">
        <v>59</v>
      </c>
      <c r="D330" s="18" t="s">
        <v>349</v>
      </c>
      <c r="E330" s="19" t="s">
        <v>350</v>
      </c>
      <c r="F330" s="20">
        <v>-16395.18</v>
      </c>
      <c r="G330" s="21">
        <v>408</v>
      </c>
      <c r="H330" s="22">
        <v>40.147500000000001</v>
      </c>
      <c r="I330" s="20">
        <v>-15</v>
      </c>
      <c r="J330" s="20">
        <v>0</v>
      </c>
      <c r="K330" s="23">
        <v>41186</v>
      </c>
      <c r="L330" s="24">
        <v>-16380.18</v>
      </c>
      <c r="M330" s="25" t="s">
        <v>883</v>
      </c>
    </row>
    <row r="331" spans="2:13" ht="15" x14ac:dyDescent="0.25">
      <c r="B331" s="8">
        <v>41184</v>
      </c>
      <c r="C331" s="9" t="s">
        <v>68</v>
      </c>
      <c r="D331" s="9" t="s">
        <v>351</v>
      </c>
      <c r="E331" s="10" t="s">
        <v>352</v>
      </c>
      <c r="F331" s="11">
        <v>-64150.34</v>
      </c>
      <c r="G331" s="12">
        <v>1650</v>
      </c>
      <c r="H331" s="13">
        <v>38.869900000000001</v>
      </c>
      <c r="I331" s="11">
        <v>-15</v>
      </c>
      <c r="J331" s="11">
        <v>0</v>
      </c>
      <c r="K331" s="14">
        <v>41187</v>
      </c>
      <c r="L331" s="15">
        <v>-64135.34</v>
      </c>
      <c r="M331" s="25" t="s">
        <v>883</v>
      </c>
    </row>
    <row r="332" spans="2:13" ht="15" x14ac:dyDescent="0.25">
      <c r="B332" s="17">
        <v>41184</v>
      </c>
      <c r="C332" s="18" t="s">
        <v>68</v>
      </c>
      <c r="D332" s="18" t="s">
        <v>71</v>
      </c>
      <c r="E332" s="19" t="s">
        <v>72</v>
      </c>
      <c r="F332" s="20">
        <v>64150.92</v>
      </c>
      <c r="G332" s="21">
        <v>-746</v>
      </c>
      <c r="H332" s="22">
        <v>86.013300000000001</v>
      </c>
      <c r="I332" s="20">
        <v>-15</v>
      </c>
      <c r="J332" s="20">
        <v>0</v>
      </c>
      <c r="K332" s="23">
        <v>41187</v>
      </c>
      <c r="L332" s="24">
        <v>64165.919999999998</v>
      </c>
      <c r="M332" s="25" t="s">
        <v>884</v>
      </c>
    </row>
    <row r="333" spans="2:13" ht="15" x14ac:dyDescent="0.25">
      <c r="B333" s="8">
        <v>41194</v>
      </c>
      <c r="C333" s="9" t="s">
        <v>54</v>
      </c>
      <c r="D333" s="9" t="s">
        <v>353</v>
      </c>
      <c r="E333" s="10" t="s">
        <v>354</v>
      </c>
      <c r="F333" s="11">
        <v>-68900.800000000003</v>
      </c>
      <c r="G333" s="12">
        <v>779</v>
      </c>
      <c r="H333" s="13">
        <v>88.4285</v>
      </c>
      <c r="I333" s="11">
        <v>-15</v>
      </c>
      <c r="J333" s="11">
        <v>0</v>
      </c>
      <c r="K333" s="14">
        <v>41199</v>
      </c>
      <c r="L333" s="15">
        <v>-68885.8</v>
      </c>
      <c r="M333" s="25" t="s">
        <v>883</v>
      </c>
    </row>
    <row r="334" spans="2:13" ht="15" x14ac:dyDescent="0.25">
      <c r="B334" s="17">
        <v>41194</v>
      </c>
      <c r="C334" s="18" t="s">
        <v>54</v>
      </c>
      <c r="D334" s="18" t="s">
        <v>208</v>
      </c>
      <c r="E334" s="19" t="s">
        <v>209</v>
      </c>
      <c r="F334" s="20">
        <v>68164.73</v>
      </c>
      <c r="G334" s="21">
        <v>-3225</v>
      </c>
      <c r="H334" s="22">
        <v>21.140999999999998</v>
      </c>
      <c r="I334" s="20">
        <v>-15</v>
      </c>
      <c r="J334" s="20">
        <v>0</v>
      </c>
      <c r="K334" s="23">
        <v>41199</v>
      </c>
      <c r="L334" s="24">
        <v>68179.73</v>
      </c>
      <c r="M334" s="25" t="s">
        <v>884</v>
      </c>
    </row>
    <row r="335" spans="2:13" ht="15" x14ac:dyDescent="0.25">
      <c r="B335" s="8">
        <v>41197</v>
      </c>
      <c r="C335" s="9" t="s">
        <v>24</v>
      </c>
      <c r="D335" s="9" t="s">
        <v>337</v>
      </c>
      <c r="E335" s="10" t="s">
        <v>338</v>
      </c>
      <c r="F335" s="11">
        <v>36298.83</v>
      </c>
      <c r="G335" s="12">
        <v>-912</v>
      </c>
      <c r="H335" s="13">
        <v>39.817796000000001</v>
      </c>
      <c r="I335" s="11">
        <v>-15</v>
      </c>
      <c r="J335" s="11">
        <v>0</v>
      </c>
      <c r="K335" s="14">
        <v>41200</v>
      </c>
      <c r="L335" s="15">
        <v>36313.83</v>
      </c>
      <c r="M335" s="25" t="s">
        <v>884</v>
      </c>
    </row>
    <row r="336" spans="2:13" ht="15" x14ac:dyDescent="0.25">
      <c r="B336" s="17">
        <v>41200</v>
      </c>
      <c r="C336" s="18" t="s">
        <v>24</v>
      </c>
      <c r="D336" s="18" t="s">
        <v>284</v>
      </c>
      <c r="E336" s="19" t="s">
        <v>285</v>
      </c>
      <c r="F336" s="20">
        <v>43217.78</v>
      </c>
      <c r="G336" s="21">
        <v>-1073</v>
      </c>
      <c r="H336" s="22">
        <v>40.291499999999999</v>
      </c>
      <c r="I336" s="20">
        <v>-15</v>
      </c>
      <c r="J336" s="20">
        <v>0</v>
      </c>
      <c r="K336" s="23">
        <v>41205</v>
      </c>
      <c r="L336" s="24">
        <v>43232.78</v>
      </c>
      <c r="M336" s="25" t="s">
        <v>884</v>
      </c>
    </row>
    <row r="337" spans="2:13" ht="15" x14ac:dyDescent="0.25">
      <c r="B337" s="8">
        <v>41200</v>
      </c>
      <c r="C337" s="9" t="s">
        <v>24</v>
      </c>
      <c r="D337" s="9" t="s">
        <v>355</v>
      </c>
      <c r="E337" s="10" t="s">
        <v>356</v>
      </c>
      <c r="F337" s="11">
        <v>-65969.7</v>
      </c>
      <c r="G337" s="12">
        <v>1160</v>
      </c>
      <c r="H337" s="13">
        <v>56.857500000000002</v>
      </c>
      <c r="I337" s="11">
        <v>-15</v>
      </c>
      <c r="J337" s="11">
        <v>0</v>
      </c>
      <c r="K337" s="14">
        <v>41205</v>
      </c>
      <c r="L337" s="15">
        <v>-65954.7</v>
      </c>
      <c r="M337" s="25" t="s">
        <v>883</v>
      </c>
    </row>
    <row r="338" spans="2:13" ht="15" x14ac:dyDescent="0.25">
      <c r="B338" s="17">
        <v>41200</v>
      </c>
      <c r="C338" s="18" t="s">
        <v>24</v>
      </c>
      <c r="D338" s="18" t="s">
        <v>221</v>
      </c>
      <c r="E338" s="19" t="s">
        <v>896</v>
      </c>
      <c r="F338" s="20">
        <v>33164.379999999997</v>
      </c>
      <c r="G338" s="21">
        <f>-770*2</f>
        <v>-1540</v>
      </c>
      <c r="H338" s="22">
        <f>43.0901/2</f>
        <v>21.54505</v>
      </c>
      <c r="I338" s="20">
        <v>-15</v>
      </c>
      <c r="J338" s="20">
        <v>0</v>
      </c>
      <c r="K338" s="23">
        <v>41205</v>
      </c>
      <c r="L338" s="24">
        <v>33179.379999999997</v>
      </c>
      <c r="M338" s="25" t="s">
        <v>885</v>
      </c>
    </row>
    <row r="339" spans="2:13" ht="15" x14ac:dyDescent="0.25">
      <c r="B339" s="8">
        <v>41201</v>
      </c>
      <c r="C339" s="9" t="s">
        <v>24</v>
      </c>
      <c r="D339" s="9" t="s">
        <v>357</v>
      </c>
      <c r="E339" s="10" t="s">
        <v>358</v>
      </c>
      <c r="F339" s="11">
        <v>-35839.79</v>
      </c>
      <c r="G339" s="12">
        <v>540</v>
      </c>
      <c r="H339" s="13">
        <v>66.342200000000005</v>
      </c>
      <c r="I339" s="11">
        <v>-15</v>
      </c>
      <c r="J339" s="11">
        <v>0</v>
      </c>
      <c r="K339" s="14">
        <v>41206</v>
      </c>
      <c r="L339" s="15">
        <v>-35824.79</v>
      </c>
      <c r="M339" s="25" t="s">
        <v>883</v>
      </c>
    </row>
    <row r="340" spans="2:13" ht="15" x14ac:dyDescent="0.25">
      <c r="B340" s="17">
        <v>41206</v>
      </c>
      <c r="C340" s="18" t="s">
        <v>17</v>
      </c>
      <c r="D340" s="18" t="s">
        <v>200</v>
      </c>
      <c r="E340" s="19" t="s">
        <v>201</v>
      </c>
      <c r="F340" s="20">
        <v>-29232.78</v>
      </c>
      <c r="G340" s="21">
        <v>745</v>
      </c>
      <c r="H340" s="22">
        <v>39.218499999999999</v>
      </c>
      <c r="I340" s="20">
        <v>-15</v>
      </c>
      <c r="J340" s="20">
        <v>0</v>
      </c>
      <c r="K340" s="23">
        <v>41211</v>
      </c>
      <c r="L340" s="24">
        <v>-29217.78</v>
      </c>
      <c r="M340" s="25" t="s">
        <v>883</v>
      </c>
    </row>
    <row r="341" spans="2:13" ht="15" x14ac:dyDescent="0.25">
      <c r="B341" s="8">
        <v>41206</v>
      </c>
      <c r="C341" s="9" t="s">
        <v>17</v>
      </c>
      <c r="D341" s="9" t="s">
        <v>290</v>
      </c>
      <c r="E341" s="10" t="s">
        <v>291</v>
      </c>
      <c r="F341" s="11">
        <v>28926.33</v>
      </c>
      <c r="G341" s="12">
        <v>-578</v>
      </c>
      <c r="H341" s="13">
        <v>50.0715</v>
      </c>
      <c r="I341" s="11">
        <v>-15</v>
      </c>
      <c r="J341" s="11">
        <v>0</v>
      </c>
      <c r="K341" s="14">
        <v>41211</v>
      </c>
      <c r="L341" s="15">
        <v>28941.33</v>
      </c>
      <c r="M341" s="25" t="s">
        <v>884</v>
      </c>
    </row>
    <row r="342" spans="2:13" ht="15" x14ac:dyDescent="0.25">
      <c r="B342" s="17">
        <v>41218</v>
      </c>
      <c r="C342" s="18" t="s">
        <v>54</v>
      </c>
      <c r="D342" s="18" t="s">
        <v>359</v>
      </c>
      <c r="E342" s="19" t="s">
        <v>360</v>
      </c>
      <c r="F342" s="20">
        <v>-68424.47</v>
      </c>
      <c r="G342" s="21">
        <v>393</v>
      </c>
      <c r="H342" s="22">
        <v>174.06989999999999</v>
      </c>
      <c r="I342" s="20">
        <v>-15</v>
      </c>
      <c r="J342" s="20">
        <v>0</v>
      </c>
      <c r="K342" s="23">
        <v>41221</v>
      </c>
      <c r="L342" s="24">
        <v>-68409.47</v>
      </c>
      <c r="M342" s="25" t="s">
        <v>883</v>
      </c>
    </row>
    <row r="343" spans="2:13" ht="15" x14ac:dyDescent="0.25">
      <c r="B343" s="8">
        <v>41218</v>
      </c>
      <c r="C343" s="9" t="s">
        <v>54</v>
      </c>
      <c r="D343" s="9" t="s">
        <v>322</v>
      </c>
      <c r="E343" s="10" t="s">
        <v>323</v>
      </c>
      <c r="F343" s="11">
        <v>69320.95</v>
      </c>
      <c r="G343" s="12">
        <v>-1228</v>
      </c>
      <c r="H343" s="13">
        <v>56.462499999999999</v>
      </c>
      <c r="I343" s="11">
        <v>-15</v>
      </c>
      <c r="J343" s="11">
        <v>0</v>
      </c>
      <c r="K343" s="14">
        <v>41221</v>
      </c>
      <c r="L343" s="15">
        <v>69335.95</v>
      </c>
      <c r="M343" s="25" t="s">
        <v>884</v>
      </c>
    </row>
    <row r="344" spans="2:13" ht="15" x14ac:dyDescent="0.25">
      <c r="B344" s="17">
        <v>41222</v>
      </c>
      <c r="C344" s="18" t="s">
        <v>13</v>
      </c>
      <c r="D344" s="18" t="s">
        <v>361</v>
      </c>
      <c r="E344" s="19" t="s">
        <v>362</v>
      </c>
      <c r="F344" s="20">
        <v>-55766.69</v>
      </c>
      <c r="G344" s="21">
        <v>1650</v>
      </c>
      <c r="H344" s="22">
        <v>33.788899999999998</v>
      </c>
      <c r="I344" s="20">
        <v>-15</v>
      </c>
      <c r="J344" s="20">
        <v>0</v>
      </c>
      <c r="K344" s="23">
        <v>41228</v>
      </c>
      <c r="L344" s="24">
        <v>-55751.69</v>
      </c>
      <c r="M344" s="25" t="s">
        <v>883</v>
      </c>
    </row>
    <row r="345" spans="2:13" ht="15" x14ac:dyDescent="0.25">
      <c r="B345" s="8">
        <v>41222</v>
      </c>
      <c r="C345" s="9" t="s">
        <v>13</v>
      </c>
      <c r="D345" s="9" t="s">
        <v>329</v>
      </c>
      <c r="E345" s="10" t="s">
        <v>330</v>
      </c>
      <c r="F345" s="11">
        <v>66255.56</v>
      </c>
      <c r="G345" s="12">
        <v>-1170</v>
      </c>
      <c r="H345" s="13">
        <v>56.641500000000001</v>
      </c>
      <c r="I345" s="11">
        <v>-15</v>
      </c>
      <c r="J345" s="11">
        <v>0</v>
      </c>
      <c r="K345" s="14">
        <v>41228</v>
      </c>
      <c r="L345" s="15">
        <v>66270.559999999998</v>
      </c>
      <c r="M345" s="25" t="s">
        <v>884</v>
      </c>
    </row>
    <row r="346" spans="2:13" ht="15" x14ac:dyDescent="0.25">
      <c r="B346" s="17">
        <v>41225</v>
      </c>
      <c r="C346" s="18" t="s">
        <v>27</v>
      </c>
      <c r="D346" s="18" t="s">
        <v>187</v>
      </c>
      <c r="E346" s="19" t="s">
        <v>188</v>
      </c>
      <c r="F346" s="20">
        <v>43083.040000000001</v>
      </c>
      <c r="G346" s="21">
        <v>-407</v>
      </c>
      <c r="H346" s="22">
        <v>105.892</v>
      </c>
      <c r="I346" s="20">
        <v>-15</v>
      </c>
      <c r="J346" s="20">
        <v>0</v>
      </c>
      <c r="K346" s="23">
        <v>41228</v>
      </c>
      <c r="L346" s="24">
        <v>43098.04</v>
      </c>
      <c r="M346" s="25" t="s">
        <v>884</v>
      </c>
    </row>
    <row r="347" spans="2:13" ht="15" x14ac:dyDescent="0.25">
      <c r="B347" s="8">
        <v>41225</v>
      </c>
      <c r="C347" s="9" t="s">
        <v>27</v>
      </c>
      <c r="D347" s="9" t="s">
        <v>327</v>
      </c>
      <c r="E347" s="10" t="s">
        <v>328</v>
      </c>
      <c r="F347" s="11">
        <v>-21605.77</v>
      </c>
      <c r="G347" s="12">
        <v>308</v>
      </c>
      <c r="H347" s="13">
        <v>70.099900000000005</v>
      </c>
      <c r="I347" s="11">
        <v>-15</v>
      </c>
      <c r="J347" s="11">
        <v>0</v>
      </c>
      <c r="K347" s="14">
        <v>41228</v>
      </c>
      <c r="L347" s="15">
        <v>-21590.77</v>
      </c>
      <c r="M347" s="25" t="s">
        <v>886</v>
      </c>
    </row>
    <row r="348" spans="2:13" ht="15" x14ac:dyDescent="0.25">
      <c r="B348" s="17">
        <v>41225</v>
      </c>
      <c r="C348" s="18" t="s">
        <v>13</v>
      </c>
      <c r="D348" s="18" t="s">
        <v>161</v>
      </c>
      <c r="E348" s="19" t="s">
        <v>162</v>
      </c>
      <c r="F348" s="20">
        <v>34805.86</v>
      </c>
      <c r="G348" s="21">
        <v>-1075</v>
      </c>
      <c r="H348" s="22">
        <v>32.391500000000001</v>
      </c>
      <c r="I348" s="20">
        <v>-15</v>
      </c>
      <c r="J348" s="20">
        <v>0</v>
      </c>
      <c r="K348" s="23">
        <v>41228</v>
      </c>
      <c r="L348" s="24">
        <v>34820.86</v>
      </c>
      <c r="M348" s="25" t="s">
        <v>885</v>
      </c>
    </row>
    <row r="349" spans="2:13" ht="15" x14ac:dyDescent="0.25">
      <c r="B349" s="8">
        <v>41229</v>
      </c>
      <c r="C349" s="9" t="s">
        <v>13</v>
      </c>
      <c r="D349" s="9" t="s">
        <v>363</v>
      </c>
      <c r="E349" s="10" t="s">
        <v>364</v>
      </c>
      <c r="F349" s="11">
        <v>-44744.97</v>
      </c>
      <c r="G349" s="12">
        <v>350</v>
      </c>
      <c r="H349" s="13">
        <v>127.79989999999999</v>
      </c>
      <c r="I349" s="11">
        <v>-15</v>
      </c>
      <c r="J349" s="11">
        <v>0</v>
      </c>
      <c r="K349" s="14">
        <v>41234</v>
      </c>
      <c r="L349" s="15">
        <v>-44729.97</v>
      </c>
      <c r="M349" s="25" t="s">
        <v>883</v>
      </c>
    </row>
    <row r="350" spans="2:13" ht="15" x14ac:dyDescent="0.25">
      <c r="B350" s="17">
        <v>41229</v>
      </c>
      <c r="C350" s="18" t="s">
        <v>68</v>
      </c>
      <c r="D350" s="18" t="s">
        <v>365</v>
      </c>
      <c r="E350" s="19" t="s">
        <v>366</v>
      </c>
      <c r="F350" s="20">
        <v>-87404.04</v>
      </c>
      <c r="G350" s="21">
        <v>164</v>
      </c>
      <c r="H350" s="22">
        <v>532.86</v>
      </c>
      <c r="I350" s="20">
        <v>-15</v>
      </c>
      <c r="J350" s="20">
        <v>0</v>
      </c>
      <c r="K350" s="23">
        <v>41234</v>
      </c>
      <c r="L350" s="24">
        <v>-87389.04</v>
      </c>
      <c r="M350" s="25" t="s">
        <v>883</v>
      </c>
    </row>
    <row r="351" spans="2:13" ht="15" x14ac:dyDescent="0.25">
      <c r="B351" s="8">
        <v>41229</v>
      </c>
      <c r="C351" s="9" t="s">
        <v>68</v>
      </c>
      <c r="D351" s="9" t="s">
        <v>173</v>
      </c>
      <c r="E351" s="10" t="s">
        <v>174</v>
      </c>
      <c r="F351" s="11">
        <v>86236.58</v>
      </c>
      <c r="G351" s="12">
        <v>-1659</v>
      </c>
      <c r="H351" s="13">
        <v>51.990099999999998</v>
      </c>
      <c r="I351" s="11">
        <v>-15</v>
      </c>
      <c r="J351" s="11">
        <v>0</v>
      </c>
      <c r="K351" s="14">
        <v>41234</v>
      </c>
      <c r="L351" s="15">
        <v>86251.58</v>
      </c>
      <c r="M351" s="25" t="s">
        <v>884</v>
      </c>
    </row>
    <row r="352" spans="2:13" ht="15" x14ac:dyDescent="0.25">
      <c r="B352" s="17">
        <v>41239</v>
      </c>
      <c r="C352" s="18" t="s">
        <v>27</v>
      </c>
      <c r="D352" s="18" t="s">
        <v>101</v>
      </c>
      <c r="E352" s="19" t="s">
        <v>102</v>
      </c>
      <c r="F352" s="20">
        <v>52555.77</v>
      </c>
      <c r="G352" s="21">
        <v>-689</v>
      </c>
      <c r="H352" s="22">
        <v>76.3001</v>
      </c>
      <c r="I352" s="20">
        <v>-15</v>
      </c>
      <c r="J352" s="20">
        <v>0</v>
      </c>
      <c r="K352" s="23">
        <v>41242</v>
      </c>
      <c r="L352" s="24">
        <v>52570.77</v>
      </c>
      <c r="M352" s="25" t="s">
        <v>884</v>
      </c>
    </row>
    <row r="353" spans="2:13" ht="15" x14ac:dyDescent="0.25">
      <c r="B353" s="8">
        <v>41239</v>
      </c>
      <c r="C353" s="9" t="s">
        <v>27</v>
      </c>
      <c r="D353" s="9" t="s">
        <v>367</v>
      </c>
      <c r="E353" s="10" t="s">
        <v>368</v>
      </c>
      <c r="F353" s="11">
        <v>-76376.58</v>
      </c>
      <c r="G353" s="12">
        <f>798*2</f>
        <v>1596</v>
      </c>
      <c r="H353" s="13">
        <f>95.6912/2</f>
        <v>47.845599999999997</v>
      </c>
      <c r="I353" s="11">
        <v>-15</v>
      </c>
      <c r="J353" s="11">
        <v>0</v>
      </c>
      <c r="K353" s="14">
        <v>41242</v>
      </c>
      <c r="L353" s="15">
        <v>-76361.58</v>
      </c>
      <c r="M353" s="25" t="s">
        <v>883</v>
      </c>
    </row>
    <row r="354" spans="2:13" ht="15" x14ac:dyDescent="0.25">
      <c r="B354" s="17">
        <v>41239</v>
      </c>
      <c r="C354" s="18" t="s">
        <v>105</v>
      </c>
      <c r="D354" s="18" t="s">
        <v>298</v>
      </c>
      <c r="E354" s="19" t="s">
        <v>299</v>
      </c>
      <c r="F354" s="20">
        <v>40532.21</v>
      </c>
      <c r="G354" s="21">
        <v>-2055</v>
      </c>
      <c r="H354" s="22">
        <v>19.731000000000002</v>
      </c>
      <c r="I354" s="20">
        <v>-15</v>
      </c>
      <c r="J354" s="20">
        <v>0</v>
      </c>
      <c r="K354" s="23">
        <v>41242</v>
      </c>
      <c r="L354" s="24">
        <v>40547.21</v>
      </c>
      <c r="M354" s="25" t="s">
        <v>884</v>
      </c>
    </row>
    <row r="355" spans="2:13" ht="15" x14ac:dyDescent="0.25">
      <c r="B355" s="8">
        <v>41239</v>
      </c>
      <c r="C355" s="9" t="s">
        <v>105</v>
      </c>
      <c r="D355" s="9" t="s">
        <v>333</v>
      </c>
      <c r="E355" s="10" t="s">
        <v>334</v>
      </c>
      <c r="F355" s="11">
        <v>-28668.35</v>
      </c>
      <c r="G355" s="12">
        <v>460</v>
      </c>
      <c r="H355" s="13">
        <v>62.289900000000003</v>
      </c>
      <c r="I355" s="11">
        <v>-15</v>
      </c>
      <c r="J355" s="11">
        <v>0</v>
      </c>
      <c r="K355" s="14">
        <v>41242</v>
      </c>
      <c r="L355" s="15">
        <v>-28653.35</v>
      </c>
      <c r="M355" s="25" t="s">
        <v>886</v>
      </c>
    </row>
    <row r="356" spans="2:13" ht="15" x14ac:dyDescent="0.25">
      <c r="B356" s="17">
        <v>41239</v>
      </c>
      <c r="C356" s="18" t="s">
        <v>105</v>
      </c>
      <c r="D356" s="18" t="s">
        <v>272</v>
      </c>
      <c r="E356" s="19" t="s">
        <v>273</v>
      </c>
      <c r="F356" s="20">
        <v>57238.07</v>
      </c>
      <c r="G356" s="21">
        <v>-1445</v>
      </c>
      <c r="H356" s="22">
        <v>39.621499999999997</v>
      </c>
      <c r="I356" s="20">
        <v>-15</v>
      </c>
      <c r="J356" s="20">
        <v>0</v>
      </c>
      <c r="K356" s="23">
        <v>41242</v>
      </c>
      <c r="L356" s="24">
        <v>57253.07</v>
      </c>
      <c r="M356" s="25" t="s">
        <v>885</v>
      </c>
    </row>
    <row r="357" spans="2:13" ht="15" x14ac:dyDescent="0.25">
      <c r="B357" s="8">
        <v>41246</v>
      </c>
      <c r="C357" s="9" t="s">
        <v>105</v>
      </c>
      <c r="D357" s="9" t="s">
        <v>369</v>
      </c>
      <c r="E357" s="10" t="s">
        <v>370</v>
      </c>
      <c r="F357" s="11">
        <v>-76910.759999999995</v>
      </c>
      <c r="G357" s="12">
        <v>2400</v>
      </c>
      <c r="H357" s="13">
        <v>32.039900000000003</v>
      </c>
      <c r="I357" s="11">
        <v>-15</v>
      </c>
      <c r="J357" s="11">
        <v>0</v>
      </c>
      <c r="K357" s="14">
        <v>41249</v>
      </c>
      <c r="L357" s="15">
        <v>-76895.759999999995</v>
      </c>
      <c r="M357" s="25" t="s">
        <v>883</v>
      </c>
    </row>
    <row r="358" spans="2:13" ht="15" x14ac:dyDescent="0.25">
      <c r="B358" s="17">
        <v>41250</v>
      </c>
      <c r="C358" s="18" t="s">
        <v>105</v>
      </c>
      <c r="D358" s="18" t="s">
        <v>165</v>
      </c>
      <c r="E358" s="19" t="s">
        <v>166</v>
      </c>
      <c r="F358" s="20">
        <v>-68120.7</v>
      </c>
      <c r="G358" s="21">
        <v>1170</v>
      </c>
      <c r="H358" s="22">
        <v>58.21</v>
      </c>
      <c r="I358" s="20">
        <v>-15</v>
      </c>
      <c r="J358" s="20">
        <v>0</v>
      </c>
      <c r="K358" s="23">
        <v>41255</v>
      </c>
      <c r="L358" s="24">
        <v>-68105.7</v>
      </c>
      <c r="M358" s="25" t="s">
        <v>883</v>
      </c>
    </row>
    <row r="359" spans="2:13" ht="15" x14ac:dyDescent="0.25">
      <c r="B359" s="8">
        <v>41250</v>
      </c>
      <c r="C359" s="9" t="s">
        <v>105</v>
      </c>
      <c r="D359" s="9" t="s">
        <v>341</v>
      </c>
      <c r="E359" s="10" t="s">
        <v>342</v>
      </c>
      <c r="F359" s="11">
        <v>67652.92</v>
      </c>
      <c r="G359" s="12">
        <v>-5233</v>
      </c>
      <c r="H359" s="13">
        <v>12.930999999999999</v>
      </c>
      <c r="I359" s="11">
        <v>-15</v>
      </c>
      <c r="J359" s="11">
        <v>0</v>
      </c>
      <c r="K359" s="14">
        <v>41255</v>
      </c>
      <c r="L359" s="15">
        <v>67667.92</v>
      </c>
      <c r="M359" s="25" t="s">
        <v>884</v>
      </c>
    </row>
    <row r="360" spans="2:13" ht="15" x14ac:dyDescent="0.25">
      <c r="B360" s="17">
        <v>41256</v>
      </c>
      <c r="C360" s="18" t="s">
        <v>44</v>
      </c>
      <c r="D360" s="18" t="s">
        <v>335</v>
      </c>
      <c r="E360" s="19" t="s">
        <v>336</v>
      </c>
      <c r="F360" s="20">
        <v>33263.26</v>
      </c>
      <c r="G360" s="21">
        <v>-822</v>
      </c>
      <c r="H360" s="22">
        <v>40.484499999999997</v>
      </c>
      <c r="I360" s="20">
        <v>-15</v>
      </c>
      <c r="J360" s="20">
        <v>0</v>
      </c>
      <c r="K360" s="23">
        <v>41261</v>
      </c>
      <c r="L360" s="24">
        <v>33278.26</v>
      </c>
      <c r="M360" s="25" t="s">
        <v>884</v>
      </c>
    </row>
    <row r="361" spans="2:13" ht="15" x14ac:dyDescent="0.25">
      <c r="B361" s="8">
        <v>41256</v>
      </c>
      <c r="C361" s="9" t="s">
        <v>44</v>
      </c>
      <c r="D361" s="9" t="s">
        <v>371</v>
      </c>
      <c r="E361" s="10" t="s">
        <v>372</v>
      </c>
      <c r="F361" s="11">
        <v>-33456.230000000003</v>
      </c>
      <c r="G361" s="12">
        <v>730</v>
      </c>
      <c r="H361" s="13">
        <v>45.809899999999999</v>
      </c>
      <c r="I361" s="11">
        <v>-15</v>
      </c>
      <c r="J361" s="11">
        <v>0</v>
      </c>
      <c r="K361" s="14">
        <v>41261</v>
      </c>
      <c r="L361" s="15">
        <v>-33441.230000000003</v>
      </c>
      <c r="M361" s="25" t="s">
        <v>883</v>
      </c>
    </row>
    <row r="362" spans="2:13" ht="15" x14ac:dyDescent="0.25">
      <c r="B362" s="17">
        <v>41263</v>
      </c>
      <c r="C362" s="18" t="s">
        <v>24</v>
      </c>
      <c r="D362" s="18" t="s">
        <v>373</v>
      </c>
      <c r="E362" s="19" t="s">
        <v>374</v>
      </c>
      <c r="F362" s="20">
        <v>-47591.45</v>
      </c>
      <c r="G362" s="21">
        <v>1045</v>
      </c>
      <c r="H362" s="22">
        <v>45.527700000000003</v>
      </c>
      <c r="I362" s="20">
        <v>-15</v>
      </c>
      <c r="J362" s="20">
        <v>0</v>
      </c>
      <c r="K362" s="23">
        <v>41269</v>
      </c>
      <c r="L362" s="24">
        <v>-47576.45</v>
      </c>
      <c r="M362" s="25" t="s">
        <v>883</v>
      </c>
    </row>
    <row r="363" spans="2:13" ht="15" x14ac:dyDescent="0.25">
      <c r="B363" s="8">
        <v>41263</v>
      </c>
      <c r="C363" s="9" t="s">
        <v>24</v>
      </c>
      <c r="D363" s="9" t="s">
        <v>73</v>
      </c>
      <c r="E363" s="10" t="s">
        <v>74</v>
      </c>
      <c r="F363" s="11">
        <v>48326.61</v>
      </c>
      <c r="G363" s="12">
        <v>-540</v>
      </c>
      <c r="H363" s="13">
        <v>89.521500000000003</v>
      </c>
      <c r="I363" s="11">
        <v>-15</v>
      </c>
      <c r="J363" s="11">
        <v>0</v>
      </c>
      <c r="K363" s="14">
        <v>41269</v>
      </c>
      <c r="L363" s="15">
        <v>48341.61</v>
      </c>
      <c r="M363" s="25" t="s">
        <v>884</v>
      </c>
    </row>
    <row r="364" spans="2:13" ht="15" x14ac:dyDescent="0.25">
      <c r="B364" s="17">
        <v>41278</v>
      </c>
      <c r="C364" s="26" t="s">
        <v>375</v>
      </c>
      <c r="D364" s="18" t="s">
        <v>376</v>
      </c>
      <c r="E364" s="19" t="s">
        <v>377</v>
      </c>
      <c r="F364" s="20">
        <v>-399951.32</v>
      </c>
      <c r="G364" s="21">
        <v>2735</v>
      </c>
      <c r="H364" s="22">
        <v>146.22900000000001</v>
      </c>
      <c r="I364" s="20">
        <v>-15</v>
      </c>
      <c r="J364" s="20">
        <v>0</v>
      </c>
      <c r="K364" s="23">
        <v>41283</v>
      </c>
      <c r="L364" s="24">
        <v>-399936.32</v>
      </c>
      <c r="M364" s="25" t="s">
        <v>883</v>
      </c>
    </row>
    <row r="365" spans="2:13" ht="15" x14ac:dyDescent="0.25">
      <c r="B365" s="8">
        <v>41288</v>
      </c>
      <c r="C365" s="27" t="s">
        <v>375</v>
      </c>
      <c r="D365" s="9" t="s">
        <v>376</v>
      </c>
      <c r="E365" s="10" t="s">
        <v>377</v>
      </c>
      <c r="F365" s="11">
        <v>149733.24</v>
      </c>
      <c r="G365" s="12">
        <v>-1020</v>
      </c>
      <c r="H365" s="13">
        <v>146.81200000000001</v>
      </c>
      <c r="I365" s="11">
        <v>-15</v>
      </c>
      <c r="J365" s="11">
        <v>0</v>
      </c>
      <c r="K365" s="14">
        <v>41291</v>
      </c>
      <c r="L365" s="15">
        <v>149748.24</v>
      </c>
      <c r="M365" s="25" t="s">
        <v>885</v>
      </c>
    </row>
    <row r="366" spans="2:13" ht="15" x14ac:dyDescent="0.25">
      <c r="B366" s="17">
        <v>41292</v>
      </c>
      <c r="C366" s="18" t="s">
        <v>13</v>
      </c>
      <c r="D366" s="18" t="s">
        <v>179</v>
      </c>
      <c r="E366" s="19" t="s">
        <v>180</v>
      </c>
      <c r="F366" s="20">
        <v>-41449</v>
      </c>
      <c r="G366" s="21">
        <v>500</v>
      </c>
      <c r="H366" s="22">
        <v>82.867999999999995</v>
      </c>
      <c r="I366" s="20">
        <v>-15</v>
      </c>
      <c r="J366" s="20">
        <v>0</v>
      </c>
      <c r="K366" s="23">
        <v>41298</v>
      </c>
      <c r="L366" s="24">
        <v>-41434</v>
      </c>
      <c r="M366" s="25" t="s">
        <v>886</v>
      </c>
    </row>
    <row r="367" spans="2:13" ht="15" x14ac:dyDescent="0.25">
      <c r="B367" s="8">
        <v>41292</v>
      </c>
      <c r="C367" s="9" t="s">
        <v>68</v>
      </c>
      <c r="D367" s="9" t="s">
        <v>378</v>
      </c>
      <c r="E367" s="10" t="s">
        <v>379</v>
      </c>
      <c r="F367" s="11">
        <v>-45914.879999999997</v>
      </c>
      <c r="G367" s="12">
        <v>1250</v>
      </c>
      <c r="H367" s="13">
        <v>36.719900000000003</v>
      </c>
      <c r="I367" s="11">
        <v>-15</v>
      </c>
      <c r="J367" s="11">
        <v>0</v>
      </c>
      <c r="K367" s="14">
        <v>41298</v>
      </c>
      <c r="L367" s="15">
        <v>-45899.88</v>
      </c>
      <c r="M367" s="25" t="s">
        <v>886</v>
      </c>
    </row>
    <row r="368" spans="2:13" ht="15" x14ac:dyDescent="0.25">
      <c r="B368" s="17">
        <v>41292</v>
      </c>
      <c r="C368" s="18" t="s">
        <v>105</v>
      </c>
      <c r="D368" s="18" t="s">
        <v>380</v>
      </c>
      <c r="E368" s="19" t="s">
        <v>381</v>
      </c>
      <c r="F368" s="20">
        <v>-88651.79</v>
      </c>
      <c r="G368" s="21">
        <v>1633</v>
      </c>
      <c r="H368" s="22">
        <v>54.278500000000001</v>
      </c>
      <c r="I368" s="20">
        <v>-15</v>
      </c>
      <c r="J368" s="20">
        <v>0</v>
      </c>
      <c r="K368" s="23">
        <v>41298</v>
      </c>
      <c r="L368" s="24">
        <v>-88636.79</v>
      </c>
      <c r="M368" s="25" t="s">
        <v>883</v>
      </c>
    </row>
    <row r="369" spans="2:13" ht="15" x14ac:dyDescent="0.25">
      <c r="B369" s="8">
        <v>41292</v>
      </c>
      <c r="C369" s="9" t="s">
        <v>105</v>
      </c>
      <c r="D369" s="9" t="s">
        <v>165</v>
      </c>
      <c r="E369" s="10" t="s">
        <v>166</v>
      </c>
      <c r="F369" s="11">
        <v>-29460.74</v>
      </c>
      <c r="G369" s="12">
        <v>451</v>
      </c>
      <c r="H369" s="13">
        <v>65.289900000000003</v>
      </c>
      <c r="I369" s="11">
        <v>-15</v>
      </c>
      <c r="J369" s="11">
        <v>0</v>
      </c>
      <c r="K369" s="14">
        <v>41298</v>
      </c>
      <c r="L369" s="15">
        <v>-29445.74</v>
      </c>
      <c r="M369" s="25" t="s">
        <v>886</v>
      </c>
    </row>
    <row r="370" spans="2:13" ht="15" x14ac:dyDescent="0.25">
      <c r="B370" s="17">
        <v>41296</v>
      </c>
      <c r="C370" s="26" t="s">
        <v>375</v>
      </c>
      <c r="D370" s="18" t="s">
        <v>376</v>
      </c>
      <c r="E370" s="19" t="s">
        <v>377</v>
      </c>
      <c r="F370" s="20">
        <v>150426.51999999999</v>
      </c>
      <c r="G370" s="21">
        <v>-1010</v>
      </c>
      <c r="H370" s="22">
        <v>148.952</v>
      </c>
      <c r="I370" s="20">
        <v>-15</v>
      </c>
      <c r="J370" s="20">
        <v>0</v>
      </c>
      <c r="K370" s="23">
        <v>41299</v>
      </c>
      <c r="L370" s="24">
        <v>150441.51999999999</v>
      </c>
      <c r="M370" s="25" t="s">
        <v>885</v>
      </c>
    </row>
    <row r="371" spans="2:13" ht="15" x14ac:dyDescent="0.25">
      <c r="B371" s="8">
        <v>41296</v>
      </c>
      <c r="C371" s="9" t="s">
        <v>11</v>
      </c>
      <c r="D371" s="9" t="s">
        <v>20</v>
      </c>
      <c r="E371" s="10" t="s">
        <v>21</v>
      </c>
      <c r="F371" s="11">
        <v>-44760.99</v>
      </c>
      <c r="G371" s="12">
        <v>382</v>
      </c>
      <c r="H371" s="13">
        <v>117.1361</v>
      </c>
      <c r="I371" s="11">
        <v>-15</v>
      </c>
      <c r="J371" s="11">
        <v>0</v>
      </c>
      <c r="K371" s="14">
        <v>41299</v>
      </c>
      <c r="L371" s="15">
        <v>-44745.99</v>
      </c>
      <c r="M371" s="25" t="s">
        <v>883</v>
      </c>
    </row>
    <row r="372" spans="2:13" ht="15" x14ac:dyDescent="0.25">
      <c r="B372" s="17">
        <v>41296</v>
      </c>
      <c r="C372" s="18" t="s">
        <v>13</v>
      </c>
      <c r="D372" s="18" t="s">
        <v>296</v>
      </c>
      <c r="E372" s="19" t="s">
        <v>297</v>
      </c>
      <c r="F372" s="20">
        <v>74334.11</v>
      </c>
      <c r="G372" s="21">
        <v>-1100</v>
      </c>
      <c r="H372" s="22">
        <v>67.590100000000007</v>
      </c>
      <c r="I372" s="20">
        <v>-15</v>
      </c>
      <c r="J372" s="20">
        <v>0</v>
      </c>
      <c r="K372" s="23">
        <v>41299</v>
      </c>
      <c r="L372" s="24">
        <v>74349.11</v>
      </c>
      <c r="M372" s="25" t="s">
        <v>884</v>
      </c>
    </row>
    <row r="373" spans="2:13" ht="15" x14ac:dyDescent="0.25">
      <c r="B373" s="8">
        <v>41296</v>
      </c>
      <c r="C373" s="9" t="s">
        <v>13</v>
      </c>
      <c r="D373" s="9" t="s">
        <v>382</v>
      </c>
      <c r="E373" s="10" t="s">
        <v>383</v>
      </c>
      <c r="F373" s="11">
        <v>-104777.08</v>
      </c>
      <c r="G373" s="12">
        <v>4250</v>
      </c>
      <c r="H373" s="13">
        <v>24.649899999999999</v>
      </c>
      <c r="I373" s="11">
        <v>-15</v>
      </c>
      <c r="J373" s="11">
        <v>0</v>
      </c>
      <c r="K373" s="14">
        <v>41299</v>
      </c>
      <c r="L373" s="15">
        <v>-104762.08</v>
      </c>
      <c r="M373" s="25" t="s">
        <v>883</v>
      </c>
    </row>
    <row r="374" spans="2:13" ht="15" x14ac:dyDescent="0.25">
      <c r="B374" s="17">
        <v>41299</v>
      </c>
      <c r="C374" s="18" t="s">
        <v>105</v>
      </c>
      <c r="D374" s="18" t="s">
        <v>264</v>
      </c>
      <c r="E374" s="19" t="s">
        <v>265</v>
      </c>
      <c r="F374" s="20">
        <v>30844.5</v>
      </c>
      <c r="G374" s="21">
        <f>-70*7</f>
        <v>-490</v>
      </c>
      <c r="H374" s="22">
        <f>440.85/7</f>
        <v>62.978571428571435</v>
      </c>
      <c r="I374" s="20">
        <v>-15</v>
      </c>
      <c r="J374" s="20">
        <v>0</v>
      </c>
      <c r="K374" s="23">
        <v>41304</v>
      </c>
      <c r="L374" s="24">
        <v>30859.5</v>
      </c>
      <c r="M374" s="25" t="s">
        <v>885</v>
      </c>
    </row>
    <row r="375" spans="2:13" ht="15" x14ac:dyDescent="0.25">
      <c r="B375" s="8">
        <v>41302</v>
      </c>
      <c r="C375" s="9" t="s">
        <v>11</v>
      </c>
      <c r="D375" s="9" t="s">
        <v>51</v>
      </c>
      <c r="E375" s="10" t="s">
        <v>901</v>
      </c>
      <c r="F375" s="11">
        <v>40556.39</v>
      </c>
      <c r="G375" s="12">
        <v>-1095</v>
      </c>
      <c r="H375" s="13">
        <v>37.051499999999997</v>
      </c>
      <c r="I375" s="11">
        <v>-15</v>
      </c>
      <c r="J375" s="11">
        <v>0</v>
      </c>
      <c r="K375" s="14">
        <v>41305</v>
      </c>
      <c r="L375" s="15">
        <v>40571.39</v>
      </c>
      <c r="M375" s="25" t="s">
        <v>885</v>
      </c>
    </row>
    <row r="376" spans="2:13" ht="15" x14ac:dyDescent="0.25">
      <c r="B376" s="17">
        <v>41302</v>
      </c>
      <c r="C376" s="18" t="s">
        <v>13</v>
      </c>
      <c r="D376" s="18" t="s">
        <v>238</v>
      </c>
      <c r="E376" s="19" t="s">
        <v>239</v>
      </c>
      <c r="F376" s="20">
        <v>-150389.45000000001</v>
      </c>
      <c r="G376" s="21">
        <v>3550</v>
      </c>
      <c r="H376" s="22">
        <v>42.359000000000002</v>
      </c>
      <c r="I376" s="20">
        <v>-15</v>
      </c>
      <c r="J376" s="20">
        <v>0</v>
      </c>
      <c r="K376" s="23">
        <v>41305</v>
      </c>
      <c r="L376" s="24">
        <v>-150374.45000000001</v>
      </c>
      <c r="M376" s="25" t="s">
        <v>883</v>
      </c>
    </row>
    <row r="377" spans="2:13" ht="15" x14ac:dyDescent="0.25">
      <c r="B377" s="8">
        <v>41302</v>
      </c>
      <c r="C377" s="9" t="s">
        <v>13</v>
      </c>
      <c r="D377" s="9" t="s">
        <v>89</v>
      </c>
      <c r="E377" s="10" t="s">
        <v>90</v>
      </c>
      <c r="F377" s="11">
        <v>107374.3</v>
      </c>
      <c r="G377" s="12">
        <v>-2300</v>
      </c>
      <c r="H377" s="13">
        <v>46.691000000000003</v>
      </c>
      <c r="I377" s="11">
        <v>-15</v>
      </c>
      <c r="J377" s="11">
        <v>0</v>
      </c>
      <c r="K377" s="14">
        <v>41305</v>
      </c>
      <c r="L377" s="15">
        <v>107389.3</v>
      </c>
      <c r="M377" s="25" t="s">
        <v>884</v>
      </c>
    </row>
    <row r="378" spans="2:13" ht="15" x14ac:dyDescent="0.25">
      <c r="B378" s="17">
        <v>41309</v>
      </c>
      <c r="C378" s="26" t="s">
        <v>375</v>
      </c>
      <c r="D378" s="18" t="s">
        <v>376</v>
      </c>
      <c r="E378" s="19" t="s">
        <v>377</v>
      </c>
      <c r="F378" s="20">
        <v>105441.02</v>
      </c>
      <c r="G378" s="21">
        <v>-705</v>
      </c>
      <c r="H378" s="22">
        <v>149.583</v>
      </c>
      <c r="I378" s="20">
        <v>-15</v>
      </c>
      <c r="J378" s="20">
        <v>0</v>
      </c>
      <c r="K378" s="23">
        <v>41312</v>
      </c>
      <c r="L378" s="24">
        <v>105456.02</v>
      </c>
      <c r="M378" s="25" t="s">
        <v>884</v>
      </c>
    </row>
    <row r="379" spans="2:13" ht="15" x14ac:dyDescent="0.25">
      <c r="B379" s="8">
        <v>41309</v>
      </c>
      <c r="C379" s="9" t="s">
        <v>13</v>
      </c>
      <c r="D379" s="9" t="s">
        <v>361</v>
      </c>
      <c r="E379" s="10" t="s">
        <v>362</v>
      </c>
      <c r="F379" s="11">
        <v>-36164.9</v>
      </c>
      <c r="G379" s="12">
        <v>1000</v>
      </c>
      <c r="H379" s="13">
        <v>36.149900000000002</v>
      </c>
      <c r="I379" s="11">
        <v>-15</v>
      </c>
      <c r="J379" s="11">
        <v>0</v>
      </c>
      <c r="K379" s="14">
        <v>41312</v>
      </c>
      <c r="L379" s="15">
        <v>-36149.9</v>
      </c>
      <c r="M379" s="25" t="s">
        <v>886</v>
      </c>
    </row>
    <row r="380" spans="2:13" ht="15" x14ac:dyDescent="0.25">
      <c r="B380" s="17">
        <v>41309</v>
      </c>
      <c r="C380" s="18" t="s">
        <v>105</v>
      </c>
      <c r="D380" s="18" t="s">
        <v>316</v>
      </c>
      <c r="E380" s="19" t="s">
        <v>605</v>
      </c>
      <c r="F380" s="20">
        <v>-28147.21</v>
      </c>
      <c r="G380" s="21">
        <f>37*2</f>
        <v>74</v>
      </c>
      <c r="H380" s="22">
        <f>760.3299/2</f>
        <v>380.16494999999998</v>
      </c>
      <c r="I380" s="20">
        <v>-15</v>
      </c>
      <c r="J380" s="20">
        <v>0</v>
      </c>
      <c r="K380" s="23">
        <v>41312</v>
      </c>
      <c r="L380" s="24">
        <v>-28132.21</v>
      </c>
      <c r="M380" s="25" t="s">
        <v>886</v>
      </c>
    </row>
    <row r="381" spans="2:13" ht="15" x14ac:dyDescent="0.25">
      <c r="B381" s="8">
        <v>41309</v>
      </c>
      <c r="C381" s="9" t="s">
        <v>105</v>
      </c>
      <c r="D381" s="9" t="s">
        <v>300</v>
      </c>
      <c r="E381" s="10" t="s">
        <v>301</v>
      </c>
      <c r="F381" s="11">
        <v>-49741.98</v>
      </c>
      <c r="G381" s="12">
        <v>244</v>
      </c>
      <c r="H381" s="13">
        <v>203.79910000000001</v>
      </c>
      <c r="I381" s="11">
        <v>-15</v>
      </c>
      <c r="J381" s="11">
        <v>0</v>
      </c>
      <c r="K381" s="14">
        <v>41312</v>
      </c>
      <c r="L381" s="15">
        <v>-49726.98</v>
      </c>
      <c r="M381" s="25" t="s">
        <v>886</v>
      </c>
    </row>
    <row r="382" spans="2:13" ht="15" x14ac:dyDescent="0.25">
      <c r="B382" s="17">
        <v>41310</v>
      </c>
      <c r="C382" s="18" t="s">
        <v>54</v>
      </c>
      <c r="D382" s="18" t="s">
        <v>163</v>
      </c>
      <c r="E382" s="19" t="s">
        <v>164</v>
      </c>
      <c r="F382" s="20">
        <v>-60162.3</v>
      </c>
      <c r="G382" s="21">
        <v>920</v>
      </c>
      <c r="H382" s="22">
        <v>65.377499999999998</v>
      </c>
      <c r="I382" s="20">
        <v>-15</v>
      </c>
      <c r="J382" s="20">
        <v>0</v>
      </c>
      <c r="K382" s="23">
        <v>41313</v>
      </c>
      <c r="L382" s="24">
        <v>-60147.3</v>
      </c>
      <c r="M382" s="25" t="s">
        <v>883</v>
      </c>
    </row>
    <row r="383" spans="2:13" ht="15" x14ac:dyDescent="0.25">
      <c r="B383" s="8">
        <v>41310</v>
      </c>
      <c r="C383" s="9" t="s">
        <v>54</v>
      </c>
      <c r="D383" s="9" t="s">
        <v>306</v>
      </c>
      <c r="E383" s="10" t="s">
        <v>307</v>
      </c>
      <c r="F383" s="11">
        <v>50840.04</v>
      </c>
      <c r="G383" s="12">
        <v>-1620</v>
      </c>
      <c r="H383" s="13">
        <v>31.391999999999999</v>
      </c>
      <c r="I383" s="11">
        <v>-15</v>
      </c>
      <c r="J383" s="11">
        <v>0</v>
      </c>
      <c r="K383" s="14">
        <v>41313</v>
      </c>
      <c r="L383" s="15">
        <v>50855.040000000001</v>
      </c>
      <c r="M383" s="25" t="s">
        <v>884</v>
      </c>
    </row>
    <row r="384" spans="2:13" ht="15" x14ac:dyDescent="0.25">
      <c r="B384" s="17">
        <v>41311</v>
      </c>
      <c r="C384" s="18" t="s">
        <v>27</v>
      </c>
      <c r="D384" s="18" t="s">
        <v>236</v>
      </c>
      <c r="E384" s="19" t="s">
        <v>237</v>
      </c>
      <c r="F384" s="20">
        <v>-30110.57</v>
      </c>
      <c r="G384" s="21">
        <v>383</v>
      </c>
      <c r="H384" s="22">
        <v>78.578500000000005</v>
      </c>
      <c r="I384" s="20">
        <v>-15</v>
      </c>
      <c r="J384" s="20">
        <v>0</v>
      </c>
      <c r="K384" s="23">
        <v>41316</v>
      </c>
      <c r="L384" s="24">
        <v>-30095.57</v>
      </c>
      <c r="M384" s="25" t="s">
        <v>886</v>
      </c>
    </row>
    <row r="385" spans="2:13" ht="15" x14ac:dyDescent="0.25">
      <c r="B385" s="8">
        <v>41312</v>
      </c>
      <c r="C385" s="9" t="s">
        <v>24</v>
      </c>
      <c r="D385" s="9" t="s">
        <v>373</v>
      </c>
      <c r="E385" s="10" t="s">
        <v>374</v>
      </c>
      <c r="F385" s="11">
        <v>-19399.8</v>
      </c>
      <c r="G385" s="12">
        <v>410</v>
      </c>
      <c r="H385" s="13">
        <v>47.28</v>
      </c>
      <c r="I385" s="11">
        <v>-15</v>
      </c>
      <c r="J385" s="11">
        <v>0</v>
      </c>
      <c r="K385" s="14">
        <v>41317</v>
      </c>
      <c r="L385" s="15">
        <v>-19384.8</v>
      </c>
      <c r="M385" s="25" t="s">
        <v>886</v>
      </c>
    </row>
    <row r="386" spans="2:13" ht="15" x14ac:dyDescent="0.25">
      <c r="B386" s="17">
        <v>41313</v>
      </c>
      <c r="C386" s="18" t="s">
        <v>11</v>
      </c>
      <c r="D386" s="18" t="s">
        <v>22</v>
      </c>
      <c r="E386" s="19" t="s">
        <v>23</v>
      </c>
      <c r="F386" s="20">
        <v>-30022.11</v>
      </c>
      <c r="G386" s="21">
        <v>420</v>
      </c>
      <c r="H386" s="22">
        <v>71.445499999999996</v>
      </c>
      <c r="I386" s="20">
        <v>-15</v>
      </c>
      <c r="J386" s="20">
        <v>0</v>
      </c>
      <c r="K386" s="23">
        <v>41318</v>
      </c>
      <c r="L386" s="24">
        <v>-30007.11</v>
      </c>
      <c r="M386" s="25" t="s">
        <v>886</v>
      </c>
    </row>
    <row r="387" spans="2:13" ht="15" x14ac:dyDescent="0.25">
      <c r="B387" s="8">
        <v>41313</v>
      </c>
      <c r="C387" s="9" t="s">
        <v>13</v>
      </c>
      <c r="D387" s="9" t="s">
        <v>161</v>
      </c>
      <c r="E387" s="10" t="s">
        <v>162</v>
      </c>
      <c r="F387" s="11">
        <v>-29990.73</v>
      </c>
      <c r="G387" s="12">
        <v>860</v>
      </c>
      <c r="H387" s="13">
        <v>34.855499999999999</v>
      </c>
      <c r="I387" s="11">
        <v>-15</v>
      </c>
      <c r="J387" s="11">
        <v>0</v>
      </c>
      <c r="K387" s="14">
        <v>41318</v>
      </c>
      <c r="L387" s="15">
        <v>-29975.73</v>
      </c>
      <c r="M387" s="25" t="s">
        <v>886</v>
      </c>
    </row>
    <row r="388" spans="2:13" ht="15" x14ac:dyDescent="0.25">
      <c r="B388" s="17">
        <v>41313</v>
      </c>
      <c r="C388" s="18" t="s">
        <v>68</v>
      </c>
      <c r="D388" s="18" t="s">
        <v>324</v>
      </c>
      <c r="E388" s="19" t="s">
        <v>325</v>
      </c>
      <c r="F388" s="20">
        <v>-24702.3</v>
      </c>
      <c r="G388" s="21">
        <v>600</v>
      </c>
      <c r="H388" s="22">
        <v>41.145499999999998</v>
      </c>
      <c r="I388" s="20">
        <v>-15</v>
      </c>
      <c r="J388" s="20">
        <v>0</v>
      </c>
      <c r="K388" s="23">
        <v>41318</v>
      </c>
      <c r="L388" s="24">
        <v>-24687.3</v>
      </c>
      <c r="M388" s="25" t="s">
        <v>886</v>
      </c>
    </row>
    <row r="389" spans="2:13" ht="15" x14ac:dyDescent="0.25">
      <c r="B389" s="8">
        <v>41313</v>
      </c>
      <c r="C389" s="9" t="s">
        <v>54</v>
      </c>
      <c r="D389" s="9" t="s">
        <v>131</v>
      </c>
      <c r="E389" s="10" t="s">
        <v>132</v>
      </c>
      <c r="F389" s="11">
        <v>-20100.52</v>
      </c>
      <c r="G389" s="12">
        <v>285</v>
      </c>
      <c r="H389" s="13">
        <v>70.475499999999997</v>
      </c>
      <c r="I389" s="11">
        <v>-15</v>
      </c>
      <c r="J389" s="11">
        <v>0</v>
      </c>
      <c r="K389" s="14">
        <v>41318</v>
      </c>
      <c r="L389" s="15">
        <v>-20085.52</v>
      </c>
      <c r="M389" s="25" t="s">
        <v>886</v>
      </c>
    </row>
    <row r="390" spans="2:13" ht="15" x14ac:dyDescent="0.25">
      <c r="B390" s="17">
        <v>41316</v>
      </c>
      <c r="C390" s="18" t="s">
        <v>59</v>
      </c>
      <c r="D390" s="18" t="s">
        <v>60</v>
      </c>
      <c r="E390" s="19" t="s">
        <v>61</v>
      </c>
      <c r="F390" s="20">
        <v>19911.68</v>
      </c>
      <c r="G390" s="21">
        <v>-450</v>
      </c>
      <c r="H390" s="22">
        <v>44.281500000000001</v>
      </c>
      <c r="I390" s="20">
        <v>-15</v>
      </c>
      <c r="J390" s="20">
        <v>0</v>
      </c>
      <c r="K390" s="23">
        <v>41319</v>
      </c>
      <c r="L390" s="24">
        <v>19926.68</v>
      </c>
      <c r="M390" s="25" t="s">
        <v>885</v>
      </c>
    </row>
    <row r="391" spans="2:13" ht="15" x14ac:dyDescent="0.25">
      <c r="B391" s="8">
        <v>41317</v>
      </c>
      <c r="C391" s="9" t="s">
        <v>59</v>
      </c>
      <c r="D391" s="9" t="s">
        <v>314</v>
      </c>
      <c r="E391" s="10" t="s">
        <v>315</v>
      </c>
      <c r="F391" s="11">
        <v>18968.13</v>
      </c>
      <c r="G391" s="12">
        <v>-250</v>
      </c>
      <c r="H391" s="13">
        <v>75.932500000000005</v>
      </c>
      <c r="I391" s="11">
        <v>-15</v>
      </c>
      <c r="J391" s="11">
        <v>0</v>
      </c>
      <c r="K391" s="14">
        <v>41320</v>
      </c>
      <c r="L391" s="15">
        <v>18983.13</v>
      </c>
      <c r="M391" s="25" t="s">
        <v>884</v>
      </c>
    </row>
    <row r="392" spans="2:13" ht="15" x14ac:dyDescent="0.25">
      <c r="B392" s="17">
        <v>41319</v>
      </c>
      <c r="C392" s="18" t="s">
        <v>68</v>
      </c>
      <c r="D392" s="18" t="s">
        <v>384</v>
      </c>
      <c r="E392" s="19" t="s">
        <v>385</v>
      </c>
      <c r="F392" s="20">
        <v>-78618.740000000005</v>
      </c>
      <c r="G392" s="21">
        <v>2350</v>
      </c>
      <c r="H392" s="22">
        <v>33.448399999999999</v>
      </c>
      <c r="I392" s="20">
        <v>-15</v>
      </c>
      <c r="J392" s="20">
        <v>0</v>
      </c>
      <c r="K392" s="23">
        <v>41325</v>
      </c>
      <c r="L392" s="24">
        <v>-78603.740000000005</v>
      </c>
      <c r="M392" s="25" t="s">
        <v>883</v>
      </c>
    </row>
    <row r="393" spans="2:13" ht="15" x14ac:dyDescent="0.25">
      <c r="B393" s="8">
        <v>41319</v>
      </c>
      <c r="C393" s="9" t="s">
        <v>68</v>
      </c>
      <c r="D393" s="9" t="s">
        <v>320</v>
      </c>
      <c r="E393" s="10" t="s">
        <v>321</v>
      </c>
      <c r="F393" s="11">
        <v>52729.89</v>
      </c>
      <c r="G393" s="12">
        <v>-925</v>
      </c>
      <c r="H393" s="13">
        <v>57.021500000000003</v>
      </c>
      <c r="I393" s="11">
        <v>-15</v>
      </c>
      <c r="J393" s="11">
        <v>0</v>
      </c>
      <c r="K393" s="14">
        <v>41325</v>
      </c>
      <c r="L393" s="15">
        <v>52744.89</v>
      </c>
      <c r="M393" s="25" t="s">
        <v>884</v>
      </c>
    </row>
    <row r="394" spans="2:13" ht="15" x14ac:dyDescent="0.25">
      <c r="B394" s="17">
        <v>41326</v>
      </c>
      <c r="C394" s="18" t="s">
        <v>105</v>
      </c>
      <c r="D394" s="18" t="s">
        <v>294</v>
      </c>
      <c r="E394" s="19" t="s">
        <v>295</v>
      </c>
      <c r="F394" s="20">
        <v>81878.38</v>
      </c>
      <c r="G394" s="21">
        <v>-2980</v>
      </c>
      <c r="H394" s="22">
        <v>27.481000000000002</v>
      </c>
      <c r="I394" s="20">
        <v>-15</v>
      </c>
      <c r="J394" s="20">
        <v>0</v>
      </c>
      <c r="K394" s="23">
        <v>41331</v>
      </c>
      <c r="L394" s="24">
        <v>81893.38</v>
      </c>
      <c r="M394" s="25" t="s">
        <v>884</v>
      </c>
    </row>
    <row r="395" spans="2:13" ht="15" x14ac:dyDescent="0.25">
      <c r="B395" s="8">
        <v>41326</v>
      </c>
      <c r="C395" s="9" t="s">
        <v>105</v>
      </c>
      <c r="D395" s="9" t="s">
        <v>226</v>
      </c>
      <c r="E395" s="10" t="s">
        <v>227</v>
      </c>
      <c r="F395" s="11">
        <v>-87211.93</v>
      </c>
      <c r="G395" s="12">
        <v>2543</v>
      </c>
      <c r="H395" s="13">
        <v>34.289000000000001</v>
      </c>
      <c r="I395" s="11">
        <v>-15</v>
      </c>
      <c r="J395" s="11">
        <v>0</v>
      </c>
      <c r="K395" s="14">
        <v>41331</v>
      </c>
      <c r="L395" s="15">
        <v>-87196.93</v>
      </c>
      <c r="M395" s="25" t="s">
        <v>883</v>
      </c>
    </row>
    <row r="396" spans="2:13" ht="15" x14ac:dyDescent="0.25">
      <c r="B396" s="17">
        <v>41330</v>
      </c>
      <c r="C396" s="18" t="s">
        <v>44</v>
      </c>
      <c r="D396" s="18" t="s">
        <v>339</v>
      </c>
      <c r="E396" s="19" t="s">
        <v>340</v>
      </c>
      <c r="F396" s="20">
        <v>41995.95</v>
      </c>
      <c r="G396" s="21">
        <v>-935</v>
      </c>
      <c r="H396" s="22">
        <v>44.9315</v>
      </c>
      <c r="I396" s="20">
        <v>-15</v>
      </c>
      <c r="J396" s="20">
        <v>0</v>
      </c>
      <c r="K396" s="23">
        <v>41333</v>
      </c>
      <c r="L396" s="24">
        <v>42010.95</v>
      </c>
      <c r="M396" s="25" t="s">
        <v>884</v>
      </c>
    </row>
    <row r="397" spans="2:13" ht="15" x14ac:dyDescent="0.25">
      <c r="B397" s="8">
        <v>41338</v>
      </c>
      <c r="C397" s="9" t="s">
        <v>27</v>
      </c>
      <c r="D397" s="9" t="s">
        <v>187</v>
      </c>
      <c r="E397" s="10" t="s">
        <v>188</v>
      </c>
      <c r="F397" s="11">
        <v>-104375.89</v>
      </c>
      <c r="G397" s="12">
        <v>883</v>
      </c>
      <c r="H397" s="13">
        <v>118.18899999999999</v>
      </c>
      <c r="I397" s="11">
        <v>-15</v>
      </c>
      <c r="J397" s="11">
        <v>0</v>
      </c>
      <c r="K397" s="14">
        <v>41341</v>
      </c>
      <c r="L397" s="15">
        <v>-104360.89</v>
      </c>
      <c r="M397" s="25" t="s">
        <v>883</v>
      </c>
    </row>
    <row r="398" spans="2:13" ht="15" x14ac:dyDescent="0.25">
      <c r="B398" s="17">
        <v>41338</v>
      </c>
      <c r="C398" s="18" t="s">
        <v>27</v>
      </c>
      <c r="D398" s="18" t="s">
        <v>327</v>
      </c>
      <c r="E398" s="19" t="s">
        <v>328</v>
      </c>
      <c r="F398" s="20">
        <v>104453.52</v>
      </c>
      <c r="G398" s="21">
        <v>-1521</v>
      </c>
      <c r="H398" s="22">
        <v>68.684100000000001</v>
      </c>
      <c r="I398" s="20">
        <v>-15</v>
      </c>
      <c r="J398" s="20">
        <v>0</v>
      </c>
      <c r="K398" s="23">
        <v>41341</v>
      </c>
      <c r="L398" s="24">
        <v>104468.52</v>
      </c>
      <c r="M398" s="25" t="s">
        <v>884</v>
      </c>
    </row>
    <row r="399" spans="2:13" ht="15" x14ac:dyDescent="0.25">
      <c r="B399" s="8">
        <v>41344</v>
      </c>
      <c r="C399" s="9" t="s">
        <v>24</v>
      </c>
      <c r="D399" s="9" t="s">
        <v>386</v>
      </c>
      <c r="E399" s="10" t="s">
        <v>387</v>
      </c>
      <c r="F399" s="11">
        <v>-62624.75</v>
      </c>
      <c r="G399" s="12">
        <v>3325</v>
      </c>
      <c r="H399" s="13">
        <v>18.829999999999998</v>
      </c>
      <c r="I399" s="11">
        <v>-15</v>
      </c>
      <c r="J399" s="11">
        <v>0</v>
      </c>
      <c r="K399" s="14">
        <v>41347</v>
      </c>
      <c r="L399" s="15">
        <v>-62609.75</v>
      </c>
      <c r="M399" s="25" t="s">
        <v>883</v>
      </c>
    </row>
    <row r="400" spans="2:13" ht="15" x14ac:dyDescent="0.25">
      <c r="B400" s="17">
        <v>41344</v>
      </c>
      <c r="C400" s="18" t="s">
        <v>24</v>
      </c>
      <c r="D400" s="18" t="s">
        <v>221</v>
      </c>
      <c r="E400" s="19" t="s">
        <v>896</v>
      </c>
      <c r="F400" s="20">
        <v>59278.879999999997</v>
      </c>
      <c r="G400" s="21">
        <f>-1325*2</f>
        <v>-2650</v>
      </c>
      <c r="H400" s="22">
        <f>44.7501/2</f>
        <v>22.375050000000002</v>
      </c>
      <c r="I400" s="20">
        <v>-15</v>
      </c>
      <c r="J400" s="20">
        <v>0</v>
      </c>
      <c r="K400" s="23">
        <v>41347</v>
      </c>
      <c r="L400" s="24">
        <v>59293.88</v>
      </c>
      <c r="M400" s="25" t="s">
        <v>885</v>
      </c>
    </row>
    <row r="401" spans="2:13" ht="15" x14ac:dyDescent="0.25">
      <c r="B401" s="8">
        <v>41344</v>
      </c>
      <c r="C401" s="9" t="s">
        <v>13</v>
      </c>
      <c r="D401" s="9" t="s">
        <v>388</v>
      </c>
      <c r="E401" s="10" t="s">
        <v>895</v>
      </c>
      <c r="F401" s="11">
        <v>-78585.53</v>
      </c>
      <c r="G401" s="12">
        <v>1650</v>
      </c>
      <c r="H401" s="13">
        <v>47.618499999999997</v>
      </c>
      <c r="I401" s="11">
        <v>-15</v>
      </c>
      <c r="J401" s="11">
        <v>0</v>
      </c>
      <c r="K401" s="14">
        <v>41347</v>
      </c>
      <c r="L401" s="15">
        <v>-78570.53</v>
      </c>
      <c r="M401" s="25" t="s">
        <v>883</v>
      </c>
    </row>
    <row r="402" spans="2:13" ht="15" x14ac:dyDescent="0.25">
      <c r="B402" s="17">
        <v>41344</v>
      </c>
      <c r="C402" s="18" t="s">
        <v>13</v>
      </c>
      <c r="D402" s="18" t="s">
        <v>179</v>
      </c>
      <c r="E402" s="19" t="s">
        <v>180</v>
      </c>
      <c r="F402" s="20">
        <v>78287.070000000007</v>
      </c>
      <c r="G402" s="21">
        <v>-900</v>
      </c>
      <c r="H402" s="22">
        <v>87.002300000000005</v>
      </c>
      <c r="I402" s="20">
        <v>-15</v>
      </c>
      <c r="J402" s="20">
        <v>0</v>
      </c>
      <c r="K402" s="23">
        <v>41347</v>
      </c>
      <c r="L402" s="24">
        <v>78302.070000000007</v>
      </c>
      <c r="M402" s="25" t="s">
        <v>885</v>
      </c>
    </row>
    <row r="403" spans="2:13" ht="15" x14ac:dyDescent="0.25">
      <c r="B403" s="8">
        <v>41348</v>
      </c>
      <c r="C403" s="9" t="s">
        <v>13</v>
      </c>
      <c r="D403" s="9" t="s">
        <v>389</v>
      </c>
      <c r="E403" s="10" t="s">
        <v>390</v>
      </c>
      <c r="F403" s="11">
        <v>-52322.01</v>
      </c>
      <c r="G403" s="12">
        <v>2100</v>
      </c>
      <c r="H403" s="13">
        <v>24.908100000000001</v>
      </c>
      <c r="I403" s="11">
        <v>-15</v>
      </c>
      <c r="J403" s="11">
        <v>0</v>
      </c>
      <c r="K403" s="14">
        <v>41353</v>
      </c>
      <c r="L403" s="15">
        <v>-52307.01</v>
      </c>
      <c r="M403" s="25" t="s">
        <v>883</v>
      </c>
    </row>
    <row r="404" spans="2:13" ht="15" x14ac:dyDescent="0.25">
      <c r="B404" s="17">
        <v>41348</v>
      </c>
      <c r="C404" s="18" t="s">
        <v>13</v>
      </c>
      <c r="D404" s="18" t="s">
        <v>238</v>
      </c>
      <c r="E404" s="19" t="s">
        <v>239</v>
      </c>
      <c r="F404" s="20">
        <v>84051.66</v>
      </c>
      <c r="G404" s="21">
        <v>-1775</v>
      </c>
      <c r="H404" s="22">
        <v>47.361499999999999</v>
      </c>
      <c r="I404" s="20">
        <v>-15</v>
      </c>
      <c r="J404" s="20">
        <v>0</v>
      </c>
      <c r="K404" s="23">
        <v>41353</v>
      </c>
      <c r="L404" s="24">
        <v>84066.66</v>
      </c>
      <c r="M404" s="25" t="s">
        <v>885</v>
      </c>
    </row>
    <row r="405" spans="2:13" ht="15" x14ac:dyDescent="0.25">
      <c r="B405" s="8">
        <v>41348</v>
      </c>
      <c r="C405" s="9" t="s">
        <v>13</v>
      </c>
      <c r="D405" s="9" t="s">
        <v>89</v>
      </c>
      <c r="E405" s="10" t="s">
        <v>90</v>
      </c>
      <c r="F405" s="11">
        <v>-76262.710000000006</v>
      </c>
      <c r="G405" s="12">
        <v>1525</v>
      </c>
      <c r="H405" s="13">
        <v>49.9985</v>
      </c>
      <c r="I405" s="11">
        <v>-15</v>
      </c>
      <c r="J405" s="11">
        <v>0</v>
      </c>
      <c r="K405" s="14">
        <v>41353</v>
      </c>
      <c r="L405" s="15">
        <v>-76247.710000000006</v>
      </c>
      <c r="M405" s="25" t="s">
        <v>883</v>
      </c>
    </row>
    <row r="406" spans="2:13" ht="15" x14ac:dyDescent="0.25">
      <c r="B406" s="17">
        <v>41348</v>
      </c>
      <c r="C406" s="18" t="s">
        <v>13</v>
      </c>
      <c r="D406" s="18" t="s">
        <v>382</v>
      </c>
      <c r="E406" s="19" t="s">
        <v>383</v>
      </c>
      <c r="F406" s="20">
        <v>52281.46</v>
      </c>
      <c r="G406" s="21">
        <v>-2125</v>
      </c>
      <c r="H406" s="22">
        <v>24.610099999999999</v>
      </c>
      <c r="I406" s="20">
        <v>-15</v>
      </c>
      <c r="J406" s="20">
        <v>0</v>
      </c>
      <c r="K406" s="23">
        <v>41353</v>
      </c>
      <c r="L406" s="24">
        <v>52296.46</v>
      </c>
      <c r="M406" s="25" t="s">
        <v>885</v>
      </c>
    </row>
    <row r="407" spans="2:13" ht="15" x14ac:dyDescent="0.25">
      <c r="B407" s="8">
        <v>41354</v>
      </c>
      <c r="C407" s="9" t="s">
        <v>27</v>
      </c>
      <c r="D407" s="9" t="s">
        <v>391</v>
      </c>
      <c r="E407" s="10" t="s">
        <v>392</v>
      </c>
      <c r="F407" s="11">
        <v>-38965.35</v>
      </c>
      <c r="G407" s="12">
        <v>1233</v>
      </c>
      <c r="H407" s="13">
        <v>31.5899</v>
      </c>
      <c r="I407" s="11">
        <v>-15</v>
      </c>
      <c r="J407" s="11">
        <v>0</v>
      </c>
      <c r="K407" s="14">
        <v>41359</v>
      </c>
      <c r="L407" s="15">
        <v>-38950.35</v>
      </c>
      <c r="M407" s="25" t="s">
        <v>883</v>
      </c>
    </row>
    <row r="408" spans="2:13" ht="15" x14ac:dyDescent="0.25">
      <c r="B408" s="17">
        <v>41354</v>
      </c>
      <c r="C408" s="18" t="s">
        <v>27</v>
      </c>
      <c r="D408" s="18" t="s">
        <v>310</v>
      </c>
      <c r="E408" s="19" t="s">
        <v>311</v>
      </c>
      <c r="F408" s="20">
        <v>38731.550000000003</v>
      </c>
      <c r="G408" s="21">
        <v>-2109</v>
      </c>
      <c r="H408" s="22">
        <v>18.372</v>
      </c>
      <c r="I408" s="20">
        <v>-15</v>
      </c>
      <c r="J408" s="20">
        <v>0</v>
      </c>
      <c r="K408" s="23">
        <v>41359</v>
      </c>
      <c r="L408" s="24">
        <v>38746.550000000003</v>
      </c>
      <c r="M408" s="25" t="s">
        <v>884</v>
      </c>
    </row>
    <row r="409" spans="2:13" ht="15" x14ac:dyDescent="0.25">
      <c r="B409" s="8">
        <v>41355</v>
      </c>
      <c r="C409" s="9" t="s">
        <v>68</v>
      </c>
      <c r="D409" s="9" t="s">
        <v>393</v>
      </c>
      <c r="E409" s="10" t="s">
        <v>394</v>
      </c>
      <c r="F409" s="11">
        <v>-93265</v>
      </c>
      <c r="G409" s="12">
        <v>12500</v>
      </c>
      <c r="H409" s="13">
        <v>7.46</v>
      </c>
      <c r="I409" s="11">
        <v>-15</v>
      </c>
      <c r="J409" s="11">
        <v>0</v>
      </c>
      <c r="K409" s="14">
        <v>41360</v>
      </c>
      <c r="L409" s="15">
        <v>-93250</v>
      </c>
      <c r="M409" s="25" t="s">
        <v>883</v>
      </c>
    </row>
    <row r="410" spans="2:13" ht="15" x14ac:dyDescent="0.25">
      <c r="B410" s="17">
        <v>41355</v>
      </c>
      <c r="C410" s="18" t="s">
        <v>68</v>
      </c>
      <c r="D410" s="18" t="s">
        <v>393</v>
      </c>
      <c r="E410" s="19" t="s">
        <v>394</v>
      </c>
      <c r="F410" s="20">
        <v>17051.23</v>
      </c>
      <c r="G410" s="21">
        <v>-2300</v>
      </c>
      <c r="H410" s="22">
        <v>7.4200999999999997</v>
      </c>
      <c r="I410" s="20">
        <v>-15</v>
      </c>
      <c r="J410" s="20">
        <v>0</v>
      </c>
      <c r="K410" s="23">
        <v>41360</v>
      </c>
      <c r="L410" s="24">
        <v>17066.23</v>
      </c>
      <c r="M410" s="25" t="s">
        <v>883</v>
      </c>
    </row>
    <row r="411" spans="2:13" ht="15" x14ac:dyDescent="0.25">
      <c r="B411" s="8">
        <v>41355</v>
      </c>
      <c r="C411" s="9" t="s">
        <v>68</v>
      </c>
      <c r="D411" s="9" t="s">
        <v>365</v>
      </c>
      <c r="E411" s="10" t="s">
        <v>366</v>
      </c>
      <c r="F411" s="11">
        <v>80560.17</v>
      </c>
      <c r="G411" s="12">
        <v>-164</v>
      </c>
      <c r="H411" s="13">
        <v>491.31200000000001</v>
      </c>
      <c r="I411" s="11">
        <v>-15</v>
      </c>
      <c r="J411" s="11">
        <v>0</v>
      </c>
      <c r="K411" s="14">
        <v>41360</v>
      </c>
      <c r="L411" s="15">
        <v>80575.17</v>
      </c>
      <c r="M411" s="25" t="s">
        <v>884</v>
      </c>
    </row>
    <row r="412" spans="2:13" ht="15" x14ac:dyDescent="0.25">
      <c r="B412" s="17">
        <v>41360</v>
      </c>
      <c r="C412" s="18" t="s">
        <v>105</v>
      </c>
      <c r="D412" s="18" t="s">
        <v>369</v>
      </c>
      <c r="E412" s="19" t="s">
        <v>370</v>
      </c>
      <c r="F412" s="20">
        <v>-19738.14</v>
      </c>
      <c r="G412" s="21">
        <v>560</v>
      </c>
      <c r="H412" s="22">
        <v>35.219900000000003</v>
      </c>
      <c r="I412" s="20">
        <v>-15</v>
      </c>
      <c r="J412" s="20">
        <v>0</v>
      </c>
      <c r="K412" s="23">
        <v>41366</v>
      </c>
      <c r="L412" s="24">
        <v>-19723.14</v>
      </c>
      <c r="M412" s="25" t="s">
        <v>886</v>
      </c>
    </row>
    <row r="413" spans="2:13" ht="15" x14ac:dyDescent="0.25">
      <c r="B413" s="8">
        <v>41360</v>
      </c>
      <c r="C413" s="9" t="s">
        <v>105</v>
      </c>
      <c r="D413" s="9" t="s">
        <v>380</v>
      </c>
      <c r="E413" s="10" t="s">
        <v>381</v>
      </c>
      <c r="F413" s="11">
        <v>18189.560000000001</v>
      </c>
      <c r="G413" s="12">
        <v>-370</v>
      </c>
      <c r="H413" s="13">
        <v>49.201500000000003</v>
      </c>
      <c r="I413" s="11">
        <v>-15</v>
      </c>
      <c r="J413" s="11">
        <v>0</v>
      </c>
      <c r="K413" s="14">
        <v>41366</v>
      </c>
      <c r="L413" s="15">
        <v>18204.560000000001</v>
      </c>
      <c r="M413" s="25" t="s">
        <v>885</v>
      </c>
    </row>
    <row r="414" spans="2:13" ht="15" x14ac:dyDescent="0.25">
      <c r="B414" s="17">
        <v>41367</v>
      </c>
      <c r="C414" s="18" t="s">
        <v>68</v>
      </c>
      <c r="D414" s="18" t="s">
        <v>256</v>
      </c>
      <c r="E414" s="19" t="s">
        <v>257</v>
      </c>
      <c r="F414" s="20">
        <v>-19494.78</v>
      </c>
      <c r="G414" s="21">
        <v>200</v>
      </c>
      <c r="H414" s="22">
        <v>97.398899999999998</v>
      </c>
      <c r="I414" s="20">
        <v>-15</v>
      </c>
      <c r="J414" s="20">
        <v>0</v>
      </c>
      <c r="K414" s="23">
        <v>41372</v>
      </c>
      <c r="L414" s="24">
        <v>-19479.78</v>
      </c>
      <c r="M414" s="25" t="s">
        <v>886</v>
      </c>
    </row>
    <row r="415" spans="2:13" ht="15" x14ac:dyDescent="0.25">
      <c r="B415" s="8">
        <v>41368</v>
      </c>
      <c r="C415" s="9" t="s">
        <v>24</v>
      </c>
      <c r="D415" s="9" t="s">
        <v>395</v>
      </c>
      <c r="E415" s="10" t="s">
        <v>396</v>
      </c>
      <c r="F415" s="11">
        <v>-71016.23</v>
      </c>
      <c r="G415" s="12">
        <v>1785</v>
      </c>
      <c r="H415" s="13">
        <v>39.776600000000002</v>
      </c>
      <c r="I415" s="11">
        <v>-15</v>
      </c>
      <c r="J415" s="11">
        <v>0</v>
      </c>
      <c r="K415" s="14">
        <v>41373</v>
      </c>
      <c r="L415" s="15">
        <v>-71001.23</v>
      </c>
      <c r="M415" s="25" t="s">
        <v>883</v>
      </c>
    </row>
    <row r="416" spans="2:13" ht="15" x14ac:dyDescent="0.25">
      <c r="B416" s="17">
        <v>41368</v>
      </c>
      <c r="C416" s="18" t="s">
        <v>11</v>
      </c>
      <c r="D416" s="18" t="s">
        <v>191</v>
      </c>
      <c r="E416" s="19" t="s">
        <v>192</v>
      </c>
      <c r="F416" s="20">
        <v>85010.71</v>
      </c>
      <c r="G416" s="21">
        <v>-1540</v>
      </c>
      <c r="H416" s="22">
        <v>55.211500000000001</v>
      </c>
      <c r="I416" s="20">
        <v>-15</v>
      </c>
      <c r="J416" s="20">
        <v>0</v>
      </c>
      <c r="K416" s="23">
        <v>41373</v>
      </c>
      <c r="L416" s="24">
        <v>85025.71</v>
      </c>
      <c r="M416" s="25" t="s">
        <v>884</v>
      </c>
    </row>
    <row r="417" spans="2:13" ht="15" x14ac:dyDescent="0.25">
      <c r="B417" s="8">
        <v>41368</v>
      </c>
      <c r="C417" s="9" t="s">
        <v>11</v>
      </c>
      <c r="D417" s="9" t="s">
        <v>302</v>
      </c>
      <c r="E417" s="10" t="s">
        <v>303</v>
      </c>
      <c r="F417" s="11">
        <v>-21664.32</v>
      </c>
      <c r="G417" s="12">
        <v>229</v>
      </c>
      <c r="H417" s="13">
        <v>94.538499999999999</v>
      </c>
      <c r="I417" s="11">
        <v>-15</v>
      </c>
      <c r="J417" s="11">
        <v>0</v>
      </c>
      <c r="K417" s="14">
        <v>41373</v>
      </c>
      <c r="L417" s="15">
        <v>-21649.32</v>
      </c>
      <c r="M417" s="25" t="s">
        <v>886</v>
      </c>
    </row>
    <row r="418" spans="2:13" ht="15" x14ac:dyDescent="0.25">
      <c r="B418" s="17">
        <v>41374</v>
      </c>
      <c r="C418" s="18" t="s">
        <v>17</v>
      </c>
      <c r="D418" s="18" t="s">
        <v>397</v>
      </c>
      <c r="E418" s="19" t="s">
        <v>398</v>
      </c>
      <c r="F418" s="20">
        <v>-21476.31</v>
      </c>
      <c r="G418" s="21">
        <v>355</v>
      </c>
      <c r="H418" s="22">
        <v>60.4544</v>
      </c>
      <c r="I418" s="20">
        <v>-15</v>
      </c>
      <c r="J418" s="20">
        <v>0</v>
      </c>
      <c r="K418" s="23">
        <v>41379</v>
      </c>
      <c r="L418" s="24">
        <v>-21461.31</v>
      </c>
      <c r="M418" s="25" t="s">
        <v>883</v>
      </c>
    </row>
    <row r="419" spans="2:13" ht="15" x14ac:dyDescent="0.25">
      <c r="B419" s="8">
        <v>41374</v>
      </c>
      <c r="C419" s="9" t="s">
        <v>17</v>
      </c>
      <c r="D419" s="9" t="s">
        <v>34</v>
      </c>
      <c r="E419" s="10" t="s">
        <v>35</v>
      </c>
      <c r="F419" s="11">
        <v>21484.22</v>
      </c>
      <c r="G419" s="12">
        <f>-160*2</f>
        <v>-320</v>
      </c>
      <c r="H419" s="13">
        <f>134.3701/2</f>
        <v>67.185050000000004</v>
      </c>
      <c r="I419" s="11">
        <v>-15</v>
      </c>
      <c r="J419" s="11">
        <v>0</v>
      </c>
      <c r="K419" s="14">
        <v>41379</v>
      </c>
      <c r="L419" s="15">
        <v>21499.22</v>
      </c>
      <c r="M419" s="25" t="s">
        <v>885</v>
      </c>
    </row>
    <row r="420" spans="2:13" ht="15" x14ac:dyDescent="0.25">
      <c r="B420" s="17">
        <v>41376</v>
      </c>
      <c r="C420" s="18" t="s">
        <v>54</v>
      </c>
      <c r="D420" s="18" t="s">
        <v>331</v>
      </c>
      <c r="E420" s="19" t="s">
        <v>332</v>
      </c>
      <c r="F420" s="20">
        <v>77799.98</v>
      </c>
      <c r="G420" s="21">
        <v>-920</v>
      </c>
      <c r="H420" s="22">
        <v>84.581500000000005</v>
      </c>
      <c r="I420" s="20">
        <v>-15</v>
      </c>
      <c r="J420" s="20">
        <v>0</v>
      </c>
      <c r="K420" s="23">
        <v>41381</v>
      </c>
      <c r="L420" s="24">
        <v>77814.98</v>
      </c>
      <c r="M420" s="25" t="s">
        <v>884</v>
      </c>
    </row>
    <row r="421" spans="2:13" ht="15" x14ac:dyDescent="0.25">
      <c r="B421" s="8">
        <v>41376</v>
      </c>
      <c r="C421" s="9" t="s">
        <v>54</v>
      </c>
      <c r="D421" s="9" t="s">
        <v>399</v>
      </c>
      <c r="E421" s="10" t="s">
        <v>400</v>
      </c>
      <c r="F421" s="11">
        <v>-78792.05</v>
      </c>
      <c r="G421" s="12">
        <v>674</v>
      </c>
      <c r="H421" s="13">
        <v>116.87990000000001</v>
      </c>
      <c r="I421" s="11">
        <v>-15</v>
      </c>
      <c r="J421" s="11">
        <v>0</v>
      </c>
      <c r="K421" s="14">
        <v>41381</v>
      </c>
      <c r="L421" s="15">
        <v>-78777.05</v>
      </c>
      <c r="M421" s="25" t="s">
        <v>883</v>
      </c>
    </row>
    <row r="422" spans="2:13" ht="15" x14ac:dyDescent="0.25">
      <c r="B422" s="17">
        <v>41386</v>
      </c>
      <c r="C422" s="18" t="s">
        <v>11</v>
      </c>
      <c r="D422" s="18" t="s">
        <v>347</v>
      </c>
      <c r="E422" s="19" t="s">
        <v>348</v>
      </c>
      <c r="F422" s="20">
        <v>52627.69</v>
      </c>
      <c r="G422" s="21">
        <v>-1495</v>
      </c>
      <c r="H422" s="22">
        <v>35.212499999999999</v>
      </c>
      <c r="I422" s="20">
        <v>-15</v>
      </c>
      <c r="J422" s="20">
        <v>0</v>
      </c>
      <c r="K422" s="23">
        <v>41389</v>
      </c>
      <c r="L422" s="24">
        <v>52642.69</v>
      </c>
      <c r="M422" s="25" t="s">
        <v>884</v>
      </c>
    </row>
    <row r="423" spans="2:13" ht="15" x14ac:dyDescent="0.25">
      <c r="B423" s="8">
        <v>41386</v>
      </c>
      <c r="C423" s="9" t="s">
        <v>11</v>
      </c>
      <c r="D423" s="9" t="s">
        <v>401</v>
      </c>
      <c r="E423" s="10" t="s">
        <v>402</v>
      </c>
      <c r="F423" s="11">
        <v>-76858.16</v>
      </c>
      <c r="G423" s="12">
        <v>729</v>
      </c>
      <c r="H423" s="13">
        <v>105.40900000000001</v>
      </c>
      <c r="I423" s="11">
        <v>-15</v>
      </c>
      <c r="J423" s="11">
        <v>0</v>
      </c>
      <c r="K423" s="14">
        <v>41389</v>
      </c>
      <c r="L423" s="15">
        <v>-76843.16</v>
      </c>
      <c r="M423" s="25" t="s">
        <v>883</v>
      </c>
    </row>
    <row r="424" spans="2:13" ht="15" x14ac:dyDescent="0.25">
      <c r="B424" s="17">
        <v>41386</v>
      </c>
      <c r="C424" s="18" t="s">
        <v>11</v>
      </c>
      <c r="D424" s="18" t="s">
        <v>230</v>
      </c>
      <c r="E424" s="19" t="s">
        <v>231</v>
      </c>
      <c r="F424" s="20">
        <v>24011.54</v>
      </c>
      <c r="G424" s="21">
        <v>-335</v>
      </c>
      <c r="H424" s="22">
        <v>71.721000000000004</v>
      </c>
      <c r="I424" s="20">
        <v>-15</v>
      </c>
      <c r="J424" s="20">
        <v>0</v>
      </c>
      <c r="K424" s="23">
        <v>41389</v>
      </c>
      <c r="L424" s="24">
        <v>24026.54</v>
      </c>
      <c r="M424" s="25" t="s">
        <v>885</v>
      </c>
    </row>
    <row r="425" spans="2:13" ht="15" x14ac:dyDescent="0.25">
      <c r="B425" s="8">
        <v>41386</v>
      </c>
      <c r="C425" s="9" t="s">
        <v>13</v>
      </c>
      <c r="D425" s="9" t="s">
        <v>361</v>
      </c>
      <c r="E425" s="10" t="s">
        <v>362</v>
      </c>
      <c r="F425" s="11">
        <v>31460.59</v>
      </c>
      <c r="G425" s="12">
        <v>-850</v>
      </c>
      <c r="H425" s="13">
        <v>37.030099999999997</v>
      </c>
      <c r="I425" s="11">
        <v>-15</v>
      </c>
      <c r="J425" s="11">
        <v>0</v>
      </c>
      <c r="K425" s="14">
        <v>41389</v>
      </c>
      <c r="L425" s="15">
        <v>31475.59</v>
      </c>
      <c r="M425" s="25" t="s">
        <v>885</v>
      </c>
    </row>
    <row r="426" spans="2:13" ht="15" x14ac:dyDescent="0.25">
      <c r="B426" s="17">
        <v>41386</v>
      </c>
      <c r="C426" s="18" t="s">
        <v>13</v>
      </c>
      <c r="D426" s="18" t="s">
        <v>89</v>
      </c>
      <c r="E426" s="19" t="s">
        <v>90</v>
      </c>
      <c r="F426" s="20">
        <v>-31468.97</v>
      </c>
      <c r="G426" s="21">
        <v>665</v>
      </c>
      <c r="H426" s="22">
        <v>47.299199999999999</v>
      </c>
      <c r="I426" s="20">
        <v>-15</v>
      </c>
      <c r="J426" s="20">
        <v>0</v>
      </c>
      <c r="K426" s="23">
        <v>41389</v>
      </c>
      <c r="L426" s="24">
        <v>-31453.97</v>
      </c>
      <c r="M426" s="25" t="s">
        <v>886</v>
      </c>
    </row>
    <row r="427" spans="2:13" ht="15" x14ac:dyDescent="0.25">
      <c r="B427" s="8">
        <v>41390</v>
      </c>
      <c r="C427" s="9" t="s">
        <v>54</v>
      </c>
      <c r="D427" s="9" t="s">
        <v>403</v>
      </c>
      <c r="E427" s="10" t="s">
        <v>404</v>
      </c>
      <c r="F427" s="11">
        <v>-49664.59</v>
      </c>
      <c r="G427" s="12">
        <v>1113</v>
      </c>
      <c r="H427" s="13">
        <v>44.608800000000002</v>
      </c>
      <c r="I427" s="11">
        <v>-15</v>
      </c>
      <c r="J427" s="11">
        <v>0</v>
      </c>
      <c r="K427" s="14">
        <v>41395</v>
      </c>
      <c r="L427" s="15">
        <v>-49649.59</v>
      </c>
      <c r="M427" s="25" t="s">
        <v>883</v>
      </c>
    </row>
    <row r="428" spans="2:13" ht="15" x14ac:dyDescent="0.25">
      <c r="B428" s="17">
        <v>41390</v>
      </c>
      <c r="C428" s="18" t="s">
        <v>54</v>
      </c>
      <c r="D428" s="18" t="s">
        <v>163</v>
      </c>
      <c r="E428" s="19" t="s">
        <v>164</v>
      </c>
      <c r="F428" s="20">
        <v>51993.7</v>
      </c>
      <c r="G428" s="21">
        <v>-920</v>
      </c>
      <c r="H428" s="22">
        <v>56.531199999999998</v>
      </c>
      <c r="I428" s="20">
        <v>-15</v>
      </c>
      <c r="J428" s="20">
        <v>0</v>
      </c>
      <c r="K428" s="23">
        <v>41395</v>
      </c>
      <c r="L428" s="24">
        <v>52008.7</v>
      </c>
      <c r="M428" s="25" t="s">
        <v>884</v>
      </c>
    </row>
    <row r="429" spans="2:13" ht="15" x14ac:dyDescent="0.25">
      <c r="B429" s="8">
        <v>41393</v>
      </c>
      <c r="C429" s="9" t="s">
        <v>24</v>
      </c>
      <c r="D429" s="9" t="s">
        <v>405</v>
      </c>
      <c r="E429" s="10" t="s">
        <v>406</v>
      </c>
      <c r="F429" s="11">
        <v>-72825.429999999993</v>
      </c>
      <c r="G429" s="12">
        <v>1089</v>
      </c>
      <c r="H429" s="13">
        <v>66.859899999999996</v>
      </c>
      <c r="I429" s="11">
        <v>-15</v>
      </c>
      <c r="J429" s="11">
        <v>0</v>
      </c>
      <c r="K429" s="14">
        <v>41396</v>
      </c>
      <c r="L429" s="15">
        <v>-72810.429999999993</v>
      </c>
      <c r="M429" s="25" t="s">
        <v>883</v>
      </c>
    </row>
    <row r="430" spans="2:13" ht="15" x14ac:dyDescent="0.25">
      <c r="B430" s="17">
        <v>41393</v>
      </c>
      <c r="C430" s="18" t="s">
        <v>24</v>
      </c>
      <c r="D430" s="18" t="s">
        <v>308</v>
      </c>
      <c r="E430" s="19" t="s">
        <v>309</v>
      </c>
      <c r="F430" s="20">
        <v>88275.07</v>
      </c>
      <c r="G430" s="21">
        <v>-1468</v>
      </c>
      <c r="H430" s="22">
        <v>60.143099999999997</v>
      </c>
      <c r="I430" s="20">
        <v>-15</v>
      </c>
      <c r="J430" s="20">
        <v>0</v>
      </c>
      <c r="K430" s="23">
        <v>41396</v>
      </c>
      <c r="L430" s="24">
        <v>88290.07</v>
      </c>
      <c r="M430" s="25" t="s">
        <v>884</v>
      </c>
    </row>
    <row r="431" spans="2:13" ht="15" x14ac:dyDescent="0.25">
      <c r="B431" s="8">
        <v>41393</v>
      </c>
      <c r="C431" s="9" t="s">
        <v>68</v>
      </c>
      <c r="D431" s="9" t="s">
        <v>324</v>
      </c>
      <c r="E431" s="10" t="s">
        <v>325</v>
      </c>
      <c r="F431" s="11">
        <v>15067.52</v>
      </c>
      <c r="G431" s="12">
        <v>-315</v>
      </c>
      <c r="H431" s="13">
        <v>47.881</v>
      </c>
      <c r="I431" s="11">
        <v>-15</v>
      </c>
      <c r="J431" s="11">
        <v>0</v>
      </c>
      <c r="K431" s="14">
        <v>41396</v>
      </c>
      <c r="L431" s="15">
        <v>15082.52</v>
      </c>
      <c r="M431" s="25" t="s">
        <v>885</v>
      </c>
    </row>
    <row r="432" spans="2:13" ht="15" x14ac:dyDescent="0.25">
      <c r="B432" s="17">
        <v>41393</v>
      </c>
      <c r="C432" s="18" t="s">
        <v>68</v>
      </c>
      <c r="D432" s="18" t="s">
        <v>268</v>
      </c>
      <c r="E432" s="19" t="s">
        <v>269</v>
      </c>
      <c r="F432" s="20">
        <v>14753.74</v>
      </c>
      <c r="G432" s="21">
        <v>-485</v>
      </c>
      <c r="H432" s="22">
        <v>30.451000000000001</v>
      </c>
      <c r="I432" s="20">
        <v>-15</v>
      </c>
      <c r="J432" s="20">
        <v>0</v>
      </c>
      <c r="K432" s="23">
        <v>41396</v>
      </c>
      <c r="L432" s="24">
        <v>14768.74</v>
      </c>
      <c r="M432" s="25" t="s">
        <v>885</v>
      </c>
    </row>
    <row r="433" spans="2:13" ht="15" x14ac:dyDescent="0.25">
      <c r="B433" s="8">
        <v>41397</v>
      </c>
      <c r="C433" s="9" t="s">
        <v>68</v>
      </c>
      <c r="D433" s="9" t="s">
        <v>133</v>
      </c>
      <c r="E433" s="10" t="s">
        <v>134</v>
      </c>
      <c r="F433" s="11">
        <v>45813.93</v>
      </c>
      <c r="G433" s="12">
        <v>-1249</v>
      </c>
      <c r="H433" s="13">
        <v>36.692500000000003</v>
      </c>
      <c r="I433" s="11">
        <v>-15</v>
      </c>
      <c r="J433" s="11">
        <v>0</v>
      </c>
      <c r="K433" s="14">
        <v>41402</v>
      </c>
      <c r="L433" s="15">
        <v>45828.93</v>
      </c>
      <c r="M433" s="25" t="s">
        <v>884</v>
      </c>
    </row>
    <row r="434" spans="2:13" ht="15" x14ac:dyDescent="0.25">
      <c r="B434" s="17">
        <v>41397</v>
      </c>
      <c r="C434" s="18" t="s">
        <v>68</v>
      </c>
      <c r="D434" s="18" t="s">
        <v>407</v>
      </c>
      <c r="E434" s="19" t="s">
        <v>408</v>
      </c>
      <c r="F434" s="20">
        <v>-75545.039999999994</v>
      </c>
      <c r="G434" s="21">
        <v>1200</v>
      </c>
      <c r="H434" s="22">
        <v>62.941699999999997</v>
      </c>
      <c r="I434" s="20">
        <v>-15</v>
      </c>
      <c r="J434" s="20">
        <v>0</v>
      </c>
      <c r="K434" s="23">
        <v>41402</v>
      </c>
      <c r="L434" s="24">
        <v>-75530.039999999994</v>
      </c>
      <c r="M434" s="25" t="s">
        <v>883</v>
      </c>
    </row>
    <row r="435" spans="2:13" ht="15" x14ac:dyDescent="0.25">
      <c r="B435" s="8">
        <v>41403</v>
      </c>
      <c r="C435" s="9" t="s">
        <v>105</v>
      </c>
      <c r="D435" s="9" t="s">
        <v>380</v>
      </c>
      <c r="E435" s="10" t="s">
        <v>381</v>
      </c>
      <c r="F435" s="11">
        <v>64310.85</v>
      </c>
      <c r="G435" s="12">
        <v>-1263</v>
      </c>
      <c r="H435" s="13">
        <v>50.930999999999997</v>
      </c>
      <c r="I435" s="11">
        <v>-15</v>
      </c>
      <c r="J435" s="11">
        <v>0</v>
      </c>
      <c r="K435" s="14">
        <v>41408</v>
      </c>
      <c r="L435" s="15">
        <v>64325.85</v>
      </c>
      <c r="M435" s="25" t="s">
        <v>884</v>
      </c>
    </row>
    <row r="436" spans="2:13" ht="15" x14ac:dyDescent="0.25">
      <c r="B436" s="17">
        <v>41403</v>
      </c>
      <c r="C436" s="18" t="s">
        <v>105</v>
      </c>
      <c r="D436" s="18" t="s">
        <v>409</v>
      </c>
      <c r="E436" s="19" t="s">
        <v>410</v>
      </c>
      <c r="F436" s="20">
        <v>-66092.56</v>
      </c>
      <c r="G436" s="21">
        <v>370</v>
      </c>
      <c r="H436" s="22">
        <v>178.58799999999999</v>
      </c>
      <c r="I436" s="20">
        <v>-15</v>
      </c>
      <c r="J436" s="20">
        <v>0</v>
      </c>
      <c r="K436" s="23">
        <v>41408</v>
      </c>
      <c r="L436" s="24">
        <v>-66077.56</v>
      </c>
      <c r="M436" s="25" t="s">
        <v>883</v>
      </c>
    </row>
    <row r="437" spans="2:13" ht="15" x14ac:dyDescent="0.25">
      <c r="B437" s="8">
        <v>41409</v>
      </c>
      <c r="C437" s="9" t="s">
        <v>11</v>
      </c>
      <c r="D437" s="9" t="s">
        <v>411</v>
      </c>
      <c r="E437" s="10" t="s">
        <v>412</v>
      </c>
      <c r="F437" s="11">
        <v>-64953.32</v>
      </c>
      <c r="G437" s="12">
        <v>1544</v>
      </c>
      <c r="H437" s="13">
        <v>42.058500000000002</v>
      </c>
      <c r="I437" s="11">
        <v>-15</v>
      </c>
      <c r="J437" s="11">
        <v>0</v>
      </c>
      <c r="K437" s="14">
        <v>41414</v>
      </c>
      <c r="L437" s="15">
        <v>-64938.32</v>
      </c>
      <c r="M437" s="25" t="s">
        <v>883</v>
      </c>
    </row>
    <row r="438" spans="2:13" ht="15" x14ac:dyDescent="0.25">
      <c r="B438" s="17">
        <v>41409</v>
      </c>
      <c r="C438" s="18" t="s">
        <v>11</v>
      </c>
      <c r="D438" s="18" t="s">
        <v>22</v>
      </c>
      <c r="E438" s="19" t="s">
        <v>23</v>
      </c>
      <c r="F438" s="20">
        <v>65455.31</v>
      </c>
      <c r="G438" s="21">
        <v>-823</v>
      </c>
      <c r="H438" s="22">
        <v>79.550799999999995</v>
      </c>
      <c r="I438" s="20">
        <v>-15</v>
      </c>
      <c r="J438" s="20">
        <v>0</v>
      </c>
      <c r="K438" s="23">
        <v>41414</v>
      </c>
      <c r="L438" s="24">
        <v>65470.31</v>
      </c>
      <c r="M438" s="25" t="s">
        <v>885</v>
      </c>
    </row>
    <row r="439" spans="2:13" ht="15" x14ac:dyDescent="0.25">
      <c r="B439" s="8">
        <v>41410</v>
      </c>
      <c r="C439" s="9" t="s">
        <v>17</v>
      </c>
      <c r="D439" s="9" t="s">
        <v>200</v>
      </c>
      <c r="E439" s="10" t="s">
        <v>201</v>
      </c>
      <c r="F439" s="11">
        <v>23922.45</v>
      </c>
      <c r="G439" s="12">
        <v>-745</v>
      </c>
      <c r="H439" s="13">
        <v>32.130800000000001</v>
      </c>
      <c r="I439" s="11">
        <v>-15</v>
      </c>
      <c r="J439" s="11">
        <v>0</v>
      </c>
      <c r="K439" s="14">
        <v>41415</v>
      </c>
      <c r="L439" s="15">
        <v>23937.45</v>
      </c>
      <c r="M439" s="25" t="s">
        <v>884</v>
      </c>
    </row>
    <row r="440" spans="2:13" ht="15" x14ac:dyDescent="0.25">
      <c r="B440" s="17">
        <v>41410</v>
      </c>
      <c r="C440" s="18" t="s">
        <v>17</v>
      </c>
      <c r="D440" s="18" t="s">
        <v>413</v>
      </c>
      <c r="E440" s="19" t="s">
        <v>414</v>
      </c>
      <c r="F440" s="20">
        <v>-24048.1</v>
      </c>
      <c r="G440" s="21">
        <v>373</v>
      </c>
      <c r="H440" s="22">
        <v>64.431899999999999</v>
      </c>
      <c r="I440" s="20">
        <v>-15</v>
      </c>
      <c r="J440" s="20">
        <v>0</v>
      </c>
      <c r="K440" s="23">
        <v>41415</v>
      </c>
      <c r="L440" s="24">
        <v>-24033.1</v>
      </c>
      <c r="M440" s="25" t="s">
        <v>883</v>
      </c>
    </row>
    <row r="441" spans="2:13" ht="15" x14ac:dyDescent="0.25">
      <c r="B441" s="8">
        <v>41415</v>
      </c>
      <c r="C441" s="9" t="s">
        <v>27</v>
      </c>
      <c r="D441" s="9" t="s">
        <v>415</v>
      </c>
      <c r="E441" s="10" t="s">
        <v>416</v>
      </c>
      <c r="F441" s="11">
        <v>-89693.68</v>
      </c>
      <c r="G441" s="12">
        <v>1996</v>
      </c>
      <c r="H441" s="13">
        <v>44.929200000000002</v>
      </c>
      <c r="I441" s="11">
        <v>-15</v>
      </c>
      <c r="J441" s="11">
        <v>0</v>
      </c>
      <c r="K441" s="14">
        <v>41418</v>
      </c>
      <c r="L441" s="15">
        <v>-89678.68</v>
      </c>
      <c r="M441" s="25" t="s">
        <v>883</v>
      </c>
    </row>
    <row r="442" spans="2:13" ht="15" x14ac:dyDescent="0.25">
      <c r="B442" s="17">
        <v>41415</v>
      </c>
      <c r="C442" s="18" t="s">
        <v>27</v>
      </c>
      <c r="D442" s="18" t="s">
        <v>236</v>
      </c>
      <c r="E442" s="19" t="s">
        <v>237</v>
      </c>
      <c r="F442" s="20">
        <v>90125.97</v>
      </c>
      <c r="G442" s="21">
        <v>-1161</v>
      </c>
      <c r="H442" s="22">
        <v>77.640799999999999</v>
      </c>
      <c r="I442" s="20">
        <v>-15</v>
      </c>
      <c r="J442" s="20">
        <v>0</v>
      </c>
      <c r="K442" s="23">
        <v>41418</v>
      </c>
      <c r="L442" s="24">
        <v>90140.97</v>
      </c>
      <c r="M442" s="25" t="s">
        <v>884</v>
      </c>
    </row>
    <row r="443" spans="2:13" ht="15" x14ac:dyDescent="0.25">
      <c r="B443" s="8">
        <v>41415</v>
      </c>
      <c r="C443" s="9" t="s">
        <v>59</v>
      </c>
      <c r="D443" s="9" t="s">
        <v>417</v>
      </c>
      <c r="E443" s="10" t="s">
        <v>418</v>
      </c>
      <c r="F443" s="11">
        <v>-19347.04</v>
      </c>
      <c r="G443" s="12">
        <v>1582</v>
      </c>
      <c r="H443" s="13">
        <v>12.22</v>
      </c>
      <c r="I443" s="11">
        <v>-15</v>
      </c>
      <c r="J443" s="11">
        <v>0</v>
      </c>
      <c r="K443" s="14">
        <v>41418</v>
      </c>
      <c r="L443" s="15">
        <v>-19332.04</v>
      </c>
      <c r="M443" s="25" t="s">
        <v>883</v>
      </c>
    </row>
    <row r="444" spans="2:13" ht="15" x14ac:dyDescent="0.25">
      <c r="B444" s="17">
        <v>41415</v>
      </c>
      <c r="C444" s="18" t="s">
        <v>59</v>
      </c>
      <c r="D444" s="18" t="s">
        <v>349</v>
      </c>
      <c r="E444" s="19" t="s">
        <v>350</v>
      </c>
      <c r="F444" s="20">
        <v>19655.169999999998</v>
      </c>
      <c r="G444" s="21">
        <v>-408</v>
      </c>
      <c r="H444" s="22">
        <v>48.211199999999998</v>
      </c>
      <c r="I444" s="20">
        <v>-15</v>
      </c>
      <c r="J444" s="20">
        <v>0</v>
      </c>
      <c r="K444" s="23">
        <v>41418</v>
      </c>
      <c r="L444" s="24">
        <v>19670.169999999998</v>
      </c>
      <c r="M444" s="25" t="s">
        <v>884</v>
      </c>
    </row>
    <row r="445" spans="2:13" ht="15" x14ac:dyDescent="0.25">
      <c r="B445" s="8">
        <v>41424</v>
      </c>
      <c r="C445" s="9" t="s">
        <v>27</v>
      </c>
      <c r="D445" s="9" t="s">
        <v>391</v>
      </c>
      <c r="E445" s="10" t="s">
        <v>392</v>
      </c>
      <c r="F445" s="11">
        <v>37345.89</v>
      </c>
      <c r="G445" s="12">
        <v>-1233</v>
      </c>
      <c r="H445" s="13">
        <v>30.300799999999999</v>
      </c>
      <c r="I445" s="11">
        <v>-15</v>
      </c>
      <c r="J445" s="11">
        <v>0</v>
      </c>
      <c r="K445" s="14">
        <v>41429</v>
      </c>
      <c r="L445" s="15">
        <v>37360.89</v>
      </c>
      <c r="M445" s="25" t="s">
        <v>884</v>
      </c>
    </row>
    <row r="446" spans="2:13" ht="15" x14ac:dyDescent="0.25">
      <c r="B446" s="17">
        <v>41424</v>
      </c>
      <c r="C446" s="18" t="s">
        <v>27</v>
      </c>
      <c r="D446" s="18" t="s">
        <v>244</v>
      </c>
      <c r="E446" s="19" t="s">
        <v>245</v>
      </c>
      <c r="F446" s="20">
        <v>-37381.64</v>
      </c>
      <c r="G446" s="21">
        <v>395</v>
      </c>
      <c r="H446" s="22">
        <v>94.599100000000007</v>
      </c>
      <c r="I446" s="20">
        <v>-15</v>
      </c>
      <c r="J446" s="20">
        <v>0</v>
      </c>
      <c r="K446" s="23">
        <v>41429</v>
      </c>
      <c r="L446" s="24">
        <v>-37366.639999999999</v>
      </c>
      <c r="M446" s="25" t="s">
        <v>883</v>
      </c>
    </row>
    <row r="447" spans="2:13" ht="15" x14ac:dyDescent="0.25">
      <c r="B447" s="8">
        <v>41431</v>
      </c>
      <c r="C447" s="9" t="s">
        <v>13</v>
      </c>
      <c r="D447" s="9" t="s">
        <v>389</v>
      </c>
      <c r="E447" s="10" t="s">
        <v>390</v>
      </c>
      <c r="F447" s="11">
        <v>47299.05</v>
      </c>
      <c r="G447" s="12">
        <v>-2100</v>
      </c>
      <c r="H447" s="13">
        <v>22.5305</v>
      </c>
      <c r="I447" s="11">
        <v>-15</v>
      </c>
      <c r="J447" s="11">
        <v>0</v>
      </c>
      <c r="K447" s="14">
        <v>41436</v>
      </c>
      <c r="L447" s="15">
        <v>47314.05</v>
      </c>
      <c r="M447" s="25" t="s">
        <v>884</v>
      </c>
    </row>
    <row r="448" spans="2:13" ht="15" x14ac:dyDescent="0.25">
      <c r="B448" s="17">
        <v>41431</v>
      </c>
      <c r="C448" s="18" t="s">
        <v>13</v>
      </c>
      <c r="D448" s="18" t="s">
        <v>363</v>
      </c>
      <c r="E448" s="19" t="s">
        <v>364</v>
      </c>
      <c r="F448" s="20">
        <v>58575.040000000001</v>
      </c>
      <c r="G448" s="21">
        <v>-350</v>
      </c>
      <c r="H448" s="22">
        <v>167.40010000000001</v>
      </c>
      <c r="I448" s="20">
        <v>-15</v>
      </c>
      <c r="J448" s="20">
        <v>0</v>
      </c>
      <c r="K448" s="23">
        <v>41436</v>
      </c>
      <c r="L448" s="24">
        <v>58590.04</v>
      </c>
      <c r="M448" s="25" t="s">
        <v>884</v>
      </c>
    </row>
    <row r="449" spans="2:13" ht="15" x14ac:dyDescent="0.25">
      <c r="B449" s="8">
        <v>41431</v>
      </c>
      <c r="C449" s="9" t="s">
        <v>13</v>
      </c>
      <c r="D449" s="9" t="s">
        <v>419</v>
      </c>
      <c r="E449" s="10" t="s">
        <v>420</v>
      </c>
      <c r="F449" s="11">
        <v>-81475.75</v>
      </c>
      <c r="G449" s="12">
        <v>1250</v>
      </c>
      <c r="H449" s="13">
        <v>65.168599999999998</v>
      </c>
      <c r="I449" s="11">
        <v>-15</v>
      </c>
      <c r="J449" s="11">
        <v>0</v>
      </c>
      <c r="K449" s="14">
        <v>41436</v>
      </c>
      <c r="L449" s="15">
        <v>-81460.75</v>
      </c>
      <c r="M449" s="25" t="s">
        <v>883</v>
      </c>
    </row>
    <row r="450" spans="2:13" ht="15" x14ac:dyDescent="0.25">
      <c r="B450" s="17">
        <v>41431</v>
      </c>
      <c r="C450" s="18" t="s">
        <v>13</v>
      </c>
      <c r="D450" s="18" t="s">
        <v>382</v>
      </c>
      <c r="E450" s="19" t="s">
        <v>383</v>
      </c>
      <c r="F450" s="20">
        <v>-24719.3</v>
      </c>
      <c r="G450" s="21">
        <v>1020</v>
      </c>
      <c r="H450" s="22">
        <v>24.219899999999999</v>
      </c>
      <c r="I450" s="20">
        <v>-15</v>
      </c>
      <c r="J450" s="20">
        <v>0</v>
      </c>
      <c r="K450" s="23">
        <v>41436</v>
      </c>
      <c r="L450" s="24">
        <v>-24704.3</v>
      </c>
      <c r="M450" s="25" t="s">
        <v>886</v>
      </c>
    </row>
    <row r="451" spans="2:13" ht="15" x14ac:dyDescent="0.25">
      <c r="B451" s="8">
        <v>41437</v>
      </c>
      <c r="C451" s="9" t="s">
        <v>11</v>
      </c>
      <c r="D451" s="9" t="s">
        <v>411</v>
      </c>
      <c r="E451" s="10" t="s">
        <v>412</v>
      </c>
      <c r="F451" s="11">
        <v>62471.92</v>
      </c>
      <c r="G451" s="12">
        <v>-1544</v>
      </c>
      <c r="H451" s="13">
        <v>40.470799999999997</v>
      </c>
      <c r="I451" s="11">
        <v>-15</v>
      </c>
      <c r="J451" s="11">
        <v>0</v>
      </c>
      <c r="K451" s="14">
        <v>41442</v>
      </c>
      <c r="L451" s="15">
        <v>62486.92</v>
      </c>
      <c r="M451" s="25" t="s">
        <v>884</v>
      </c>
    </row>
    <row r="452" spans="2:13" ht="15" x14ac:dyDescent="0.25">
      <c r="B452" s="17">
        <v>41437</v>
      </c>
      <c r="C452" s="18" t="s">
        <v>11</v>
      </c>
      <c r="D452" s="18" t="s">
        <v>421</v>
      </c>
      <c r="E452" s="19" t="s">
        <v>422</v>
      </c>
      <c r="F452" s="20">
        <v>-79027.09</v>
      </c>
      <c r="G452" s="21">
        <v>790</v>
      </c>
      <c r="H452" s="22">
        <v>100.0153</v>
      </c>
      <c r="I452" s="20">
        <v>-15</v>
      </c>
      <c r="J452" s="20">
        <v>0</v>
      </c>
      <c r="K452" s="23">
        <v>41442</v>
      </c>
      <c r="L452" s="24">
        <v>-79012.09</v>
      </c>
      <c r="M452" s="25" t="s">
        <v>883</v>
      </c>
    </row>
    <row r="453" spans="2:13" ht="15" x14ac:dyDescent="0.25">
      <c r="B453" s="8">
        <v>41437</v>
      </c>
      <c r="C453" s="9" t="s">
        <v>11</v>
      </c>
      <c r="D453" s="9" t="s">
        <v>343</v>
      </c>
      <c r="E453" s="10" t="s">
        <v>344</v>
      </c>
      <c r="F453" s="11">
        <v>84897.63</v>
      </c>
      <c r="G453" s="12">
        <v>-1250</v>
      </c>
      <c r="H453" s="13">
        <v>67.930099999999996</v>
      </c>
      <c r="I453" s="11">
        <v>-15</v>
      </c>
      <c r="J453" s="11">
        <v>0</v>
      </c>
      <c r="K453" s="14">
        <v>41442</v>
      </c>
      <c r="L453" s="15">
        <v>84912.63</v>
      </c>
      <c r="M453" s="25" t="s">
        <v>884</v>
      </c>
    </row>
    <row r="454" spans="2:13" ht="15" x14ac:dyDescent="0.25">
      <c r="B454" s="17">
        <v>41437</v>
      </c>
      <c r="C454" s="18" t="s">
        <v>11</v>
      </c>
      <c r="D454" s="18" t="s">
        <v>22</v>
      </c>
      <c r="E454" s="19" t="s">
        <v>23</v>
      </c>
      <c r="F454" s="20">
        <v>-68741.56</v>
      </c>
      <c r="G454" s="21">
        <v>916</v>
      </c>
      <c r="H454" s="22">
        <v>75.028999999999996</v>
      </c>
      <c r="I454" s="20">
        <v>-15</v>
      </c>
      <c r="J454" s="20">
        <v>0</v>
      </c>
      <c r="K454" s="23">
        <v>41442</v>
      </c>
      <c r="L454" s="24">
        <v>-68726.559999999998</v>
      </c>
      <c r="M454" s="25" t="s">
        <v>886</v>
      </c>
    </row>
    <row r="455" spans="2:13" ht="15" x14ac:dyDescent="0.25">
      <c r="B455" s="8">
        <v>41442</v>
      </c>
      <c r="C455" s="9" t="s">
        <v>105</v>
      </c>
      <c r="D455" s="9" t="s">
        <v>300</v>
      </c>
      <c r="E455" s="10" t="s">
        <v>301</v>
      </c>
      <c r="F455" s="11">
        <v>159485.32999999999</v>
      </c>
      <c r="G455" s="12">
        <v>-779</v>
      </c>
      <c r="H455" s="13">
        <v>204.7501</v>
      </c>
      <c r="I455" s="11">
        <v>-15</v>
      </c>
      <c r="J455" s="11">
        <v>0</v>
      </c>
      <c r="K455" s="14">
        <v>41445</v>
      </c>
      <c r="L455" s="15">
        <v>159500.32999999999</v>
      </c>
      <c r="M455" s="25" t="s">
        <v>884</v>
      </c>
    </row>
    <row r="456" spans="2:13" ht="15" x14ac:dyDescent="0.25">
      <c r="B456" s="17">
        <v>41442</v>
      </c>
      <c r="C456" s="18" t="s">
        <v>105</v>
      </c>
      <c r="D456" s="18" t="s">
        <v>108</v>
      </c>
      <c r="E456" s="19" t="s">
        <v>109</v>
      </c>
      <c r="F456" s="20">
        <v>-79467.75</v>
      </c>
      <c r="G456" s="21">
        <v>2175</v>
      </c>
      <c r="H456" s="22">
        <v>36.53</v>
      </c>
      <c r="I456" s="20">
        <v>-15</v>
      </c>
      <c r="J456" s="20">
        <v>0</v>
      </c>
      <c r="K456" s="23">
        <v>41445</v>
      </c>
      <c r="L456" s="24">
        <v>-79452.75</v>
      </c>
      <c r="M456" s="25" t="s">
        <v>883</v>
      </c>
    </row>
    <row r="457" spans="2:13" ht="15" x14ac:dyDescent="0.25">
      <c r="B457" s="8">
        <v>41442</v>
      </c>
      <c r="C457" s="9" t="s">
        <v>105</v>
      </c>
      <c r="D457" s="9" t="s">
        <v>423</v>
      </c>
      <c r="E457" s="10" t="s">
        <v>424</v>
      </c>
      <c r="F457" s="11">
        <v>-79914.77</v>
      </c>
      <c r="G457" s="12">
        <v>2350</v>
      </c>
      <c r="H457" s="13">
        <v>33.999899999999997</v>
      </c>
      <c r="I457" s="11">
        <v>-15</v>
      </c>
      <c r="J457" s="11">
        <v>0</v>
      </c>
      <c r="K457" s="14">
        <v>41445</v>
      </c>
      <c r="L457" s="15">
        <v>-79899.77</v>
      </c>
      <c r="M457" s="25" t="s">
        <v>883</v>
      </c>
    </row>
    <row r="458" spans="2:13" ht="15" x14ac:dyDescent="0.25">
      <c r="B458" s="17">
        <v>41445</v>
      </c>
      <c r="C458" s="18" t="s">
        <v>68</v>
      </c>
      <c r="D458" s="18" t="s">
        <v>351</v>
      </c>
      <c r="E458" s="19" t="s">
        <v>352</v>
      </c>
      <c r="F458" s="20">
        <v>89167.67</v>
      </c>
      <c r="G458" s="21">
        <v>-1650</v>
      </c>
      <c r="H458" s="22">
        <v>54.0501</v>
      </c>
      <c r="I458" s="20">
        <v>-15</v>
      </c>
      <c r="J458" s="20">
        <v>0</v>
      </c>
      <c r="K458" s="23">
        <v>41450</v>
      </c>
      <c r="L458" s="24">
        <v>89182.67</v>
      </c>
      <c r="M458" s="25" t="s">
        <v>884</v>
      </c>
    </row>
    <row r="459" spans="2:13" ht="15" x14ac:dyDescent="0.25">
      <c r="B459" s="8">
        <v>41445</v>
      </c>
      <c r="C459" s="9" t="s">
        <v>68</v>
      </c>
      <c r="D459" s="9" t="s">
        <v>425</v>
      </c>
      <c r="E459" s="10" t="s">
        <v>426</v>
      </c>
      <c r="F459" s="11">
        <v>-89275.48</v>
      </c>
      <c r="G459" s="12">
        <v>1900</v>
      </c>
      <c r="H459" s="13">
        <v>46.979199999999999</v>
      </c>
      <c r="I459" s="11">
        <v>-15</v>
      </c>
      <c r="J459" s="11">
        <v>0</v>
      </c>
      <c r="K459" s="14">
        <v>41450</v>
      </c>
      <c r="L459" s="15">
        <v>-89260.479999999996</v>
      </c>
      <c r="M459" s="25" t="s">
        <v>883</v>
      </c>
    </row>
    <row r="460" spans="2:13" ht="15" x14ac:dyDescent="0.25">
      <c r="B460" s="17">
        <v>41450</v>
      </c>
      <c r="C460" s="18" t="s">
        <v>54</v>
      </c>
      <c r="D460" s="18" t="s">
        <v>353</v>
      </c>
      <c r="E460" s="19" t="s">
        <v>354</v>
      </c>
      <c r="F460" s="20">
        <v>74076.78</v>
      </c>
      <c r="G460" s="21">
        <v>-779</v>
      </c>
      <c r="H460" s="22">
        <v>95.111400000000003</v>
      </c>
      <c r="I460" s="20">
        <v>-15</v>
      </c>
      <c r="J460" s="20">
        <v>0</v>
      </c>
      <c r="K460" s="23">
        <v>41453</v>
      </c>
      <c r="L460" s="24">
        <v>74091.78</v>
      </c>
      <c r="M460" s="25" t="s">
        <v>884</v>
      </c>
    </row>
    <row r="461" spans="2:13" ht="15" x14ac:dyDescent="0.25">
      <c r="B461" s="8">
        <v>41450</v>
      </c>
      <c r="C461" s="9" t="s">
        <v>54</v>
      </c>
      <c r="D461" s="9" t="s">
        <v>114</v>
      </c>
      <c r="E461" s="10" t="s">
        <v>894</v>
      </c>
      <c r="F461" s="11">
        <v>-74633.67</v>
      </c>
      <c r="G461" s="12">
        <v>490</v>
      </c>
      <c r="H461" s="13">
        <v>152.28299999999999</v>
      </c>
      <c r="I461" s="11">
        <v>-15</v>
      </c>
      <c r="J461" s="11">
        <v>0</v>
      </c>
      <c r="K461" s="14">
        <v>41453</v>
      </c>
      <c r="L461" s="15">
        <v>-74618.67</v>
      </c>
      <c r="M461" s="25" t="s">
        <v>883</v>
      </c>
    </row>
    <row r="462" spans="2:13" ht="15" x14ac:dyDescent="0.25">
      <c r="B462" s="17">
        <v>41451</v>
      </c>
      <c r="C462" s="18" t="s">
        <v>105</v>
      </c>
      <c r="D462" s="18" t="s">
        <v>333</v>
      </c>
      <c r="E462" s="19" t="s">
        <v>334</v>
      </c>
      <c r="F462" s="20">
        <v>-34587.93</v>
      </c>
      <c r="G462" s="21">
        <v>557</v>
      </c>
      <c r="H462" s="22">
        <v>62.069899999999997</v>
      </c>
      <c r="I462" s="20">
        <v>-15</v>
      </c>
      <c r="J462" s="20">
        <v>0</v>
      </c>
      <c r="K462" s="23">
        <v>41456</v>
      </c>
      <c r="L462" s="24">
        <v>-34572.93</v>
      </c>
      <c r="M462" s="25" t="s">
        <v>886</v>
      </c>
    </row>
    <row r="463" spans="2:13" ht="15" x14ac:dyDescent="0.25">
      <c r="B463" s="8">
        <v>41451</v>
      </c>
      <c r="C463" s="9" t="s">
        <v>105</v>
      </c>
      <c r="D463" s="9" t="s">
        <v>272</v>
      </c>
      <c r="E463" s="10" t="s">
        <v>273</v>
      </c>
      <c r="F463" s="11">
        <v>70369.36</v>
      </c>
      <c r="G463" s="12">
        <v>-1570</v>
      </c>
      <c r="H463" s="13">
        <v>44.830800000000004</v>
      </c>
      <c r="I463" s="11">
        <v>-15</v>
      </c>
      <c r="J463" s="11">
        <v>0</v>
      </c>
      <c r="K463" s="14">
        <v>41456</v>
      </c>
      <c r="L463" s="15">
        <v>70384.36</v>
      </c>
      <c r="M463" s="25" t="s">
        <v>884</v>
      </c>
    </row>
    <row r="464" spans="2:13" ht="15" x14ac:dyDescent="0.25">
      <c r="B464" s="17">
        <v>41451</v>
      </c>
      <c r="C464" s="18" t="s">
        <v>105</v>
      </c>
      <c r="D464" s="18" t="s">
        <v>409</v>
      </c>
      <c r="E464" s="19" t="s">
        <v>410</v>
      </c>
      <c r="F464" s="20">
        <v>-34634.519999999997</v>
      </c>
      <c r="G464" s="21">
        <v>190</v>
      </c>
      <c r="H464" s="22">
        <v>182.208</v>
      </c>
      <c r="I464" s="20">
        <v>-15</v>
      </c>
      <c r="J464" s="20">
        <v>0</v>
      </c>
      <c r="K464" s="23">
        <v>41456</v>
      </c>
      <c r="L464" s="24">
        <v>-34619.519999999997</v>
      </c>
      <c r="M464" s="25" t="s">
        <v>886</v>
      </c>
    </row>
    <row r="465" spans="2:13" ht="15" x14ac:dyDescent="0.25">
      <c r="B465" s="8">
        <v>41457</v>
      </c>
      <c r="C465" s="9" t="s">
        <v>24</v>
      </c>
      <c r="D465" s="9" t="s">
        <v>357</v>
      </c>
      <c r="E465" s="10" t="s">
        <v>358</v>
      </c>
      <c r="F465" s="11">
        <v>45707.88</v>
      </c>
      <c r="G465" s="12">
        <v>-540</v>
      </c>
      <c r="H465" s="13">
        <v>84.671999999999997</v>
      </c>
      <c r="I465" s="11">
        <v>-15</v>
      </c>
      <c r="J465" s="11">
        <v>0</v>
      </c>
      <c r="K465" s="14">
        <v>41463</v>
      </c>
      <c r="L465" s="15">
        <v>45722.879999999997</v>
      </c>
      <c r="M465" s="25" t="s">
        <v>884</v>
      </c>
    </row>
    <row r="466" spans="2:13" ht="15" x14ac:dyDescent="0.25">
      <c r="B466" s="17">
        <v>41457</v>
      </c>
      <c r="C466" s="18" t="s">
        <v>24</v>
      </c>
      <c r="D466" s="18" t="s">
        <v>427</v>
      </c>
      <c r="E466" s="19" t="s">
        <v>428</v>
      </c>
      <c r="F466" s="20">
        <v>-45627.3</v>
      </c>
      <c r="G466" s="21">
        <v>2050</v>
      </c>
      <c r="H466" s="22">
        <v>22.2499</v>
      </c>
      <c r="I466" s="20">
        <v>-15</v>
      </c>
      <c r="J466" s="20">
        <v>0</v>
      </c>
      <c r="K466" s="23">
        <v>41463</v>
      </c>
      <c r="L466" s="24">
        <v>-45612.3</v>
      </c>
      <c r="M466" s="25" t="s">
        <v>883</v>
      </c>
    </row>
    <row r="467" spans="2:13" ht="15" x14ac:dyDescent="0.25">
      <c r="B467" s="8">
        <v>41464</v>
      </c>
      <c r="C467" s="9" t="s">
        <v>24</v>
      </c>
      <c r="D467" s="9" t="s">
        <v>292</v>
      </c>
      <c r="E467" s="10" t="s">
        <v>293</v>
      </c>
      <c r="F467" s="11">
        <v>29899.09</v>
      </c>
      <c r="G467" s="12">
        <v>-375</v>
      </c>
      <c r="H467" s="13">
        <v>79.770899999999997</v>
      </c>
      <c r="I467" s="11">
        <v>-15</v>
      </c>
      <c r="J467" s="11">
        <v>0</v>
      </c>
      <c r="K467" s="14">
        <v>41467</v>
      </c>
      <c r="L467" s="15">
        <v>29914.09</v>
      </c>
      <c r="M467" s="25" t="s">
        <v>885</v>
      </c>
    </row>
    <row r="468" spans="2:13" ht="15" x14ac:dyDescent="0.25">
      <c r="B468" s="17">
        <v>41464</v>
      </c>
      <c r="C468" s="18" t="s">
        <v>24</v>
      </c>
      <c r="D468" s="18" t="s">
        <v>75</v>
      </c>
      <c r="E468" s="19" t="s">
        <v>757</v>
      </c>
      <c r="F468" s="20">
        <v>-14904.99</v>
      </c>
      <c r="G468" s="21">
        <v>230</v>
      </c>
      <c r="H468" s="22">
        <v>64.739099999999993</v>
      </c>
      <c r="I468" s="20">
        <v>-15</v>
      </c>
      <c r="J468" s="20">
        <v>0</v>
      </c>
      <c r="K468" s="23">
        <v>41467</v>
      </c>
      <c r="L468" s="24">
        <v>-14889.99</v>
      </c>
      <c r="M468" s="25" t="s">
        <v>886</v>
      </c>
    </row>
    <row r="469" spans="2:13" ht="15" x14ac:dyDescent="0.25">
      <c r="B469" s="8">
        <v>41485</v>
      </c>
      <c r="C469" s="9" t="s">
        <v>27</v>
      </c>
      <c r="D469" s="9" t="s">
        <v>429</v>
      </c>
      <c r="E469" s="10" t="s">
        <v>430</v>
      </c>
      <c r="F469" s="11">
        <v>-33678.410000000003</v>
      </c>
      <c r="G469" s="12">
        <v>485</v>
      </c>
      <c r="H469" s="13">
        <v>69.409099999999995</v>
      </c>
      <c r="I469" s="11">
        <v>-15</v>
      </c>
      <c r="J469" s="11">
        <v>0</v>
      </c>
      <c r="K469" s="14">
        <v>41488</v>
      </c>
      <c r="L469" s="15">
        <v>-33663.410000000003</v>
      </c>
      <c r="M469" s="25" t="s">
        <v>883</v>
      </c>
    </row>
    <row r="470" spans="2:13" ht="15" x14ac:dyDescent="0.25">
      <c r="B470" s="17">
        <v>41485</v>
      </c>
      <c r="C470" s="18" t="s">
        <v>27</v>
      </c>
      <c r="D470" s="18" t="s">
        <v>345</v>
      </c>
      <c r="E470" s="19" t="s">
        <v>346</v>
      </c>
      <c r="F470" s="20">
        <v>33835.800000000003</v>
      </c>
      <c r="G470" s="21">
        <v>-1000</v>
      </c>
      <c r="H470" s="22">
        <v>33.8508</v>
      </c>
      <c r="I470" s="20">
        <v>-15</v>
      </c>
      <c r="J470" s="20">
        <v>0</v>
      </c>
      <c r="K470" s="23">
        <v>41488</v>
      </c>
      <c r="L470" s="24">
        <v>33850.800000000003</v>
      </c>
      <c r="M470" s="25" t="s">
        <v>884</v>
      </c>
    </row>
    <row r="471" spans="2:13" ht="15" x14ac:dyDescent="0.25">
      <c r="B471" s="8">
        <v>41491</v>
      </c>
      <c r="C471" s="9" t="s">
        <v>54</v>
      </c>
      <c r="D471" s="9" t="s">
        <v>250</v>
      </c>
      <c r="E471" s="10" t="s">
        <v>251</v>
      </c>
      <c r="F471" s="11">
        <v>-29872.97</v>
      </c>
      <c r="G471" s="12">
        <v>360</v>
      </c>
      <c r="H471" s="13">
        <v>82.938800000000001</v>
      </c>
      <c r="I471" s="11">
        <v>-15</v>
      </c>
      <c r="J471" s="11">
        <v>0</v>
      </c>
      <c r="K471" s="14">
        <v>41494</v>
      </c>
      <c r="L471" s="15">
        <v>-29857.97</v>
      </c>
      <c r="M471" s="25" t="s">
        <v>883</v>
      </c>
    </row>
    <row r="472" spans="2:13" ht="15" x14ac:dyDescent="0.25">
      <c r="B472" s="17">
        <v>41491</v>
      </c>
      <c r="C472" s="18" t="s">
        <v>105</v>
      </c>
      <c r="D472" s="18" t="s">
        <v>181</v>
      </c>
      <c r="E472" s="19" t="s">
        <v>182</v>
      </c>
      <c r="F472" s="20">
        <v>-123246.65</v>
      </c>
      <c r="G472" s="21">
        <v>4700</v>
      </c>
      <c r="H472" s="22">
        <v>26.2195</v>
      </c>
      <c r="I472" s="20">
        <v>-15</v>
      </c>
      <c r="J472" s="20">
        <v>0</v>
      </c>
      <c r="K472" s="23">
        <v>41494</v>
      </c>
      <c r="L472" s="24">
        <v>-123231.65</v>
      </c>
      <c r="M472" s="25" t="s">
        <v>883</v>
      </c>
    </row>
    <row r="473" spans="2:13" ht="15" x14ac:dyDescent="0.25">
      <c r="B473" s="8">
        <v>41491</v>
      </c>
      <c r="C473" s="9" t="s">
        <v>105</v>
      </c>
      <c r="D473" s="9" t="s">
        <v>226</v>
      </c>
      <c r="E473" s="10" t="s">
        <v>227</v>
      </c>
      <c r="F473" s="11">
        <v>83371.240000000005</v>
      </c>
      <c r="G473" s="12">
        <v>-2543</v>
      </c>
      <c r="H473" s="13">
        <v>32.790500000000002</v>
      </c>
      <c r="I473" s="11">
        <v>-15</v>
      </c>
      <c r="J473" s="11">
        <v>0</v>
      </c>
      <c r="K473" s="14">
        <v>41494</v>
      </c>
      <c r="L473" s="15">
        <v>83386.240000000005</v>
      </c>
      <c r="M473" s="25" t="s">
        <v>884</v>
      </c>
    </row>
    <row r="474" spans="2:13" ht="15" x14ac:dyDescent="0.25">
      <c r="B474" s="17">
        <v>41526</v>
      </c>
      <c r="C474" s="18" t="s">
        <v>68</v>
      </c>
      <c r="D474" s="18" t="s">
        <v>256</v>
      </c>
      <c r="E474" s="19" t="s">
        <v>257</v>
      </c>
      <c r="F474" s="20">
        <v>38868.03</v>
      </c>
      <c r="G474" s="21">
        <v>-300</v>
      </c>
      <c r="H474" s="22">
        <v>129.61009999999999</v>
      </c>
      <c r="I474" s="20">
        <v>-15</v>
      </c>
      <c r="J474" s="20">
        <v>0</v>
      </c>
      <c r="K474" s="23">
        <v>41529</v>
      </c>
      <c r="L474" s="24">
        <v>38883.03</v>
      </c>
      <c r="M474" s="25" t="s">
        <v>885</v>
      </c>
    </row>
    <row r="475" spans="2:13" ht="15" x14ac:dyDescent="0.25">
      <c r="B475" s="8">
        <v>41526</v>
      </c>
      <c r="C475" s="9" t="s">
        <v>105</v>
      </c>
      <c r="D475" s="9" t="s">
        <v>264</v>
      </c>
      <c r="E475" s="10" t="s">
        <v>265</v>
      </c>
      <c r="F475" s="11">
        <v>-39509.519999999997</v>
      </c>
      <c r="G475" s="12">
        <f>78*7</f>
        <v>546</v>
      </c>
      <c r="H475" s="13">
        <f>506.34/7</f>
        <v>72.334285714285713</v>
      </c>
      <c r="I475" s="11">
        <v>-15</v>
      </c>
      <c r="J475" s="11">
        <v>0</v>
      </c>
      <c r="K475" s="14">
        <v>41529</v>
      </c>
      <c r="L475" s="15">
        <v>-39494.519999999997</v>
      </c>
      <c r="M475" s="25" t="s">
        <v>886</v>
      </c>
    </row>
    <row r="476" spans="2:13" ht="15" x14ac:dyDescent="0.25">
      <c r="B476" s="17">
        <v>41530</v>
      </c>
      <c r="C476" s="18" t="s">
        <v>68</v>
      </c>
      <c r="D476" s="18" t="s">
        <v>393</v>
      </c>
      <c r="E476" s="19" t="s">
        <v>394</v>
      </c>
      <c r="F476" s="20">
        <v>17449.150000000001</v>
      </c>
      <c r="G476" s="21">
        <v>-1475</v>
      </c>
      <c r="H476" s="22">
        <v>11.8401</v>
      </c>
      <c r="I476" s="20">
        <v>-15</v>
      </c>
      <c r="J476" s="20">
        <v>0</v>
      </c>
      <c r="K476" s="23">
        <v>41535</v>
      </c>
      <c r="L476" s="24">
        <v>17464.150000000001</v>
      </c>
      <c r="M476" s="25" t="s">
        <v>885</v>
      </c>
    </row>
    <row r="477" spans="2:13" ht="15" x14ac:dyDescent="0.25">
      <c r="B477" s="8">
        <v>41537</v>
      </c>
      <c r="C477" s="9" t="s">
        <v>105</v>
      </c>
      <c r="D477" s="9" t="s">
        <v>431</v>
      </c>
      <c r="E477" s="10" t="s">
        <v>432</v>
      </c>
      <c r="F477" s="11">
        <v>-93106.66</v>
      </c>
      <c r="G477" s="12">
        <v>3400</v>
      </c>
      <c r="H477" s="13">
        <v>27.379899999999999</v>
      </c>
      <c r="I477" s="11">
        <v>-15</v>
      </c>
      <c r="J477" s="11">
        <v>0</v>
      </c>
      <c r="K477" s="14">
        <v>41542</v>
      </c>
      <c r="L477" s="15">
        <v>-93091.66</v>
      </c>
      <c r="M477" s="25" t="s">
        <v>883</v>
      </c>
    </row>
    <row r="478" spans="2:13" ht="15" x14ac:dyDescent="0.25">
      <c r="B478" s="17">
        <v>41537</v>
      </c>
      <c r="C478" s="18" t="s">
        <v>105</v>
      </c>
      <c r="D478" s="18" t="s">
        <v>165</v>
      </c>
      <c r="E478" s="19" t="s">
        <v>166</v>
      </c>
      <c r="F478" s="20">
        <v>98396.07</v>
      </c>
      <c r="G478" s="21">
        <v>-1621</v>
      </c>
      <c r="H478" s="22">
        <v>60.710099999999997</v>
      </c>
      <c r="I478" s="20">
        <v>-15</v>
      </c>
      <c r="J478" s="20">
        <v>0</v>
      </c>
      <c r="K478" s="23">
        <v>41542</v>
      </c>
      <c r="L478" s="24">
        <v>98411.07</v>
      </c>
      <c r="M478" s="25" t="s">
        <v>884</v>
      </c>
    </row>
    <row r="479" spans="2:13" ht="15" x14ac:dyDescent="0.25">
      <c r="B479" s="8">
        <v>41544</v>
      </c>
      <c r="C479" s="9" t="s">
        <v>13</v>
      </c>
      <c r="D479" s="9" t="s">
        <v>433</v>
      </c>
      <c r="E479" s="10" t="s">
        <v>434</v>
      </c>
      <c r="F479" s="11">
        <v>-81678.710000000006</v>
      </c>
      <c r="G479" s="12">
        <v>2900</v>
      </c>
      <c r="H479" s="13">
        <v>28.1599</v>
      </c>
      <c r="I479" s="11">
        <v>-15</v>
      </c>
      <c r="J479" s="11">
        <v>0</v>
      </c>
      <c r="K479" s="14">
        <v>41549</v>
      </c>
      <c r="L479" s="15">
        <v>-81663.710000000006</v>
      </c>
      <c r="M479" s="25" t="s">
        <v>883</v>
      </c>
    </row>
    <row r="480" spans="2:13" ht="15" x14ac:dyDescent="0.25">
      <c r="B480" s="17">
        <v>41544</v>
      </c>
      <c r="C480" s="18" t="s">
        <v>13</v>
      </c>
      <c r="D480" s="18" t="s">
        <v>419</v>
      </c>
      <c r="E480" s="19" t="s">
        <v>420</v>
      </c>
      <c r="F480" s="20">
        <v>82711.5</v>
      </c>
      <c r="G480" s="21">
        <v>-1250</v>
      </c>
      <c r="H480" s="22">
        <v>66.181200000000004</v>
      </c>
      <c r="I480" s="20">
        <v>-15</v>
      </c>
      <c r="J480" s="20">
        <v>0</v>
      </c>
      <c r="K480" s="23">
        <v>41549</v>
      </c>
      <c r="L480" s="24">
        <v>82726.5</v>
      </c>
      <c r="M480" s="25" t="s">
        <v>884</v>
      </c>
    </row>
    <row r="481" spans="2:13" ht="15" x14ac:dyDescent="0.25">
      <c r="B481" s="8">
        <v>41551</v>
      </c>
      <c r="C481" s="9" t="s">
        <v>11</v>
      </c>
      <c r="D481" s="9" t="s">
        <v>435</v>
      </c>
      <c r="E481" s="10" t="s">
        <v>436</v>
      </c>
      <c r="F481" s="11">
        <v>-71943.14</v>
      </c>
      <c r="G481" s="12">
        <v>785</v>
      </c>
      <c r="H481" s="13">
        <v>91.628200000000007</v>
      </c>
      <c r="I481" s="11">
        <v>-15</v>
      </c>
      <c r="J481" s="11">
        <v>0</v>
      </c>
      <c r="K481" s="14">
        <v>41556</v>
      </c>
      <c r="L481" s="15">
        <v>-71928.14</v>
      </c>
      <c r="M481" s="25" t="s">
        <v>883</v>
      </c>
    </row>
    <row r="482" spans="2:13" ht="15" x14ac:dyDescent="0.25">
      <c r="B482" s="17">
        <v>41551</v>
      </c>
      <c r="C482" s="18" t="s">
        <v>11</v>
      </c>
      <c r="D482" s="18" t="s">
        <v>230</v>
      </c>
      <c r="E482" s="19" t="s">
        <v>231</v>
      </c>
      <c r="F482" s="20">
        <v>72104.539999999994</v>
      </c>
      <c r="G482" s="21">
        <v>-1115</v>
      </c>
      <c r="H482" s="22">
        <v>64.681200000000004</v>
      </c>
      <c r="I482" s="20">
        <v>-15</v>
      </c>
      <c r="J482" s="20">
        <v>0</v>
      </c>
      <c r="K482" s="23">
        <v>41556</v>
      </c>
      <c r="L482" s="24">
        <v>72119.539999999994</v>
      </c>
      <c r="M482" s="25" t="s">
        <v>884</v>
      </c>
    </row>
    <row r="483" spans="2:13" ht="15" x14ac:dyDescent="0.25">
      <c r="B483" s="8">
        <v>41551</v>
      </c>
      <c r="C483" s="9" t="s">
        <v>27</v>
      </c>
      <c r="D483" s="9" t="s">
        <v>66</v>
      </c>
      <c r="E483" s="10" t="s">
        <v>67</v>
      </c>
      <c r="F483" s="11">
        <v>54068.68</v>
      </c>
      <c r="G483" s="12">
        <v>-1400</v>
      </c>
      <c r="H483" s="13">
        <v>38.6312</v>
      </c>
      <c r="I483" s="11">
        <v>-15</v>
      </c>
      <c r="J483" s="11">
        <v>0</v>
      </c>
      <c r="K483" s="14">
        <v>41556</v>
      </c>
      <c r="L483" s="15">
        <v>54083.68</v>
      </c>
      <c r="M483" s="25" t="s">
        <v>884</v>
      </c>
    </row>
    <row r="484" spans="2:13" ht="15" x14ac:dyDescent="0.25">
      <c r="B484" s="17">
        <v>41551</v>
      </c>
      <c r="C484" s="18" t="s">
        <v>27</v>
      </c>
      <c r="D484" s="18" t="s">
        <v>219</v>
      </c>
      <c r="E484" s="19" t="s">
        <v>220</v>
      </c>
      <c r="F484" s="20">
        <v>-57846.37</v>
      </c>
      <c r="G484" s="21">
        <v>1695</v>
      </c>
      <c r="H484" s="22">
        <v>34.1188</v>
      </c>
      <c r="I484" s="20">
        <v>-15</v>
      </c>
      <c r="J484" s="20">
        <v>0</v>
      </c>
      <c r="K484" s="23">
        <v>41556</v>
      </c>
      <c r="L484" s="24">
        <v>-57831.37</v>
      </c>
      <c r="M484" s="25" t="s">
        <v>883</v>
      </c>
    </row>
    <row r="485" spans="2:13" ht="15" x14ac:dyDescent="0.25">
      <c r="B485" s="8">
        <v>41557</v>
      </c>
      <c r="C485" s="9" t="s">
        <v>13</v>
      </c>
      <c r="D485" s="9" t="s">
        <v>238</v>
      </c>
      <c r="E485" s="10" t="s">
        <v>239</v>
      </c>
      <c r="F485" s="11">
        <v>-47708.74</v>
      </c>
      <c r="G485" s="12">
        <v>970</v>
      </c>
      <c r="H485" s="13">
        <v>49.168799999999997</v>
      </c>
      <c r="I485" s="11">
        <v>-15</v>
      </c>
      <c r="J485" s="11">
        <v>0</v>
      </c>
      <c r="K485" s="14">
        <v>41563</v>
      </c>
      <c r="L485" s="15">
        <v>-47693.74</v>
      </c>
      <c r="M485" s="25" t="s">
        <v>886</v>
      </c>
    </row>
    <row r="486" spans="2:13" ht="15" x14ac:dyDescent="0.25">
      <c r="B486" s="17">
        <v>41557</v>
      </c>
      <c r="C486" s="18" t="s">
        <v>13</v>
      </c>
      <c r="D486" s="18" t="s">
        <v>89</v>
      </c>
      <c r="E486" s="19" t="s">
        <v>90</v>
      </c>
      <c r="F486" s="20">
        <v>114086.19</v>
      </c>
      <c r="G486" s="21">
        <v>-2190</v>
      </c>
      <c r="H486" s="22">
        <v>52.100999999999999</v>
      </c>
      <c r="I486" s="20">
        <v>-15</v>
      </c>
      <c r="J486" s="20">
        <v>0</v>
      </c>
      <c r="K486" s="23">
        <v>41563</v>
      </c>
      <c r="L486" s="24">
        <v>114101.19</v>
      </c>
      <c r="M486" s="25" t="s">
        <v>884</v>
      </c>
    </row>
    <row r="487" spans="2:13" ht="15" x14ac:dyDescent="0.25">
      <c r="B487" s="8">
        <v>41557</v>
      </c>
      <c r="C487" s="9" t="s">
        <v>13</v>
      </c>
      <c r="D487" s="9" t="s">
        <v>95</v>
      </c>
      <c r="E487" s="10" t="s">
        <v>96</v>
      </c>
      <c r="F487" s="11">
        <v>-24398.05</v>
      </c>
      <c r="G487" s="12">
        <v>510</v>
      </c>
      <c r="H487" s="13">
        <v>47.809899999999999</v>
      </c>
      <c r="I487" s="11">
        <v>-15</v>
      </c>
      <c r="J487" s="11">
        <v>0</v>
      </c>
      <c r="K487" s="14">
        <v>41563</v>
      </c>
      <c r="L487" s="15">
        <v>-24383.05</v>
      </c>
      <c r="M487" s="25" t="s">
        <v>886</v>
      </c>
    </row>
    <row r="488" spans="2:13" ht="15" x14ac:dyDescent="0.25">
      <c r="B488" s="17">
        <v>41557</v>
      </c>
      <c r="C488" s="18" t="s">
        <v>68</v>
      </c>
      <c r="D488" s="18" t="s">
        <v>384</v>
      </c>
      <c r="E488" s="19" t="s">
        <v>385</v>
      </c>
      <c r="F488" s="20">
        <v>86768.86</v>
      </c>
      <c r="G488" s="21">
        <v>-2350</v>
      </c>
      <c r="H488" s="22">
        <v>36.929299999999998</v>
      </c>
      <c r="I488" s="20">
        <v>-15</v>
      </c>
      <c r="J488" s="20">
        <v>0</v>
      </c>
      <c r="K488" s="23">
        <v>41563</v>
      </c>
      <c r="L488" s="24">
        <v>86783.86</v>
      </c>
      <c r="M488" s="25" t="s">
        <v>884</v>
      </c>
    </row>
    <row r="489" spans="2:13" ht="15" x14ac:dyDescent="0.25">
      <c r="B489" s="8">
        <v>41557</v>
      </c>
      <c r="C489" s="9" t="s">
        <v>68</v>
      </c>
      <c r="D489" s="9" t="s">
        <v>437</v>
      </c>
      <c r="E489" s="10" t="s">
        <v>438</v>
      </c>
      <c r="F489" s="11">
        <v>-59938.47</v>
      </c>
      <c r="G489" s="12">
        <v>850</v>
      </c>
      <c r="H489" s="13">
        <v>70.498199999999997</v>
      </c>
      <c r="I489" s="11">
        <v>-15</v>
      </c>
      <c r="J489" s="11">
        <v>0</v>
      </c>
      <c r="K489" s="14">
        <v>41563</v>
      </c>
      <c r="L489" s="15">
        <v>-59923.47</v>
      </c>
      <c r="M489" s="25" t="s">
        <v>883</v>
      </c>
    </row>
    <row r="490" spans="2:13" ht="15" x14ac:dyDescent="0.25">
      <c r="B490" s="17">
        <v>41563</v>
      </c>
      <c r="C490" s="18" t="s">
        <v>11</v>
      </c>
      <c r="D490" s="18" t="s">
        <v>302</v>
      </c>
      <c r="E490" s="19" t="s">
        <v>303</v>
      </c>
      <c r="F490" s="20">
        <v>66518.039999999994</v>
      </c>
      <c r="G490" s="21">
        <v>-774</v>
      </c>
      <c r="H490" s="22">
        <v>85.96</v>
      </c>
      <c r="I490" s="20">
        <v>-15</v>
      </c>
      <c r="J490" s="20">
        <v>0</v>
      </c>
      <c r="K490" s="23">
        <v>41568</v>
      </c>
      <c r="L490" s="24">
        <v>66533.039999999994</v>
      </c>
      <c r="M490" s="25" t="s">
        <v>884</v>
      </c>
    </row>
    <row r="491" spans="2:13" ht="15" x14ac:dyDescent="0.25">
      <c r="B491" s="8">
        <v>41563</v>
      </c>
      <c r="C491" s="9" t="s">
        <v>11</v>
      </c>
      <c r="D491" s="9" t="s">
        <v>439</v>
      </c>
      <c r="E491" s="10" t="s">
        <v>440</v>
      </c>
      <c r="F491" s="11">
        <v>-51178.14</v>
      </c>
      <c r="G491" s="12">
        <v>1005</v>
      </c>
      <c r="H491" s="13">
        <v>50.9086</v>
      </c>
      <c r="I491" s="11">
        <v>-15</v>
      </c>
      <c r="J491" s="11">
        <v>0</v>
      </c>
      <c r="K491" s="14">
        <v>41568</v>
      </c>
      <c r="L491" s="15">
        <v>-51163.14</v>
      </c>
      <c r="M491" s="25" t="s">
        <v>883</v>
      </c>
    </row>
    <row r="492" spans="2:13" ht="15" x14ac:dyDescent="0.25">
      <c r="B492" s="17">
        <v>41563</v>
      </c>
      <c r="C492" s="18" t="s">
        <v>68</v>
      </c>
      <c r="D492" s="18" t="s">
        <v>268</v>
      </c>
      <c r="E492" s="19" t="s">
        <v>269</v>
      </c>
      <c r="F492" s="20">
        <v>-25144.29</v>
      </c>
      <c r="G492" s="21">
        <v>845</v>
      </c>
      <c r="H492" s="22">
        <v>29.738800000000001</v>
      </c>
      <c r="I492" s="20">
        <v>-15</v>
      </c>
      <c r="J492" s="20">
        <v>0</v>
      </c>
      <c r="K492" s="23">
        <v>41568</v>
      </c>
      <c r="L492" s="24">
        <v>-25129.29</v>
      </c>
      <c r="M492" s="25" t="s">
        <v>886</v>
      </c>
    </row>
    <row r="493" spans="2:13" ht="15" x14ac:dyDescent="0.25">
      <c r="B493" s="8">
        <v>41563</v>
      </c>
      <c r="C493" s="9" t="s">
        <v>54</v>
      </c>
      <c r="D493" s="9" t="s">
        <v>441</v>
      </c>
      <c r="E493" s="10" t="s">
        <v>442</v>
      </c>
      <c r="F493" s="11">
        <v>-82638.899999999994</v>
      </c>
      <c r="G493" s="12">
        <v>1740</v>
      </c>
      <c r="H493" s="13">
        <v>47.484999999999999</v>
      </c>
      <c r="I493" s="11">
        <v>-15</v>
      </c>
      <c r="J493" s="11">
        <v>0</v>
      </c>
      <c r="K493" s="14">
        <v>41568</v>
      </c>
      <c r="L493" s="15">
        <v>-82623.899999999994</v>
      </c>
      <c r="M493" s="25" t="s">
        <v>883</v>
      </c>
    </row>
    <row r="494" spans="2:13" ht="15" x14ac:dyDescent="0.25">
      <c r="B494" s="17">
        <v>41563</v>
      </c>
      <c r="C494" s="18" t="s">
        <v>54</v>
      </c>
      <c r="D494" s="18" t="s">
        <v>114</v>
      </c>
      <c r="E494" s="19" t="s">
        <v>894</v>
      </c>
      <c r="F494" s="20">
        <v>76570.039999999994</v>
      </c>
      <c r="G494" s="21">
        <v>-490</v>
      </c>
      <c r="H494" s="22">
        <v>156.29599999999999</v>
      </c>
      <c r="I494" s="20">
        <v>-15</v>
      </c>
      <c r="J494" s="20">
        <v>0</v>
      </c>
      <c r="K494" s="23">
        <v>41568</v>
      </c>
      <c r="L494" s="24">
        <v>76585.039999999994</v>
      </c>
      <c r="M494" s="25" t="s">
        <v>884</v>
      </c>
    </row>
    <row r="495" spans="2:13" ht="15" x14ac:dyDescent="0.25">
      <c r="B495" s="8">
        <v>41563</v>
      </c>
      <c r="C495" s="9" t="s">
        <v>59</v>
      </c>
      <c r="D495" s="9" t="s">
        <v>266</v>
      </c>
      <c r="E495" s="10" t="s">
        <v>267</v>
      </c>
      <c r="F495" s="11">
        <v>-49956.7</v>
      </c>
      <c r="G495" s="12">
        <v>1465</v>
      </c>
      <c r="H495" s="13">
        <v>34.0899</v>
      </c>
      <c r="I495" s="11">
        <v>-15</v>
      </c>
      <c r="J495" s="11">
        <v>0</v>
      </c>
      <c r="K495" s="14">
        <v>41568</v>
      </c>
      <c r="L495" s="15">
        <v>-49941.7</v>
      </c>
      <c r="M495" s="25" t="s">
        <v>886</v>
      </c>
    </row>
    <row r="496" spans="2:13" ht="15" x14ac:dyDescent="0.25">
      <c r="B496" s="17">
        <v>41568</v>
      </c>
      <c r="C496" s="18" t="s">
        <v>54</v>
      </c>
      <c r="D496" s="18" t="s">
        <v>359</v>
      </c>
      <c r="E496" s="19" t="s">
        <v>360</v>
      </c>
      <c r="F496" s="20">
        <v>94945.63</v>
      </c>
      <c r="G496" s="21">
        <v>-393</v>
      </c>
      <c r="H496" s="22">
        <v>241.63010199999999</v>
      </c>
      <c r="I496" s="20">
        <v>-15</v>
      </c>
      <c r="J496" s="20">
        <v>0</v>
      </c>
      <c r="K496" s="23">
        <v>41571</v>
      </c>
      <c r="L496" s="24">
        <v>94960.63</v>
      </c>
      <c r="M496" s="25" t="s">
        <v>884</v>
      </c>
    </row>
    <row r="497" spans="2:13" ht="15" x14ac:dyDescent="0.25">
      <c r="B497" s="8">
        <v>41568</v>
      </c>
      <c r="C497" s="9" t="s">
        <v>17</v>
      </c>
      <c r="D497" s="9" t="s">
        <v>282</v>
      </c>
      <c r="E497" s="10" t="s">
        <v>283</v>
      </c>
      <c r="F497" s="11">
        <v>20178.28</v>
      </c>
      <c r="G497" s="12">
        <v>-340</v>
      </c>
      <c r="H497" s="13">
        <v>59.392000000000003</v>
      </c>
      <c r="I497" s="11">
        <v>-15</v>
      </c>
      <c r="J497" s="11">
        <v>0</v>
      </c>
      <c r="K497" s="14">
        <v>41571</v>
      </c>
      <c r="L497" s="15">
        <v>20193.28</v>
      </c>
      <c r="M497" s="25" t="s">
        <v>885</v>
      </c>
    </row>
    <row r="498" spans="2:13" ht="15" x14ac:dyDescent="0.25">
      <c r="B498" s="17">
        <v>41569</v>
      </c>
      <c r="C498" s="18" t="s">
        <v>54</v>
      </c>
      <c r="D498" s="18" t="s">
        <v>443</v>
      </c>
      <c r="E498" s="19" t="s">
        <v>444</v>
      </c>
      <c r="F498" s="20">
        <v>-83607</v>
      </c>
      <c r="G498" s="21">
        <v>1075</v>
      </c>
      <c r="H498" s="22">
        <v>77.760000000000005</v>
      </c>
      <c r="I498" s="20">
        <v>-15</v>
      </c>
      <c r="J498" s="20">
        <v>0</v>
      </c>
      <c r="K498" s="23">
        <v>41572</v>
      </c>
      <c r="L498" s="24">
        <v>-83592</v>
      </c>
      <c r="M498" s="25" t="s">
        <v>883</v>
      </c>
    </row>
    <row r="499" spans="2:13" ht="15" x14ac:dyDescent="0.25">
      <c r="B499" s="8">
        <v>41569</v>
      </c>
      <c r="C499" s="9" t="s">
        <v>105</v>
      </c>
      <c r="D499" s="9" t="s">
        <v>409</v>
      </c>
      <c r="E499" s="10" t="s">
        <v>410</v>
      </c>
      <c r="F499" s="11">
        <v>112136.26</v>
      </c>
      <c r="G499" s="12">
        <v>-560</v>
      </c>
      <c r="H499" s="13">
        <v>200.27010000000001</v>
      </c>
      <c r="I499" s="11">
        <v>-15</v>
      </c>
      <c r="J499" s="11">
        <v>0</v>
      </c>
      <c r="K499" s="14">
        <v>41572</v>
      </c>
      <c r="L499" s="15">
        <v>112151.26</v>
      </c>
      <c r="M499" s="25" t="s">
        <v>884</v>
      </c>
    </row>
    <row r="500" spans="2:13" ht="15" x14ac:dyDescent="0.25">
      <c r="B500" s="17">
        <v>41569</v>
      </c>
      <c r="C500" s="18" t="s">
        <v>59</v>
      </c>
      <c r="D500" s="18" t="s">
        <v>417</v>
      </c>
      <c r="E500" s="19" t="s">
        <v>418</v>
      </c>
      <c r="F500" s="20">
        <v>25265.360000000001</v>
      </c>
      <c r="G500" s="21">
        <v>-1582</v>
      </c>
      <c r="H500" s="22">
        <v>15.98</v>
      </c>
      <c r="I500" s="20">
        <v>-15</v>
      </c>
      <c r="J500" s="20">
        <v>0</v>
      </c>
      <c r="K500" s="23">
        <v>41572</v>
      </c>
      <c r="L500" s="24">
        <v>25280.36</v>
      </c>
      <c r="M500" s="25" t="s">
        <v>884</v>
      </c>
    </row>
    <row r="501" spans="2:13" ht="15" x14ac:dyDescent="0.25">
      <c r="B501" s="8">
        <v>41569</v>
      </c>
      <c r="C501" s="9" t="s">
        <v>59</v>
      </c>
      <c r="D501" s="9" t="s">
        <v>445</v>
      </c>
      <c r="E501" s="10" t="s">
        <v>446</v>
      </c>
      <c r="F501" s="11">
        <v>-36482.879999999997</v>
      </c>
      <c r="G501" s="12">
        <v>3086</v>
      </c>
      <c r="H501" s="13">
        <v>11.8172</v>
      </c>
      <c r="I501" s="11">
        <v>-15</v>
      </c>
      <c r="J501" s="11">
        <v>0</v>
      </c>
      <c r="K501" s="14">
        <v>41572</v>
      </c>
      <c r="L501" s="15">
        <v>-36467.879999999997</v>
      </c>
      <c r="M501" s="25" t="s">
        <v>883</v>
      </c>
    </row>
    <row r="502" spans="2:13" ht="15" x14ac:dyDescent="0.25">
      <c r="B502" s="17">
        <v>41572</v>
      </c>
      <c r="C502" s="18" t="s">
        <v>24</v>
      </c>
      <c r="D502" s="18" t="s">
        <v>447</v>
      </c>
      <c r="E502" s="19" t="s">
        <v>448</v>
      </c>
      <c r="F502" s="20">
        <v>-68877.14</v>
      </c>
      <c r="G502" s="21">
        <v>1880</v>
      </c>
      <c r="H502" s="22">
        <v>36.628799999999998</v>
      </c>
      <c r="I502" s="20">
        <v>-15</v>
      </c>
      <c r="J502" s="20">
        <v>0</v>
      </c>
      <c r="K502" s="23">
        <v>41577</v>
      </c>
      <c r="L502" s="24">
        <v>-68862.14</v>
      </c>
      <c r="M502" s="25" t="s">
        <v>883</v>
      </c>
    </row>
    <row r="503" spans="2:13" ht="15" x14ac:dyDescent="0.25">
      <c r="B503" s="8">
        <v>41572</v>
      </c>
      <c r="C503" s="9" t="s">
        <v>24</v>
      </c>
      <c r="D503" s="9" t="s">
        <v>355</v>
      </c>
      <c r="E503" s="10" t="s">
        <v>356</v>
      </c>
      <c r="F503" s="11">
        <v>68716.39</v>
      </c>
      <c r="G503" s="12">
        <v>-1160</v>
      </c>
      <c r="H503" s="13">
        <v>59.251199999999997</v>
      </c>
      <c r="I503" s="11">
        <v>-15</v>
      </c>
      <c r="J503" s="11">
        <v>0</v>
      </c>
      <c r="K503" s="14">
        <v>41577</v>
      </c>
      <c r="L503" s="15">
        <v>68731.39</v>
      </c>
      <c r="M503" s="25" t="s">
        <v>884</v>
      </c>
    </row>
    <row r="504" spans="2:13" ht="15" x14ac:dyDescent="0.25">
      <c r="B504" s="17">
        <v>41572</v>
      </c>
      <c r="C504" s="18" t="s">
        <v>11</v>
      </c>
      <c r="D504" s="18" t="s">
        <v>51</v>
      </c>
      <c r="E504" s="19" t="s">
        <v>901</v>
      </c>
      <c r="F504" s="20">
        <v>62581.93</v>
      </c>
      <c r="G504" s="21">
        <v>-1605</v>
      </c>
      <c r="H504" s="22">
        <v>39.001199999999997</v>
      </c>
      <c r="I504" s="20">
        <v>-15</v>
      </c>
      <c r="J504" s="20">
        <v>0</v>
      </c>
      <c r="K504" s="23">
        <v>41577</v>
      </c>
      <c r="L504" s="24">
        <v>62596.93</v>
      </c>
      <c r="M504" s="25" t="s">
        <v>884</v>
      </c>
    </row>
    <row r="505" spans="2:13" ht="15" x14ac:dyDescent="0.25">
      <c r="B505" s="8">
        <v>41572</v>
      </c>
      <c r="C505" s="9" t="s">
        <v>11</v>
      </c>
      <c r="D505" s="9" t="s">
        <v>411</v>
      </c>
      <c r="E505" s="10" t="s">
        <v>412</v>
      </c>
      <c r="F505" s="11">
        <v>-62442.62</v>
      </c>
      <c r="G505" s="12">
        <v>1485</v>
      </c>
      <c r="H505" s="13">
        <v>42.038800000000002</v>
      </c>
      <c r="I505" s="11">
        <v>-15</v>
      </c>
      <c r="J505" s="11">
        <v>0</v>
      </c>
      <c r="K505" s="14">
        <v>41577</v>
      </c>
      <c r="L505" s="15">
        <v>-62427.62</v>
      </c>
      <c r="M505" s="25" t="s">
        <v>883</v>
      </c>
    </row>
    <row r="506" spans="2:13" ht="15" x14ac:dyDescent="0.25">
      <c r="B506" s="17">
        <v>41572</v>
      </c>
      <c r="C506" s="18" t="s">
        <v>105</v>
      </c>
      <c r="D506" s="18" t="s">
        <v>449</v>
      </c>
      <c r="E506" s="19" t="s">
        <v>450</v>
      </c>
      <c r="F506" s="20">
        <v>-83741.69</v>
      </c>
      <c r="G506" s="21">
        <v>1050</v>
      </c>
      <c r="H506" s="22">
        <v>79.739699999999999</v>
      </c>
      <c r="I506" s="20">
        <v>-15</v>
      </c>
      <c r="J506" s="20">
        <v>0</v>
      </c>
      <c r="K506" s="23">
        <v>41577</v>
      </c>
      <c r="L506" s="24">
        <v>-83726.69</v>
      </c>
      <c r="M506" s="25" t="s">
        <v>883</v>
      </c>
    </row>
    <row r="507" spans="2:13" ht="15" x14ac:dyDescent="0.25">
      <c r="B507" s="8">
        <v>41577</v>
      </c>
      <c r="C507" s="9" t="s">
        <v>13</v>
      </c>
      <c r="D507" s="9" t="s">
        <v>86</v>
      </c>
      <c r="E507" s="10" t="s">
        <v>903</v>
      </c>
      <c r="F507" s="11">
        <v>-22792.99</v>
      </c>
      <c r="G507" s="12">
        <v>140</v>
      </c>
      <c r="H507" s="13">
        <v>162.69990000000001</v>
      </c>
      <c r="I507" s="11">
        <v>-15</v>
      </c>
      <c r="J507" s="11">
        <v>0</v>
      </c>
      <c r="K507" s="14">
        <v>41582</v>
      </c>
      <c r="L507" s="15">
        <v>-22777.99</v>
      </c>
      <c r="M507" s="25" t="s">
        <v>886</v>
      </c>
    </row>
    <row r="508" spans="2:13" ht="15" x14ac:dyDescent="0.25">
      <c r="B508" s="17">
        <v>41577</v>
      </c>
      <c r="C508" s="18" t="s">
        <v>13</v>
      </c>
      <c r="D508" s="18" t="s">
        <v>451</v>
      </c>
      <c r="E508" s="19" t="s">
        <v>452</v>
      </c>
      <c r="F508" s="20">
        <v>-78771.48</v>
      </c>
      <c r="G508" s="21">
        <v>1210</v>
      </c>
      <c r="H508" s="22">
        <v>65.087999999999994</v>
      </c>
      <c r="I508" s="20">
        <v>-15</v>
      </c>
      <c r="J508" s="20">
        <v>0</v>
      </c>
      <c r="K508" s="23">
        <v>41582</v>
      </c>
      <c r="L508" s="24">
        <v>-78756.479999999996</v>
      </c>
      <c r="M508" s="25" t="s">
        <v>883</v>
      </c>
    </row>
    <row r="509" spans="2:13" ht="15" x14ac:dyDescent="0.25">
      <c r="B509" s="8">
        <v>41577</v>
      </c>
      <c r="C509" s="9" t="s">
        <v>13</v>
      </c>
      <c r="D509" s="9" t="s">
        <v>95</v>
      </c>
      <c r="E509" s="10" t="s">
        <v>96</v>
      </c>
      <c r="F509" s="11">
        <v>-19518.96</v>
      </c>
      <c r="G509" s="12">
        <v>400</v>
      </c>
      <c r="H509" s="13">
        <v>48.759900000000002</v>
      </c>
      <c r="I509" s="11">
        <v>-15</v>
      </c>
      <c r="J509" s="11">
        <v>0</v>
      </c>
      <c r="K509" s="14">
        <v>41582</v>
      </c>
      <c r="L509" s="15">
        <v>-19503.96</v>
      </c>
      <c r="M509" s="25" t="s">
        <v>886</v>
      </c>
    </row>
    <row r="510" spans="2:13" ht="15" x14ac:dyDescent="0.25">
      <c r="B510" s="17">
        <v>41577</v>
      </c>
      <c r="C510" s="18" t="s">
        <v>13</v>
      </c>
      <c r="D510" s="18" t="s">
        <v>382</v>
      </c>
      <c r="E510" s="19" t="s">
        <v>383</v>
      </c>
      <c r="F510" s="20">
        <v>78610.94</v>
      </c>
      <c r="G510" s="21">
        <v>-3145</v>
      </c>
      <c r="H510" s="22">
        <v>25.000299999999999</v>
      </c>
      <c r="I510" s="20">
        <v>-15</v>
      </c>
      <c r="J510" s="20">
        <v>0</v>
      </c>
      <c r="K510" s="23">
        <v>41582</v>
      </c>
      <c r="L510" s="24">
        <v>78625.94</v>
      </c>
      <c r="M510" s="25" t="s">
        <v>884</v>
      </c>
    </row>
    <row r="511" spans="2:13" ht="15" x14ac:dyDescent="0.25">
      <c r="B511" s="8">
        <v>41577</v>
      </c>
      <c r="C511" s="9" t="s">
        <v>44</v>
      </c>
      <c r="D511" s="9" t="s">
        <v>371</v>
      </c>
      <c r="E511" s="10" t="s">
        <v>372</v>
      </c>
      <c r="F511" s="11">
        <v>34331.72</v>
      </c>
      <c r="G511" s="12">
        <v>-730</v>
      </c>
      <c r="H511" s="13">
        <v>47.0503</v>
      </c>
      <c r="I511" s="11">
        <v>-15</v>
      </c>
      <c r="J511" s="11">
        <v>0</v>
      </c>
      <c r="K511" s="14">
        <v>41582</v>
      </c>
      <c r="L511" s="15">
        <v>34346.720000000001</v>
      </c>
      <c r="M511" s="25" t="s">
        <v>884</v>
      </c>
    </row>
    <row r="512" spans="2:13" ht="15" x14ac:dyDescent="0.25">
      <c r="B512" s="17">
        <v>41577</v>
      </c>
      <c r="C512" s="18" t="s">
        <v>44</v>
      </c>
      <c r="D512" s="18" t="s">
        <v>453</v>
      </c>
      <c r="E512" s="19" t="s">
        <v>454</v>
      </c>
      <c r="F512" s="20">
        <v>-34611.75</v>
      </c>
      <c r="G512" s="21">
        <v>375</v>
      </c>
      <c r="H512" s="22">
        <v>92.257999999999996</v>
      </c>
      <c r="I512" s="20">
        <v>-15</v>
      </c>
      <c r="J512" s="20">
        <v>0</v>
      </c>
      <c r="K512" s="23">
        <v>41582</v>
      </c>
      <c r="L512" s="24">
        <v>-34596.75</v>
      </c>
      <c r="M512" s="25" t="s">
        <v>883</v>
      </c>
    </row>
    <row r="513" spans="2:13" ht="15" x14ac:dyDescent="0.25">
      <c r="B513" s="8">
        <v>41583</v>
      </c>
      <c r="C513" s="9" t="s">
        <v>11</v>
      </c>
      <c r="D513" s="9" t="s">
        <v>455</v>
      </c>
      <c r="E513" s="10" t="s">
        <v>456</v>
      </c>
      <c r="F513" s="11">
        <v>-45842.05</v>
      </c>
      <c r="G513" s="12">
        <v>695</v>
      </c>
      <c r="H513" s="13">
        <v>65.938199999999995</v>
      </c>
      <c r="I513" s="11">
        <v>-15</v>
      </c>
      <c r="J513" s="11">
        <v>0</v>
      </c>
      <c r="K513" s="14">
        <v>41586</v>
      </c>
      <c r="L513" s="15">
        <v>-45827.05</v>
      </c>
      <c r="M513" s="25" t="s">
        <v>883</v>
      </c>
    </row>
    <row r="514" spans="2:13" ht="15" x14ac:dyDescent="0.25">
      <c r="B514" s="17">
        <v>41583</v>
      </c>
      <c r="C514" s="18" t="s">
        <v>11</v>
      </c>
      <c r="D514" s="18" t="s">
        <v>20</v>
      </c>
      <c r="E514" s="19" t="s">
        <v>21</v>
      </c>
      <c r="F514" s="20">
        <v>48835.43</v>
      </c>
      <c r="G514" s="21">
        <v>-382</v>
      </c>
      <c r="H514" s="22">
        <v>127.8807</v>
      </c>
      <c r="I514" s="20">
        <v>-15</v>
      </c>
      <c r="J514" s="20">
        <v>0</v>
      </c>
      <c r="K514" s="23">
        <v>41586</v>
      </c>
      <c r="L514" s="24">
        <v>48850.43</v>
      </c>
      <c r="M514" s="25" t="s">
        <v>884</v>
      </c>
    </row>
    <row r="515" spans="2:13" ht="15" x14ac:dyDescent="0.25">
      <c r="B515" s="8">
        <v>41591</v>
      </c>
      <c r="C515" s="9" t="s">
        <v>105</v>
      </c>
      <c r="D515" s="9" t="s">
        <v>181</v>
      </c>
      <c r="E515" s="10" t="s">
        <v>182</v>
      </c>
      <c r="F515" s="11">
        <v>111755.7</v>
      </c>
      <c r="G515" s="12">
        <v>-4700</v>
      </c>
      <c r="H515" s="13">
        <v>23.780999999999999</v>
      </c>
      <c r="I515" s="11">
        <v>-15</v>
      </c>
      <c r="J515" s="11">
        <v>0</v>
      </c>
      <c r="K515" s="14">
        <v>41596</v>
      </c>
      <c r="L515" s="15">
        <v>111770.7</v>
      </c>
      <c r="M515" s="25" t="s">
        <v>884</v>
      </c>
    </row>
    <row r="516" spans="2:13" ht="15" x14ac:dyDescent="0.25">
      <c r="B516" s="17">
        <v>41592</v>
      </c>
      <c r="C516" s="18" t="s">
        <v>105</v>
      </c>
      <c r="D516" s="18" t="s">
        <v>457</v>
      </c>
      <c r="E516" s="19" t="s">
        <v>458</v>
      </c>
      <c r="F516" s="20">
        <v>-92465.25</v>
      </c>
      <c r="G516" s="21">
        <v>2250</v>
      </c>
      <c r="H516" s="22">
        <v>41.088999999999999</v>
      </c>
      <c r="I516" s="20">
        <v>-15</v>
      </c>
      <c r="J516" s="20">
        <v>0</v>
      </c>
      <c r="K516" s="23">
        <v>41597</v>
      </c>
      <c r="L516" s="24">
        <v>-92450.25</v>
      </c>
      <c r="M516" s="25" t="s">
        <v>883</v>
      </c>
    </row>
    <row r="517" spans="2:13" ht="15" x14ac:dyDescent="0.25">
      <c r="B517" s="8">
        <v>41596</v>
      </c>
      <c r="C517" s="9" t="s">
        <v>24</v>
      </c>
      <c r="D517" s="9" t="s">
        <v>373</v>
      </c>
      <c r="E517" s="10" t="s">
        <v>374</v>
      </c>
      <c r="F517" s="11">
        <v>77502.600000000006</v>
      </c>
      <c r="G517" s="12">
        <v>-1455</v>
      </c>
      <c r="H517" s="13">
        <v>53.276699999999998</v>
      </c>
      <c r="I517" s="11">
        <v>-15</v>
      </c>
      <c r="J517" s="11">
        <v>0</v>
      </c>
      <c r="K517" s="14">
        <v>41599</v>
      </c>
      <c r="L517" s="15">
        <v>77517.600000000006</v>
      </c>
      <c r="M517" s="25" t="s">
        <v>884</v>
      </c>
    </row>
    <row r="518" spans="2:13" ht="15" x14ac:dyDescent="0.25">
      <c r="B518" s="17">
        <v>41596</v>
      </c>
      <c r="C518" s="18" t="s">
        <v>24</v>
      </c>
      <c r="D518" s="18" t="s">
        <v>73</v>
      </c>
      <c r="E518" s="19" t="s">
        <v>74</v>
      </c>
      <c r="F518" s="20">
        <v>-77070.649999999994</v>
      </c>
      <c r="G518" s="21">
        <v>790</v>
      </c>
      <c r="H518" s="22">
        <v>97.538799999999995</v>
      </c>
      <c r="I518" s="20">
        <v>-15</v>
      </c>
      <c r="J518" s="20">
        <v>0</v>
      </c>
      <c r="K518" s="23">
        <v>41599</v>
      </c>
      <c r="L518" s="24">
        <v>-77055.649999999994</v>
      </c>
      <c r="M518" s="25" t="s">
        <v>883</v>
      </c>
    </row>
    <row r="519" spans="2:13" ht="15" x14ac:dyDescent="0.25">
      <c r="B519" s="8">
        <v>41596</v>
      </c>
      <c r="C519" s="9" t="s">
        <v>17</v>
      </c>
      <c r="D519" s="9" t="s">
        <v>397</v>
      </c>
      <c r="E519" s="10" t="s">
        <v>398</v>
      </c>
      <c r="F519" s="11">
        <v>-14994.58</v>
      </c>
      <c r="G519" s="12">
        <v>190</v>
      </c>
      <c r="H519" s="13">
        <v>78.8399</v>
      </c>
      <c r="I519" s="11">
        <v>-15</v>
      </c>
      <c r="J519" s="11">
        <v>0</v>
      </c>
      <c r="K519" s="14">
        <v>41599</v>
      </c>
      <c r="L519" s="15">
        <v>-14979.58</v>
      </c>
      <c r="M519" s="25" t="s">
        <v>886</v>
      </c>
    </row>
    <row r="520" spans="2:13" ht="15" x14ac:dyDescent="0.25">
      <c r="B520" s="17">
        <v>41596</v>
      </c>
      <c r="C520" s="18" t="s">
        <v>17</v>
      </c>
      <c r="D520" s="18" t="s">
        <v>34</v>
      </c>
      <c r="E520" s="19" t="s">
        <v>35</v>
      </c>
      <c r="F520" s="20">
        <v>20331.71</v>
      </c>
      <c r="G520" s="21">
        <f>-110*2</f>
        <v>-220</v>
      </c>
      <c r="H520" s="22">
        <f>184.9701/2</f>
        <v>92.485050000000001</v>
      </c>
      <c r="I520" s="20">
        <v>-15</v>
      </c>
      <c r="J520" s="20">
        <v>0</v>
      </c>
      <c r="K520" s="23">
        <v>41599</v>
      </c>
      <c r="L520" s="24">
        <v>20346.71</v>
      </c>
      <c r="M520" s="25" t="s">
        <v>885</v>
      </c>
    </row>
    <row r="521" spans="2:13" ht="15" x14ac:dyDescent="0.25">
      <c r="B521" s="8">
        <v>41597</v>
      </c>
      <c r="C521" s="9" t="s">
        <v>68</v>
      </c>
      <c r="D521" s="9" t="s">
        <v>459</v>
      </c>
      <c r="E521" s="10" t="s">
        <v>460</v>
      </c>
      <c r="F521" s="11">
        <v>-78574.259999999995</v>
      </c>
      <c r="G521" s="12">
        <v>1450</v>
      </c>
      <c r="H521" s="13">
        <v>54.178800000000003</v>
      </c>
      <c r="I521" s="11">
        <v>-15</v>
      </c>
      <c r="J521" s="11">
        <v>0</v>
      </c>
      <c r="K521" s="14">
        <v>41600</v>
      </c>
      <c r="L521" s="15">
        <v>-78559.259999999995</v>
      </c>
      <c r="M521" s="25" t="s">
        <v>883</v>
      </c>
    </row>
    <row r="522" spans="2:13" ht="15" x14ac:dyDescent="0.25">
      <c r="B522" s="17">
        <v>41597</v>
      </c>
      <c r="C522" s="18" t="s">
        <v>68</v>
      </c>
      <c r="D522" s="18" t="s">
        <v>437</v>
      </c>
      <c r="E522" s="19" t="s">
        <v>438</v>
      </c>
      <c r="F522" s="20">
        <v>53094.53</v>
      </c>
      <c r="G522" s="21">
        <v>-850</v>
      </c>
      <c r="H522" s="22">
        <v>62.4818</v>
      </c>
      <c r="I522" s="20">
        <v>-15</v>
      </c>
      <c r="J522" s="20">
        <v>0</v>
      </c>
      <c r="K522" s="23">
        <v>41600</v>
      </c>
      <c r="L522" s="24">
        <v>53109.53</v>
      </c>
      <c r="M522" s="25" t="s">
        <v>884</v>
      </c>
    </row>
    <row r="523" spans="2:13" ht="15" x14ac:dyDescent="0.25">
      <c r="B523" s="8">
        <v>41597</v>
      </c>
      <c r="C523" s="9" t="s">
        <v>54</v>
      </c>
      <c r="D523" s="9" t="s">
        <v>250</v>
      </c>
      <c r="E523" s="10" t="s">
        <v>251</v>
      </c>
      <c r="F523" s="11">
        <v>29807.4</v>
      </c>
      <c r="G523" s="12">
        <v>-360</v>
      </c>
      <c r="H523" s="13">
        <v>82.84</v>
      </c>
      <c r="I523" s="11">
        <v>-15</v>
      </c>
      <c r="J523" s="11">
        <v>0</v>
      </c>
      <c r="K523" s="14">
        <v>41600</v>
      </c>
      <c r="L523" s="15">
        <v>29822.400000000001</v>
      </c>
      <c r="M523" s="25" t="s">
        <v>884</v>
      </c>
    </row>
    <row r="524" spans="2:13" ht="15" x14ac:dyDescent="0.25">
      <c r="B524" s="17">
        <v>41599</v>
      </c>
      <c r="C524" s="18" t="s">
        <v>54</v>
      </c>
      <c r="D524" s="18" t="s">
        <v>403</v>
      </c>
      <c r="E524" s="19" t="s">
        <v>404</v>
      </c>
      <c r="F524" s="20">
        <v>-20162.57</v>
      </c>
      <c r="G524" s="21">
        <v>367</v>
      </c>
      <c r="H524" s="22">
        <v>54.898000000000003</v>
      </c>
      <c r="I524" s="20">
        <v>-15</v>
      </c>
      <c r="J524" s="20">
        <v>0</v>
      </c>
      <c r="K524" s="23">
        <v>41604</v>
      </c>
      <c r="L524" s="24">
        <v>-20147.57</v>
      </c>
      <c r="M524" s="25" t="s">
        <v>886</v>
      </c>
    </row>
    <row r="525" spans="2:13" ht="15" x14ac:dyDescent="0.25">
      <c r="B525" s="8">
        <v>41599</v>
      </c>
      <c r="C525" s="9" t="s">
        <v>54</v>
      </c>
      <c r="D525" s="9" t="s">
        <v>129</v>
      </c>
      <c r="E525" s="10" t="s">
        <v>130</v>
      </c>
      <c r="F525" s="11">
        <v>-39782.6</v>
      </c>
      <c r="G525" s="12">
        <v>1480</v>
      </c>
      <c r="H525" s="13">
        <v>26.87</v>
      </c>
      <c r="I525" s="11">
        <v>-15</v>
      </c>
      <c r="J525" s="11">
        <v>0</v>
      </c>
      <c r="K525" s="14">
        <v>41604</v>
      </c>
      <c r="L525" s="15">
        <v>-39767.599999999999</v>
      </c>
      <c r="M525" s="25" t="s">
        <v>886</v>
      </c>
    </row>
    <row r="526" spans="2:13" ht="15" x14ac:dyDescent="0.25">
      <c r="B526" s="17">
        <v>41610</v>
      </c>
      <c r="C526" s="18" t="s">
        <v>13</v>
      </c>
      <c r="D526" s="18" t="s">
        <v>461</v>
      </c>
      <c r="E526" s="19" t="s">
        <v>462</v>
      </c>
      <c r="F526" s="20">
        <v>-36824.04</v>
      </c>
      <c r="G526" s="21">
        <v>495</v>
      </c>
      <c r="H526" s="22">
        <v>74.361699999999999</v>
      </c>
      <c r="I526" s="20">
        <v>-15</v>
      </c>
      <c r="J526" s="20">
        <v>0</v>
      </c>
      <c r="K526" s="23">
        <v>41613</v>
      </c>
      <c r="L526" s="24">
        <v>-36809.040000000001</v>
      </c>
      <c r="M526" s="25" t="s">
        <v>883</v>
      </c>
    </row>
    <row r="527" spans="2:13" ht="15" x14ac:dyDescent="0.25">
      <c r="B527" s="8">
        <v>41610</v>
      </c>
      <c r="C527" s="9" t="s">
        <v>105</v>
      </c>
      <c r="D527" s="9" t="s">
        <v>463</v>
      </c>
      <c r="E527" s="10" t="s">
        <v>464</v>
      </c>
      <c r="F527" s="11">
        <v>-79146.5</v>
      </c>
      <c r="G527" s="12">
        <v>3500</v>
      </c>
      <c r="H527" s="13">
        <v>22.609000000000002</v>
      </c>
      <c r="I527" s="11">
        <v>-15</v>
      </c>
      <c r="J527" s="11">
        <v>0</v>
      </c>
      <c r="K527" s="14">
        <v>41613</v>
      </c>
      <c r="L527" s="15">
        <v>-79131.5</v>
      </c>
      <c r="M527" s="25" t="s">
        <v>883</v>
      </c>
    </row>
    <row r="528" spans="2:13" ht="15" x14ac:dyDescent="0.25">
      <c r="B528" s="17">
        <v>41610</v>
      </c>
      <c r="C528" s="18" t="s">
        <v>105</v>
      </c>
      <c r="D528" s="18" t="s">
        <v>108</v>
      </c>
      <c r="E528" s="19" t="s">
        <v>109</v>
      </c>
      <c r="F528" s="20">
        <v>79755.3</v>
      </c>
      <c r="G528" s="21">
        <v>-2175</v>
      </c>
      <c r="H528" s="22">
        <v>36.676000000000002</v>
      </c>
      <c r="I528" s="20">
        <v>-15</v>
      </c>
      <c r="J528" s="20">
        <v>0</v>
      </c>
      <c r="K528" s="23">
        <v>41613</v>
      </c>
      <c r="L528" s="24">
        <v>79770.3</v>
      </c>
      <c r="M528" s="25" t="s">
        <v>884</v>
      </c>
    </row>
    <row r="529" spans="2:13" ht="15" x14ac:dyDescent="0.25">
      <c r="B529" s="8">
        <v>41610</v>
      </c>
      <c r="C529" s="9" t="s">
        <v>59</v>
      </c>
      <c r="D529" s="9" t="s">
        <v>445</v>
      </c>
      <c r="E529" s="10" t="s">
        <v>446</v>
      </c>
      <c r="F529" s="11">
        <v>36045.839999999997</v>
      </c>
      <c r="G529" s="12">
        <v>-3086</v>
      </c>
      <c r="H529" s="13">
        <v>11.6853</v>
      </c>
      <c r="I529" s="11">
        <v>-15</v>
      </c>
      <c r="J529" s="11">
        <v>0</v>
      </c>
      <c r="K529" s="14">
        <v>41613</v>
      </c>
      <c r="L529" s="15">
        <v>36060.839999999997</v>
      </c>
      <c r="M529" s="25" t="s">
        <v>884</v>
      </c>
    </row>
    <row r="530" spans="2:13" ht="15" x14ac:dyDescent="0.25">
      <c r="B530" s="17">
        <v>41614</v>
      </c>
      <c r="C530" s="18" t="s">
        <v>27</v>
      </c>
      <c r="D530" s="18" t="s">
        <v>465</v>
      </c>
      <c r="E530" s="19" t="s">
        <v>466</v>
      </c>
      <c r="F530" s="20">
        <v>-40279.949999999997</v>
      </c>
      <c r="G530" s="21">
        <v>500</v>
      </c>
      <c r="H530" s="22">
        <v>80.529899999999998</v>
      </c>
      <c r="I530" s="20">
        <v>-15</v>
      </c>
      <c r="J530" s="20">
        <v>0</v>
      </c>
      <c r="K530" s="23">
        <v>41619</v>
      </c>
      <c r="L530" s="24">
        <v>-40264.949999999997</v>
      </c>
      <c r="M530" s="25" t="s">
        <v>883</v>
      </c>
    </row>
    <row r="531" spans="2:13" ht="15" x14ac:dyDescent="0.25">
      <c r="B531" s="8">
        <v>41614</v>
      </c>
      <c r="C531" s="9" t="s">
        <v>13</v>
      </c>
      <c r="D531" s="9" t="s">
        <v>125</v>
      </c>
      <c r="E531" s="10" t="s">
        <v>126</v>
      </c>
      <c r="F531" s="11">
        <v>-71501.490000000005</v>
      </c>
      <c r="G531" s="12">
        <v>615</v>
      </c>
      <c r="H531" s="13">
        <v>116.23820000000001</v>
      </c>
      <c r="I531" s="11">
        <v>-15</v>
      </c>
      <c r="J531" s="11">
        <v>0</v>
      </c>
      <c r="K531" s="14">
        <v>41619</v>
      </c>
      <c r="L531" s="15">
        <v>-71486.490000000005</v>
      </c>
      <c r="M531" s="25" t="s">
        <v>883</v>
      </c>
    </row>
    <row r="532" spans="2:13" ht="15" x14ac:dyDescent="0.25">
      <c r="B532" s="17">
        <v>41614</v>
      </c>
      <c r="C532" s="18" t="s">
        <v>13</v>
      </c>
      <c r="D532" s="18" t="s">
        <v>179</v>
      </c>
      <c r="E532" s="19" t="s">
        <v>180</v>
      </c>
      <c r="F532" s="20">
        <v>91670.07</v>
      </c>
      <c r="G532" s="21">
        <v>-900</v>
      </c>
      <c r="H532" s="22">
        <v>101.8723</v>
      </c>
      <c r="I532" s="20">
        <v>-15</v>
      </c>
      <c r="J532" s="20">
        <v>0</v>
      </c>
      <c r="K532" s="23">
        <v>41619</v>
      </c>
      <c r="L532" s="24">
        <v>91685.07</v>
      </c>
      <c r="M532" s="25" t="s">
        <v>884</v>
      </c>
    </row>
    <row r="533" spans="2:13" ht="15" x14ac:dyDescent="0.25">
      <c r="B533" s="8">
        <v>41614</v>
      </c>
      <c r="C533" s="9" t="s">
        <v>105</v>
      </c>
      <c r="D533" s="9" t="s">
        <v>333</v>
      </c>
      <c r="E533" s="10" t="s">
        <v>334</v>
      </c>
      <c r="F533" s="11">
        <v>20417.07</v>
      </c>
      <c r="G533" s="12">
        <v>-277</v>
      </c>
      <c r="H533" s="13">
        <v>73.762</v>
      </c>
      <c r="I533" s="11">
        <v>-15</v>
      </c>
      <c r="J533" s="11">
        <v>0</v>
      </c>
      <c r="K533" s="14">
        <v>41619</v>
      </c>
      <c r="L533" s="15">
        <v>20432.07</v>
      </c>
      <c r="M533" s="25" t="s">
        <v>885</v>
      </c>
    </row>
    <row r="534" spans="2:13" ht="15" x14ac:dyDescent="0.25">
      <c r="B534" s="17">
        <v>41621</v>
      </c>
      <c r="C534" s="18" t="s">
        <v>68</v>
      </c>
      <c r="D534" s="18" t="s">
        <v>467</v>
      </c>
      <c r="E534" s="19" t="s">
        <v>468</v>
      </c>
      <c r="F534" s="20">
        <v>-101076.4</v>
      </c>
      <c r="G534" s="21">
        <v>2040</v>
      </c>
      <c r="H534" s="22">
        <v>49.539900000000003</v>
      </c>
      <c r="I534" s="20">
        <v>-15</v>
      </c>
      <c r="J534" s="20">
        <v>0</v>
      </c>
      <c r="K534" s="23">
        <v>41626</v>
      </c>
      <c r="L534" s="24">
        <v>-101061.4</v>
      </c>
      <c r="M534" s="25" t="s">
        <v>883</v>
      </c>
    </row>
    <row r="535" spans="2:13" ht="15" x14ac:dyDescent="0.25">
      <c r="B535" s="8">
        <v>41621</v>
      </c>
      <c r="C535" s="9" t="s">
        <v>68</v>
      </c>
      <c r="D535" s="9" t="s">
        <v>324</v>
      </c>
      <c r="E535" s="10" t="s">
        <v>325</v>
      </c>
      <c r="F535" s="11">
        <v>128914.46</v>
      </c>
      <c r="G535" s="12">
        <v>-2655</v>
      </c>
      <c r="H535" s="13">
        <v>48.561</v>
      </c>
      <c r="I535" s="11">
        <v>-15</v>
      </c>
      <c r="J535" s="11">
        <v>0</v>
      </c>
      <c r="K535" s="14">
        <v>41626</v>
      </c>
      <c r="L535" s="15">
        <v>128929.46</v>
      </c>
      <c r="M535" s="25" t="s">
        <v>884</v>
      </c>
    </row>
    <row r="536" spans="2:13" ht="15" x14ac:dyDescent="0.25">
      <c r="B536" s="17">
        <v>41631</v>
      </c>
      <c r="C536" s="18" t="s">
        <v>24</v>
      </c>
      <c r="D536" s="18" t="s">
        <v>395</v>
      </c>
      <c r="E536" s="19" t="s">
        <v>396</v>
      </c>
      <c r="F536" s="20">
        <v>25945.64</v>
      </c>
      <c r="G536" s="21">
        <v>-450</v>
      </c>
      <c r="H536" s="22">
        <v>57.690300000000001</v>
      </c>
      <c r="I536" s="20">
        <v>-15</v>
      </c>
      <c r="J536" s="20">
        <v>0</v>
      </c>
      <c r="K536" s="23">
        <v>41635</v>
      </c>
      <c r="L536" s="24">
        <v>25960.639999999999</v>
      </c>
      <c r="M536" s="25" t="s">
        <v>885</v>
      </c>
    </row>
    <row r="537" spans="2:13" ht="15" x14ac:dyDescent="0.25">
      <c r="B537" s="8">
        <v>41631</v>
      </c>
      <c r="C537" s="9" t="s">
        <v>11</v>
      </c>
      <c r="D537" s="9" t="s">
        <v>51</v>
      </c>
      <c r="E537" s="10" t="s">
        <v>901</v>
      </c>
      <c r="F537" s="11">
        <v>-89114.98</v>
      </c>
      <c r="G537" s="12">
        <v>2222</v>
      </c>
      <c r="H537" s="13">
        <v>40.098999999999997</v>
      </c>
      <c r="I537" s="11">
        <v>-15</v>
      </c>
      <c r="J537" s="11">
        <v>0</v>
      </c>
      <c r="K537" s="14">
        <v>41635</v>
      </c>
      <c r="L537" s="15">
        <v>-89099.98</v>
      </c>
      <c r="M537" s="25" t="s">
        <v>883</v>
      </c>
    </row>
    <row r="538" spans="2:13" ht="15" x14ac:dyDescent="0.25">
      <c r="B538" s="17">
        <v>41631</v>
      </c>
      <c r="C538" s="18" t="s">
        <v>11</v>
      </c>
      <c r="D538" s="18" t="s">
        <v>411</v>
      </c>
      <c r="E538" s="19" t="s">
        <v>412</v>
      </c>
      <c r="F538" s="20">
        <v>63010.18</v>
      </c>
      <c r="G538" s="21">
        <v>-1485</v>
      </c>
      <c r="H538" s="22">
        <v>42.441200000000002</v>
      </c>
      <c r="I538" s="20">
        <v>-15</v>
      </c>
      <c r="J538" s="20">
        <v>0</v>
      </c>
      <c r="K538" s="23">
        <v>41635</v>
      </c>
      <c r="L538" s="24">
        <v>63025.18</v>
      </c>
      <c r="M538" s="25" t="s">
        <v>884</v>
      </c>
    </row>
    <row r="539" spans="2:13" ht="15" x14ac:dyDescent="0.25">
      <c r="B539" s="8">
        <v>41631</v>
      </c>
      <c r="C539" s="9" t="s">
        <v>13</v>
      </c>
      <c r="D539" s="9" t="s">
        <v>451</v>
      </c>
      <c r="E539" s="10" t="s">
        <v>452</v>
      </c>
      <c r="F539" s="11">
        <v>64153.36</v>
      </c>
      <c r="G539" s="12">
        <v>-1210</v>
      </c>
      <c r="H539" s="13">
        <v>53.031700000000001</v>
      </c>
      <c r="I539" s="11">
        <v>-15</v>
      </c>
      <c r="J539" s="11">
        <v>0</v>
      </c>
      <c r="K539" s="14">
        <v>41635</v>
      </c>
      <c r="L539" s="15">
        <v>64168.36</v>
      </c>
      <c r="M539" s="25" t="s">
        <v>884</v>
      </c>
    </row>
    <row r="540" spans="2:13" ht="15" x14ac:dyDescent="0.25">
      <c r="B540" s="17">
        <v>41641</v>
      </c>
      <c r="C540" s="26" t="s">
        <v>375</v>
      </c>
      <c r="D540" s="18" t="s">
        <v>376</v>
      </c>
      <c r="E540" s="19" t="s">
        <v>377</v>
      </c>
      <c r="F540" s="20">
        <v>-122986</v>
      </c>
      <c r="G540" s="21">
        <v>670</v>
      </c>
      <c r="H540" s="22">
        <v>183.53880000000001</v>
      </c>
      <c r="I540" s="20">
        <v>-15</v>
      </c>
      <c r="J540" s="20">
        <v>0</v>
      </c>
      <c r="K540" s="23">
        <v>41646</v>
      </c>
      <c r="L540" s="24">
        <v>-122971</v>
      </c>
      <c r="M540" s="25" t="s">
        <v>883</v>
      </c>
    </row>
    <row r="541" spans="2:13" ht="15" x14ac:dyDescent="0.25">
      <c r="B541" s="8">
        <v>41641</v>
      </c>
      <c r="C541" s="9" t="s">
        <v>13</v>
      </c>
      <c r="D541" s="9" t="s">
        <v>469</v>
      </c>
      <c r="E541" s="10" t="s">
        <v>470</v>
      </c>
      <c r="F541" s="11">
        <v>-63491.9</v>
      </c>
      <c r="G541" s="12">
        <v>1725</v>
      </c>
      <c r="H541" s="13">
        <v>36.798200000000001</v>
      </c>
      <c r="I541" s="11">
        <v>-15</v>
      </c>
      <c r="J541" s="11">
        <v>0</v>
      </c>
      <c r="K541" s="14">
        <v>41646</v>
      </c>
      <c r="L541" s="15">
        <v>-63476.9</v>
      </c>
      <c r="M541" s="25" t="s">
        <v>883</v>
      </c>
    </row>
    <row r="542" spans="2:13" ht="15" x14ac:dyDescent="0.25">
      <c r="B542" s="17">
        <v>41641</v>
      </c>
      <c r="C542" s="18" t="s">
        <v>68</v>
      </c>
      <c r="D542" s="18" t="s">
        <v>459</v>
      </c>
      <c r="E542" s="19" t="s">
        <v>460</v>
      </c>
      <c r="F542" s="20">
        <v>79997.740000000005</v>
      </c>
      <c r="G542" s="21">
        <v>-1450</v>
      </c>
      <c r="H542" s="22">
        <v>55.181199999999997</v>
      </c>
      <c r="I542" s="20">
        <v>-15</v>
      </c>
      <c r="J542" s="20">
        <v>0</v>
      </c>
      <c r="K542" s="23">
        <v>41646</v>
      </c>
      <c r="L542" s="24">
        <v>80012.740000000005</v>
      </c>
      <c r="M542" s="25" t="s">
        <v>884</v>
      </c>
    </row>
    <row r="543" spans="2:13" ht="15" x14ac:dyDescent="0.25">
      <c r="B543" s="8">
        <v>41641</v>
      </c>
      <c r="C543" s="9" t="s">
        <v>68</v>
      </c>
      <c r="D543" s="9" t="s">
        <v>471</v>
      </c>
      <c r="E543" s="10" t="s">
        <v>472</v>
      </c>
      <c r="F543" s="11">
        <v>-80163.320000000007</v>
      </c>
      <c r="G543" s="12">
        <v>1400</v>
      </c>
      <c r="H543" s="13">
        <v>57.248800000000003</v>
      </c>
      <c r="I543" s="11">
        <v>-15</v>
      </c>
      <c r="J543" s="11">
        <v>0</v>
      </c>
      <c r="K543" s="14">
        <v>41646</v>
      </c>
      <c r="L543" s="15">
        <v>-80148.320000000007</v>
      </c>
      <c r="M543" s="25" t="s">
        <v>883</v>
      </c>
    </row>
    <row r="544" spans="2:13" ht="15" x14ac:dyDescent="0.25">
      <c r="B544" s="17">
        <v>41667</v>
      </c>
      <c r="C544" s="18" t="s">
        <v>11</v>
      </c>
      <c r="D544" s="18" t="s">
        <v>421</v>
      </c>
      <c r="E544" s="19" t="s">
        <v>422</v>
      </c>
      <c r="F544" s="20">
        <v>20393.2</v>
      </c>
      <c r="G544" s="21">
        <v>-200</v>
      </c>
      <c r="H544" s="22">
        <v>102.041</v>
      </c>
      <c r="I544" s="20">
        <v>-15</v>
      </c>
      <c r="J544" s="20">
        <v>0</v>
      </c>
      <c r="K544" s="23">
        <v>41670</v>
      </c>
      <c r="L544" s="24">
        <v>20408.2</v>
      </c>
      <c r="M544" s="25" t="s">
        <v>885</v>
      </c>
    </row>
    <row r="545" spans="2:13" ht="15" x14ac:dyDescent="0.25">
      <c r="B545" s="8">
        <v>41670</v>
      </c>
      <c r="C545" s="9" t="s">
        <v>24</v>
      </c>
      <c r="D545" s="9" t="s">
        <v>386</v>
      </c>
      <c r="E545" s="10" t="s">
        <v>387</v>
      </c>
      <c r="F545" s="11">
        <v>57059.96</v>
      </c>
      <c r="G545" s="12">
        <v>-3325</v>
      </c>
      <c r="H545" s="13">
        <v>17.165400000000002</v>
      </c>
      <c r="I545" s="11">
        <v>-15</v>
      </c>
      <c r="J545" s="11">
        <v>0</v>
      </c>
      <c r="K545" s="14">
        <v>41675</v>
      </c>
      <c r="L545" s="15">
        <v>57074.96</v>
      </c>
      <c r="M545" s="25" t="s">
        <v>884</v>
      </c>
    </row>
    <row r="546" spans="2:13" ht="15" x14ac:dyDescent="0.25">
      <c r="B546" s="17">
        <v>41670</v>
      </c>
      <c r="C546" s="18" t="s">
        <v>24</v>
      </c>
      <c r="D546" s="18" t="s">
        <v>473</v>
      </c>
      <c r="E546" s="19" t="s">
        <v>474</v>
      </c>
      <c r="F546" s="20">
        <v>-56707.65</v>
      </c>
      <c r="G546" s="21">
        <v>710</v>
      </c>
      <c r="H546" s="22">
        <v>79.848799999999997</v>
      </c>
      <c r="I546" s="20">
        <v>-15</v>
      </c>
      <c r="J546" s="20">
        <v>0</v>
      </c>
      <c r="K546" s="23">
        <v>41675</v>
      </c>
      <c r="L546" s="24">
        <v>-56692.65</v>
      </c>
      <c r="M546" s="25" t="s">
        <v>883</v>
      </c>
    </row>
    <row r="547" spans="2:13" ht="15" x14ac:dyDescent="0.25">
      <c r="B547" s="8">
        <v>41673</v>
      </c>
      <c r="C547" s="9" t="s">
        <v>68</v>
      </c>
      <c r="D547" s="9" t="s">
        <v>256</v>
      </c>
      <c r="E547" s="10" t="s">
        <v>257</v>
      </c>
      <c r="F547" s="11">
        <v>-37732.68</v>
      </c>
      <c r="G547" s="12">
        <v>262</v>
      </c>
      <c r="H547" s="13">
        <v>143.9606</v>
      </c>
      <c r="I547" s="11">
        <v>-15</v>
      </c>
      <c r="J547" s="11">
        <v>0</v>
      </c>
      <c r="K547" s="14">
        <v>41676</v>
      </c>
      <c r="L547" s="15">
        <v>-37717.68</v>
      </c>
      <c r="M547" s="25" t="s">
        <v>886</v>
      </c>
    </row>
    <row r="548" spans="2:13" ht="15" x14ac:dyDescent="0.25">
      <c r="B548" s="17">
        <v>41681</v>
      </c>
      <c r="C548" s="18" t="s">
        <v>68</v>
      </c>
      <c r="D548" s="18" t="s">
        <v>425</v>
      </c>
      <c r="E548" s="19" t="s">
        <v>426</v>
      </c>
      <c r="F548" s="20">
        <v>130785.75</v>
      </c>
      <c r="G548" s="21">
        <v>-1900</v>
      </c>
      <c r="H548" s="22">
        <v>68.842500000000001</v>
      </c>
      <c r="I548" s="20">
        <v>-15</v>
      </c>
      <c r="J548" s="20">
        <v>0</v>
      </c>
      <c r="K548" s="23">
        <v>41684</v>
      </c>
      <c r="L548" s="24">
        <v>130800.75</v>
      </c>
      <c r="M548" s="25" t="s">
        <v>884</v>
      </c>
    </row>
    <row r="549" spans="2:13" ht="15" x14ac:dyDescent="0.25">
      <c r="B549" s="8">
        <v>41681</v>
      </c>
      <c r="C549" s="9" t="s">
        <v>68</v>
      </c>
      <c r="D549" s="9" t="s">
        <v>71</v>
      </c>
      <c r="E549" s="10" t="s">
        <v>72</v>
      </c>
      <c r="F549" s="11">
        <v>-104545.38</v>
      </c>
      <c r="G549" s="12">
        <v>600</v>
      </c>
      <c r="H549" s="13">
        <v>174.21729999999999</v>
      </c>
      <c r="I549" s="11">
        <v>-15</v>
      </c>
      <c r="J549" s="11">
        <v>0</v>
      </c>
      <c r="K549" s="14">
        <v>41684</v>
      </c>
      <c r="L549" s="15">
        <v>-104530.38</v>
      </c>
      <c r="M549" s="25" t="s">
        <v>883</v>
      </c>
    </row>
    <row r="550" spans="2:13" ht="15" x14ac:dyDescent="0.25">
      <c r="B550" s="17">
        <v>41688</v>
      </c>
      <c r="C550" s="18" t="s">
        <v>13</v>
      </c>
      <c r="D550" s="18" t="s">
        <v>238</v>
      </c>
      <c r="E550" s="19" t="s">
        <v>239</v>
      </c>
      <c r="F550" s="20">
        <v>136578.95000000001</v>
      </c>
      <c r="G550" s="21">
        <v>-2745</v>
      </c>
      <c r="H550" s="22">
        <v>49.761000000000003</v>
      </c>
      <c r="I550" s="20">
        <v>-15</v>
      </c>
      <c r="J550" s="20">
        <v>0</v>
      </c>
      <c r="K550" s="23">
        <v>41691</v>
      </c>
      <c r="L550" s="24">
        <v>136593.95000000001</v>
      </c>
      <c r="M550" s="25" t="s">
        <v>884</v>
      </c>
    </row>
    <row r="551" spans="2:13" ht="15" x14ac:dyDescent="0.25">
      <c r="B551" s="8">
        <v>41688</v>
      </c>
      <c r="C551" s="9" t="s">
        <v>13</v>
      </c>
      <c r="D551" s="9" t="s">
        <v>89</v>
      </c>
      <c r="E551" s="10" t="s">
        <v>90</v>
      </c>
      <c r="F551" s="11">
        <v>-166879.65</v>
      </c>
      <c r="G551" s="12">
        <v>2850</v>
      </c>
      <c r="H551" s="13">
        <v>58.548999999999999</v>
      </c>
      <c r="I551" s="11">
        <v>-15</v>
      </c>
      <c r="J551" s="11">
        <v>0</v>
      </c>
      <c r="K551" s="14">
        <v>41691</v>
      </c>
      <c r="L551" s="15">
        <v>-166864.65</v>
      </c>
      <c r="M551" s="25" t="s">
        <v>883</v>
      </c>
    </row>
    <row r="552" spans="2:13" ht="15" x14ac:dyDescent="0.25">
      <c r="B552" s="17">
        <v>41695</v>
      </c>
      <c r="C552" s="18" t="s">
        <v>105</v>
      </c>
      <c r="D552" s="18" t="s">
        <v>475</v>
      </c>
      <c r="E552" s="19" t="s">
        <v>476</v>
      </c>
      <c r="F552" s="20">
        <v>-92407</v>
      </c>
      <c r="G552" s="21">
        <v>4000</v>
      </c>
      <c r="H552" s="22">
        <v>23.097999999999999</v>
      </c>
      <c r="I552" s="20">
        <v>-15</v>
      </c>
      <c r="J552" s="20">
        <v>0</v>
      </c>
      <c r="K552" s="23">
        <v>41698</v>
      </c>
      <c r="L552" s="24">
        <v>-92392</v>
      </c>
      <c r="M552" s="25" t="s">
        <v>883</v>
      </c>
    </row>
    <row r="553" spans="2:13" ht="15" x14ac:dyDescent="0.25">
      <c r="B553" s="8">
        <v>41695</v>
      </c>
      <c r="C553" s="9" t="s">
        <v>105</v>
      </c>
      <c r="D553" s="9" t="s">
        <v>449</v>
      </c>
      <c r="E553" s="10" t="s">
        <v>450</v>
      </c>
      <c r="F553" s="11">
        <v>103525.5</v>
      </c>
      <c r="G553" s="12">
        <v>-1050</v>
      </c>
      <c r="H553" s="13">
        <v>98.61</v>
      </c>
      <c r="I553" s="11">
        <v>-15</v>
      </c>
      <c r="J553" s="11">
        <v>0</v>
      </c>
      <c r="K553" s="14">
        <v>41698</v>
      </c>
      <c r="L553" s="15">
        <v>103540.5</v>
      </c>
      <c r="M553" s="25" t="s">
        <v>884</v>
      </c>
    </row>
    <row r="554" spans="2:13" ht="15" x14ac:dyDescent="0.25">
      <c r="B554" s="17">
        <v>41698</v>
      </c>
      <c r="C554" s="18" t="s">
        <v>11</v>
      </c>
      <c r="D554" s="18" t="s">
        <v>421</v>
      </c>
      <c r="E554" s="19" t="s">
        <v>422</v>
      </c>
      <c r="F554" s="20">
        <v>57728.54</v>
      </c>
      <c r="G554" s="21">
        <v>-590</v>
      </c>
      <c r="H554" s="22">
        <v>97.870400000000004</v>
      </c>
      <c r="I554" s="20">
        <v>-15</v>
      </c>
      <c r="J554" s="20">
        <v>0</v>
      </c>
      <c r="K554" s="23">
        <v>41703</v>
      </c>
      <c r="L554" s="24">
        <v>57743.54</v>
      </c>
      <c r="M554" s="25" t="s">
        <v>884</v>
      </c>
    </row>
    <row r="555" spans="2:13" ht="15" x14ac:dyDescent="0.25">
      <c r="B555" s="8">
        <v>41698</v>
      </c>
      <c r="C555" s="9" t="s">
        <v>11</v>
      </c>
      <c r="D555" s="9" t="s">
        <v>12</v>
      </c>
      <c r="E555" s="10" t="s">
        <v>902</v>
      </c>
      <c r="F555" s="11">
        <v>-91178.01</v>
      </c>
      <c r="G555" s="12">
        <v>1160</v>
      </c>
      <c r="H555" s="13">
        <v>78.588800000000006</v>
      </c>
      <c r="I555" s="11">
        <v>-15</v>
      </c>
      <c r="J555" s="11">
        <v>0</v>
      </c>
      <c r="K555" s="14">
        <v>41703</v>
      </c>
      <c r="L555" s="15">
        <v>-91163.01</v>
      </c>
      <c r="M555" s="25" t="s">
        <v>883</v>
      </c>
    </row>
    <row r="556" spans="2:13" ht="15" x14ac:dyDescent="0.25">
      <c r="B556" s="17">
        <v>41698</v>
      </c>
      <c r="C556" s="18" t="s">
        <v>11</v>
      </c>
      <c r="D556" s="18" t="s">
        <v>22</v>
      </c>
      <c r="E556" s="19" t="s">
        <v>23</v>
      </c>
      <c r="F556" s="20">
        <v>38659.82</v>
      </c>
      <c r="G556" s="21">
        <v>-516</v>
      </c>
      <c r="H556" s="22">
        <v>74.9512</v>
      </c>
      <c r="I556" s="20">
        <v>-15</v>
      </c>
      <c r="J556" s="20">
        <v>0</v>
      </c>
      <c r="K556" s="23">
        <v>41703</v>
      </c>
      <c r="L556" s="24">
        <v>38674.82</v>
      </c>
      <c r="M556" s="25" t="s">
        <v>885</v>
      </c>
    </row>
    <row r="557" spans="2:13" ht="15" x14ac:dyDescent="0.25">
      <c r="B557" s="8">
        <v>41703</v>
      </c>
      <c r="C557" s="9" t="s">
        <v>11</v>
      </c>
      <c r="D557" s="9" t="s">
        <v>435</v>
      </c>
      <c r="E557" s="10" t="s">
        <v>436</v>
      </c>
      <c r="F557" s="11">
        <v>21979.51</v>
      </c>
      <c r="G557" s="12">
        <v>-205</v>
      </c>
      <c r="H557" s="13">
        <v>107.2903</v>
      </c>
      <c r="I557" s="11">
        <v>-15</v>
      </c>
      <c r="J557" s="11">
        <v>0</v>
      </c>
      <c r="K557" s="14">
        <v>41708</v>
      </c>
      <c r="L557" s="15">
        <v>21994.51</v>
      </c>
      <c r="M557" s="25" t="s">
        <v>885</v>
      </c>
    </row>
    <row r="558" spans="2:13" ht="15" x14ac:dyDescent="0.25">
      <c r="B558" s="17">
        <v>41703</v>
      </c>
      <c r="C558" s="18" t="s">
        <v>11</v>
      </c>
      <c r="D558" s="18" t="s">
        <v>401</v>
      </c>
      <c r="E558" s="19" t="s">
        <v>402</v>
      </c>
      <c r="F558" s="20">
        <v>79373.17</v>
      </c>
      <c r="G558" s="21">
        <v>-729</v>
      </c>
      <c r="H558" s="22">
        <v>108.90009999999999</v>
      </c>
      <c r="I558" s="20">
        <v>-15</v>
      </c>
      <c r="J558" s="20">
        <v>0</v>
      </c>
      <c r="K558" s="23">
        <v>41708</v>
      </c>
      <c r="L558" s="24">
        <v>79388.17</v>
      </c>
      <c r="M558" s="25" t="s">
        <v>884</v>
      </c>
    </row>
    <row r="559" spans="2:13" ht="15" x14ac:dyDescent="0.25">
      <c r="B559" s="8">
        <v>41703</v>
      </c>
      <c r="C559" s="9" t="s">
        <v>11</v>
      </c>
      <c r="D559" s="9" t="s">
        <v>477</v>
      </c>
      <c r="E559" s="10" t="s">
        <v>478</v>
      </c>
      <c r="F559" s="11">
        <v>-63673.56</v>
      </c>
      <c r="G559" s="12">
        <v>1175</v>
      </c>
      <c r="H559" s="13">
        <v>54.177500000000002</v>
      </c>
      <c r="I559" s="11">
        <v>-15</v>
      </c>
      <c r="J559" s="11">
        <v>0</v>
      </c>
      <c r="K559" s="14">
        <v>41708</v>
      </c>
      <c r="L559" s="15">
        <v>-63658.559999999998</v>
      </c>
      <c r="M559" s="25" t="s">
        <v>883</v>
      </c>
    </row>
    <row r="560" spans="2:13" ht="15" x14ac:dyDescent="0.25">
      <c r="B560" s="17">
        <v>41703</v>
      </c>
      <c r="C560" s="18" t="s">
        <v>17</v>
      </c>
      <c r="D560" s="18" t="s">
        <v>282</v>
      </c>
      <c r="E560" s="19" t="s">
        <v>283</v>
      </c>
      <c r="F560" s="20">
        <v>-20553.09</v>
      </c>
      <c r="G560" s="21">
        <v>305</v>
      </c>
      <c r="H560" s="22">
        <v>67.337999999999994</v>
      </c>
      <c r="I560" s="20">
        <v>-15</v>
      </c>
      <c r="J560" s="20">
        <v>0</v>
      </c>
      <c r="K560" s="23">
        <v>41708</v>
      </c>
      <c r="L560" s="24">
        <v>-20538.09</v>
      </c>
      <c r="M560" s="25" t="s">
        <v>886</v>
      </c>
    </row>
    <row r="561" spans="2:13" ht="15" x14ac:dyDescent="0.25">
      <c r="B561" s="8">
        <v>41703</v>
      </c>
      <c r="C561" s="9" t="s">
        <v>17</v>
      </c>
      <c r="D561" s="9" t="s">
        <v>413</v>
      </c>
      <c r="E561" s="10" t="s">
        <v>414</v>
      </c>
      <c r="F561" s="11">
        <v>-9097.8700000000008</v>
      </c>
      <c r="G561" s="12">
        <v>127</v>
      </c>
      <c r="H561" s="13">
        <v>71.518699999999995</v>
      </c>
      <c r="I561" s="11">
        <v>-15</v>
      </c>
      <c r="J561" s="11">
        <v>0</v>
      </c>
      <c r="K561" s="14">
        <v>41708</v>
      </c>
      <c r="L561" s="15">
        <v>-9082.8700000000008</v>
      </c>
      <c r="M561" s="25" t="s">
        <v>886</v>
      </c>
    </row>
    <row r="562" spans="2:13" ht="15" x14ac:dyDescent="0.25">
      <c r="B562" s="17">
        <v>41703</v>
      </c>
      <c r="C562" s="18" t="s">
        <v>17</v>
      </c>
      <c r="D562" s="18" t="s">
        <v>397</v>
      </c>
      <c r="E562" s="19" t="s">
        <v>398</v>
      </c>
      <c r="F562" s="20">
        <v>-29790.87</v>
      </c>
      <c r="G562" s="21">
        <v>330</v>
      </c>
      <c r="H562" s="22">
        <v>90.229900000000001</v>
      </c>
      <c r="I562" s="20">
        <v>-15</v>
      </c>
      <c r="J562" s="20">
        <v>0</v>
      </c>
      <c r="K562" s="23">
        <v>41708</v>
      </c>
      <c r="L562" s="24">
        <v>-29775.87</v>
      </c>
      <c r="M562" s="25" t="s">
        <v>886</v>
      </c>
    </row>
    <row r="563" spans="2:13" ht="15" x14ac:dyDescent="0.25">
      <c r="B563" s="8">
        <v>41703</v>
      </c>
      <c r="C563" s="9" t="s">
        <v>17</v>
      </c>
      <c r="D563" s="9" t="s">
        <v>32</v>
      </c>
      <c r="E563" s="10" t="s">
        <v>33</v>
      </c>
      <c r="F563" s="11">
        <v>33123.33</v>
      </c>
      <c r="G563" s="12">
        <v>-293</v>
      </c>
      <c r="H563" s="13">
        <v>113.1001</v>
      </c>
      <c r="I563" s="11">
        <v>-15</v>
      </c>
      <c r="J563" s="11">
        <v>0</v>
      </c>
      <c r="K563" s="14">
        <v>41708</v>
      </c>
      <c r="L563" s="15">
        <v>33138.33</v>
      </c>
      <c r="M563" s="25" t="s">
        <v>884</v>
      </c>
    </row>
    <row r="564" spans="2:13" ht="15" x14ac:dyDescent="0.25">
      <c r="B564" s="17">
        <v>41703</v>
      </c>
      <c r="C564" s="18" t="s">
        <v>17</v>
      </c>
      <c r="D564" s="18" t="s">
        <v>34</v>
      </c>
      <c r="E564" s="19" t="s">
        <v>35</v>
      </c>
      <c r="F564" s="20">
        <v>-22085.39</v>
      </c>
      <c r="G564" s="21">
        <f>110*2</f>
        <v>220</v>
      </c>
      <c r="H564" s="22">
        <f>200.6399/2</f>
        <v>100.31995000000001</v>
      </c>
      <c r="I564" s="20">
        <v>-15</v>
      </c>
      <c r="J564" s="20">
        <v>0</v>
      </c>
      <c r="K564" s="23">
        <v>41708</v>
      </c>
      <c r="L564" s="24">
        <v>-22070.39</v>
      </c>
      <c r="M564" s="25" t="s">
        <v>886</v>
      </c>
    </row>
    <row r="565" spans="2:13" ht="15" x14ac:dyDescent="0.25">
      <c r="B565" s="8">
        <v>41712</v>
      </c>
      <c r="C565" s="9" t="s">
        <v>54</v>
      </c>
      <c r="D565" s="9" t="s">
        <v>403</v>
      </c>
      <c r="E565" s="10" t="s">
        <v>404</v>
      </c>
      <c r="F565" s="11">
        <v>87973.96</v>
      </c>
      <c r="G565" s="12">
        <v>-1480</v>
      </c>
      <c r="H565" s="13">
        <v>59.451999999999998</v>
      </c>
      <c r="I565" s="11">
        <v>-15</v>
      </c>
      <c r="J565" s="11">
        <v>0</v>
      </c>
      <c r="K565" s="14">
        <v>41717</v>
      </c>
      <c r="L565" s="15">
        <v>87988.96</v>
      </c>
      <c r="M565" s="25" t="s">
        <v>884</v>
      </c>
    </row>
    <row r="566" spans="2:13" ht="15" x14ac:dyDescent="0.25">
      <c r="B566" s="17">
        <v>41712</v>
      </c>
      <c r="C566" s="18" t="s">
        <v>54</v>
      </c>
      <c r="D566" s="18" t="s">
        <v>479</v>
      </c>
      <c r="E566" s="19" t="s">
        <v>480</v>
      </c>
      <c r="F566" s="20">
        <v>-58118.96</v>
      </c>
      <c r="G566" s="21">
        <v>1700</v>
      </c>
      <c r="H566" s="22">
        <v>34.178800000000003</v>
      </c>
      <c r="I566" s="20">
        <v>-15</v>
      </c>
      <c r="J566" s="20">
        <v>0</v>
      </c>
      <c r="K566" s="23">
        <v>41717</v>
      </c>
      <c r="L566" s="24">
        <v>-58103.96</v>
      </c>
      <c r="M566" s="25" t="s">
        <v>883</v>
      </c>
    </row>
    <row r="567" spans="2:13" ht="15" x14ac:dyDescent="0.25">
      <c r="B567" s="8">
        <v>41716</v>
      </c>
      <c r="C567" s="9" t="s">
        <v>13</v>
      </c>
      <c r="D567" s="9" t="s">
        <v>469</v>
      </c>
      <c r="E567" s="10" t="s">
        <v>470</v>
      </c>
      <c r="F567" s="11">
        <v>-28574.16</v>
      </c>
      <c r="G567" s="12">
        <v>700</v>
      </c>
      <c r="H567" s="13">
        <v>40.7988</v>
      </c>
      <c r="I567" s="11">
        <v>-15</v>
      </c>
      <c r="J567" s="11">
        <v>0</v>
      </c>
      <c r="K567" s="14">
        <v>41719</v>
      </c>
      <c r="L567" s="15">
        <v>-28559.16</v>
      </c>
      <c r="M567" s="25" t="s">
        <v>886</v>
      </c>
    </row>
    <row r="568" spans="2:13" ht="15" x14ac:dyDescent="0.25">
      <c r="B568" s="17">
        <v>41719</v>
      </c>
      <c r="C568" s="18" t="s">
        <v>24</v>
      </c>
      <c r="D568" s="18" t="s">
        <v>427</v>
      </c>
      <c r="E568" s="19" t="s">
        <v>428</v>
      </c>
      <c r="F568" s="20">
        <v>82682</v>
      </c>
      <c r="G568" s="21">
        <v>-2050</v>
      </c>
      <c r="H568" s="22">
        <v>40.340000000000003</v>
      </c>
      <c r="I568" s="20">
        <v>-15</v>
      </c>
      <c r="J568" s="20">
        <v>0</v>
      </c>
      <c r="K568" s="23">
        <v>41724</v>
      </c>
      <c r="L568" s="24">
        <v>82697</v>
      </c>
      <c r="M568" s="25" t="s">
        <v>884</v>
      </c>
    </row>
    <row r="569" spans="2:13" ht="15" x14ac:dyDescent="0.25">
      <c r="B569" s="8">
        <v>41719</v>
      </c>
      <c r="C569" s="9" t="s">
        <v>24</v>
      </c>
      <c r="D569" s="9" t="s">
        <v>481</v>
      </c>
      <c r="E569" s="10" t="s">
        <v>482</v>
      </c>
      <c r="F569" s="11">
        <v>-86721</v>
      </c>
      <c r="G569" s="12">
        <v>1800</v>
      </c>
      <c r="H569" s="13">
        <v>48.17</v>
      </c>
      <c r="I569" s="11">
        <v>-15</v>
      </c>
      <c r="J569" s="11">
        <v>0</v>
      </c>
      <c r="K569" s="14">
        <v>41724</v>
      </c>
      <c r="L569" s="15">
        <v>-86706</v>
      </c>
      <c r="M569" s="25" t="s">
        <v>883</v>
      </c>
    </row>
    <row r="570" spans="2:13" ht="15" x14ac:dyDescent="0.25">
      <c r="B570" s="17">
        <v>41719</v>
      </c>
      <c r="C570" s="18" t="s">
        <v>68</v>
      </c>
      <c r="D570" s="18" t="s">
        <v>393</v>
      </c>
      <c r="E570" s="19" t="s">
        <v>394</v>
      </c>
      <c r="F570" s="20">
        <v>113061.87</v>
      </c>
      <c r="G570" s="21">
        <v>-8725</v>
      </c>
      <c r="H570" s="22">
        <v>12.960100000000001</v>
      </c>
      <c r="I570" s="20">
        <v>-15</v>
      </c>
      <c r="J570" s="20">
        <v>0</v>
      </c>
      <c r="K570" s="23">
        <v>41724</v>
      </c>
      <c r="L570" s="24">
        <v>113076.87</v>
      </c>
      <c r="M570" s="25" t="s">
        <v>884</v>
      </c>
    </row>
    <row r="571" spans="2:13" ht="15" x14ac:dyDescent="0.25">
      <c r="B571" s="8">
        <v>41719</v>
      </c>
      <c r="C571" s="9" t="s">
        <v>68</v>
      </c>
      <c r="D571" s="9" t="s">
        <v>173</v>
      </c>
      <c r="E571" s="10" t="s">
        <v>174</v>
      </c>
      <c r="F571" s="11">
        <v>-100195.38</v>
      </c>
      <c r="G571" s="12">
        <v>1225</v>
      </c>
      <c r="H571" s="13">
        <v>81.779899999999998</v>
      </c>
      <c r="I571" s="11">
        <v>-15</v>
      </c>
      <c r="J571" s="11">
        <v>0</v>
      </c>
      <c r="K571" s="14">
        <v>41724</v>
      </c>
      <c r="L571" s="15">
        <v>-100180.38</v>
      </c>
      <c r="M571" s="25" t="s">
        <v>883</v>
      </c>
    </row>
    <row r="572" spans="2:13" ht="15" x14ac:dyDescent="0.25">
      <c r="B572" s="17">
        <v>41724</v>
      </c>
      <c r="C572" s="18" t="s">
        <v>68</v>
      </c>
      <c r="D572" s="18" t="s">
        <v>378</v>
      </c>
      <c r="E572" s="19" t="s">
        <v>379</v>
      </c>
      <c r="F572" s="20">
        <v>36333.07</v>
      </c>
      <c r="G572" s="21">
        <v>-699</v>
      </c>
      <c r="H572" s="22">
        <v>52.000100000000003</v>
      </c>
      <c r="I572" s="20">
        <v>-15</v>
      </c>
      <c r="J572" s="20">
        <v>0</v>
      </c>
      <c r="K572" s="23">
        <v>41729</v>
      </c>
      <c r="L572" s="24">
        <v>36348.07</v>
      </c>
      <c r="M572" s="25" t="s">
        <v>885</v>
      </c>
    </row>
    <row r="573" spans="2:13" ht="15" x14ac:dyDescent="0.25">
      <c r="B573" s="8">
        <v>41724</v>
      </c>
      <c r="C573" s="9" t="s">
        <v>68</v>
      </c>
      <c r="D573" s="9" t="s">
        <v>149</v>
      </c>
      <c r="E573" s="10" t="s">
        <v>150</v>
      </c>
      <c r="F573" s="11">
        <v>-84877.53</v>
      </c>
      <c r="G573" s="12">
        <v>1150</v>
      </c>
      <c r="H573" s="13">
        <v>73.793499999999995</v>
      </c>
      <c r="I573" s="11">
        <v>-15</v>
      </c>
      <c r="J573" s="11">
        <v>0</v>
      </c>
      <c r="K573" s="14">
        <v>41729</v>
      </c>
      <c r="L573" s="15">
        <v>-84862.53</v>
      </c>
      <c r="M573" s="25" t="s">
        <v>883</v>
      </c>
    </row>
    <row r="574" spans="2:13" ht="15" x14ac:dyDescent="0.25">
      <c r="B574" s="17">
        <v>41724</v>
      </c>
      <c r="C574" s="18" t="s">
        <v>44</v>
      </c>
      <c r="D574" s="18" t="s">
        <v>483</v>
      </c>
      <c r="E574" s="19" t="s">
        <v>484</v>
      </c>
      <c r="F574" s="20">
        <v>-36281.279999999999</v>
      </c>
      <c r="G574" s="21">
        <v>620</v>
      </c>
      <c r="H574" s="22">
        <v>58.494</v>
      </c>
      <c r="I574" s="20">
        <v>-15</v>
      </c>
      <c r="J574" s="20">
        <v>0</v>
      </c>
      <c r="K574" s="23">
        <v>41729</v>
      </c>
      <c r="L574" s="24">
        <v>-36266.28</v>
      </c>
      <c r="M574" s="25" t="s">
        <v>883</v>
      </c>
    </row>
    <row r="575" spans="2:13" ht="15" x14ac:dyDescent="0.25">
      <c r="B575" s="8">
        <v>41724</v>
      </c>
      <c r="C575" s="9" t="s">
        <v>44</v>
      </c>
      <c r="D575" s="9" t="s">
        <v>453</v>
      </c>
      <c r="E575" s="10" t="s">
        <v>454</v>
      </c>
      <c r="F575" s="11">
        <v>36320.06</v>
      </c>
      <c r="G575" s="12">
        <v>-375</v>
      </c>
      <c r="H575" s="13">
        <v>96.893500000000003</v>
      </c>
      <c r="I575" s="11">
        <v>-15</v>
      </c>
      <c r="J575" s="11">
        <v>0</v>
      </c>
      <c r="K575" s="14">
        <v>41729</v>
      </c>
      <c r="L575" s="15">
        <v>36335.06</v>
      </c>
      <c r="M575" s="25" t="s">
        <v>884</v>
      </c>
    </row>
    <row r="576" spans="2:13" ht="15" x14ac:dyDescent="0.25">
      <c r="B576" s="17">
        <v>41730</v>
      </c>
      <c r="C576" s="18" t="s">
        <v>27</v>
      </c>
      <c r="D576" s="18" t="s">
        <v>485</v>
      </c>
      <c r="E576" s="19" t="s">
        <v>486</v>
      </c>
      <c r="F576" s="20">
        <v>-37022.199999999997</v>
      </c>
      <c r="G576" s="21">
        <v>525</v>
      </c>
      <c r="H576" s="22">
        <v>70.489900000000006</v>
      </c>
      <c r="I576" s="20">
        <v>-15</v>
      </c>
      <c r="J576" s="20">
        <v>0</v>
      </c>
      <c r="K576" s="23">
        <v>41733</v>
      </c>
      <c r="L576" s="24">
        <v>-37007.199999999997</v>
      </c>
      <c r="M576" s="25" t="s">
        <v>883</v>
      </c>
    </row>
    <row r="577" spans="2:14" ht="15" x14ac:dyDescent="0.25">
      <c r="B577" s="8">
        <v>41730</v>
      </c>
      <c r="C577" s="9" t="s">
        <v>27</v>
      </c>
      <c r="D577" s="9" t="s">
        <v>465</v>
      </c>
      <c r="E577" s="10" t="s">
        <v>466</v>
      </c>
      <c r="F577" s="11">
        <v>37170.050000000003</v>
      </c>
      <c r="G577" s="12">
        <v>-500</v>
      </c>
      <c r="H577" s="13">
        <v>74.370099999999994</v>
      </c>
      <c r="I577" s="11">
        <v>-15</v>
      </c>
      <c r="J577" s="11">
        <v>0</v>
      </c>
      <c r="K577" s="14">
        <v>41733</v>
      </c>
      <c r="L577" s="15">
        <v>37185.050000000003</v>
      </c>
      <c r="M577" s="25" t="s">
        <v>884</v>
      </c>
    </row>
    <row r="578" spans="2:14" ht="15" x14ac:dyDescent="0.25">
      <c r="B578" s="17">
        <v>41731</v>
      </c>
      <c r="C578" s="18" t="s">
        <v>105</v>
      </c>
      <c r="D578" s="18" t="s">
        <v>487</v>
      </c>
      <c r="E578" s="19" t="s">
        <v>488</v>
      </c>
      <c r="F578" s="20">
        <v>-76255.64</v>
      </c>
      <c r="G578" s="21">
        <v>2800</v>
      </c>
      <c r="H578" s="22">
        <v>27.2288</v>
      </c>
      <c r="I578" s="20">
        <v>-15</v>
      </c>
      <c r="J578" s="20">
        <v>0</v>
      </c>
      <c r="K578" s="23">
        <v>41736</v>
      </c>
      <c r="L578" s="24">
        <v>-76240.639999999999</v>
      </c>
      <c r="M578" s="25" t="s">
        <v>883</v>
      </c>
    </row>
    <row r="579" spans="2:14" ht="15" x14ac:dyDescent="0.25">
      <c r="B579" s="8">
        <v>41731</v>
      </c>
      <c r="C579" s="9" t="s">
        <v>105</v>
      </c>
      <c r="D579" s="9" t="s">
        <v>463</v>
      </c>
      <c r="E579" s="10" t="s">
        <v>464</v>
      </c>
      <c r="F579" s="11">
        <v>69953.5</v>
      </c>
      <c r="G579" s="12">
        <v>-3500</v>
      </c>
      <c r="H579" s="13">
        <v>19.991</v>
      </c>
      <c r="I579" s="11">
        <v>-15</v>
      </c>
      <c r="J579" s="11">
        <v>0</v>
      </c>
      <c r="K579" s="14">
        <v>41736</v>
      </c>
      <c r="L579" s="15">
        <v>69968.5</v>
      </c>
      <c r="M579" s="25" t="s">
        <v>884</v>
      </c>
    </row>
    <row r="580" spans="2:14" ht="15" x14ac:dyDescent="0.25">
      <c r="B580" s="17">
        <v>41733</v>
      </c>
      <c r="C580" s="18" t="s">
        <v>24</v>
      </c>
      <c r="D580" s="18" t="s">
        <v>395</v>
      </c>
      <c r="E580" s="19" t="s">
        <v>396</v>
      </c>
      <c r="F580" s="20">
        <v>-19125.669999999998</v>
      </c>
      <c r="G580" s="21">
        <v>415</v>
      </c>
      <c r="H580" s="22">
        <v>46.049799999999998</v>
      </c>
      <c r="I580" s="20">
        <v>-15</v>
      </c>
      <c r="J580" s="20">
        <v>0</v>
      </c>
      <c r="K580" s="23">
        <v>41738</v>
      </c>
      <c r="L580" s="24">
        <v>-19110.669999999998</v>
      </c>
      <c r="M580" s="25" t="s">
        <v>886</v>
      </c>
    </row>
    <row r="581" spans="2:14" ht="15" x14ac:dyDescent="0.25">
      <c r="B581" s="8">
        <v>41733</v>
      </c>
      <c r="C581" s="9" t="s">
        <v>11</v>
      </c>
      <c r="D581" s="9" t="s">
        <v>51</v>
      </c>
      <c r="E581" s="10" t="s">
        <v>901</v>
      </c>
      <c r="F581" s="11">
        <v>36428.699999999997</v>
      </c>
      <c r="G581" s="12">
        <v>-952</v>
      </c>
      <c r="H581" s="13">
        <v>38.281199999999998</v>
      </c>
      <c r="I581" s="11">
        <v>-15</v>
      </c>
      <c r="J581" s="11">
        <v>0</v>
      </c>
      <c r="K581" s="14">
        <v>41738</v>
      </c>
      <c r="L581" s="15">
        <v>36443.699999999997</v>
      </c>
      <c r="M581" s="25" t="s">
        <v>885</v>
      </c>
    </row>
    <row r="582" spans="2:14" ht="15" x14ac:dyDescent="0.25">
      <c r="B582" s="17">
        <v>41736</v>
      </c>
      <c r="C582" s="18" t="s">
        <v>24</v>
      </c>
      <c r="D582" s="18" t="s">
        <v>73</v>
      </c>
      <c r="E582" s="19" t="s">
        <v>74</v>
      </c>
      <c r="F582" s="20">
        <v>76481.649999999994</v>
      </c>
      <c r="G582" s="21">
        <v>-790</v>
      </c>
      <c r="H582" s="22">
        <v>96.831199999999995</v>
      </c>
      <c r="I582" s="20">
        <v>-15</v>
      </c>
      <c r="J582" s="20">
        <v>0</v>
      </c>
      <c r="K582" s="23">
        <v>41739</v>
      </c>
      <c r="L582" s="24">
        <v>76496.649999999994</v>
      </c>
      <c r="M582" s="25" t="s">
        <v>884</v>
      </c>
    </row>
    <row r="583" spans="2:14" ht="15" x14ac:dyDescent="0.25">
      <c r="B583" s="8">
        <v>41736</v>
      </c>
      <c r="C583" s="9" t="s">
        <v>24</v>
      </c>
      <c r="D583" s="9" t="s">
        <v>489</v>
      </c>
      <c r="E583" s="10" t="s">
        <v>490</v>
      </c>
      <c r="F583" s="11">
        <v>-76107.19</v>
      </c>
      <c r="G583" s="12">
        <v>460</v>
      </c>
      <c r="H583" s="13">
        <v>165.4178</v>
      </c>
      <c r="I583" s="11">
        <v>-15</v>
      </c>
      <c r="J583" s="11">
        <v>0</v>
      </c>
      <c r="K583" s="14">
        <v>41739</v>
      </c>
      <c r="L583" s="15">
        <v>-76092.19</v>
      </c>
      <c r="M583" s="25" t="s">
        <v>883</v>
      </c>
    </row>
    <row r="584" spans="2:14" ht="15" x14ac:dyDescent="0.25">
      <c r="B584" s="17">
        <v>41739</v>
      </c>
      <c r="C584" s="18" t="s">
        <v>24</v>
      </c>
      <c r="D584" s="18" t="s">
        <v>447</v>
      </c>
      <c r="E584" s="19" t="s">
        <v>448</v>
      </c>
      <c r="F584" s="20">
        <v>-19626.849999999999</v>
      </c>
      <c r="G584" s="21">
        <v>495</v>
      </c>
      <c r="H584" s="22">
        <v>39.619900000000001</v>
      </c>
      <c r="I584" s="20">
        <v>-15</v>
      </c>
      <c r="J584" s="20">
        <v>0</v>
      </c>
      <c r="K584" s="23">
        <v>41744</v>
      </c>
      <c r="L584" s="24">
        <v>-19611.849999999999</v>
      </c>
      <c r="M584" s="25" t="s">
        <v>886</v>
      </c>
    </row>
    <row r="585" spans="2:14" ht="15" x14ac:dyDescent="0.25">
      <c r="B585" s="8">
        <v>41739</v>
      </c>
      <c r="C585" s="9" t="s">
        <v>24</v>
      </c>
      <c r="D585" s="9" t="s">
        <v>292</v>
      </c>
      <c r="E585" s="10" t="s">
        <v>293</v>
      </c>
      <c r="F585" s="11">
        <v>-38729.4</v>
      </c>
      <c r="G585" s="12">
        <v>500</v>
      </c>
      <c r="H585" s="13">
        <v>77.428799999999995</v>
      </c>
      <c r="I585" s="11">
        <v>-15</v>
      </c>
      <c r="J585" s="11">
        <v>0</v>
      </c>
      <c r="K585" s="14">
        <v>41744</v>
      </c>
      <c r="L585" s="15">
        <v>-38714.400000000001</v>
      </c>
      <c r="M585" s="25" t="s">
        <v>886</v>
      </c>
    </row>
    <row r="586" spans="2:14" ht="15" x14ac:dyDescent="0.25">
      <c r="B586" s="17">
        <v>41739</v>
      </c>
      <c r="C586" s="18" t="s">
        <v>24</v>
      </c>
      <c r="D586" s="18" t="s">
        <v>473</v>
      </c>
      <c r="E586" s="19" t="s">
        <v>474</v>
      </c>
      <c r="F586" s="20">
        <v>58859.48</v>
      </c>
      <c r="G586" s="21">
        <v>-710</v>
      </c>
      <c r="H586" s="22">
        <v>82.921800000000005</v>
      </c>
      <c r="I586" s="20">
        <v>-15</v>
      </c>
      <c r="J586" s="20">
        <v>0</v>
      </c>
      <c r="K586" s="23">
        <v>41744</v>
      </c>
      <c r="L586" s="24">
        <v>58874.48</v>
      </c>
      <c r="M586" s="25" t="s">
        <v>884</v>
      </c>
    </row>
    <row r="587" spans="2:14" ht="15" x14ac:dyDescent="0.25">
      <c r="B587" s="8">
        <v>41752</v>
      </c>
      <c r="C587" s="9" t="s">
        <v>13</v>
      </c>
      <c r="D587" s="9" t="s">
        <v>461</v>
      </c>
      <c r="E587" s="10" t="s">
        <v>462</v>
      </c>
      <c r="F587" s="11">
        <v>36912.35</v>
      </c>
      <c r="G587" s="12">
        <v>-495</v>
      </c>
      <c r="H587" s="13">
        <v>74.600700000000003</v>
      </c>
      <c r="I587" s="11">
        <v>-15</v>
      </c>
      <c r="J587" s="11">
        <v>0</v>
      </c>
      <c r="K587" s="14">
        <v>41757</v>
      </c>
      <c r="L587" s="15">
        <v>36927.35</v>
      </c>
      <c r="M587" s="25" t="s">
        <v>884</v>
      </c>
    </row>
    <row r="588" spans="2:14" ht="15" x14ac:dyDescent="0.25">
      <c r="B588" s="17">
        <v>41752</v>
      </c>
      <c r="C588" s="18" t="s">
        <v>105</v>
      </c>
      <c r="D588" s="18" t="s">
        <v>316</v>
      </c>
      <c r="E588" s="19" t="s">
        <v>605</v>
      </c>
      <c r="F588" s="20">
        <v>-93124.05</v>
      </c>
      <c r="G588" s="21">
        <v>172</v>
      </c>
      <c r="H588" s="22">
        <v>541.33169999999996</v>
      </c>
      <c r="I588" s="20">
        <v>-15</v>
      </c>
      <c r="J588" s="20">
        <v>0</v>
      </c>
      <c r="K588" s="23">
        <v>41757</v>
      </c>
      <c r="L588" s="24">
        <v>-93109.05</v>
      </c>
      <c r="M588" s="25" t="s">
        <v>886</v>
      </c>
      <c r="N588" s="1" t="s">
        <v>904</v>
      </c>
    </row>
    <row r="589" spans="2:14" ht="15" x14ac:dyDescent="0.25">
      <c r="B589" s="8">
        <v>41752</v>
      </c>
      <c r="C589" s="9" t="s">
        <v>105</v>
      </c>
      <c r="D589" s="9" t="s">
        <v>316</v>
      </c>
      <c r="E589" s="10" t="s">
        <v>605</v>
      </c>
      <c r="F589" s="11">
        <v>91512.05</v>
      </c>
      <c r="G589" s="12">
        <v>-172</v>
      </c>
      <c r="H589" s="13">
        <v>532.13400000000001</v>
      </c>
      <c r="I589" s="11">
        <v>-15</v>
      </c>
      <c r="J589" s="11">
        <v>0</v>
      </c>
      <c r="K589" s="14">
        <v>41757</v>
      </c>
      <c r="L589" s="15">
        <v>91527.05</v>
      </c>
      <c r="M589" s="25" t="s">
        <v>885</v>
      </c>
    </row>
    <row r="590" spans="2:14" ht="15" x14ac:dyDescent="0.25">
      <c r="B590" s="17">
        <v>41752</v>
      </c>
      <c r="C590" s="18" t="s">
        <v>105</v>
      </c>
      <c r="D590" s="18" t="s">
        <v>491</v>
      </c>
      <c r="E590" s="19" t="s">
        <v>492</v>
      </c>
      <c r="F590" s="20">
        <v>-37312.76</v>
      </c>
      <c r="G590" s="21">
        <v>3040</v>
      </c>
      <c r="H590" s="22">
        <v>12.269</v>
      </c>
      <c r="I590" s="20">
        <v>-15</v>
      </c>
      <c r="J590" s="20">
        <v>0</v>
      </c>
      <c r="K590" s="23">
        <v>41757</v>
      </c>
      <c r="L590" s="24">
        <v>-37297.760000000002</v>
      </c>
      <c r="M590" s="25" t="s">
        <v>883</v>
      </c>
    </row>
    <row r="591" spans="2:14" ht="15" x14ac:dyDescent="0.25">
      <c r="B591" s="8">
        <v>41757</v>
      </c>
      <c r="C591" s="9" t="s">
        <v>54</v>
      </c>
      <c r="D591" s="9" t="s">
        <v>493</v>
      </c>
      <c r="E591" s="10" t="s">
        <v>494</v>
      </c>
      <c r="F591" s="11">
        <v>-78272.14</v>
      </c>
      <c r="G591" s="12">
        <v>580</v>
      </c>
      <c r="H591" s="13">
        <v>134.92609999999999</v>
      </c>
      <c r="I591" s="11">
        <v>-15</v>
      </c>
      <c r="J591" s="11">
        <v>0</v>
      </c>
      <c r="K591" s="14">
        <v>41760</v>
      </c>
      <c r="L591" s="15">
        <v>-78257.14</v>
      </c>
      <c r="M591" s="25" t="s">
        <v>883</v>
      </c>
    </row>
    <row r="592" spans="2:14" ht="15" x14ac:dyDescent="0.25">
      <c r="B592" s="17">
        <v>41757</v>
      </c>
      <c r="C592" s="18" t="s">
        <v>54</v>
      </c>
      <c r="D592" s="18" t="s">
        <v>441</v>
      </c>
      <c r="E592" s="19" t="s">
        <v>442</v>
      </c>
      <c r="F592" s="20">
        <v>103434.44</v>
      </c>
      <c r="G592" s="21">
        <v>-1740</v>
      </c>
      <c r="H592" s="22">
        <v>59.453699999999998</v>
      </c>
      <c r="I592" s="20">
        <v>-15</v>
      </c>
      <c r="J592" s="20">
        <v>0</v>
      </c>
      <c r="K592" s="23">
        <v>41760</v>
      </c>
      <c r="L592" s="24">
        <v>103449.44</v>
      </c>
      <c r="M592" s="25" t="s">
        <v>884</v>
      </c>
    </row>
    <row r="593" spans="2:13" ht="15" x14ac:dyDescent="0.25">
      <c r="B593" s="8">
        <v>41761</v>
      </c>
      <c r="C593" s="27" t="s">
        <v>375</v>
      </c>
      <c r="D593" s="9" t="s">
        <v>376</v>
      </c>
      <c r="E593" s="10" t="s">
        <v>377</v>
      </c>
      <c r="F593" s="11">
        <v>126039.6</v>
      </c>
      <c r="G593" s="12">
        <v>-670</v>
      </c>
      <c r="H593" s="13">
        <v>188.1412</v>
      </c>
      <c r="I593" s="11">
        <v>-15</v>
      </c>
      <c r="J593" s="11">
        <v>0</v>
      </c>
      <c r="K593" s="14">
        <v>41766</v>
      </c>
      <c r="L593" s="15">
        <v>126054.6</v>
      </c>
      <c r="M593" s="25" t="s">
        <v>884</v>
      </c>
    </row>
    <row r="594" spans="2:13" ht="15" x14ac:dyDescent="0.25">
      <c r="B594" s="17">
        <v>41766</v>
      </c>
      <c r="C594" s="18" t="s">
        <v>13</v>
      </c>
      <c r="D594" s="18" t="s">
        <v>433</v>
      </c>
      <c r="E594" s="19" t="s">
        <v>434</v>
      </c>
      <c r="F594" s="20">
        <v>77245.06</v>
      </c>
      <c r="G594" s="21">
        <v>-2900</v>
      </c>
      <c r="H594" s="22">
        <v>26.641400000000001</v>
      </c>
      <c r="I594" s="20">
        <v>-15</v>
      </c>
      <c r="J594" s="20">
        <v>0</v>
      </c>
      <c r="K594" s="23">
        <v>41771</v>
      </c>
      <c r="L594" s="24">
        <v>77260.06</v>
      </c>
      <c r="M594" s="25" t="s">
        <v>884</v>
      </c>
    </row>
    <row r="595" spans="2:13" ht="15" x14ac:dyDescent="0.25">
      <c r="B595" s="8">
        <v>41766</v>
      </c>
      <c r="C595" s="9" t="s">
        <v>13</v>
      </c>
      <c r="D595" s="9" t="s">
        <v>495</v>
      </c>
      <c r="E595" s="10" t="s">
        <v>496</v>
      </c>
      <c r="F595" s="11">
        <v>-104379.42</v>
      </c>
      <c r="G595" s="12">
        <v>1850</v>
      </c>
      <c r="H595" s="13">
        <v>56.413200000000003</v>
      </c>
      <c r="I595" s="11">
        <v>-15</v>
      </c>
      <c r="J595" s="11">
        <v>0</v>
      </c>
      <c r="K595" s="14">
        <v>41771</v>
      </c>
      <c r="L595" s="15">
        <v>-104364.42</v>
      </c>
      <c r="M595" s="25" t="s">
        <v>883</v>
      </c>
    </row>
    <row r="596" spans="2:13" ht="15" x14ac:dyDescent="0.25">
      <c r="B596" s="17">
        <v>41772</v>
      </c>
      <c r="C596" s="18" t="s">
        <v>54</v>
      </c>
      <c r="D596" s="18" t="s">
        <v>443</v>
      </c>
      <c r="E596" s="19" t="s">
        <v>444</v>
      </c>
      <c r="F596" s="20">
        <v>105284.05</v>
      </c>
      <c r="G596" s="21">
        <v>-1075</v>
      </c>
      <c r="H596" s="22">
        <v>97.952600000000004</v>
      </c>
      <c r="I596" s="20">
        <v>-15</v>
      </c>
      <c r="J596" s="20">
        <v>0</v>
      </c>
      <c r="K596" s="23">
        <v>41775</v>
      </c>
      <c r="L596" s="24">
        <v>105299.05</v>
      </c>
      <c r="M596" s="25" t="s">
        <v>884</v>
      </c>
    </row>
    <row r="597" spans="2:13" ht="15" x14ac:dyDescent="0.25">
      <c r="B597" s="8">
        <v>41772</v>
      </c>
      <c r="C597" s="9" t="s">
        <v>54</v>
      </c>
      <c r="D597" s="9" t="s">
        <v>497</v>
      </c>
      <c r="E597" s="10" t="s">
        <v>498</v>
      </c>
      <c r="F597" s="11">
        <v>-107893</v>
      </c>
      <c r="G597" s="12">
        <v>2000</v>
      </c>
      <c r="H597" s="13">
        <v>53.939</v>
      </c>
      <c r="I597" s="11">
        <v>-15</v>
      </c>
      <c r="J597" s="11">
        <v>0</v>
      </c>
      <c r="K597" s="14">
        <v>41775</v>
      </c>
      <c r="L597" s="15">
        <v>-107878</v>
      </c>
      <c r="M597" s="25" t="s">
        <v>883</v>
      </c>
    </row>
    <row r="598" spans="2:13" ht="15" x14ac:dyDescent="0.25">
      <c r="B598" s="17">
        <v>41772</v>
      </c>
      <c r="C598" s="18" t="s">
        <v>105</v>
      </c>
      <c r="D598" s="18" t="s">
        <v>300</v>
      </c>
      <c r="E598" s="19" t="s">
        <v>301</v>
      </c>
      <c r="F598" s="20">
        <v>-158413.35</v>
      </c>
      <c r="G598" s="21">
        <v>825</v>
      </c>
      <c r="H598" s="22">
        <v>191.99799999999999</v>
      </c>
      <c r="I598" s="20">
        <v>-15</v>
      </c>
      <c r="J598" s="20">
        <v>0</v>
      </c>
      <c r="K598" s="23">
        <v>41775</v>
      </c>
      <c r="L598" s="24">
        <v>-158398.35</v>
      </c>
      <c r="M598" s="25" t="s">
        <v>883</v>
      </c>
    </row>
    <row r="599" spans="2:13" ht="15" x14ac:dyDescent="0.25">
      <c r="B599" s="8">
        <v>41772</v>
      </c>
      <c r="C599" s="9" t="s">
        <v>105</v>
      </c>
      <c r="D599" s="9" t="s">
        <v>369</v>
      </c>
      <c r="E599" s="10" t="s">
        <v>370</v>
      </c>
      <c r="F599" s="11">
        <v>133275.87</v>
      </c>
      <c r="G599" s="12">
        <v>-2960</v>
      </c>
      <c r="H599" s="13">
        <v>45.030700000000003</v>
      </c>
      <c r="I599" s="11">
        <v>-15</v>
      </c>
      <c r="J599" s="11">
        <v>0</v>
      </c>
      <c r="K599" s="14">
        <v>41775</v>
      </c>
      <c r="L599" s="15">
        <v>133290.87</v>
      </c>
      <c r="M599" s="25" t="s">
        <v>884</v>
      </c>
    </row>
    <row r="600" spans="2:13" ht="15" x14ac:dyDescent="0.25">
      <c r="B600" s="17">
        <v>41778</v>
      </c>
      <c r="C600" s="18" t="s">
        <v>11</v>
      </c>
      <c r="D600" s="18" t="s">
        <v>51</v>
      </c>
      <c r="E600" s="19" t="s">
        <v>901</v>
      </c>
      <c r="F600" s="20">
        <v>51637.42</v>
      </c>
      <c r="G600" s="21">
        <v>-1270</v>
      </c>
      <c r="H600" s="22">
        <v>40.671199999999999</v>
      </c>
      <c r="I600" s="20">
        <v>-15</v>
      </c>
      <c r="J600" s="20">
        <v>0</v>
      </c>
      <c r="K600" s="23">
        <v>41781</v>
      </c>
      <c r="L600" s="24">
        <v>51652.42</v>
      </c>
      <c r="M600" s="25" t="s">
        <v>884</v>
      </c>
    </row>
    <row r="601" spans="2:13" ht="15" x14ac:dyDescent="0.25">
      <c r="B601" s="8">
        <v>41778</v>
      </c>
      <c r="C601" s="9" t="s">
        <v>11</v>
      </c>
      <c r="D601" s="9" t="s">
        <v>435</v>
      </c>
      <c r="E601" s="10" t="s">
        <v>436</v>
      </c>
      <c r="F601" s="11">
        <v>55880.76</v>
      </c>
      <c r="G601" s="12">
        <v>-580</v>
      </c>
      <c r="H601" s="13">
        <v>96.372</v>
      </c>
      <c r="I601" s="11">
        <v>-15</v>
      </c>
      <c r="J601" s="11">
        <v>0</v>
      </c>
      <c r="K601" s="14">
        <v>41781</v>
      </c>
      <c r="L601" s="15">
        <v>55895.76</v>
      </c>
      <c r="M601" s="25" t="s">
        <v>884</v>
      </c>
    </row>
    <row r="602" spans="2:13" ht="15" x14ac:dyDescent="0.25">
      <c r="B602" s="17">
        <v>41778</v>
      </c>
      <c r="C602" s="18" t="s">
        <v>11</v>
      </c>
      <c r="D602" s="18" t="s">
        <v>499</v>
      </c>
      <c r="E602" s="19" t="s">
        <v>500</v>
      </c>
      <c r="F602" s="20">
        <v>-85542</v>
      </c>
      <c r="G602" s="21">
        <v>1075</v>
      </c>
      <c r="H602" s="22">
        <v>79.56</v>
      </c>
      <c r="I602" s="20">
        <v>-15</v>
      </c>
      <c r="J602" s="20">
        <v>0</v>
      </c>
      <c r="K602" s="23">
        <v>41781</v>
      </c>
      <c r="L602" s="24">
        <v>-85527</v>
      </c>
      <c r="M602" s="25" t="s">
        <v>883</v>
      </c>
    </row>
    <row r="603" spans="2:13" ht="15" x14ac:dyDescent="0.25">
      <c r="B603" s="8">
        <v>41778</v>
      </c>
      <c r="C603" s="9" t="s">
        <v>11</v>
      </c>
      <c r="D603" s="9" t="s">
        <v>12</v>
      </c>
      <c r="E603" s="10" t="s">
        <v>902</v>
      </c>
      <c r="F603" s="11">
        <v>-17199.52</v>
      </c>
      <c r="G603" s="12">
        <v>215</v>
      </c>
      <c r="H603" s="13">
        <v>79.927999999999997</v>
      </c>
      <c r="I603" s="11">
        <v>-15</v>
      </c>
      <c r="J603" s="11">
        <v>0</v>
      </c>
      <c r="K603" s="14">
        <v>41781</v>
      </c>
      <c r="L603" s="15">
        <v>-17184.52</v>
      </c>
      <c r="M603" s="25" t="s">
        <v>886</v>
      </c>
    </row>
    <row r="604" spans="2:13" ht="15" x14ac:dyDescent="0.25">
      <c r="B604" s="17">
        <v>41778</v>
      </c>
      <c r="C604" s="18" t="s">
        <v>68</v>
      </c>
      <c r="D604" s="18" t="s">
        <v>501</v>
      </c>
      <c r="E604" s="19" t="s">
        <v>502</v>
      </c>
      <c r="F604" s="20">
        <v>-81147.98</v>
      </c>
      <c r="G604" s="21">
        <v>350</v>
      </c>
      <c r="H604" s="22">
        <v>231.80850000000001</v>
      </c>
      <c r="I604" s="20">
        <v>-15</v>
      </c>
      <c r="J604" s="20">
        <v>0</v>
      </c>
      <c r="K604" s="23">
        <v>41781</v>
      </c>
      <c r="L604" s="24">
        <v>-81132.98</v>
      </c>
      <c r="M604" s="25" t="s">
        <v>883</v>
      </c>
    </row>
    <row r="605" spans="2:13" ht="15" x14ac:dyDescent="0.25">
      <c r="B605" s="8">
        <v>41778</v>
      </c>
      <c r="C605" s="9" t="s">
        <v>68</v>
      </c>
      <c r="D605" s="9" t="s">
        <v>256</v>
      </c>
      <c r="E605" s="10" t="s">
        <v>257</v>
      </c>
      <c r="F605" s="11">
        <v>101792.2</v>
      </c>
      <c r="G605" s="12">
        <v>-800</v>
      </c>
      <c r="H605" s="13">
        <v>127.259</v>
      </c>
      <c r="I605" s="11">
        <v>-15</v>
      </c>
      <c r="J605" s="11">
        <v>0</v>
      </c>
      <c r="K605" s="14">
        <v>41781</v>
      </c>
      <c r="L605" s="15">
        <v>101807.2</v>
      </c>
      <c r="M605" s="25" t="s">
        <v>884</v>
      </c>
    </row>
    <row r="606" spans="2:13" ht="15" x14ac:dyDescent="0.25">
      <c r="B606" s="17">
        <v>41789</v>
      </c>
      <c r="C606" s="18" t="s">
        <v>27</v>
      </c>
      <c r="D606" s="18" t="s">
        <v>187</v>
      </c>
      <c r="E606" s="19" t="s">
        <v>188</v>
      </c>
      <c r="F606" s="20">
        <v>22424.83</v>
      </c>
      <c r="G606" s="21">
        <v>-183</v>
      </c>
      <c r="H606" s="22">
        <v>122.622</v>
      </c>
      <c r="I606" s="20">
        <v>-15</v>
      </c>
      <c r="J606" s="20">
        <v>0</v>
      </c>
      <c r="K606" s="23">
        <v>41794</v>
      </c>
      <c r="L606" s="24">
        <v>22439.83</v>
      </c>
      <c r="M606" s="25" t="s">
        <v>885</v>
      </c>
    </row>
    <row r="607" spans="2:13" ht="15" x14ac:dyDescent="0.25">
      <c r="B607" s="8">
        <v>41789</v>
      </c>
      <c r="C607" s="9" t="s">
        <v>27</v>
      </c>
      <c r="D607" s="9" t="s">
        <v>367</v>
      </c>
      <c r="E607" s="10" t="s">
        <v>368</v>
      </c>
      <c r="F607" s="11">
        <v>20520.46</v>
      </c>
      <c r="G607" s="12">
        <v>-286</v>
      </c>
      <c r="H607" s="13">
        <v>71.802300000000002</v>
      </c>
      <c r="I607" s="11">
        <v>-15</v>
      </c>
      <c r="J607" s="11">
        <v>0</v>
      </c>
      <c r="K607" s="14">
        <v>41794</v>
      </c>
      <c r="L607" s="15">
        <v>20535.46</v>
      </c>
      <c r="M607" s="25" t="s">
        <v>885</v>
      </c>
    </row>
    <row r="608" spans="2:13" ht="15" x14ac:dyDescent="0.25">
      <c r="B608" s="17">
        <v>41789</v>
      </c>
      <c r="C608" s="18" t="s">
        <v>105</v>
      </c>
      <c r="D608" s="18" t="s">
        <v>264</v>
      </c>
      <c r="E608" s="19" t="s">
        <v>265</v>
      </c>
      <c r="F608" s="20">
        <v>-32804.93</v>
      </c>
      <c r="G608" s="21">
        <f>51*7</f>
        <v>357</v>
      </c>
      <c r="H608" s="22">
        <f>642.9399/7</f>
        <v>91.848557142857132</v>
      </c>
      <c r="I608" s="20">
        <v>-15</v>
      </c>
      <c r="J608" s="20">
        <v>0</v>
      </c>
      <c r="K608" s="23">
        <v>41794</v>
      </c>
      <c r="L608" s="24">
        <v>-32789.93</v>
      </c>
      <c r="M608" s="25" t="s">
        <v>886</v>
      </c>
    </row>
    <row r="609" spans="2:15" ht="15" x14ac:dyDescent="0.25">
      <c r="B609" s="8">
        <v>41789</v>
      </c>
      <c r="C609" s="9" t="s">
        <v>105</v>
      </c>
      <c r="D609" s="9" t="s">
        <v>316</v>
      </c>
      <c r="E609" s="10" t="s">
        <v>605</v>
      </c>
      <c r="F609" s="11">
        <v>-21620.28</v>
      </c>
      <c r="G609" s="12">
        <v>38</v>
      </c>
      <c r="H609" s="13">
        <v>568.55989999999997</v>
      </c>
      <c r="I609" s="11">
        <v>-15</v>
      </c>
      <c r="J609" s="11">
        <v>0</v>
      </c>
      <c r="K609" s="14">
        <v>41794</v>
      </c>
      <c r="L609" s="15">
        <v>-21605.279999999999</v>
      </c>
      <c r="M609" s="25" t="s">
        <v>886</v>
      </c>
    </row>
    <row r="610" spans="2:15" ht="15" x14ac:dyDescent="0.25">
      <c r="B610" s="17">
        <v>41796</v>
      </c>
      <c r="C610" s="18" t="s">
        <v>54</v>
      </c>
      <c r="D610" s="18" t="s">
        <v>497</v>
      </c>
      <c r="E610" s="19" t="s">
        <v>498</v>
      </c>
      <c r="F610" s="20">
        <v>110307</v>
      </c>
      <c r="G610" s="21">
        <v>-2000</v>
      </c>
      <c r="H610" s="22">
        <v>55.161000000000001</v>
      </c>
      <c r="I610" s="20">
        <v>-15</v>
      </c>
      <c r="J610" s="20">
        <v>0</v>
      </c>
      <c r="K610" s="23">
        <v>41801</v>
      </c>
      <c r="L610" s="24">
        <v>110322</v>
      </c>
      <c r="M610" s="25" t="s">
        <v>884</v>
      </c>
    </row>
    <row r="611" spans="2:15" ht="15" x14ac:dyDescent="0.25">
      <c r="B611" s="8">
        <v>41796</v>
      </c>
      <c r="C611" s="9" t="s">
        <v>54</v>
      </c>
      <c r="D611" s="9" t="s">
        <v>503</v>
      </c>
      <c r="E611" s="10" t="s">
        <v>504</v>
      </c>
      <c r="F611" s="11">
        <v>-109831.2</v>
      </c>
      <c r="G611" s="12">
        <v>3250</v>
      </c>
      <c r="H611" s="13">
        <v>33.7896</v>
      </c>
      <c r="I611" s="11">
        <v>-15</v>
      </c>
      <c r="J611" s="11">
        <v>0</v>
      </c>
      <c r="K611" s="14">
        <v>41801</v>
      </c>
      <c r="L611" s="15">
        <v>-109816.2</v>
      </c>
      <c r="M611" s="25" t="s">
        <v>883</v>
      </c>
    </row>
    <row r="612" spans="2:15" ht="15" x14ac:dyDescent="0.25">
      <c r="B612" s="17">
        <v>41806</v>
      </c>
      <c r="C612" s="18" t="s">
        <v>24</v>
      </c>
      <c r="D612" s="18" t="s">
        <v>395</v>
      </c>
      <c r="E612" s="19" t="s">
        <v>396</v>
      </c>
      <c r="F612" s="20">
        <v>59580.03</v>
      </c>
      <c r="G612" s="21">
        <v>-1750</v>
      </c>
      <c r="H612" s="22">
        <v>34.054299999999998</v>
      </c>
      <c r="I612" s="20">
        <v>-15</v>
      </c>
      <c r="J612" s="20">
        <v>0</v>
      </c>
      <c r="K612" s="23">
        <v>41809</v>
      </c>
      <c r="L612" s="24">
        <v>59595.03</v>
      </c>
      <c r="M612" s="25" t="s">
        <v>884</v>
      </c>
    </row>
    <row r="613" spans="2:15" ht="15" x14ac:dyDescent="0.25">
      <c r="B613" s="8">
        <v>41806</v>
      </c>
      <c r="C613" s="9" t="s">
        <v>11</v>
      </c>
      <c r="D613" s="9" t="s">
        <v>505</v>
      </c>
      <c r="E613" s="10" t="s">
        <v>506</v>
      </c>
      <c r="F613" s="11">
        <v>-97000.34</v>
      </c>
      <c r="G613" s="12">
        <v>1640</v>
      </c>
      <c r="H613" s="13">
        <v>59.1374</v>
      </c>
      <c r="I613" s="11">
        <v>-15</v>
      </c>
      <c r="J613" s="11">
        <v>0</v>
      </c>
      <c r="K613" s="14">
        <v>41809</v>
      </c>
      <c r="L613" s="15">
        <v>-96985.34</v>
      </c>
      <c r="M613" s="25" t="s">
        <v>883</v>
      </c>
    </row>
    <row r="614" spans="2:15" ht="15" x14ac:dyDescent="0.25">
      <c r="B614" s="17">
        <v>41806</v>
      </c>
      <c r="C614" s="18" t="s">
        <v>11</v>
      </c>
      <c r="D614" s="18" t="s">
        <v>507</v>
      </c>
      <c r="E614" s="19" t="s">
        <v>508</v>
      </c>
      <c r="F614" s="20">
        <v>-59766.98</v>
      </c>
      <c r="G614" s="21">
        <v>1270</v>
      </c>
      <c r="H614" s="22">
        <v>47.0488</v>
      </c>
      <c r="I614" s="20">
        <v>-15</v>
      </c>
      <c r="J614" s="20">
        <v>0</v>
      </c>
      <c r="K614" s="23">
        <v>41809</v>
      </c>
      <c r="L614" s="24">
        <v>-59751.98</v>
      </c>
      <c r="M614" s="43" t="s">
        <v>883</v>
      </c>
      <c r="O614" s="1" t="s">
        <v>888</v>
      </c>
    </row>
    <row r="615" spans="2:15" ht="15" x14ac:dyDescent="0.25">
      <c r="B615" s="8">
        <v>41806</v>
      </c>
      <c r="C615" s="9" t="s">
        <v>11</v>
      </c>
      <c r="D615" s="9" t="s">
        <v>22</v>
      </c>
      <c r="E615" s="10" t="s">
        <v>23</v>
      </c>
      <c r="F615" s="11">
        <v>97033.25</v>
      </c>
      <c r="G615" s="12">
        <v>-1290</v>
      </c>
      <c r="H615" s="13">
        <v>75.231200000000001</v>
      </c>
      <c r="I615" s="11">
        <v>-15</v>
      </c>
      <c r="J615" s="11">
        <v>0</v>
      </c>
      <c r="K615" s="14">
        <v>41809</v>
      </c>
      <c r="L615" s="15">
        <v>97048.25</v>
      </c>
      <c r="M615" s="25" t="s">
        <v>884</v>
      </c>
    </row>
    <row r="616" spans="2:15" ht="15" x14ac:dyDescent="0.25">
      <c r="B616" s="17">
        <v>41809</v>
      </c>
      <c r="C616" s="18" t="s">
        <v>13</v>
      </c>
      <c r="D616" s="18" t="s">
        <v>388</v>
      </c>
      <c r="E616" s="19" t="s">
        <v>895</v>
      </c>
      <c r="F616" s="20">
        <v>-14993.06</v>
      </c>
      <c r="G616" s="21">
        <v>255</v>
      </c>
      <c r="H616" s="22">
        <v>58.737499999999997</v>
      </c>
      <c r="I616" s="20">
        <v>-15</v>
      </c>
      <c r="J616" s="20">
        <v>0</v>
      </c>
      <c r="K616" s="23">
        <v>41814</v>
      </c>
      <c r="L616" s="24">
        <v>-14978.06</v>
      </c>
      <c r="M616" s="25" t="s">
        <v>886</v>
      </c>
    </row>
    <row r="617" spans="2:15" ht="15" x14ac:dyDescent="0.25">
      <c r="B617" s="8">
        <v>41809</v>
      </c>
      <c r="C617" s="9" t="s">
        <v>13</v>
      </c>
      <c r="D617" s="9" t="s">
        <v>161</v>
      </c>
      <c r="E617" s="10" t="s">
        <v>162</v>
      </c>
      <c r="F617" s="11">
        <v>-24950.04</v>
      </c>
      <c r="G617" s="12">
        <v>480</v>
      </c>
      <c r="H617" s="13">
        <v>51.948</v>
      </c>
      <c r="I617" s="11">
        <v>-15</v>
      </c>
      <c r="J617" s="11">
        <v>0</v>
      </c>
      <c r="K617" s="14">
        <v>41814</v>
      </c>
      <c r="L617" s="15">
        <v>-24935.040000000001</v>
      </c>
      <c r="M617" s="25" t="s">
        <v>886</v>
      </c>
    </row>
    <row r="618" spans="2:15" ht="15" x14ac:dyDescent="0.25">
      <c r="B618" s="17">
        <v>41809</v>
      </c>
      <c r="C618" s="18" t="s">
        <v>105</v>
      </c>
      <c r="D618" s="18" t="s">
        <v>457</v>
      </c>
      <c r="E618" s="19" t="s">
        <v>458</v>
      </c>
      <c r="F618" s="20">
        <v>81144.75</v>
      </c>
      <c r="G618" s="21">
        <v>-2250</v>
      </c>
      <c r="H618" s="22">
        <v>36.070999999999998</v>
      </c>
      <c r="I618" s="20">
        <v>-15</v>
      </c>
      <c r="J618" s="20">
        <v>0</v>
      </c>
      <c r="K618" s="23">
        <v>41814</v>
      </c>
      <c r="L618" s="24">
        <v>81159.75</v>
      </c>
      <c r="M618" s="25" t="s">
        <v>884</v>
      </c>
    </row>
    <row r="619" spans="2:15" ht="15" x14ac:dyDescent="0.25">
      <c r="B619" s="8">
        <v>41809</v>
      </c>
      <c r="C619" s="9" t="s">
        <v>105</v>
      </c>
      <c r="D619" s="9" t="s">
        <v>509</v>
      </c>
      <c r="E619" s="10" t="s">
        <v>510</v>
      </c>
      <c r="F619" s="11">
        <v>-94470.2</v>
      </c>
      <c r="G619" s="12">
        <v>2000</v>
      </c>
      <c r="H619" s="13">
        <v>47.227600000000002</v>
      </c>
      <c r="I619" s="11">
        <v>-15</v>
      </c>
      <c r="J619" s="11">
        <v>0</v>
      </c>
      <c r="K619" s="14">
        <v>41814</v>
      </c>
      <c r="L619" s="15">
        <v>-94455.2</v>
      </c>
      <c r="M619" s="25" t="s">
        <v>883</v>
      </c>
    </row>
    <row r="620" spans="2:15" ht="15" x14ac:dyDescent="0.25">
      <c r="B620" s="17">
        <v>41816</v>
      </c>
      <c r="C620" s="18" t="s">
        <v>68</v>
      </c>
      <c r="D620" s="18" t="s">
        <v>378</v>
      </c>
      <c r="E620" s="19" t="s">
        <v>379</v>
      </c>
      <c r="F620" s="20">
        <v>99747.12</v>
      </c>
      <c r="G620" s="21">
        <v>-1800</v>
      </c>
      <c r="H620" s="22">
        <v>55.423400000000001</v>
      </c>
      <c r="I620" s="20">
        <v>-15</v>
      </c>
      <c r="J620" s="20">
        <v>0</v>
      </c>
      <c r="K620" s="23">
        <v>41821</v>
      </c>
      <c r="L620" s="24">
        <v>99762.12</v>
      </c>
      <c r="M620" s="25" t="s">
        <v>884</v>
      </c>
    </row>
    <row r="621" spans="2:15" ht="15" x14ac:dyDescent="0.25">
      <c r="B621" s="8">
        <v>41816</v>
      </c>
      <c r="C621" s="9" t="s">
        <v>68</v>
      </c>
      <c r="D621" s="9" t="s">
        <v>324</v>
      </c>
      <c r="E621" s="10" t="s">
        <v>325</v>
      </c>
      <c r="F621" s="11">
        <v>-99240.6</v>
      </c>
      <c r="G621" s="12">
        <v>1700</v>
      </c>
      <c r="H621" s="13">
        <v>58.368000000000002</v>
      </c>
      <c r="I621" s="11">
        <v>-15</v>
      </c>
      <c r="J621" s="11">
        <v>0</v>
      </c>
      <c r="K621" s="14">
        <v>41821</v>
      </c>
      <c r="L621" s="15">
        <v>-99225.600000000006</v>
      </c>
      <c r="M621" s="25" t="s">
        <v>883</v>
      </c>
    </row>
    <row r="622" spans="2:15" ht="15" x14ac:dyDescent="0.25">
      <c r="B622" s="17">
        <v>41816</v>
      </c>
      <c r="C622" s="18" t="s">
        <v>44</v>
      </c>
      <c r="D622" s="18" t="s">
        <v>483</v>
      </c>
      <c r="E622" s="19" t="s">
        <v>484</v>
      </c>
      <c r="F622" s="20">
        <v>43171.53</v>
      </c>
      <c r="G622" s="21">
        <v>-620</v>
      </c>
      <c r="H622" s="22">
        <v>69.655699999999996</v>
      </c>
      <c r="I622" s="20">
        <v>-15</v>
      </c>
      <c r="J622" s="20">
        <v>0</v>
      </c>
      <c r="K622" s="23">
        <v>41821</v>
      </c>
      <c r="L622" s="24">
        <v>43186.53</v>
      </c>
      <c r="M622" s="25" t="s">
        <v>884</v>
      </c>
    </row>
    <row r="623" spans="2:15" ht="15" x14ac:dyDescent="0.25">
      <c r="B623" s="8">
        <v>41816</v>
      </c>
      <c r="C623" s="9" t="s">
        <v>44</v>
      </c>
      <c r="D623" s="9" t="s">
        <v>511</v>
      </c>
      <c r="E623" s="10" t="s">
        <v>512</v>
      </c>
      <c r="F623" s="11">
        <v>-43056.28</v>
      </c>
      <c r="G623" s="12">
        <v>1360</v>
      </c>
      <c r="H623" s="13">
        <v>31.648</v>
      </c>
      <c r="I623" s="11">
        <v>-15</v>
      </c>
      <c r="J623" s="11">
        <v>0</v>
      </c>
      <c r="K623" s="14">
        <v>41821</v>
      </c>
      <c r="L623" s="15">
        <v>-43041.279999999999</v>
      </c>
      <c r="M623" s="25" t="s">
        <v>883</v>
      </c>
    </row>
    <row r="624" spans="2:15" ht="15" x14ac:dyDescent="0.25">
      <c r="B624" s="17">
        <v>41827</v>
      </c>
      <c r="C624" s="18" t="s">
        <v>11</v>
      </c>
      <c r="D624" s="18" t="s">
        <v>191</v>
      </c>
      <c r="E624" s="19" t="s">
        <v>192</v>
      </c>
      <c r="F624" s="20">
        <v>-68481.22</v>
      </c>
      <c r="G624" s="21">
        <v>893</v>
      </c>
      <c r="H624" s="22">
        <v>76.669899999999998</v>
      </c>
      <c r="I624" s="20">
        <v>-15</v>
      </c>
      <c r="J624" s="20">
        <v>0</v>
      </c>
      <c r="K624" s="23">
        <v>41830</v>
      </c>
      <c r="L624" s="24">
        <v>-68466.22</v>
      </c>
      <c r="M624" s="25" t="s">
        <v>883</v>
      </c>
    </row>
    <row r="625" spans="2:13" ht="15" x14ac:dyDescent="0.25">
      <c r="B625" s="8">
        <v>41827</v>
      </c>
      <c r="C625" s="9" t="s">
        <v>11</v>
      </c>
      <c r="D625" s="9" t="s">
        <v>477</v>
      </c>
      <c r="E625" s="10" t="s">
        <v>478</v>
      </c>
      <c r="F625" s="11">
        <v>45647.85</v>
      </c>
      <c r="G625" s="12">
        <v>-1175</v>
      </c>
      <c r="H625" s="13">
        <v>38.862000000000002</v>
      </c>
      <c r="I625" s="11">
        <v>-15</v>
      </c>
      <c r="J625" s="11">
        <v>0</v>
      </c>
      <c r="K625" s="14">
        <v>41830</v>
      </c>
      <c r="L625" s="15">
        <v>45662.85</v>
      </c>
      <c r="M625" s="25" t="s">
        <v>884</v>
      </c>
    </row>
    <row r="626" spans="2:13" ht="15" x14ac:dyDescent="0.25">
      <c r="B626" s="17">
        <v>41830</v>
      </c>
      <c r="C626" s="18" t="s">
        <v>27</v>
      </c>
      <c r="D626" s="18" t="s">
        <v>513</v>
      </c>
      <c r="E626" s="19" t="s">
        <v>514</v>
      </c>
      <c r="F626" s="20">
        <v>-65660.92</v>
      </c>
      <c r="G626" s="21">
        <v>840</v>
      </c>
      <c r="H626" s="22">
        <v>78.149900000000002</v>
      </c>
      <c r="I626" s="20">
        <v>-15</v>
      </c>
      <c r="J626" s="20">
        <v>0</v>
      </c>
      <c r="K626" s="23">
        <v>41835</v>
      </c>
      <c r="L626" s="24">
        <v>-65645.919999999998</v>
      </c>
      <c r="M626" s="25" t="s">
        <v>883</v>
      </c>
    </row>
    <row r="627" spans="2:13" ht="15" x14ac:dyDescent="0.25">
      <c r="B627" s="8">
        <v>41830</v>
      </c>
      <c r="C627" s="9" t="s">
        <v>27</v>
      </c>
      <c r="D627" s="9" t="s">
        <v>244</v>
      </c>
      <c r="E627" s="10" t="s">
        <v>245</v>
      </c>
      <c r="F627" s="11">
        <v>39619.300000000003</v>
      </c>
      <c r="G627" s="12">
        <v>-395</v>
      </c>
      <c r="H627" s="13">
        <v>100.34</v>
      </c>
      <c r="I627" s="11">
        <v>-15</v>
      </c>
      <c r="J627" s="11">
        <v>0</v>
      </c>
      <c r="K627" s="14">
        <v>41835</v>
      </c>
      <c r="L627" s="15">
        <v>39634.300000000003</v>
      </c>
      <c r="M627" s="25" t="s">
        <v>884</v>
      </c>
    </row>
    <row r="628" spans="2:13" ht="15" x14ac:dyDescent="0.25">
      <c r="B628" s="17">
        <v>41836</v>
      </c>
      <c r="C628" s="18" t="s">
        <v>24</v>
      </c>
      <c r="D628" s="18" t="s">
        <v>515</v>
      </c>
      <c r="E628" s="19" t="s">
        <v>516</v>
      </c>
      <c r="F628" s="20">
        <v>-67845</v>
      </c>
      <c r="G628" s="21">
        <v>3230</v>
      </c>
      <c r="H628" s="22">
        <v>21</v>
      </c>
      <c r="I628" s="20">
        <v>-15</v>
      </c>
      <c r="J628" s="20">
        <v>0</v>
      </c>
      <c r="K628" s="23">
        <v>41841</v>
      </c>
      <c r="L628" s="24">
        <v>-67830</v>
      </c>
      <c r="M628" s="25" t="s">
        <v>883</v>
      </c>
    </row>
    <row r="629" spans="2:13" ht="15" x14ac:dyDescent="0.25">
      <c r="B629" s="8">
        <v>41836</v>
      </c>
      <c r="C629" s="9" t="s">
        <v>24</v>
      </c>
      <c r="D629" s="9" t="s">
        <v>489</v>
      </c>
      <c r="E629" s="10" t="s">
        <v>490</v>
      </c>
      <c r="F629" s="11">
        <v>67869.41</v>
      </c>
      <c r="G629" s="12">
        <v>-460</v>
      </c>
      <c r="H629" s="13">
        <v>147.57480000000001</v>
      </c>
      <c r="I629" s="11">
        <v>-15</v>
      </c>
      <c r="J629" s="11">
        <v>0</v>
      </c>
      <c r="K629" s="14">
        <v>41841</v>
      </c>
      <c r="L629" s="15">
        <v>67884.41</v>
      </c>
      <c r="M629" s="25" t="s">
        <v>884</v>
      </c>
    </row>
    <row r="630" spans="2:13" ht="15" x14ac:dyDescent="0.25">
      <c r="B630" s="17">
        <v>41842</v>
      </c>
      <c r="C630" s="18" t="s">
        <v>105</v>
      </c>
      <c r="D630" s="18" t="s">
        <v>431</v>
      </c>
      <c r="E630" s="19" t="s">
        <v>432</v>
      </c>
      <c r="F630" s="20">
        <v>131399.07999999999</v>
      </c>
      <c r="G630" s="21">
        <v>-3400</v>
      </c>
      <c r="H630" s="22">
        <v>38.651200000000003</v>
      </c>
      <c r="I630" s="20">
        <v>-15</v>
      </c>
      <c r="J630" s="20">
        <v>0</v>
      </c>
      <c r="K630" s="23">
        <v>41845</v>
      </c>
      <c r="L630" s="24">
        <v>131414.07999999999</v>
      </c>
      <c r="M630" s="25" t="s">
        <v>884</v>
      </c>
    </row>
    <row r="631" spans="2:13" ht="15" x14ac:dyDescent="0.25">
      <c r="B631" s="8">
        <v>41843</v>
      </c>
      <c r="C631" s="9" t="s">
        <v>105</v>
      </c>
      <c r="D631" s="9" t="s">
        <v>183</v>
      </c>
      <c r="E631" s="10" t="s">
        <v>184</v>
      </c>
      <c r="F631" s="11">
        <v>-123897.14</v>
      </c>
      <c r="G631" s="12">
        <v>4300</v>
      </c>
      <c r="H631" s="13">
        <v>28.809799999999999</v>
      </c>
      <c r="I631" s="11">
        <v>-15</v>
      </c>
      <c r="J631" s="11">
        <v>0</v>
      </c>
      <c r="K631" s="14">
        <v>41848</v>
      </c>
      <c r="L631" s="15">
        <v>-123882.14</v>
      </c>
      <c r="M631" s="25" t="s">
        <v>883</v>
      </c>
    </row>
    <row r="632" spans="2:13" ht="15" x14ac:dyDescent="0.25">
      <c r="B632" s="17">
        <v>41904</v>
      </c>
      <c r="C632" s="18" t="s">
        <v>54</v>
      </c>
      <c r="D632" s="18" t="s">
        <v>517</v>
      </c>
      <c r="E632" s="19" t="s">
        <v>518</v>
      </c>
      <c r="F632" s="20">
        <v>3742.26</v>
      </c>
      <c r="G632" s="21">
        <v>-121</v>
      </c>
      <c r="H632" s="22">
        <v>31.0517</v>
      </c>
      <c r="I632" s="20">
        <v>-15</v>
      </c>
      <c r="J632" s="20">
        <v>0</v>
      </c>
      <c r="K632" s="23">
        <v>41907</v>
      </c>
      <c r="L632" s="24">
        <v>3757.26</v>
      </c>
      <c r="M632" s="25" t="s">
        <v>884</v>
      </c>
    </row>
    <row r="633" spans="2:13" ht="15" x14ac:dyDescent="0.25">
      <c r="B633" s="8">
        <v>41904</v>
      </c>
      <c r="C633" s="9" t="s">
        <v>54</v>
      </c>
      <c r="D633" s="9" t="s">
        <v>503</v>
      </c>
      <c r="E633" s="10" t="s">
        <v>504</v>
      </c>
      <c r="F633" s="11">
        <v>30877.56</v>
      </c>
      <c r="G633" s="12">
        <v>-800</v>
      </c>
      <c r="H633" s="13">
        <v>38.615699999999997</v>
      </c>
      <c r="I633" s="11">
        <v>-15</v>
      </c>
      <c r="J633" s="11">
        <v>0</v>
      </c>
      <c r="K633" s="14">
        <v>41907</v>
      </c>
      <c r="L633" s="15">
        <v>30892.560000000001</v>
      </c>
      <c r="M633" s="25" t="s">
        <v>885</v>
      </c>
    </row>
    <row r="634" spans="2:13" ht="15" x14ac:dyDescent="0.25">
      <c r="B634" s="17">
        <v>41904</v>
      </c>
      <c r="C634" s="18" t="s">
        <v>59</v>
      </c>
      <c r="D634" s="18" t="s">
        <v>266</v>
      </c>
      <c r="E634" s="19" t="s">
        <v>267</v>
      </c>
      <c r="F634" s="20">
        <v>74431.05</v>
      </c>
      <c r="G634" s="21">
        <v>-2100</v>
      </c>
      <c r="H634" s="22">
        <v>35.450499999999998</v>
      </c>
      <c r="I634" s="20">
        <v>-15</v>
      </c>
      <c r="J634" s="20">
        <v>0</v>
      </c>
      <c r="K634" s="23">
        <v>41907</v>
      </c>
      <c r="L634" s="24">
        <v>74446.05</v>
      </c>
      <c r="M634" s="25" t="s">
        <v>885</v>
      </c>
    </row>
    <row r="635" spans="2:13" ht="15" x14ac:dyDescent="0.25">
      <c r="B635" s="8">
        <v>41904</v>
      </c>
      <c r="C635" s="9" t="s">
        <v>59</v>
      </c>
      <c r="D635" s="9" t="s">
        <v>60</v>
      </c>
      <c r="E635" s="10" t="s">
        <v>61</v>
      </c>
      <c r="F635" s="11">
        <v>-74365.98</v>
      </c>
      <c r="G635" s="12">
        <v>1485</v>
      </c>
      <c r="H635" s="13">
        <v>50.067999999999998</v>
      </c>
      <c r="I635" s="11">
        <v>-15</v>
      </c>
      <c r="J635" s="11">
        <v>0</v>
      </c>
      <c r="K635" s="14">
        <v>41907</v>
      </c>
      <c r="L635" s="15">
        <v>-74350.98</v>
      </c>
      <c r="M635" s="25" t="s">
        <v>886</v>
      </c>
    </row>
    <row r="636" spans="2:13" ht="15" x14ac:dyDescent="0.25">
      <c r="B636" s="17">
        <v>41907</v>
      </c>
      <c r="C636" s="18" t="s">
        <v>24</v>
      </c>
      <c r="D636" s="18" t="s">
        <v>515</v>
      </c>
      <c r="E636" s="19" t="s">
        <v>516</v>
      </c>
      <c r="F636" s="20">
        <v>59077.85</v>
      </c>
      <c r="G636" s="21">
        <v>-3230</v>
      </c>
      <c r="H636" s="22">
        <v>18.295000000000002</v>
      </c>
      <c r="I636" s="20">
        <v>-15</v>
      </c>
      <c r="J636" s="20">
        <v>0</v>
      </c>
      <c r="K636" s="23">
        <v>41912</v>
      </c>
      <c r="L636" s="24">
        <v>59092.85</v>
      </c>
      <c r="M636" s="25" t="s">
        <v>884</v>
      </c>
    </row>
    <row r="637" spans="2:13" ht="15" x14ac:dyDescent="0.25">
      <c r="B637" s="8">
        <v>41907</v>
      </c>
      <c r="C637" s="9" t="s">
        <v>24</v>
      </c>
      <c r="D637" s="9" t="s">
        <v>292</v>
      </c>
      <c r="E637" s="10" t="s">
        <v>293</v>
      </c>
      <c r="F637" s="11">
        <v>124636.6</v>
      </c>
      <c r="G637" s="12">
        <v>-1355</v>
      </c>
      <c r="H637" s="13">
        <v>91.993799999999993</v>
      </c>
      <c r="I637" s="11">
        <v>-15</v>
      </c>
      <c r="J637" s="11">
        <v>0</v>
      </c>
      <c r="K637" s="14">
        <v>41912</v>
      </c>
      <c r="L637" s="15">
        <v>124651.6</v>
      </c>
      <c r="M637" s="25" t="s">
        <v>884</v>
      </c>
    </row>
    <row r="638" spans="2:13" ht="15" x14ac:dyDescent="0.25">
      <c r="B638" s="17">
        <v>41907</v>
      </c>
      <c r="C638" s="18" t="s">
        <v>24</v>
      </c>
      <c r="D638" s="18" t="s">
        <v>519</v>
      </c>
      <c r="E638" s="19" t="s">
        <v>520</v>
      </c>
      <c r="F638" s="20">
        <v>-107902.64</v>
      </c>
      <c r="G638" s="21">
        <v>715</v>
      </c>
      <c r="H638" s="22">
        <v>150.89179999999999</v>
      </c>
      <c r="I638" s="20">
        <v>-15</v>
      </c>
      <c r="J638" s="20">
        <v>0</v>
      </c>
      <c r="K638" s="23">
        <v>41912</v>
      </c>
      <c r="L638" s="24">
        <v>-107887.64</v>
      </c>
      <c r="M638" s="25" t="s">
        <v>883</v>
      </c>
    </row>
    <row r="639" spans="2:13" ht="15" x14ac:dyDescent="0.25">
      <c r="B639" s="8">
        <v>41913</v>
      </c>
      <c r="C639" s="9" t="s">
        <v>11</v>
      </c>
      <c r="D639" s="9" t="s">
        <v>455</v>
      </c>
      <c r="E639" s="10" t="s">
        <v>456</v>
      </c>
      <c r="F639" s="11">
        <v>58856.639999999999</v>
      </c>
      <c r="G639" s="12">
        <v>-695</v>
      </c>
      <c r="H639" s="13">
        <v>84.707400000000007</v>
      </c>
      <c r="I639" s="11">
        <v>-15</v>
      </c>
      <c r="J639" s="11">
        <v>0</v>
      </c>
      <c r="K639" s="14">
        <v>41918</v>
      </c>
      <c r="L639" s="15">
        <v>58871.64</v>
      </c>
      <c r="M639" s="25" t="s">
        <v>884</v>
      </c>
    </row>
    <row r="640" spans="2:13" ht="15" x14ac:dyDescent="0.25">
      <c r="B640" s="17">
        <v>41913</v>
      </c>
      <c r="C640" s="18" t="s">
        <v>11</v>
      </c>
      <c r="D640" s="18" t="s">
        <v>521</v>
      </c>
      <c r="E640" s="19" t="s">
        <v>522</v>
      </c>
      <c r="F640" s="20">
        <v>-65241.96</v>
      </c>
      <c r="G640" s="21">
        <v>900</v>
      </c>
      <c r="H640" s="22">
        <v>72.474400000000003</v>
      </c>
      <c r="I640" s="20">
        <v>-15</v>
      </c>
      <c r="J640" s="20">
        <v>0</v>
      </c>
      <c r="K640" s="23">
        <v>41918</v>
      </c>
      <c r="L640" s="24">
        <v>-65226.96</v>
      </c>
      <c r="M640" s="25" t="s">
        <v>883</v>
      </c>
    </row>
    <row r="641" spans="2:13" ht="15" x14ac:dyDescent="0.25">
      <c r="B641" s="8">
        <v>41918</v>
      </c>
      <c r="C641" s="9" t="s">
        <v>27</v>
      </c>
      <c r="D641" s="9" t="s">
        <v>523</v>
      </c>
      <c r="E641" s="10" t="s">
        <v>524</v>
      </c>
      <c r="F641" s="11">
        <v>-85056.55</v>
      </c>
      <c r="G641" s="12">
        <v>2323</v>
      </c>
      <c r="H641" s="13">
        <v>36.608499999999999</v>
      </c>
      <c r="I641" s="11">
        <v>-15</v>
      </c>
      <c r="J641" s="11">
        <v>0</v>
      </c>
      <c r="K641" s="14">
        <v>41921</v>
      </c>
      <c r="L641" s="15">
        <v>-85041.55</v>
      </c>
      <c r="M641" s="25" t="s">
        <v>883</v>
      </c>
    </row>
    <row r="642" spans="2:13" ht="15" x14ac:dyDescent="0.25">
      <c r="B642" s="17">
        <v>41918</v>
      </c>
      <c r="C642" s="18" t="s">
        <v>27</v>
      </c>
      <c r="D642" s="18" t="s">
        <v>367</v>
      </c>
      <c r="E642" s="19" t="s">
        <v>368</v>
      </c>
      <c r="F642" s="20">
        <v>85058.37</v>
      </c>
      <c r="G642" s="21">
        <v>-1310</v>
      </c>
      <c r="H642" s="22">
        <v>64.941500000000005</v>
      </c>
      <c r="I642" s="20">
        <v>-15</v>
      </c>
      <c r="J642" s="20">
        <v>0</v>
      </c>
      <c r="K642" s="23">
        <v>41921</v>
      </c>
      <c r="L642" s="24">
        <v>85073.37</v>
      </c>
      <c r="M642" s="25" t="s">
        <v>884</v>
      </c>
    </row>
    <row r="643" spans="2:13" ht="15" x14ac:dyDescent="0.25">
      <c r="B643" s="8">
        <v>41918</v>
      </c>
      <c r="C643" s="9" t="s">
        <v>13</v>
      </c>
      <c r="D643" s="9" t="s">
        <v>361</v>
      </c>
      <c r="E643" s="10" t="s">
        <v>362</v>
      </c>
      <c r="F643" s="11">
        <v>89177.7</v>
      </c>
      <c r="G643" s="12">
        <v>-1800</v>
      </c>
      <c r="H643" s="13">
        <v>49.551499999999997</v>
      </c>
      <c r="I643" s="11">
        <v>-15</v>
      </c>
      <c r="J643" s="11">
        <v>0</v>
      </c>
      <c r="K643" s="14">
        <v>41921</v>
      </c>
      <c r="L643" s="15">
        <v>89192.7</v>
      </c>
      <c r="M643" s="25" t="s">
        <v>884</v>
      </c>
    </row>
    <row r="644" spans="2:13" ht="15" x14ac:dyDescent="0.25">
      <c r="B644" s="17">
        <v>41918</v>
      </c>
      <c r="C644" s="18" t="s">
        <v>13</v>
      </c>
      <c r="D644" s="18" t="s">
        <v>525</v>
      </c>
      <c r="E644" s="19" t="s">
        <v>526</v>
      </c>
      <c r="F644" s="20">
        <v>-99540.04</v>
      </c>
      <c r="G644" s="21">
        <v>1740</v>
      </c>
      <c r="H644" s="22">
        <v>57.198298999999999</v>
      </c>
      <c r="I644" s="20">
        <v>-15</v>
      </c>
      <c r="J644" s="20">
        <v>0</v>
      </c>
      <c r="K644" s="23">
        <v>41921</v>
      </c>
      <c r="L644" s="24">
        <v>-99525.04</v>
      </c>
      <c r="M644" s="25" t="s">
        <v>883</v>
      </c>
    </row>
    <row r="645" spans="2:13" ht="15" x14ac:dyDescent="0.25">
      <c r="B645" s="8">
        <v>41922</v>
      </c>
      <c r="C645" s="9" t="s">
        <v>13</v>
      </c>
      <c r="D645" s="9" t="s">
        <v>527</v>
      </c>
      <c r="E645" s="10" t="s">
        <v>528</v>
      </c>
      <c r="F645" s="11">
        <v>-95874.9</v>
      </c>
      <c r="G645" s="12">
        <v>500</v>
      </c>
      <c r="H645" s="13">
        <v>191.71979999999999</v>
      </c>
      <c r="I645" s="11">
        <v>-15</v>
      </c>
      <c r="J645" s="11">
        <v>0</v>
      </c>
      <c r="K645" s="14">
        <v>41928</v>
      </c>
      <c r="L645" s="15">
        <v>-95859.9</v>
      </c>
      <c r="M645" s="25" t="s">
        <v>883</v>
      </c>
    </row>
    <row r="646" spans="2:13" ht="15" x14ac:dyDescent="0.25">
      <c r="B646" s="17">
        <v>41922</v>
      </c>
      <c r="C646" s="18" t="s">
        <v>13</v>
      </c>
      <c r="D646" s="18" t="s">
        <v>95</v>
      </c>
      <c r="E646" s="19" t="s">
        <v>96</v>
      </c>
      <c r="F646" s="20">
        <v>105218.73</v>
      </c>
      <c r="G646" s="21">
        <v>-2100</v>
      </c>
      <c r="H646" s="22">
        <v>50.1113</v>
      </c>
      <c r="I646" s="20">
        <v>-15</v>
      </c>
      <c r="J646" s="20">
        <v>0</v>
      </c>
      <c r="K646" s="23">
        <v>41928</v>
      </c>
      <c r="L646" s="24">
        <v>105233.73</v>
      </c>
      <c r="M646" s="25" t="s">
        <v>884</v>
      </c>
    </row>
    <row r="647" spans="2:13" ht="15" x14ac:dyDescent="0.25">
      <c r="B647" s="8">
        <v>41922</v>
      </c>
      <c r="C647" s="9" t="s">
        <v>68</v>
      </c>
      <c r="D647" s="9" t="s">
        <v>69</v>
      </c>
      <c r="E647" s="10" t="s">
        <v>70</v>
      </c>
      <c r="F647" s="11">
        <v>-136317.12</v>
      </c>
      <c r="G647" s="12">
        <v>1340</v>
      </c>
      <c r="H647" s="13">
        <v>101.718</v>
      </c>
      <c r="I647" s="11">
        <v>-15</v>
      </c>
      <c r="J647" s="11">
        <v>0</v>
      </c>
      <c r="K647" s="14">
        <v>41928</v>
      </c>
      <c r="L647" s="15">
        <v>-136302.12</v>
      </c>
      <c r="M647" s="25" t="s">
        <v>883</v>
      </c>
    </row>
    <row r="648" spans="2:13" ht="15" x14ac:dyDescent="0.25">
      <c r="B648" s="17">
        <v>41922</v>
      </c>
      <c r="C648" s="18" t="s">
        <v>68</v>
      </c>
      <c r="D648" s="18" t="s">
        <v>268</v>
      </c>
      <c r="E648" s="19" t="s">
        <v>269</v>
      </c>
      <c r="F648" s="20">
        <v>137139.20000000001</v>
      </c>
      <c r="G648" s="21">
        <v>-4692</v>
      </c>
      <c r="H648" s="22">
        <v>29.2315</v>
      </c>
      <c r="I648" s="20">
        <v>-15</v>
      </c>
      <c r="J648" s="20">
        <v>0</v>
      </c>
      <c r="K648" s="23">
        <v>41928</v>
      </c>
      <c r="L648" s="24">
        <v>137154.20000000001</v>
      </c>
      <c r="M648" s="25" t="s">
        <v>884</v>
      </c>
    </row>
    <row r="649" spans="2:13" ht="15" x14ac:dyDescent="0.25">
      <c r="B649" s="8">
        <v>41926</v>
      </c>
      <c r="C649" s="9" t="s">
        <v>105</v>
      </c>
      <c r="D649" s="9" t="s">
        <v>509</v>
      </c>
      <c r="E649" s="10" t="s">
        <v>510</v>
      </c>
      <c r="F649" s="11">
        <v>73667</v>
      </c>
      <c r="G649" s="12">
        <v>-2000</v>
      </c>
      <c r="H649" s="13">
        <v>36.841000000000001</v>
      </c>
      <c r="I649" s="11">
        <v>-15</v>
      </c>
      <c r="J649" s="11">
        <v>0</v>
      </c>
      <c r="K649" s="14">
        <v>41929</v>
      </c>
      <c r="L649" s="15">
        <v>73682</v>
      </c>
      <c r="M649" s="25" t="s">
        <v>884</v>
      </c>
    </row>
    <row r="650" spans="2:13" ht="15" x14ac:dyDescent="0.25">
      <c r="B650" s="17">
        <v>41929</v>
      </c>
      <c r="C650" s="18" t="s">
        <v>24</v>
      </c>
      <c r="D650" s="18" t="s">
        <v>529</v>
      </c>
      <c r="E650" s="19" t="s">
        <v>530</v>
      </c>
      <c r="F650" s="20">
        <v>-82337.929999999993</v>
      </c>
      <c r="G650" s="21">
        <v>2075</v>
      </c>
      <c r="H650" s="22">
        <v>39.673699999999997</v>
      </c>
      <c r="I650" s="20">
        <v>-15</v>
      </c>
      <c r="J650" s="20">
        <v>0</v>
      </c>
      <c r="K650" s="23">
        <v>41934</v>
      </c>
      <c r="L650" s="24">
        <v>-82322.929999999993</v>
      </c>
      <c r="M650" s="25" t="s">
        <v>883</v>
      </c>
    </row>
    <row r="651" spans="2:13" ht="15" x14ac:dyDescent="0.25">
      <c r="B651" s="8">
        <v>41929</v>
      </c>
      <c r="C651" s="9" t="s">
        <v>11</v>
      </c>
      <c r="D651" s="9" t="s">
        <v>505</v>
      </c>
      <c r="E651" s="10" t="s">
        <v>506</v>
      </c>
      <c r="F651" s="11">
        <v>18652.36</v>
      </c>
      <c r="G651" s="12">
        <v>-340</v>
      </c>
      <c r="H651" s="13">
        <v>54.904000000000003</v>
      </c>
      <c r="I651" s="11">
        <v>-15</v>
      </c>
      <c r="J651" s="11">
        <v>0</v>
      </c>
      <c r="K651" s="14">
        <v>41934</v>
      </c>
      <c r="L651" s="15">
        <v>18667.36</v>
      </c>
      <c r="M651" s="25" t="s">
        <v>885</v>
      </c>
    </row>
    <row r="652" spans="2:13" ht="15" x14ac:dyDescent="0.25">
      <c r="B652" s="17">
        <v>41932</v>
      </c>
      <c r="C652" s="18" t="s">
        <v>11</v>
      </c>
      <c r="D652" s="18" t="s">
        <v>531</v>
      </c>
      <c r="E652" s="19" t="s">
        <v>532</v>
      </c>
      <c r="F652" s="20">
        <v>-64171.56</v>
      </c>
      <c r="G652" s="21">
        <v>600</v>
      </c>
      <c r="H652" s="22">
        <v>106.9276</v>
      </c>
      <c r="I652" s="20">
        <v>-15</v>
      </c>
      <c r="J652" s="20">
        <v>0</v>
      </c>
      <c r="K652" s="23">
        <v>41935</v>
      </c>
      <c r="L652" s="24">
        <v>-64156.56</v>
      </c>
      <c r="M652" s="25" t="s">
        <v>883</v>
      </c>
    </row>
    <row r="653" spans="2:13" ht="15" x14ac:dyDescent="0.25">
      <c r="B653" s="8">
        <v>41932</v>
      </c>
      <c r="C653" s="9" t="s">
        <v>11</v>
      </c>
      <c r="D653" s="9" t="s">
        <v>499</v>
      </c>
      <c r="E653" s="10" t="s">
        <v>500</v>
      </c>
      <c r="F653" s="11">
        <v>76095</v>
      </c>
      <c r="G653" s="12">
        <v>-1075</v>
      </c>
      <c r="H653" s="13">
        <v>70.8</v>
      </c>
      <c r="I653" s="11">
        <v>-15</v>
      </c>
      <c r="J653" s="11">
        <v>0</v>
      </c>
      <c r="K653" s="14">
        <v>41935</v>
      </c>
      <c r="L653" s="15">
        <v>76110</v>
      </c>
      <c r="M653" s="25" t="s">
        <v>884</v>
      </c>
    </row>
    <row r="654" spans="2:13" ht="15" x14ac:dyDescent="0.25">
      <c r="B654" s="17">
        <v>41932</v>
      </c>
      <c r="C654" s="18" t="s">
        <v>105</v>
      </c>
      <c r="D654" s="18" t="s">
        <v>431</v>
      </c>
      <c r="E654" s="19" t="s">
        <v>432</v>
      </c>
      <c r="F654" s="20">
        <v>-99343.08</v>
      </c>
      <c r="G654" s="21">
        <v>2750</v>
      </c>
      <c r="H654" s="22">
        <v>36.119300000000003</v>
      </c>
      <c r="I654" s="20">
        <v>-15</v>
      </c>
      <c r="J654" s="20">
        <v>0</v>
      </c>
      <c r="K654" s="23">
        <v>41935</v>
      </c>
      <c r="L654" s="24">
        <v>-99328.08</v>
      </c>
      <c r="M654" s="25" t="s">
        <v>883</v>
      </c>
    </row>
    <row r="655" spans="2:13" ht="15" x14ac:dyDescent="0.25">
      <c r="B655" s="8">
        <v>41932</v>
      </c>
      <c r="C655" s="9" t="s">
        <v>105</v>
      </c>
      <c r="D655" s="9" t="s">
        <v>487</v>
      </c>
      <c r="E655" s="10" t="s">
        <v>488</v>
      </c>
      <c r="F655" s="11">
        <v>67440.08</v>
      </c>
      <c r="G655" s="12">
        <v>-2800</v>
      </c>
      <c r="H655" s="13">
        <v>24.091100000000001</v>
      </c>
      <c r="I655" s="11">
        <v>-15</v>
      </c>
      <c r="J655" s="11">
        <v>0</v>
      </c>
      <c r="K655" s="14">
        <v>41935</v>
      </c>
      <c r="L655" s="15">
        <v>67455.08</v>
      </c>
      <c r="M655" s="25" t="s">
        <v>884</v>
      </c>
    </row>
    <row r="656" spans="2:13" ht="15" x14ac:dyDescent="0.25">
      <c r="B656" s="17">
        <v>41936</v>
      </c>
      <c r="C656" s="18" t="s">
        <v>11</v>
      </c>
      <c r="D656" s="18" t="s">
        <v>191</v>
      </c>
      <c r="E656" s="19" t="s">
        <v>192</v>
      </c>
      <c r="F656" s="20">
        <v>-21656.97</v>
      </c>
      <c r="G656" s="21">
        <v>257</v>
      </c>
      <c r="H656" s="22">
        <v>84.21</v>
      </c>
      <c r="I656" s="20">
        <v>-15</v>
      </c>
      <c r="J656" s="20">
        <v>0</v>
      </c>
      <c r="K656" s="23">
        <v>41941</v>
      </c>
      <c r="L656" s="24">
        <v>-21641.97</v>
      </c>
      <c r="M656" s="25" t="s">
        <v>886</v>
      </c>
    </row>
    <row r="657" spans="2:13" ht="15" x14ac:dyDescent="0.25">
      <c r="B657" s="8">
        <v>41936</v>
      </c>
      <c r="C657" s="9" t="s">
        <v>11</v>
      </c>
      <c r="D657" s="9" t="s">
        <v>507</v>
      </c>
      <c r="E657" s="10" t="s">
        <v>508</v>
      </c>
      <c r="F657" s="11">
        <v>-25957.66</v>
      </c>
      <c r="G657" s="12">
        <v>480</v>
      </c>
      <c r="H657" s="13">
        <v>54.047199999999997</v>
      </c>
      <c r="I657" s="11">
        <v>-15</v>
      </c>
      <c r="J657" s="11">
        <v>0</v>
      </c>
      <c r="K657" s="14">
        <v>41941</v>
      </c>
      <c r="L657" s="15">
        <v>-25942.66</v>
      </c>
      <c r="M657" s="25" t="s">
        <v>886</v>
      </c>
    </row>
    <row r="658" spans="2:13" ht="15" x14ac:dyDescent="0.25">
      <c r="B658" s="17">
        <v>41936</v>
      </c>
      <c r="C658" s="18" t="s">
        <v>11</v>
      </c>
      <c r="D658" s="18" t="s">
        <v>439</v>
      </c>
      <c r="E658" s="19" t="s">
        <v>440</v>
      </c>
      <c r="F658" s="20">
        <v>16898.27</v>
      </c>
      <c r="G658" s="21">
        <v>-275</v>
      </c>
      <c r="H658" s="22">
        <v>61.502800000000001</v>
      </c>
      <c r="I658" s="20">
        <v>-15</v>
      </c>
      <c r="J658" s="20">
        <v>0</v>
      </c>
      <c r="K658" s="23">
        <v>41941</v>
      </c>
      <c r="L658" s="24">
        <v>16913.27</v>
      </c>
      <c r="M658" s="25" t="s">
        <v>885</v>
      </c>
    </row>
    <row r="659" spans="2:13" ht="15" x14ac:dyDescent="0.25">
      <c r="B659" s="8">
        <v>41940</v>
      </c>
      <c r="C659" s="9" t="s">
        <v>105</v>
      </c>
      <c r="D659" s="9" t="s">
        <v>533</v>
      </c>
      <c r="E659" s="10" t="s">
        <v>534</v>
      </c>
      <c r="F659" s="11">
        <v>-181839.05</v>
      </c>
      <c r="G659" s="12">
        <v>2270</v>
      </c>
      <c r="H659" s="13">
        <v>80.098699999999994</v>
      </c>
      <c r="I659" s="11">
        <v>-15</v>
      </c>
      <c r="J659" s="11">
        <v>0</v>
      </c>
      <c r="K659" s="14">
        <v>41943</v>
      </c>
      <c r="L659" s="15">
        <v>-181824.05</v>
      </c>
      <c r="M659" s="25" t="s">
        <v>883</v>
      </c>
    </row>
    <row r="660" spans="2:13" ht="15" x14ac:dyDescent="0.25">
      <c r="B660" s="17">
        <v>41940</v>
      </c>
      <c r="C660" s="18" t="s">
        <v>105</v>
      </c>
      <c r="D660" s="18" t="s">
        <v>300</v>
      </c>
      <c r="E660" s="19" t="s">
        <v>301</v>
      </c>
      <c r="F660" s="20">
        <v>133927.04999999999</v>
      </c>
      <c r="G660" s="21">
        <v>-825</v>
      </c>
      <c r="H660" s="22">
        <v>162.35400000000001</v>
      </c>
      <c r="I660" s="20">
        <v>-15</v>
      </c>
      <c r="J660" s="20">
        <v>0</v>
      </c>
      <c r="K660" s="23">
        <v>41943</v>
      </c>
      <c r="L660" s="24">
        <v>133942.04999999999</v>
      </c>
      <c r="M660" s="25" t="s">
        <v>884</v>
      </c>
    </row>
    <row r="661" spans="2:13" ht="15" x14ac:dyDescent="0.25">
      <c r="B661" s="8">
        <v>41947</v>
      </c>
      <c r="C661" s="9" t="s">
        <v>68</v>
      </c>
      <c r="D661" s="9" t="s">
        <v>535</v>
      </c>
      <c r="E661" s="10" t="s">
        <v>536</v>
      </c>
      <c r="F661" s="11">
        <v>-90668.4</v>
      </c>
      <c r="G661" s="12">
        <v>370</v>
      </c>
      <c r="H661" s="13">
        <v>245.00919999999999</v>
      </c>
      <c r="I661" s="11">
        <v>-15</v>
      </c>
      <c r="J661" s="11">
        <v>0</v>
      </c>
      <c r="K661" s="14">
        <v>41950</v>
      </c>
      <c r="L661" s="15">
        <v>-90653.4</v>
      </c>
      <c r="M661" s="25" t="s">
        <v>883</v>
      </c>
    </row>
    <row r="662" spans="2:13" ht="15" x14ac:dyDescent="0.25">
      <c r="B662" s="17">
        <v>41947</v>
      </c>
      <c r="C662" s="18" t="s">
        <v>68</v>
      </c>
      <c r="D662" s="18" t="s">
        <v>407</v>
      </c>
      <c r="E662" s="19" t="s">
        <v>408</v>
      </c>
      <c r="F662" s="20">
        <v>88329</v>
      </c>
      <c r="G662" s="21">
        <v>-2400</v>
      </c>
      <c r="H662" s="22">
        <v>36.81</v>
      </c>
      <c r="I662" s="20">
        <v>-15</v>
      </c>
      <c r="J662" s="20">
        <v>0</v>
      </c>
      <c r="K662" s="23">
        <v>41950</v>
      </c>
      <c r="L662" s="24">
        <v>88344</v>
      </c>
      <c r="M662" s="25" t="s">
        <v>884</v>
      </c>
    </row>
    <row r="663" spans="2:13" ht="15" x14ac:dyDescent="0.25">
      <c r="B663" s="8">
        <v>41954</v>
      </c>
      <c r="C663" s="9" t="s">
        <v>27</v>
      </c>
      <c r="D663" s="9" t="s">
        <v>513</v>
      </c>
      <c r="E663" s="10" t="s">
        <v>514</v>
      </c>
      <c r="F663" s="11">
        <v>54181.88</v>
      </c>
      <c r="G663" s="12">
        <v>-840</v>
      </c>
      <c r="H663" s="13">
        <v>64.520099999999999</v>
      </c>
      <c r="I663" s="11">
        <v>-15</v>
      </c>
      <c r="J663" s="11">
        <v>0</v>
      </c>
      <c r="K663" s="14">
        <v>41957</v>
      </c>
      <c r="L663" s="15">
        <v>54196.88</v>
      </c>
      <c r="M663" s="25" t="s">
        <v>884</v>
      </c>
    </row>
    <row r="664" spans="2:13" ht="15" x14ac:dyDescent="0.25">
      <c r="B664" s="17">
        <v>41954</v>
      </c>
      <c r="C664" s="18" t="s">
        <v>27</v>
      </c>
      <c r="D664" s="18" t="s">
        <v>537</v>
      </c>
      <c r="E664" s="19" t="s">
        <v>538</v>
      </c>
      <c r="F664" s="20">
        <v>-53931.81</v>
      </c>
      <c r="G664" s="21">
        <v>547</v>
      </c>
      <c r="H664" s="22">
        <v>98.568200000000004</v>
      </c>
      <c r="I664" s="20">
        <v>-15</v>
      </c>
      <c r="J664" s="20">
        <v>0</v>
      </c>
      <c r="K664" s="23">
        <v>41957</v>
      </c>
      <c r="L664" s="24">
        <v>-53916.81</v>
      </c>
      <c r="M664" s="25" t="s">
        <v>883</v>
      </c>
    </row>
    <row r="665" spans="2:13" ht="15" x14ac:dyDescent="0.25">
      <c r="B665" s="8">
        <v>41955</v>
      </c>
      <c r="C665" s="9" t="s">
        <v>27</v>
      </c>
      <c r="D665" s="9" t="s">
        <v>415</v>
      </c>
      <c r="E665" s="10" t="s">
        <v>416</v>
      </c>
      <c r="F665" s="11">
        <v>20070.04</v>
      </c>
      <c r="G665" s="12">
        <v>-375</v>
      </c>
      <c r="H665" s="13">
        <v>53.560099999999998</v>
      </c>
      <c r="I665" s="11">
        <v>-15</v>
      </c>
      <c r="J665" s="11">
        <v>0</v>
      </c>
      <c r="K665" s="14">
        <v>41960</v>
      </c>
      <c r="L665" s="15">
        <v>20085.04</v>
      </c>
      <c r="M665" s="25" t="s">
        <v>885</v>
      </c>
    </row>
    <row r="666" spans="2:13" ht="15" x14ac:dyDescent="0.25">
      <c r="B666" s="17">
        <v>41969</v>
      </c>
      <c r="C666" s="18" t="s">
        <v>27</v>
      </c>
      <c r="D666" s="18" t="s">
        <v>64</v>
      </c>
      <c r="E666" s="19" t="s">
        <v>65</v>
      </c>
      <c r="F666" s="20">
        <v>-15144.15</v>
      </c>
      <c r="G666" s="21">
        <v>160</v>
      </c>
      <c r="H666" s="22">
        <v>94.557199999999995</v>
      </c>
      <c r="I666" s="20">
        <v>-15</v>
      </c>
      <c r="J666" s="20">
        <v>0</v>
      </c>
      <c r="K666" s="23">
        <v>41975</v>
      </c>
      <c r="L666" s="24">
        <v>-15129.15</v>
      </c>
      <c r="M666" s="25" t="s">
        <v>886</v>
      </c>
    </row>
    <row r="667" spans="2:13" ht="15" x14ac:dyDescent="0.25">
      <c r="B667" s="8">
        <v>41969</v>
      </c>
      <c r="C667" s="9" t="s">
        <v>54</v>
      </c>
      <c r="D667" s="9" t="s">
        <v>131</v>
      </c>
      <c r="E667" s="10" t="s">
        <v>132</v>
      </c>
      <c r="F667" s="11">
        <v>112374.97</v>
      </c>
      <c r="G667" s="12">
        <v>-1135</v>
      </c>
      <c r="H667" s="13">
        <v>99.022000000000006</v>
      </c>
      <c r="I667" s="11">
        <v>-15</v>
      </c>
      <c r="J667" s="11">
        <v>0</v>
      </c>
      <c r="K667" s="14">
        <v>41975</v>
      </c>
      <c r="L667" s="15">
        <v>112389.97</v>
      </c>
      <c r="M667" s="25" t="s">
        <v>884</v>
      </c>
    </row>
    <row r="668" spans="2:13" ht="15" x14ac:dyDescent="0.25">
      <c r="B668" s="17">
        <v>41969</v>
      </c>
      <c r="C668" s="18" t="s">
        <v>54</v>
      </c>
      <c r="D668" s="18" t="s">
        <v>359</v>
      </c>
      <c r="E668" s="19" t="s">
        <v>360</v>
      </c>
      <c r="F668" s="20">
        <v>-100639.98</v>
      </c>
      <c r="G668" s="21">
        <v>421</v>
      </c>
      <c r="H668" s="22">
        <v>239.01419999999999</v>
      </c>
      <c r="I668" s="20">
        <v>-15</v>
      </c>
      <c r="J668" s="20">
        <v>0</v>
      </c>
      <c r="K668" s="23">
        <v>41975</v>
      </c>
      <c r="L668" s="24">
        <v>-100624.98</v>
      </c>
      <c r="M668" s="25" t="s">
        <v>883</v>
      </c>
    </row>
    <row r="669" spans="2:13" ht="15" x14ac:dyDescent="0.25">
      <c r="B669" s="8">
        <v>41983</v>
      </c>
      <c r="C669" s="9" t="s">
        <v>105</v>
      </c>
      <c r="D669" s="9" t="s">
        <v>491</v>
      </c>
      <c r="E669" s="10" t="s">
        <v>492</v>
      </c>
      <c r="F669" s="11">
        <v>37624.76</v>
      </c>
      <c r="G669" s="12">
        <v>-3040</v>
      </c>
      <c r="H669" s="13">
        <v>12.381500000000001</v>
      </c>
      <c r="I669" s="11">
        <v>-15</v>
      </c>
      <c r="J669" s="11">
        <v>0</v>
      </c>
      <c r="K669" s="14">
        <v>41988</v>
      </c>
      <c r="L669" s="15">
        <v>37639.760000000002</v>
      </c>
      <c r="M669" s="25" t="s">
        <v>884</v>
      </c>
    </row>
    <row r="670" spans="2:13" ht="15" x14ac:dyDescent="0.25">
      <c r="B670" s="17">
        <v>41983</v>
      </c>
      <c r="C670" s="18" t="s">
        <v>59</v>
      </c>
      <c r="D670" s="18" t="s">
        <v>539</v>
      </c>
      <c r="E670" s="19" t="s">
        <v>540</v>
      </c>
      <c r="F670" s="20">
        <v>-34019.81</v>
      </c>
      <c r="G670" s="21">
        <v>970</v>
      </c>
      <c r="H670" s="22">
        <v>35.0565</v>
      </c>
      <c r="I670" s="20">
        <v>-15</v>
      </c>
      <c r="J670" s="20">
        <v>0</v>
      </c>
      <c r="K670" s="23">
        <v>41988</v>
      </c>
      <c r="L670" s="24">
        <v>-34004.81</v>
      </c>
      <c r="M670" s="25" t="s">
        <v>883</v>
      </c>
    </row>
    <row r="671" spans="2:13" ht="15" x14ac:dyDescent="0.25">
      <c r="B671" s="8">
        <v>41988</v>
      </c>
      <c r="C671" s="9" t="s">
        <v>24</v>
      </c>
      <c r="D671" s="9" t="s">
        <v>541</v>
      </c>
      <c r="E671" s="10" t="s">
        <v>542</v>
      </c>
      <c r="F671" s="11">
        <v>-109393.76</v>
      </c>
      <c r="G671" s="12">
        <v>1570</v>
      </c>
      <c r="H671" s="13">
        <v>69.668000000000006</v>
      </c>
      <c r="I671" s="11">
        <v>-15</v>
      </c>
      <c r="J671" s="11">
        <v>0</v>
      </c>
      <c r="K671" s="14">
        <v>41991</v>
      </c>
      <c r="L671" s="15">
        <v>-109378.76</v>
      </c>
      <c r="M671" s="25" t="s">
        <v>883</v>
      </c>
    </row>
    <row r="672" spans="2:13" ht="15" x14ac:dyDescent="0.25">
      <c r="B672" s="17">
        <v>41988</v>
      </c>
      <c r="C672" s="18" t="s">
        <v>24</v>
      </c>
      <c r="D672" s="18" t="s">
        <v>529</v>
      </c>
      <c r="E672" s="19" t="s">
        <v>530</v>
      </c>
      <c r="F672" s="20">
        <v>111468.11</v>
      </c>
      <c r="G672" s="21">
        <v>-2075</v>
      </c>
      <c r="H672" s="22">
        <v>53.726799999999997</v>
      </c>
      <c r="I672" s="20">
        <v>-15</v>
      </c>
      <c r="J672" s="20">
        <v>0</v>
      </c>
      <c r="K672" s="23">
        <v>41991</v>
      </c>
      <c r="L672" s="24">
        <v>111483.11</v>
      </c>
      <c r="M672" s="25" t="s">
        <v>884</v>
      </c>
    </row>
    <row r="673" spans="2:13" ht="15" x14ac:dyDescent="0.25">
      <c r="B673" s="8">
        <v>41990</v>
      </c>
      <c r="C673" s="9" t="s">
        <v>105</v>
      </c>
      <c r="D673" s="9" t="s">
        <v>264</v>
      </c>
      <c r="E673" s="10" t="s">
        <v>265</v>
      </c>
      <c r="F673" s="11">
        <v>19143.32</v>
      </c>
      <c r="G673" s="12">
        <v>-178</v>
      </c>
      <c r="H673" s="13">
        <v>107.631</v>
      </c>
      <c r="I673" s="11">
        <v>-15</v>
      </c>
      <c r="J673" s="11">
        <v>0</v>
      </c>
      <c r="K673" s="14">
        <v>41995</v>
      </c>
      <c r="L673" s="15">
        <v>19158.32</v>
      </c>
      <c r="M673" s="25" t="s">
        <v>885</v>
      </c>
    </row>
    <row r="674" spans="2:13" ht="15" x14ac:dyDescent="0.25">
      <c r="B674" s="17">
        <v>41990</v>
      </c>
      <c r="C674" s="18" t="s">
        <v>105</v>
      </c>
      <c r="D674" s="18" t="s">
        <v>423</v>
      </c>
      <c r="E674" s="19" t="s">
        <v>424</v>
      </c>
      <c r="F674" s="20">
        <v>17006.939999999999</v>
      </c>
      <c r="G674" s="21">
        <v>-300</v>
      </c>
      <c r="H674" s="22">
        <v>56.739800000000002</v>
      </c>
      <c r="I674" s="20">
        <v>-15</v>
      </c>
      <c r="J674" s="20">
        <v>0</v>
      </c>
      <c r="K674" s="23">
        <v>41995</v>
      </c>
      <c r="L674" s="24">
        <v>17021.939999999999</v>
      </c>
      <c r="M674" s="25" t="s">
        <v>885</v>
      </c>
    </row>
    <row r="675" spans="2:13" ht="15" x14ac:dyDescent="0.25">
      <c r="B675" s="8">
        <v>41996</v>
      </c>
      <c r="C675" s="9" t="s">
        <v>13</v>
      </c>
      <c r="D675" s="9" t="s">
        <v>388</v>
      </c>
      <c r="E675" s="10" t="s">
        <v>895</v>
      </c>
      <c r="F675" s="11">
        <v>14552.87</v>
      </c>
      <c r="G675" s="12">
        <v>-205</v>
      </c>
      <c r="H675" s="13">
        <v>71.062799999999996</v>
      </c>
      <c r="I675" s="11">
        <v>-15</v>
      </c>
      <c r="J675" s="11">
        <v>0</v>
      </c>
      <c r="K675" s="14">
        <v>42002</v>
      </c>
      <c r="L675" s="15">
        <v>14567.87</v>
      </c>
      <c r="M675" s="25" t="s">
        <v>885</v>
      </c>
    </row>
    <row r="676" spans="2:13" ht="15" x14ac:dyDescent="0.25">
      <c r="B676" s="17">
        <v>41996</v>
      </c>
      <c r="C676" s="18" t="s">
        <v>13</v>
      </c>
      <c r="D676" s="18" t="s">
        <v>161</v>
      </c>
      <c r="E676" s="19" t="s">
        <v>162</v>
      </c>
      <c r="F676" s="20">
        <v>18883.150000000001</v>
      </c>
      <c r="G676" s="21">
        <v>-340</v>
      </c>
      <c r="H676" s="22">
        <v>55.582799999999999</v>
      </c>
      <c r="I676" s="20">
        <v>-15</v>
      </c>
      <c r="J676" s="20">
        <v>0</v>
      </c>
      <c r="K676" s="23">
        <v>42002</v>
      </c>
      <c r="L676" s="24">
        <v>18898.150000000001</v>
      </c>
      <c r="M676" s="25" t="s">
        <v>885</v>
      </c>
    </row>
    <row r="677" spans="2:13" ht="15" x14ac:dyDescent="0.25">
      <c r="B677" s="8">
        <v>42011</v>
      </c>
      <c r="C677" s="9" t="s">
        <v>13</v>
      </c>
      <c r="D677" s="9" t="s">
        <v>543</v>
      </c>
      <c r="E677" s="10" t="s">
        <v>544</v>
      </c>
      <c r="F677" s="11">
        <v>-86198.71</v>
      </c>
      <c r="G677" s="12">
        <v>5836</v>
      </c>
      <c r="H677" s="13">
        <v>14.7676</v>
      </c>
      <c r="I677" s="11">
        <v>-15</v>
      </c>
      <c r="J677" s="11">
        <v>0</v>
      </c>
      <c r="K677" s="14">
        <v>42016</v>
      </c>
      <c r="L677" s="15">
        <v>-86183.71</v>
      </c>
      <c r="M677" s="25" t="s">
        <v>883</v>
      </c>
    </row>
    <row r="678" spans="2:13" ht="15" x14ac:dyDescent="0.25">
      <c r="B678" s="17">
        <v>42011</v>
      </c>
      <c r="C678" s="18" t="s">
        <v>13</v>
      </c>
      <c r="D678" s="18" t="s">
        <v>525</v>
      </c>
      <c r="E678" s="19" t="s">
        <v>526</v>
      </c>
      <c r="F678" s="20">
        <v>85645.37</v>
      </c>
      <c r="G678" s="21">
        <v>-1740</v>
      </c>
      <c r="H678" s="22">
        <v>49.2301</v>
      </c>
      <c r="I678" s="20">
        <v>-15</v>
      </c>
      <c r="J678" s="20">
        <v>0</v>
      </c>
      <c r="K678" s="23">
        <v>42016</v>
      </c>
      <c r="L678" s="24">
        <v>85660.37</v>
      </c>
      <c r="M678" s="25" t="s">
        <v>884</v>
      </c>
    </row>
    <row r="679" spans="2:13" ht="15" x14ac:dyDescent="0.25">
      <c r="B679" s="8">
        <v>42025</v>
      </c>
      <c r="C679" s="9" t="s">
        <v>54</v>
      </c>
      <c r="D679" s="9" t="s">
        <v>359</v>
      </c>
      <c r="E679" s="10" t="s">
        <v>360</v>
      </c>
      <c r="F679" s="11">
        <v>87222.81</v>
      </c>
      <c r="G679" s="12">
        <v>-421</v>
      </c>
      <c r="H679" s="13">
        <v>207.2157</v>
      </c>
      <c r="I679" s="11">
        <v>-15</v>
      </c>
      <c r="J679" s="11">
        <v>0</v>
      </c>
      <c r="K679" s="14">
        <v>42030</v>
      </c>
      <c r="L679" s="15">
        <v>87237.81</v>
      </c>
      <c r="M679" s="25" t="s">
        <v>884</v>
      </c>
    </row>
    <row r="680" spans="2:13" ht="15" x14ac:dyDescent="0.25">
      <c r="B680" s="17">
        <v>42030</v>
      </c>
      <c r="C680" s="18" t="s">
        <v>54</v>
      </c>
      <c r="D680" s="18" t="s">
        <v>204</v>
      </c>
      <c r="E680" s="19" t="s">
        <v>205</v>
      </c>
      <c r="F680" s="20">
        <v>-87136.17</v>
      </c>
      <c r="G680" s="21">
        <v>561</v>
      </c>
      <c r="H680" s="22">
        <v>155.2962</v>
      </c>
      <c r="I680" s="20">
        <v>-15</v>
      </c>
      <c r="J680" s="20">
        <v>0</v>
      </c>
      <c r="K680" s="23">
        <v>42033</v>
      </c>
      <c r="L680" s="24">
        <v>-87121.17</v>
      </c>
      <c r="M680" s="25" t="s">
        <v>883</v>
      </c>
    </row>
    <row r="681" spans="2:13" ht="15" x14ac:dyDescent="0.25">
      <c r="B681" s="8">
        <v>42033</v>
      </c>
      <c r="C681" s="9" t="s">
        <v>68</v>
      </c>
      <c r="D681" s="9" t="s">
        <v>149</v>
      </c>
      <c r="E681" s="10" t="s">
        <v>150</v>
      </c>
      <c r="F681" s="11">
        <v>-36462.6</v>
      </c>
      <c r="G681" s="12">
        <v>350</v>
      </c>
      <c r="H681" s="13">
        <v>104.136</v>
      </c>
      <c r="I681" s="11">
        <v>-15</v>
      </c>
      <c r="J681" s="11">
        <v>0</v>
      </c>
      <c r="K681" s="14">
        <v>42038</v>
      </c>
      <c r="L681" s="15">
        <v>-36447.599999999999</v>
      </c>
      <c r="M681" s="25" t="s">
        <v>886</v>
      </c>
    </row>
    <row r="682" spans="2:13" ht="15" x14ac:dyDescent="0.25">
      <c r="B682" s="17">
        <v>42033</v>
      </c>
      <c r="C682" s="18" t="s">
        <v>68</v>
      </c>
      <c r="D682" s="18" t="s">
        <v>501</v>
      </c>
      <c r="E682" s="19" t="s">
        <v>502</v>
      </c>
      <c r="F682" s="20">
        <v>48315.02</v>
      </c>
      <c r="G682" s="21">
        <v>-150</v>
      </c>
      <c r="H682" s="22">
        <v>322.20010000000002</v>
      </c>
      <c r="I682" s="20">
        <v>-15</v>
      </c>
      <c r="J682" s="20">
        <v>0</v>
      </c>
      <c r="K682" s="23">
        <v>42038</v>
      </c>
      <c r="L682" s="24">
        <v>48330.02</v>
      </c>
      <c r="M682" s="25" t="s">
        <v>885</v>
      </c>
    </row>
    <row r="683" spans="2:13" ht="15" x14ac:dyDescent="0.25">
      <c r="B683" s="8">
        <v>42037</v>
      </c>
      <c r="C683" s="9" t="s">
        <v>24</v>
      </c>
      <c r="D683" s="9" t="s">
        <v>405</v>
      </c>
      <c r="E683" s="10" t="s">
        <v>406</v>
      </c>
      <c r="F683" s="11">
        <v>78015.77</v>
      </c>
      <c r="G683" s="12">
        <v>-1089</v>
      </c>
      <c r="H683" s="13">
        <v>71.653599999999997</v>
      </c>
      <c r="I683" s="11">
        <v>-15</v>
      </c>
      <c r="J683" s="11">
        <v>0</v>
      </c>
      <c r="K683" s="14">
        <v>42040</v>
      </c>
      <c r="L683" s="15">
        <v>78030.77</v>
      </c>
      <c r="M683" s="25" t="s">
        <v>884</v>
      </c>
    </row>
    <row r="684" spans="2:13" ht="15" x14ac:dyDescent="0.25">
      <c r="B684" s="17">
        <v>42037</v>
      </c>
      <c r="C684" s="18" t="s">
        <v>27</v>
      </c>
      <c r="D684" s="18" t="s">
        <v>415</v>
      </c>
      <c r="E684" s="19" t="s">
        <v>416</v>
      </c>
      <c r="F684" s="20">
        <v>21596.13</v>
      </c>
      <c r="G684" s="21">
        <v>-521</v>
      </c>
      <c r="H684" s="22">
        <v>41.4801</v>
      </c>
      <c r="I684" s="20">
        <v>-15</v>
      </c>
      <c r="J684" s="20">
        <v>0</v>
      </c>
      <c r="K684" s="23">
        <v>42040</v>
      </c>
      <c r="L684" s="24">
        <v>21611.13</v>
      </c>
      <c r="M684" s="25" t="s">
        <v>885</v>
      </c>
    </row>
    <row r="685" spans="2:13" ht="15" x14ac:dyDescent="0.25">
      <c r="B685" s="8">
        <v>42037</v>
      </c>
      <c r="C685" s="9" t="s">
        <v>27</v>
      </c>
      <c r="D685" s="9" t="s">
        <v>219</v>
      </c>
      <c r="E685" s="10" t="s">
        <v>220</v>
      </c>
      <c r="F685" s="11">
        <v>21454.36</v>
      </c>
      <c r="G685" s="12">
        <v>-395</v>
      </c>
      <c r="H685" s="13">
        <v>54.352800000000002</v>
      </c>
      <c r="I685" s="11">
        <v>-15</v>
      </c>
      <c r="J685" s="11">
        <v>0</v>
      </c>
      <c r="K685" s="14">
        <v>42040</v>
      </c>
      <c r="L685" s="15">
        <v>21469.360000000001</v>
      </c>
      <c r="M685" s="25" t="s">
        <v>885</v>
      </c>
    </row>
    <row r="686" spans="2:13" ht="15" x14ac:dyDescent="0.25">
      <c r="B686" s="17">
        <v>42037</v>
      </c>
      <c r="C686" s="18" t="s">
        <v>59</v>
      </c>
      <c r="D686" s="18" t="s">
        <v>545</v>
      </c>
      <c r="E686" s="19" t="s">
        <v>546</v>
      </c>
      <c r="F686" s="20">
        <v>-78050.28</v>
      </c>
      <c r="G686" s="21">
        <v>4142</v>
      </c>
      <c r="H686" s="22">
        <v>18.84</v>
      </c>
      <c r="I686" s="20">
        <v>-15</v>
      </c>
      <c r="J686" s="20">
        <v>0</v>
      </c>
      <c r="K686" s="23">
        <v>42040</v>
      </c>
      <c r="L686" s="24">
        <v>-78035.28</v>
      </c>
      <c r="M686" s="25" t="s">
        <v>883</v>
      </c>
    </row>
    <row r="687" spans="2:13" ht="15" x14ac:dyDescent="0.25">
      <c r="B687" s="8">
        <v>42044</v>
      </c>
      <c r="C687" s="9" t="s">
        <v>27</v>
      </c>
      <c r="D687" s="9" t="s">
        <v>537</v>
      </c>
      <c r="E687" s="10" t="s">
        <v>538</v>
      </c>
      <c r="F687" s="11">
        <v>-35123.33</v>
      </c>
      <c r="G687" s="12">
        <v>365</v>
      </c>
      <c r="H687" s="13">
        <v>96.187200000000004</v>
      </c>
      <c r="I687" s="11">
        <v>-15</v>
      </c>
      <c r="J687" s="11">
        <v>0</v>
      </c>
      <c r="K687" s="14">
        <v>42047</v>
      </c>
      <c r="L687" s="15">
        <v>-35108.33</v>
      </c>
      <c r="M687" s="25" t="s">
        <v>886</v>
      </c>
    </row>
    <row r="688" spans="2:13" ht="15" x14ac:dyDescent="0.25">
      <c r="B688" s="17">
        <v>42058</v>
      </c>
      <c r="C688" s="18" t="s">
        <v>11</v>
      </c>
      <c r="D688" s="18" t="s">
        <v>547</v>
      </c>
      <c r="E688" s="19" t="s">
        <v>548</v>
      </c>
      <c r="F688" s="20">
        <v>-83676.53</v>
      </c>
      <c r="G688" s="21">
        <v>1735</v>
      </c>
      <c r="H688" s="22">
        <v>48.219900000000003</v>
      </c>
      <c r="I688" s="20">
        <v>-15</v>
      </c>
      <c r="J688" s="20">
        <v>0</v>
      </c>
      <c r="K688" s="23">
        <v>42061</v>
      </c>
      <c r="L688" s="24">
        <v>-83661.53</v>
      </c>
      <c r="M688" s="25" t="s">
        <v>883</v>
      </c>
    </row>
    <row r="689" spans="2:13" ht="15" x14ac:dyDescent="0.25">
      <c r="B689" s="8">
        <v>42058</v>
      </c>
      <c r="C689" s="9" t="s">
        <v>11</v>
      </c>
      <c r="D689" s="9" t="s">
        <v>505</v>
      </c>
      <c r="E689" s="10" t="s">
        <v>506</v>
      </c>
      <c r="F689" s="11">
        <v>83081.13</v>
      </c>
      <c r="G689" s="12">
        <v>-1300</v>
      </c>
      <c r="H689" s="13">
        <v>63.920099999999998</v>
      </c>
      <c r="I689" s="11">
        <v>-15</v>
      </c>
      <c r="J689" s="11">
        <v>0</v>
      </c>
      <c r="K689" s="14">
        <v>42061</v>
      </c>
      <c r="L689" s="15">
        <v>83096.13</v>
      </c>
      <c r="M689" s="25" t="s">
        <v>884</v>
      </c>
    </row>
    <row r="690" spans="2:13" ht="15" x14ac:dyDescent="0.25">
      <c r="B690" s="17">
        <v>42059</v>
      </c>
      <c r="C690" s="18" t="s">
        <v>68</v>
      </c>
      <c r="D690" s="18" t="s">
        <v>467</v>
      </c>
      <c r="E690" s="19" t="s">
        <v>468</v>
      </c>
      <c r="F690" s="20">
        <v>144377.22</v>
      </c>
      <c r="G690" s="21">
        <v>-2040</v>
      </c>
      <c r="H690" s="22">
        <v>70.780500000000004</v>
      </c>
      <c r="I690" s="20">
        <v>-15</v>
      </c>
      <c r="J690" s="20">
        <v>0</v>
      </c>
      <c r="K690" s="23">
        <v>42062</v>
      </c>
      <c r="L690" s="24">
        <v>144392.22</v>
      </c>
      <c r="M690" s="25" t="s">
        <v>884</v>
      </c>
    </row>
    <row r="691" spans="2:13" ht="15" x14ac:dyDescent="0.25">
      <c r="B691" s="8">
        <v>42062</v>
      </c>
      <c r="C691" s="9" t="s">
        <v>68</v>
      </c>
      <c r="D691" s="9" t="s">
        <v>535</v>
      </c>
      <c r="E691" s="10" t="s">
        <v>536</v>
      </c>
      <c r="F691" s="11">
        <v>-20397.59</v>
      </c>
      <c r="G691" s="12">
        <v>70</v>
      </c>
      <c r="H691" s="13">
        <v>291.17989999999998</v>
      </c>
      <c r="I691" s="11">
        <v>-15</v>
      </c>
      <c r="J691" s="11">
        <v>0</v>
      </c>
      <c r="K691" s="14">
        <v>42067</v>
      </c>
      <c r="L691" s="15">
        <v>-20382.59</v>
      </c>
      <c r="M691" s="25" t="s">
        <v>886</v>
      </c>
    </row>
    <row r="692" spans="2:13" ht="15" x14ac:dyDescent="0.25">
      <c r="B692" s="17">
        <v>42062</v>
      </c>
      <c r="C692" s="18" t="s">
        <v>68</v>
      </c>
      <c r="D692" s="18" t="s">
        <v>471</v>
      </c>
      <c r="E692" s="19" t="s">
        <v>549</v>
      </c>
      <c r="F692" s="20">
        <v>-27338.52</v>
      </c>
      <c r="G692" s="21">
        <v>350</v>
      </c>
      <c r="H692" s="22">
        <v>78.0672</v>
      </c>
      <c r="I692" s="20">
        <v>-15</v>
      </c>
      <c r="J692" s="20">
        <v>0</v>
      </c>
      <c r="K692" s="23">
        <v>42067</v>
      </c>
      <c r="L692" s="24">
        <v>-27323.52</v>
      </c>
      <c r="M692" s="25" t="s">
        <v>886</v>
      </c>
    </row>
    <row r="693" spans="2:13" ht="15" x14ac:dyDescent="0.25">
      <c r="B693" s="8">
        <v>42062</v>
      </c>
      <c r="C693" s="9" t="s">
        <v>68</v>
      </c>
      <c r="D693" s="9" t="s">
        <v>324</v>
      </c>
      <c r="E693" s="10" t="s">
        <v>325</v>
      </c>
      <c r="F693" s="11">
        <v>-58743</v>
      </c>
      <c r="G693" s="12">
        <v>1000</v>
      </c>
      <c r="H693" s="13">
        <v>58.728000000000002</v>
      </c>
      <c r="I693" s="11">
        <v>-15</v>
      </c>
      <c r="J693" s="11">
        <v>0</v>
      </c>
      <c r="K693" s="14">
        <v>42067</v>
      </c>
      <c r="L693" s="15">
        <v>-58728</v>
      </c>
      <c r="M693" s="25" t="s">
        <v>886</v>
      </c>
    </row>
    <row r="694" spans="2:13" ht="15" x14ac:dyDescent="0.25">
      <c r="B694" s="17">
        <v>42065</v>
      </c>
      <c r="C694" s="18" t="s">
        <v>105</v>
      </c>
      <c r="D694" s="18" t="s">
        <v>264</v>
      </c>
      <c r="E694" s="19" t="s">
        <v>265</v>
      </c>
      <c r="F694" s="20">
        <v>25709.24</v>
      </c>
      <c r="G694" s="21">
        <v>-200</v>
      </c>
      <c r="H694" s="22">
        <v>128.62119999999999</v>
      </c>
      <c r="I694" s="20">
        <v>-15</v>
      </c>
      <c r="J694" s="20">
        <v>0</v>
      </c>
      <c r="K694" s="23">
        <v>42068</v>
      </c>
      <c r="L694" s="24">
        <v>25724.240000000002</v>
      </c>
      <c r="M694" s="25" t="s">
        <v>885</v>
      </c>
    </row>
    <row r="695" spans="2:13" ht="15" x14ac:dyDescent="0.25">
      <c r="B695" s="8">
        <v>42065</v>
      </c>
      <c r="C695" s="9" t="s">
        <v>105</v>
      </c>
      <c r="D695" s="9" t="s">
        <v>183</v>
      </c>
      <c r="E695" s="10" t="s">
        <v>184</v>
      </c>
      <c r="F695" s="11">
        <v>123526.15</v>
      </c>
      <c r="G695" s="12">
        <v>-4300</v>
      </c>
      <c r="H695" s="13">
        <v>28.730499999999999</v>
      </c>
      <c r="I695" s="11">
        <v>-15</v>
      </c>
      <c r="J695" s="11">
        <v>0</v>
      </c>
      <c r="K695" s="14">
        <v>42068</v>
      </c>
      <c r="L695" s="15">
        <v>123541.15</v>
      </c>
      <c r="M695" s="25" t="s">
        <v>884</v>
      </c>
    </row>
    <row r="696" spans="2:13" ht="15" x14ac:dyDescent="0.25">
      <c r="B696" s="17">
        <v>42065</v>
      </c>
      <c r="C696" s="18" t="s">
        <v>105</v>
      </c>
      <c r="D696" s="18" t="s">
        <v>294</v>
      </c>
      <c r="E696" s="19" t="s">
        <v>295</v>
      </c>
      <c r="F696" s="20">
        <v>-165127.84</v>
      </c>
      <c r="G696" s="21">
        <v>3775</v>
      </c>
      <c r="H696" s="22">
        <v>43.738500000000002</v>
      </c>
      <c r="I696" s="20">
        <v>-15</v>
      </c>
      <c r="J696" s="20">
        <v>0</v>
      </c>
      <c r="K696" s="23">
        <v>42068</v>
      </c>
      <c r="L696" s="24">
        <v>-165112.84</v>
      </c>
      <c r="M696" s="25" t="s">
        <v>883</v>
      </c>
    </row>
    <row r="697" spans="2:13" ht="15" x14ac:dyDescent="0.25">
      <c r="B697" s="8">
        <v>42065</v>
      </c>
      <c r="C697" s="9" t="s">
        <v>105</v>
      </c>
      <c r="D697" s="9" t="s">
        <v>423</v>
      </c>
      <c r="E697" s="10" t="s">
        <v>424</v>
      </c>
      <c r="F697" s="11">
        <v>18291</v>
      </c>
      <c r="G697" s="12">
        <v>-300</v>
      </c>
      <c r="H697" s="13">
        <v>61.02</v>
      </c>
      <c r="I697" s="11">
        <v>-15</v>
      </c>
      <c r="J697" s="11">
        <v>0</v>
      </c>
      <c r="K697" s="14">
        <v>42068</v>
      </c>
      <c r="L697" s="15">
        <v>18306</v>
      </c>
      <c r="M697" s="25" t="s">
        <v>885</v>
      </c>
    </row>
    <row r="698" spans="2:13" ht="15" x14ac:dyDescent="0.25">
      <c r="B698" s="17">
        <v>42073</v>
      </c>
      <c r="C698" s="18" t="s">
        <v>24</v>
      </c>
      <c r="D698" s="18" t="s">
        <v>541</v>
      </c>
      <c r="E698" s="19" t="s">
        <v>542</v>
      </c>
      <c r="F698" s="20">
        <v>117329.94</v>
      </c>
      <c r="G698" s="21">
        <v>-1570</v>
      </c>
      <c r="H698" s="22">
        <v>74.742000000000004</v>
      </c>
      <c r="I698" s="20">
        <v>-15</v>
      </c>
      <c r="J698" s="20">
        <v>0</v>
      </c>
      <c r="K698" s="23">
        <v>42076</v>
      </c>
      <c r="L698" s="24">
        <v>117344.94</v>
      </c>
      <c r="M698" s="25" t="s">
        <v>884</v>
      </c>
    </row>
    <row r="699" spans="2:13" ht="15" x14ac:dyDescent="0.25">
      <c r="B699" s="8">
        <v>42073</v>
      </c>
      <c r="C699" s="9" t="s">
        <v>24</v>
      </c>
      <c r="D699" s="9" t="s">
        <v>550</v>
      </c>
      <c r="E699" s="10" t="s">
        <v>551</v>
      </c>
      <c r="F699" s="11">
        <v>-117541.83</v>
      </c>
      <c r="G699" s="12">
        <v>1215</v>
      </c>
      <c r="H699" s="13">
        <v>96.729900000000001</v>
      </c>
      <c r="I699" s="11">
        <v>-15</v>
      </c>
      <c r="J699" s="11">
        <v>0</v>
      </c>
      <c r="K699" s="14">
        <v>42076</v>
      </c>
      <c r="L699" s="15">
        <v>-117526.83</v>
      </c>
      <c r="M699" s="25" t="s">
        <v>883</v>
      </c>
    </row>
    <row r="700" spans="2:13" ht="15" x14ac:dyDescent="0.25">
      <c r="B700" s="17">
        <v>42079</v>
      </c>
      <c r="C700" s="18" t="s">
        <v>27</v>
      </c>
      <c r="D700" s="18" t="s">
        <v>429</v>
      </c>
      <c r="E700" s="19" t="s">
        <v>430</v>
      </c>
      <c r="F700" s="20">
        <v>23606.49</v>
      </c>
      <c r="G700" s="21">
        <v>-485</v>
      </c>
      <c r="H700" s="22">
        <v>48.704099999999997</v>
      </c>
      <c r="I700" s="20">
        <v>-15</v>
      </c>
      <c r="J700" s="20">
        <v>0</v>
      </c>
      <c r="K700" s="23">
        <v>42082</v>
      </c>
      <c r="L700" s="24">
        <v>23621.49</v>
      </c>
      <c r="M700" s="25" t="s">
        <v>884</v>
      </c>
    </row>
    <row r="701" spans="2:13" ht="15" x14ac:dyDescent="0.25">
      <c r="B701" s="8">
        <v>42079</v>
      </c>
      <c r="C701" s="9" t="s">
        <v>13</v>
      </c>
      <c r="D701" s="9" t="s">
        <v>527</v>
      </c>
      <c r="E701" s="10" t="s">
        <v>528</v>
      </c>
      <c r="F701" s="11">
        <v>106725.35</v>
      </c>
      <c r="G701" s="12">
        <v>-500</v>
      </c>
      <c r="H701" s="13">
        <v>213.48070000000001</v>
      </c>
      <c r="I701" s="11">
        <v>-15</v>
      </c>
      <c r="J701" s="11">
        <v>0</v>
      </c>
      <c r="K701" s="14">
        <v>42082</v>
      </c>
      <c r="L701" s="15">
        <v>106740.35</v>
      </c>
      <c r="M701" s="25" t="s">
        <v>884</v>
      </c>
    </row>
    <row r="702" spans="2:13" ht="15" x14ac:dyDescent="0.25">
      <c r="B702" s="17">
        <v>42079</v>
      </c>
      <c r="C702" s="18" t="s">
        <v>13</v>
      </c>
      <c r="D702" s="18" t="s">
        <v>14</v>
      </c>
      <c r="E702" s="19" t="s">
        <v>15</v>
      </c>
      <c r="F702" s="20">
        <v>-104671.3</v>
      </c>
      <c r="G702" s="21">
        <v>280</v>
      </c>
      <c r="H702" s="22">
        <v>373.77249999999998</v>
      </c>
      <c r="I702" s="20">
        <v>-15</v>
      </c>
      <c r="J702" s="20">
        <v>0</v>
      </c>
      <c r="K702" s="23">
        <v>42082</v>
      </c>
      <c r="L702" s="24">
        <v>-104656.3</v>
      </c>
      <c r="M702" s="25" t="s">
        <v>883</v>
      </c>
    </row>
    <row r="703" spans="2:13" ht="15" x14ac:dyDescent="0.25">
      <c r="B703" s="8">
        <v>42083</v>
      </c>
      <c r="C703" s="9" t="s">
        <v>24</v>
      </c>
      <c r="D703" s="9" t="s">
        <v>519</v>
      </c>
      <c r="E703" s="10" t="s">
        <v>520</v>
      </c>
      <c r="F703" s="11">
        <v>42595.98</v>
      </c>
      <c r="G703" s="12">
        <v>-215</v>
      </c>
      <c r="H703" s="13">
        <v>198.19059999999999</v>
      </c>
      <c r="I703" s="11">
        <v>-15</v>
      </c>
      <c r="J703" s="11">
        <v>0</v>
      </c>
      <c r="K703" s="14">
        <v>42088</v>
      </c>
      <c r="L703" s="15">
        <v>42610.98</v>
      </c>
      <c r="M703" s="25" t="s">
        <v>885</v>
      </c>
    </row>
    <row r="704" spans="2:13" ht="15" x14ac:dyDescent="0.25">
      <c r="B704" s="17">
        <v>42083</v>
      </c>
      <c r="C704" s="18" t="s">
        <v>44</v>
      </c>
      <c r="D704" s="18" t="s">
        <v>254</v>
      </c>
      <c r="E704" s="19" t="s">
        <v>255</v>
      </c>
      <c r="F704" s="20">
        <v>25876.12</v>
      </c>
      <c r="G704" s="21">
        <v>-359</v>
      </c>
      <c r="H704" s="22">
        <v>72.120099999999994</v>
      </c>
      <c r="I704" s="20">
        <v>-15</v>
      </c>
      <c r="J704" s="20">
        <v>0</v>
      </c>
      <c r="K704" s="23">
        <v>42088</v>
      </c>
      <c r="L704" s="24">
        <v>25891.119999999999</v>
      </c>
      <c r="M704" s="25" t="s">
        <v>885</v>
      </c>
    </row>
    <row r="705" spans="2:13" ht="15" x14ac:dyDescent="0.25">
      <c r="B705" s="8">
        <v>42083</v>
      </c>
      <c r="C705" s="9" t="s">
        <v>44</v>
      </c>
      <c r="D705" s="9" t="s">
        <v>45</v>
      </c>
      <c r="E705" s="10" t="s">
        <v>326</v>
      </c>
      <c r="F705" s="11">
        <v>-25910.23</v>
      </c>
      <c r="G705" s="12">
        <v>244</v>
      </c>
      <c r="H705" s="13">
        <v>106.128</v>
      </c>
      <c r="I705" s="11">
        <v>-15</v>
      </c>
      <c r="J705" s="11">
        <v>0</v>
      </c>
      <c r="K705" s="14">
        <v>42088</v>
      </c>
      <c r="L705" s="15">
        <v>-25895.23</v>
      </c>
      <c r="M705" s="25" t="s">
        <v>886</v>
      </c>
    </row>
    <row r="706" spans="2:13" ht="15" x14ac:dyDescent="0.25">
      <c r="B706" s="17">
        <v>42083</v>
      </c>
      <c r="C706" s="18" t="s">
        <v>44</v>
      </c>
      <c r="D706" s="18" t="s">
        <v>552</v>
      </c>
      <c r="E706" s="19" t="s">
        <v>553</v>
      </c>
      <c r="F706" s="20">
        <v>-45858.73</v>
      </c>
      <c r="G706" s="21">
        <v>1042</v>
      </c>
      <c r="H706" s="22">
        <v>43.995899999999999</v>
      </c>
      <c r="I706" s="20">
        <v>-15</v>
      </c>
      <c r="J706" s="20">
        <v>0</v>
      </c>
      <c r="K706" s="23">
        <v>42088</v>
      </c>
      <c r="L706" s="24">
        <v>-45843.73</v>
      </c>
      <c r="M706" s="25" t="s">
        <v>883</v>
      </c>
    </row>
    <row r="707" spans="2:13" ht="15" x14ac:dyDescent="0.25">
      <c r="B707" s="8">
        <v>42083</v>
      </c>
      <c r="C707" s="9" t="s">
        <v>44</v>
      </c>
      <c r="D707" s="9" t="s">
        <v>511</v>
      </c>
      <c r="E707" s="10" t="s">
        <v>512</v>
      </c>
      <c r="F707" s="11">
        <v>47274.92</v>
      </c>
      <c r="G707" s="12">
        <v>-1360</v>
      </c>
      <c r="H707" s="13">
        <v>34.771999999999998</v>
      </c>
      <c r="I707" s="11">
        <v>-15</v>
      </c>
      <c r="J707" s="11">
        <v>0</v>
      </c>
      <c r="K707" s="14">
        <v>42088</v>
      </c>
      <c r="L707" s="15">
        <v>47289.919999999998</v>
      </c>
      <c r="M707" s="25" t="s">
        <v>884</v>
      </c>
    </row>
    <row r="708" spans="2:13" ht="15" x14ac:dyDescent="0.25">
      <c r="B708" s="17">
        <v>42089</v>
      </c>
      <c r="C708" s="18" t="s">
        <v>13</v>
      </c>
      <c r="D708" s="18" t="s">
        <v>554</v>
      </c>
      <c r="E708" s="19" t="s">
        <v>555</v>
      </c>
      <c r="F708" s="20">
        <v>-87280.84</v>
      </c>
      <c r="G708" s="21">
        <v>1608</v>
      </c>
      <c r="H708" s="22">
        <v>54.269799999999996</v>
      </c>
      <c r="I708" s="20">
        <v>-15</v>
      </c>
      <c r="J708" s="20">
        <v>0</v>
      </c>
      <c r="K708" s="23">
        <v>42094</v>
      </c>
      <c r="L708" s="24">
        <v>-87265.84</v>
      </c>
      <c r="M708" s="25" t="s">
        <v>883</v>
      </c>
    </row>
    <row r="709" spans="2:13" ht="15" x14ac:dyDescent="0.25">
      <c r="B709" s="8">
        <v>42089</v>
      </c>
      <c r="C709" s="9" t="s">
        <v>13</v>
      </c>
      <c r="D709" s="9" t="s">
        <v>125</v>
      </c>
      <c r="E709" s="10" t="s">
        <v>126</v>
      </c>
      <c r="F709" s="11">
        <v>88011.18</v>
      </c>
      <c r="G709" s="12">
        <v>-615</v>
      </c>
      <c r="H709" s="13">
        <v>143.13200000000001</v>
      </c>
      <c r="I709" s="11">
        <v>-15</v>
      </c>
      <c r="J709" s="11">
        <v>0</v>
      </c>
      <c r="K709" s="14">
        <v>42094</v>
      </c>
      <c r="L709" s="15">
        <v>88026.18</v>
      </c>
      <c r="M709" s="25" t="s">
        <v>884</v>
      </c>
    </row>
    <row r="710" spans="2:13" ht="15" x14ac:dyDescent="0.25">
      <c r="B710" s="17">
        <v>42093</v>
      </c>
      <c r="C710" s="18" t="s">
        <v>105</v>
      </c>
      <c r="D710" s="18" t="s">
        <v>333</v>
      </c>
      <c r="E710" s="19" t="s">
        <v>334</v>
      </c>
      <c r="F710" s="20">
        <v>115286.76</v>
      </c>
      <c r="G710" s="21">
        <v>-1680</v>
      </c>
      <c r="H710" s="22">
        <v>68.632000000000005</v>
      </c>
      <c r="I710" s="20">
        <v>-15</v>
      </c>
      <c r="J710" s="20">
        <v>0</v>
      </c>
      <c r="K710" s="23">
        <v>42096</v>
      </c>
      <c r="L710" s="24">
        <v>115301.75999999999</v>
      </c>
      <c r="M710" s="25" t="s">
        <v>884</v>
      </c>
    </row>
    <row r="711" spans="2:13" ht="15" x14ac:dyDescent="0.25">
      <c r="B711" s="8">
        <v>42093</v>
      </c>
      <c r="C711" s="9" t="s">
        <v>105</v>
      </c>
      <c r="D711" s="9" t="s">
        <v>556</v>
      </c>
      <c r="E711" s="10" t="s">
        <v>557</v>
      </c>
      <c r="F711" s="11">
        <v>-115172.32</v>
      </c>
      <c r="G711" s="12">
        <v>1990</v>
      </c>
      <c r="H711" s="13">
        <v>57.868000000000002</v>
      </c>
      <c r="I711" s="11">
        <v>-15</v>
      </c>
      <c r="J711" s="11">
        <v>0</v>
      </c>
      <c r="K711" s="14">
        <v>42096</v>
      </c>
      <c r="L711" s="15">
        <v>-115157.32</v>
      </c>
      <c r="M711" s="25" t="s">
        <v>883</v>
      </c>
    </row>
    <row r="712" spans="2:13" ht="15" x14ac:dyDescent="0.25">
      <c r="B712" s="17">
        <v>42096</v>
      </c>
      <c r="C712" s="18" t="s">
        <v>68</v>
      </c>
      <c r="D712" s="18" t="s">
        <v>173</v>
      </c>
      <c r="E712" s="19" t="s">
        <v>174</v>
      </c>
      <c r="F712" s="20">
        <v>111767.48</v>
      </c>
      <c r="G712" s="21">
        <v>-1225</v>
      </c>
      <c r="H712" s="22">
        <v>91.251000000000005</v>
      </c>
      <c r="I712" s="20">
        <v>-15</v>
      </c>
      <c r="J712" s="20">
        <v>0</v>
      </c>
      <c r="K712" s="23">
        <v>42102</v>
      </c>
      <c r="L712" s="24">
        <v>111782.48</v>
      </c>
      <c r="M712" s="25" t="s">
        <v>884</v>
      </c>
    </row>
    <row r="713" spans="2:13" ht="15" x14ac:dyDescent="0.25">
      <c r="B713" s="8">
        <v>42096</v>
      </c>
      <c r="C713" s="9" t="s">
        <v>68</v>
      </c>
      <c r="D713" s="9" t="s">
        <v>248</v>
      </c>
      <c r="E713" s="10" t="s">
        <v>249</v>
      </c>
      <c r="F713" s="11">
        <v>-117186.56</v>
      </c>
      <c r="G713" s="12">
        <v>880</v>
      </c>
      <c r="H713" s="13">
        <v>133.14949999999999</v>
      </c>
      <c r="I713" s="11">
        <v>-15</v>
      </c>
      <c r="J713" s="11">
        <v>0</v>
      </c>
      <c r="K713" s="14">
        <v>42102</v>
      </c>
      <c r="L713" s="15">
        <v>-117171.56</v>
      </c>
      <c r="M713" s="25" t="s">
        <v>883</v>
      </c>
    </row>
    <row r="714" spans="2:13" ht="15" x14ac:dyDescent="0.25">
      <c r="B714" s="17">
        <v>42096</v>
      </c>
      <c r="C714" s="18" t="s">
        <v>17</v>
      </c>
      <c r="D714" s="18" t="s">
        <v>282</v>
      </c>
      <c r="E714" s="19" t="s">
        <v>283</v>
      </c>
      <c r="F714" s="20">
        <v>34996.870000000003</v>
      </c>
      <c r="G714" s="21">
        <v>-490</v>
      </c>
      <c r="H714" s="22">
        <v>71.452799999999996</v>
      </c>
      <c r="I714" s="20">
        <v>-15</v>
      </c>
      <c r="J714" s="20">
        <v>0</v>
      </c>
      <c r="K714" s="23">
        <v>42102</v>
      </c>
      <c r="L714" s="24">
        <v>35011.870000000003</v>
      </c>
      <c r="M714" s="25" t="s">
        <v>885</v>
      </c>
    </row>
    <row r="715" spans="2:13" ht="15" x14ac:dyDescent="0.25">
      <c r="B715" s="8">
        <v>42096</v>
      </c>
      <c r="C715" s="9" t="s">
        <v>17</v>
      </c>
      <c r="D715" s="9" t="s">
        <v>200</v>
      </c>
      <c r="E715" s="10" t="s">
        <v>201</v>
      </c>
      <c r="F715" s="11">
        <v>-32362.6</v>
      </c>
      <c r="G715" s="12">
        <v>1700</v>
      </c>
      <c r="H715" s="13">
        <v>19.027999999999999</v>
      </c>
      <c r="I715" s="11">
        <v>-15</v>
      </c>
      <c r="J715" s="11">
        <v>0</v>
      </c>
      <c r="K715" s="14">
        <v>42102</v>
      </c>
      <c r="L715" s="15">
        <v>-32347.599999999999</v>
      </c>
      <c r="M715" s="25" t="s">
        <v>883</v>
      </c>
    </row>
    <row r="716" spans="2:13" ht="15" x14ac:dyDescent="0.25">
      <c r="B716" s="17">
        <v>42096</v>
      </c>
      <c r="C716" s="18" t="s">
        <v>17</v>
      </c>
      <c r="D716" s="18" t="s">
        <v>413</v>
      </c>
      <c r="E716" s="19" t="s">
        <v>414</v>
      </c>
      <c r="F716" s="20">
        <v>38734.800000000003</v>
      </c>
      <c r="G716" s="21">
        <v>-500</v>
      </c>
      <c r="H716" s="22">
        <v>77.499600000000001</v>
      </c>
      <c r="I716" s="20">
        <v>-15</v>
      </c>
      <c r="J716" s="20">
        <v>0</v>
      </c>
      <c r="K716" s="23">
        <v>42102</v>
      </c>
      <c r="L716" s="24">
        <v>38749.800000000003</v>
      </c>
      <c r="M716" s="25" t="s">
        <v>884</v>
      </c>
    </row>
    <row r="717" spans="2:13" ht="15" x14ac:dyDescent="0.25">
      <c r="B717" s="8">
        <v>42096</v>
      </c>
      <c r="C717" s="9" t="s">
        <v>17</v>
      </c>
      <c r="D717" s="9" t="s">
        <v>397</v>
      </c>
      <c r="E717" s="10" t="s">
        <v>398</v>
      </c>
      <c r="F717" s="11">
        <v>10128.06</v>
      </c>
      <c r="G717" s="12">
        <v>-115</v>
      </c>
      <c r="H717" s="13">
        <v>88.200500000000005</v>
      </c>
      <c r="I717" s="11">
        <v>-15</v>
      </c>
      <c r="J717" s="11">
        <v>0</v>
      </c>
      <c r="K717" s="14">
        <v>42102</v>
      </c>
      <c r="L717" s="15">
        <v>10143.06</v>
      </c>
      <c r="M717" s="25" t="s">
        <v>885</v>
      </c>
    </row>
    <row r="718" spans="2:13" ht="15" x14ac:dyDescent="0.25">
      <c r="B718" s="17">
        <v>42096</v>
      </c>
      <c r="C718" s="18" t="s">
        <v>17</v>
      </c>
      <c r="D718" s="18" t="s">
        <v>34</v>
      </c>
      <c r="E718" s="19" t="s">
        <v>35</v>
      </c>
      <c r="F718" s="20">
        <v>16731.759999999998</v>
      </c>
      <c r="G718" s="21">
        <f>-75*2</f>
        <v>-150</v>
      </c>
      <c r="H718" s="22">
        <f>223.2901/2</f>
        <v>111.64505</v>
      </c>
      <c r="I718" s="20">
        <v>-15</v>
      </c>
      <c r="J718" s="20">
        <v>0</v>
      </c>
      <c r="K718" s="23">
        <v>42102</v>
      </c>
      <c r="L718" s="24">
        <v>16746.759999999998</v>
      </c>
      <c r="M718" s="25" t="s">
        <v>885</v>
      </c>
    </row>
    <row r="719" spans="2:13" ht="15" x14ac:dyDescent="0.25">
      <c r="B719" s="8">
        <v>42100</v>
      </c>
      <c r="C719" s="9" t="s">
        <v>54</v>
      </c>
      <c r="D719" s="9" t="s">
        <v>479</v>
      </c>
      <c r="E719" s="10" t="s">
        <v>480</v>
      </c>
      <c r="F719" s="11">
        <v>70470.399999999994</v>
      </c>
      <c r="G719" s="12">
        <v>-1700</v>
      </c>
      <c r="H719" s="13">
        <v>41.462000000000003</v>
      </c>
      <c r="I719" s="11">
        <v>-15</v>
      </c>
      <c r="J719" s="11">
        <v>0</v>
      </c>
      <c r="K719" s="14">
        <v>42103</v>
      </c>
      <c r="L719" s="15">
        <v>70485.399999999994</v>
      </c>
      <c r="M719" s="25" t="s">
        <v>884</v>
      </c>
    </row>
    <row r="720" spans="2:13" ht="15" x14ac:dyDescent="0.25">
      <c r="B720" s="17">
        <v>42100</v>
      </c>
      <c r="C720" s="18" t="s">
        <v>54</v>
      </c>
      <c r="D720" s="18" t="s">
        <v>558</v>
      </c>
      <c r="E720" s="19" t="s">
        <v>559</v>
      </c>
      <c r="F720" s="20">
        <v>-83363.41</v>
      </c>
      <c r="G720" s="21">
        <v>890</v>
      </c>
      <c r="H720" s="22">
        <v>93.649899000000005</v>
      </c>
      <c r="I720" s="20">
        <v>-15</v>
      </c>
      <c r="J720" s="20">
        <v>0</v>
      </c>
      <c r="K720" s="23">
        <v>42103</v>
      </c>
      <c r="L720" s="24">
        <v>-83348.41</v>
      </c>
      <c r="M720" s="25" t="s">
        <v>883</v>
      </c>
    </row>
    <row r="721" spans="2:13" ht="15" x14ac:dyDescent="0.25">
      <c r="B721" s="8">
        <v>42116</v>
      </c>
      <c r="C721" s="9" t="s">
        <v>27</v>
      </c>
      <c r="D721" s="9" t="s">
        <v>219</v>
      </c>
      <c r="E721" s="10" t="s">
        <v>220</v>
      </c>
      <c r="F721" s="11">
        <v>35470.199999999997</v>
      </c>
      <c r="G721" s="12">
        <v>-600</v>
      </c>
      <c r="H721" s="13">
        <v>59.142000000000003</v>
      </c>
      <c r="I721" s="11">
        <v>-15</v>
      </c>
      <c r="J721" s="11">
        <v>0</v>
      </c>
      <c r="K721" s="14">
        <v>42121</v>
      </c>
      <c r="L721" s="15">
        <v>35485.199999999997</v>
      </c>
      <c r="M721" s="25" t="s">
        <v>885</v>
      </c>
    </row>
    <row r="722" spans="2:13" ht="15" x14ac:dyDescent="0.25">
      <c r="B722" s="17">
        <v>42116</v>
      </c>
      <c r="C722" s="18" t="s">
        <v>68</v>
      </c>
      <c r="D722" s="18" t="s">
        <v>560</v>
      </c>
      <c r="E722" s="19" t="s">
        <v>561</v>
      </c>
      <c r="F722" s="20">
        <v>-63492.2</v>
      </c>
      <c r="G722" s="21">
        <v>490</v>
      </c>
      <c r="H722" s="22">
        <v>129.5453</v>
      </c>
      <c r="I722" s="20">
        <v>-15</v>
      </c>
      <c r="J722" s="20">
        <v>0</v>
      </c>
      <c r="K722" s="23">
        <v>42121</v>
      </c>
      <c r="L722" s="24">
        <v>-63477.2</v>
      </c>
      <c r="M722" s="25" t="s">
        <v>883</v>
      </c>
    </row>
    <row r="723" spans="2:13" ht="15" x14ac:dyDescent="0.25">
      <c r="B723" s="8">
        <v>42118</v>
      </c>
      <c r="C723" s="9" t="s">
        <v>24</v>
      </c>
      <c r="D723" s="9" t="s">
        <v>562</v>
      </c>
      <c r="E723" s="10" t="s">
        <v>563</v>
      </c>
      <c r="F723" s="11">
        <v>-90933.83</v>
      </c>
      <c r="G723" s="12">
        <v>143</v>
      </c>
      <c r="H723" s="13">
        <v>635.79600000000005</v>
      </c>
      <c r="I723" s="11">
        <v>-15</v>
      </c>
      <c r="J723" s="11">
        <v>0</v>
      </c>
      <c r="K723" s="14">
        <v>42123</v>
      </c>
      <c r="L723" s="15">
        <v>-90918.83</v>
      </c>
      <c r="M723" s="25" t="s">
        <v>883</v>
      </c>
    </row>
    <row r="724" spans="2:13" ht="15" x14ac:dyDescent="0.25">
      <c r="B724" s="17">
        <v>42118</v>
      </c>
      <c r="C724" s="18" t="s">
        <v>27</v>
      </c>
      <c r="D724" s="18" t="s">
        <v>187</v>
      </c>
      <c r="E724" s="19" t="s">
        <v>188</v>
      </c>
      <c r="F724" s="20">
        <v>21891.56</v>
      </c>
      <c r="G724" s="21">
        <v>-200</v>
      </c>
      <c r="H724" s="22">
        <v>109.53279999999999</v>
      </c>
      <c r="I724" s="20">
        <v>-15</v>
      </c>
      <c r="J724" s="20">
        <v>0</v>
      </c>
      <c r="K724" s="23">
        <v>42123</v>
      </c>
      <c r="L724" s="24">
        <v>21906.560000000001</v>
      </c>
      <c r="M724" s="25" t="s">
        <v>885</v>
      </c>
    </row>
    <row r="725" spans="2:13" ht="15" x14ac:dyDescent="0.25">
      <c r="B725" s="8">
        <v>42118</v>
      </c>
      <c r="C725" s="9" t="s">
        <v>27</v>
      </c>
      <c r="D725" s="9" t="s">
        <v>523</v>
      </c>
      <c r="E725" s="10" t="s">
        <v>524</v>
      </c>
      <c r="F725" s="11">
        <v>70003.7</v>
      </c>
      <c r="G725" s="12">
        <v>-2323</v>
      </c>
      <c r="H725" s="13">
        <v>30.141500000000001</v>
      </c>
      <c r="I725" s="11">
        <v>-15</v>
      </c>
      <c r="J725" s="11">
        <v>0</v>
      </c>
      <c r="K725" s="14">
        <v>42123</v>
      </c>
      <c r="L725" s="15">
        <v>70018.7</v>
      </c>
      <c r="M725" s="25" t="s">
        <v>884</v>
      </c>
    </row>
    <row r="726" spans="2:13" ht="15" x14ac:dyDescent="0.25">
      <c r="B726" s="17">
        <v>42137</v>
      </c>
      <c r="C726" s="18" t="s">
        <v>24</v>
      </c>
      <c r="D726" s="18" t="s">
        <v>564</v>
      </c>
      <c r="E726" s="19" t="s">
        <v>565</v>
      </c>
      <c r="F726" s="20">
        <v>-95124.12</v>
      </c>
      <c r="G726" s="21">
        <v>1290</v>
      </c>
      <c r="H726" s="22">
        <v>73.727999999999994</v>
      </c>
      <c r="I726" s="20">
        <v>-15</v>
      </c>
      <c r="J726" s="20">
        <v>0</v>
      </c>
      <c r="K726" s="23">
        <v>42142</v>
      </c>
      <c r="L726" s="24">
        <v>-95109.119999999995</v>
      </c>
      <c r="M726" s="25" t="s">
        <v>883</v>
      </c>
    </row>
    <row r="727" spans="2:13" ht="15" x14ac:dyDescent="0.25">
      <c r="B727" s="8">
        <v>42137</v>
      </c>
      <c r="C727" s="9" t="s">
        <v>24</v>
      </c>
      <c r="D727" s="9" t="s">
        <v>447</v>
      </c>
      <c r="E727" s="10" t="s">
        <v>448</v>
      </c>
      <c r="F727" s="11">
        <v>91402.31</v>
      </c>
      <c r="G727" s="12">
        <v>-2375</v>
      </c>
      <c r="H727" s="13">
        <v>38.491500000000002</v>
      </c>
      <c r="I727" s="11">
        <v>-15</v>
      </c>
      <c r="J727" s="11">
        <v>0</v>
      </c>
      <c r="K727" s="14">
        <v>42142</v>
      </c>
      <c r="L727" s="15">
        <v>91417.31</v>
      </c>
      <c r="M727" s="25" t="s">
        <v>884</v>
      </c>
    </row>
    <row r="728" spans="2:13" ht="15" x14ac:dyDescent="0.25">
      <c r="B728" s="17">
        <v>42137</v>
      </c>
      <c r="C728" s="18" t="s">
        <v>27</v>
      </c>
      <c r="D728" s="18" t="s">
        <v>537</v>
      </c>
      <c r="E728" s="19" t="s">
        <v>538</v>
      </c>
      <c r="F728" s="20">
        <v>-33585.760000000002</v>
      </c>
      <c r="G728" s="21">
        <v>368</v>
      </c>
      <c r="H728" s="22">
        <v>91.224900000000005</v>
      </c>
      <c r="I728" s="20">
        <v>-15</v>
      </c>
      <c r="J728" s="20">
        <v>0</v>
      </c>
      <c r="K728" s="23">
        <v>42142</v>
      </c>
      <c r="L728" s="24">
        <v>-33570.76</v>
      </c>
      <c r="M728" s="25" t="s">
        <v>886</v>
      </c>
    </row>
    <row r="729" spans="2:13" ht="15" x14ac:dyDescent="0.25">
      <c r="B729" s="8">
        <v>42137</v>
      </c>
      <c r="C729" s="9" t="s">
        <v>54</v>
      </c>
      <c r="D729" s="9" t="s">
        <v>493</v>
      </c>
      <c r="E729" s="10" t="s">
        <v>494</v>
      </c>
      <c r="F729" s="11">
        <v>-23206.65</v>
      </c>
      <c r="G729" s="12">
        <v>135</v>
      </c>
      <c r="H729" s="13">
        <v>171.79</v>
      </c>
      <c r="I729" s="11">
        <v>-15</v>
      </c>
      <c r="J729" s="11">
        <v>0</v>
      </c>
      <c r="K729" s="14">
        <v>42142</v>
      </c>
      <c r="L729" s="15">
        <v>-23191.65</v>
      </c>
      <c r="M729" s="25" t="s">
        <v>886</v>
      </c>
    </row>
    <row r="730" spans="2:13" ht="15" x14ac:dyDescent="0.25">
      <c r="B730" s="17">
        <v>42150</v>
      </c>
      <c r="C730" s="18" t="s">
        <v>27</v>
      </c>
      <c r="D730" s="18" t="s">
        <v>566</v>
      </c>
      <c r="E730" s="19" t="s">
        <v>567</v>
      </c>
      <c r="F730" s="20">
        <v>-41467.14</v>
      </c>
      <c r="G730" s="21">
        <v>600</v>
      </c>
      <c r="H730" s="22">
        <v>69.0869</v>
      </c>
      <c r="I730" s="20">
        <v>-15</v>
      </c>
      <c r="J730" s="20">
        <v>0</v>
      </c>
      <c r="K730" s="23">
        <v>42153</v>
      </c>
      <c r="L730" s="24">
        <v>-41452.14</v>
      </c>
      <c r="M730" s="25" t="s">
        <v>883</v>
      </c>
    </row>
    <row r="731" spans="2:13" ht="15" x14ac:dyDescent="0.25">
      <c r="B731" s="8">
        <v>42152</v>
      </c>
      <c r="C731" s="9" t="s">
        <v>105</v>
      </c>
      <c r="D731" s="9" t="s">
        <v>431</v>
      </c>
      <c r="E731" s="10" t="s">
        <v>432</v>
      </c>
      <c r="F731" s="11">
        <v>154081.53</v>
      </c>
      <c r="G731" s="12">
        <v>-2750</v>
      </c>
      <c r="H731" s="13">
        <v>56.0351</v>
      </c>
      <c r="I731" s="11">
        <v>-15</v>
      </c>
      <c r="J731" s="11">
        <v>0</v>
      </c>
      <c r="K731" s="14">
        <v>42157</v>
      </c>
      <c r="L731" s="15">
        <v>154096.53</v>
      </c>
      <c r="M731" s="25" t="s">
        <v>884</v>
      </c>
    </row>
    <row r="732" spans="2:13" ht="15" x14ac:dyDescent="0.25">
      <c r="B732" s="17">
        <v>42170</v>
      </c>
      <c r="C732" s="18" t="s">
        <v>24</v>
      </c>
      <c r="D732" s="18" t="s">
        <v>568</v>
      </c>
      <c r="E732" s="19" t="s">
        <v>569</v>
      </c>
      <c r="F732" s="20">
        <v>-85622.28</v>
      </c>
      <c r="G732" s="21">
        <v>1485</v>
      </c>
      <c r="H732" s="22">
        <v>57.648000000000003</v>
      </c>
      <c r="I732" s="20">
        <v>-15</v>
      </c>
      <c r="J732" s="20">
        <v>0</v>
      </c>
      <c r="K732" s="23">
        <v>42173</v>
      </c>
      <c r="L732" s="24">
        <v>-85607.28</v>
      </c>
      <c r="M732" s="25" t="s">
        <v>883</v>
      </c>
    </row>
    <row r="733" spans="2:13" ht="15" x14ac:dyDescent="0.25">
      <c r="B733" s="8">
        <v>42170</v>
      </c>
      <c r="C733" s="9" t="s">
        <v>24</v>
      </c>
      <c r="D733" s="9" t="s">
        <v>308</v>
      </c>
      <c r="E733" s="10" t="s">
        <v>309</v>
      </c>
      <c r="F733" s="11">
        <v>-81904.77</v>
      </c>
      <c r="G733" s="12">
        <v>953</v>
      </c>
      <c r="H733" s="13">
        <v>85.928399999999996</v>
      </c>
      <c r="I733" s="11">
        <v>-15</v>
      </c>
      <c r="J733" s="11">
        <v>0</v>
      </c>
      <c r="K733" s="14">
        <v>42173</v>
      </c>
      <c r="L733" s="15">
        <v>-81889.77</v>
      </c>
      <c r="M733" s="25" t="s">
        <v>883</v>
      </c>
    </row>
    <row r="734" spans="2:13" ht="15" x14ac:dyDescent="0.25">
      <c r="B734" s="17">
        <v>42170</v>
      </c>
      <c r="C734" s="18" t="s">
        <v>24</v>
      </c>
      <c r="D734" s="18" t="s">
        <v>221</v>
      </c>
      <c r="E734" s="19" t="s">
        <v>896</v>
      </c>
      <c r="F734" s="20">
        <v>85914.03</v>
      </c>
      <c r="G734" s="21">
        <f>-1325*2</f>
        <v>-2650</v>
      </c>
      <c r="H734" s="22">
        <f>64.8521/2</f>
        <v>32.426049999999996</v>
      </c>
      <c r="I734" s="20">
        <v>-15</v>
      </c>
      <c r="J734" s="20">
        <v>0</v>
      </c>
      <c r="K734" s="23">
        <v>42173</v>
      </c>
      <c r="L734" s="24">
        <v>85929.03</v>
      </c>
      <c r="M734" s="25" t="s">
        <v>884</v>
      </c>
    </row>
    <row r="735" spans="2:13" ht="15" x14ac:dyDescent="0.25">
      <c r="B735" s="8">
        <v>42170</v>
      </c>
      <c r="C735" s="9" t="s">
        <v>105</v>
      </c>
      <c r="D735" s="9" t="s">
        <v>475</v>
      </c>
      <c r="E735" s="10" t="s">
        <v>476</v>
      </c>
      <c r="F735" s="11">
        <v>52512.28</v>
      </c>
      <c r="G735" s="12">
        <v>-1300</v>
      </c>
      <c r="H735" s="13">
        <v>40.4056</v>
      </c>
      <c r="I735" s="11">
        <v>-15</v>
      </c>
      <c r="J735" s="11">
        <v>0</v>
      </c>
      <c r="K735" s="14">
        <v>42173</v>
      </c>
      <c r="L735" s="15">
        <v>52527.28</v>
      </c>
      <c r="M735" s="25" t="s">
        <v>885</v>
      </c>
    </row>
    <row r="736" spans="2:13" ht="15" x14ac:dyDescent="0.25">
      <c r="B736" s="17">
        <v>42170</v>
      </c>
      <c r="C736" s="18" t="s">
        <v>59</v>
      </c>
      <c r="D736" s="18" t="s">
        <v>545</v>
      </c>
      <c r="E736" s="19" t="s">
        <v>546</v>
      </c>
      <c r="F736" s="20">
        <v>78475.899999999994</v>
      </c>
      <c r="G736" s="21">
        <v>-4142</v>
      </c>
      <c r="H736" s="22">
        <v>18.95</v>
      </c>
      <c r="I736" s="20">
        <v>-15</v>
      </c>
      <c r="J736" s="20">
        <v>0</v>
      </c>
      <c r="K736" s="23">
        <v>42173</v>
      </c>
      <c r="L736" s="24">
        <v>78490.899999999994</v>
      </c>
      <c r="M736" s="25" t="s">
        <v>884</v>
      </c>
    </row>
    <row r="737" spans="2:13" ht="15" x14ac:dyDescent="0.25">
      <c r="B737" s="8">
        <v>42178</v>
      </c>
      <c r="C737" s="9" t="s">
        <v>105</v>
      </c>
      <c r="D737" s="9" t="s">
        <v>369</v>
      </c>
      <c r="E737" s="10" t="s">
        <v>370</v>
      </c>
      <c r="F737" s="11">
        <v>-109907.96</v>
      </c>
      <c r="G737" s="12">
        <v>1900</v>
      </c>
      <c r="H737" s="13">
        <v>57.8384</v>
      </c>
      <c r="I737" s="11">
        <v>-15</v>
      </c>
      <c r="J737" s="11">
        <v>0</v>
      </c>
      <c r="K737" s="14">
        <v>42181</v>
      </c>
      <c r="L737" s="15">
        <v>-109892.96</v>
      </c>
      <c r="M737" s="25" t="s">
        <v>883</v>
      </c>
    </row>
    <row r="738" spans="2:13" ht="15" x14ac:dyDescent="0.25">
      <c r="B738" s="17">
        <v>42181</v>
      </c>
      <c r="C738" s="18" t="s">
        <v>68</v>
      </c>
      <c r="D738" s="18" t="s">
        <v>560</v>
      </c>
      <c r="E738" s="19" t="s">
        <v>561</v>
      </c>
      <c r="F738" s="20">
        <v>83025.399999999994</v>
      </c>
      <c r="G738" s="21">
        <v>-490</v>
      </c>
      <c r="H738" s="22">
        <v>169.47020000000001</v>
      </c>
      <c r="I738" s="20">
        <v>-15</v>
      </c>
      <c r="J738" s="20">
        <v>0</v>
      </c>
      <c r="K738" s="23">
        <v>42186</v>
      </c>
      <c r="L738" s="24">
        <v>83040.399999999994</v>
      </c>
      <c r="M738" s="25" t="s">
        <v>884</v>
      </c>
    </row>
    <row r="739" spans="2:13" ht="15" x14ac:dyDescent="0.25">
      <c r="B739" s="8">
        <v>42181</v>
      </c>
      <c r="C739" s="9" t="s">
        <v>68</v>
      </c>
      <c r="D739" s="9" t="s">
        <v>149</v>
      </c>
      <c r="E739" s="10" t="s">
        <v>150</v>
      </c>
      <c r="F739" s="11">
        <v>23982.86</v>
      </c>
      <c r="G739" s="12">
        <v>-200</v>
      </c>
      <c r="H739" s="13">
        <v>119.9893</v>
      </c>
      <c r="I739" s="11">
        <v>-15</v>
      </c>
      <c r="J739" s="11">
        <v>0</v>
      </c>
      <c r="K739" s="14">
        <v>42186</v>
      </c>
      <c r="L739" s="15">
        <v>23997.86</v>
      </c>
      <c r="M739" s="25" t="s">
        <v>885</v>
      </c>
    </row>
    <row r="740" spans="2:13" ht="15" x14ac:dyDescent="0.25">
      <c r="B740" s="17">
        <v>42185</v>
      </c>
      <c r="C740" s="18" t="s">
        <v>17</v>
      </c>
      <c r="D740" s="18" t="s">
        <v>282</v>
      </c>
      <c r="E740" s="19" t="s">
        <v>283</v>
      </c>
      <c r="F740" s="20">
        <v>25630.12</v>
      </c>
      <c r="G740" s="21">
        <v>-400</v>
      </c>
      <c r="H740" s="22">
        <v>64.112799999999993</v>
      </c>
      <c r="I740" s="20">
        <v>-15</v>
      </c>
      <c r="J740" s="20">
        <v>0</v>
      </c>
      <c r="K740" s="23">
        <v>42191</v>
      </c>
      <c r="L740" s="24">
        <v>25645.119999999999</v>
      </c>
      <c r="M740" s="25" t="s">
        <v>884</v>
      </c>
    </row>
    <row r="741" spans="2:13" ht="15" x14ac:dyDescent="0.25">
      <c r="B741" s="8">
        <v>42187</v>
      </c>
      <c r="C741" s="9" t="s">
        <v>24</v>
      </c>
      <c r="D741" s="9" t="s">
        <v>519</v>
      </c>
      <c r="E741" s="10" t="s">
        <v>520</v>
      </c>
      <c r="F741" s="11">
        <v>84434.5</v>
      </c>
      <c r="G741" s="12">
        <v>-500</v>
      </c>
      <c r="H741" s="13">
        <v>168.899</v>
      </c>
      <c r="I741" s="11">
        <v>-15</v>
      </c>
      <c r="J741" s="11">
        <v>0</v>
      </c>
      <c r="K741" s="14">
        <v>42193</v>
      </c>
      <c r="L741" s="15">
        <v>84449.5</v>
      </c>
      <c r="M741" s="25" t="s">
        <v>884</v>
      </c>
    </row>
    <row r="742" spans="2:13" ht="15" x14ac:dyDescent="0.25">
      <c r="B742" s="17">
        <v>42187</v>
      </c>
      <c r="C742" s="18" t="s">
        <v>68</v>
      </c>
      <c r="D742" s="18" t="s">
        <v>459</v>
      </c>
      <c r="E742" s="19" t="s">
        <v>460</v>
      </c>
      <c r="F742" s="20">
        <v>-112392</v>
      </c>
      <c r="G742" s="21">
        <v>1500</v>
      </c>
      <c r="H742" s="22">
        <v>74.918000000000006</v>
      </c>
      <c r="I742" s="20">
        <v>-15</v>
      </c>
      <c r="J742" s="20">
        <v>0</v>
      </c>
      <c r="K742" s="23">
        <v>42193</v>
      </c>
      <c r="L742" s="24">
        <v>-112377</v>
      </c>
      <c r="M742" s="25" t="s">
        <v>883</v>
      </c>
    </row>
    <row r="743" spans="2:13" ht="15" x14ac:dyDescent="0.25">
      <c r="B743" s="8">
        <v>42191</v>
      </c>
      <c r="C743" s="9" t="s">
        <v>24</v>
      </c>
      <c r="D743" s="9" t="s">
        <v>570</v>
      </c>
      <c r="E743" s="10" t="s">
        <v>571</v>
      </c>
      <c r="F743" s="11">
        <v>-89009.38</v>
      </c>
      <c r="G743" s="12">
        <v>2316</v>
      </c>
      <c r="H743" s="13">
        <v>38.425899999999999</v>
      </c>
      <c r="I743" s="11">
        <v>-15</v>
      </c>
      <c r="J743" s="11">
        <v>0</v>
      </c>
      <c r="K743" s="14">
        <v>42194</v>
      </c>
      <c r="L743" s="15">
        <v>-88994.38</v>
      </c>
      <c r="M743" s="25" t="s">
        <v>883</v>
      </c>
    </row>
    <row r="744" spans="2:13" ht="15" x14ac:dyDescent="0.25">
      <c r="B744" s="17">
        <v>42191</v>
      </c>
      <c r="C744" s="18" t="s">
        <v>24</v>
      </c>
      <c r="D744" s="18" t="s">
        <v>481</v>
      </c>
      <c r="E744" s="19" t="s">
        <v>482</v>
      </c>
      <c r="F744" s="20">
        <v>82983</v>
      </c>
      <c r="G744" s="21">
        <v>-1800</v>
      </c>
      <c r="H744" s="22">
        <v>46.11</v>
      </c>
      <c r="I744" s="20">
        <v>-15</v>
      </c>
      <c r="J744" s="20">
        <v>0</v>
      </c>
      <c r="K744" s="23">
        <v>42194</v>
      </c>
      <c r="L744" s="24">
        <v>82998</v>
      </c>
      <c r="M744" s="25" t="s">
        <v>884</v>
      </c>
    </row>
    <row r="745" spans="2:13" ht="15" x14ac:dyDescent="0.25">
      <c r="B745" s="8">
        <v>42191</v>
      </c>
      <c r="C745" s="9" t="s">
        <v>27</v>
      </c>
      <c r="D745" s="9" t="s">
        <v>572</v>
      </c>
      <c r="E745" s="10" t="s">
        <v>573</v>
      </c>
      <c r="F745" s="11">
        <v>32414.33</v>
      </c>
      <c r="G745" s="12">
        <v>-1042</v>
      </c>
      <c r="H745" s="13">
        <v>31.122199999999999</v>
      </c>
      <c r="I745" s="11">
        <v>-15</v>
      </c>
      <c r="J745" s="11">
        <v>0</v>
      </c>
      <c r="K745" s="14">
        <v>42194</v>
      </c>
      <c r="L745" s="15">
        <v>32429.33</v>
      </c>
      <c r="M745" s="25" t="s">
        <v>884</v>
      </c>
    </row>
    <row r="746" spans="2:13" ht="15" x14ac:dyDescent="0.25">
      <c r="B746" s="17">
        <v>42194</v>
      </c>
      <c r="C746" s="18" t="s">
        <v>54</v>
      </c>
      <c r="D746" s="18" t="s">
        <v>558</v>
      </c>
      <c r="E746" s="19" t="s">
        <v>559</v>
      </c>
      <c r="F746" s="20">
        <v>73138.55</v>
      </c>
      <c r="G746" s="21">
        <v>-890</v>
      </c>
      <c r="H746" s="22">
        <v>82.194999999999993</v>
      </c>
      <c r="I746" s="20">
        <v>-15</v>
      </c>
      <c r="J746" s="20">
        <v>0</v>
      </c>
      <c r="K746" s="23">
        <v>42199</v>
      </c>
      <c r="L746" s="24">
        <v>73153.55</v>
      </c>
      <c r="M746" s="25" t="s">
        <v>884</v>
      </c>
    </row>
    <row r="747" spans="2:13" ht="15" x14ac:dyDescent="0.25">
      <c r="B747" s="8">
        <v>42195</v>
      </c>
      <c r="C747" s="9" t="s">
        <v>17</v>
      </c>
      <c r="D747" s="9" t="s">
        <v>574</v>
      </c>
      <c r="E747" s="10" t="s">
        <v>833</v>
      </c>
      <c r="F747" s="11">
        <v>-15302.97</v>
      </c>
      <c r="G747" s="12">
        <v>300</v>
      </c>
      <c r="H747" s="13">
        <v>50.959899999999998</v>
      </c>
      <c r="I747" s="11">
        <v>-15</v>
      </c>
      <c r="J747" s="11">
        <v>0</v>
      </c>
      <c r="K747" s="14">
        <v>42200</v>
      </c>
      <c r="L747" s="15">
        <v>-15287.97</v>
      </c>
      <c r="M747" s="25" t="s">
        <v>883</v>
      </c>
    </row>
    <row r="748" spans="2:13" ht="15" x14ac:dyDescent="0.25">
      <c r="B748" s="17">
        <v>42201</v>
      </c>
      <c r="C748" s="18" t="s">
        <v>13</v>
      </c>
      <c r="D748" s="18" t="s">
        <v>495</v>
      </c>
      <c r="E748" s="19" t="s">
        <v>496</v>
      </c>
      <c r="F748" s="20">
        <v>110078.69</v>
      </c>
      <c r="G748" s="21">
        <v>-1850</v>
      </c>
      <c r="H748" s="22">
        <v>59.510100000000001</v>
      </c>
      <c r="I748" s="20">
        <v>-15</v>
      </c>
      <c r="J748" s="20">
        <v>0</v>
      </c>
      <c r="K748" s="23">
        <v>42206</v>
      </c>
      <c r="L748" s="24">
        <v>110093.69</v>
      </c>
      <c r="M748" s="25" t="s">
        <v>884</v>
      </c>
    </row>
    <row r="749" spans="2:13" ht="15" x14ac:dyDescent="0.25">
      <c r="B749" s="8">
        <v>42201</v>
      </c>
      <c r="C749" s="9" t="s">
        <v>13</v>
      </c>
      <c r="D749" s="9" t="s">
        <v>95</v>
      </c>
      <c r="E749" s="10" t="s">
        <v>96</v>
      </c>
      <c r="F749" s="11">
        <v>-109889.72</v>
      </c>
      <c r="G749" s="12">
        <v>1900</v>
      </c>
      <c r="H749" s="13">
        <v>57.828800000000001</v>
      </c>
      <c r="I749" s="11">
        <v>-15</v>
      </c>
      <c r="J749" s="11">
        <v>0</v>
      </c>
      <c r="K749" s="14">
        <v>42206</v>
      </c>
      <c r="L749" s="15">
        <v>-109874.72</v>
      </c>
      <c r="M749" s="25" t="s">
        <v>883</v>
      </c>
    </row>
    <row r="750" spans="2:13" ht="15" x14ac:dyDescent="0.25">
      <c r="B750" s="17">
        <v>42201</v>
      </c>
      <c r="C750" s="18" t="s">
        <v>54</v>
      </c>
      <c r="D750" s="18" t="s">
        <v>503</v>
      </c>
      <c r="E750" s="19" t="s">
        <v>504</v>
      </c>
      <c r="F750" s="20">
        <v>33502.86</v>
      </c>
      <c r="G750" s="21">
        <v>-600</v>
      </c>
      <c r="H750" s="22">
        <v>55.863100000000003</v>
      </c>
      <c r="I750" s="20">
        <v>-15</v>
      </c>
      <c r="J750" s="20">
        <v>0</v>
      </c>
      <c r="K750" s="23">
        <v>42206</v>
      </c>
      <c r="L750" s="24">
        <v>33517.86</v>
      </c>
      <c r="M750" s="25" t="s">
        <v>885</v>
      </c>
    </row>
    <row r="751" spans="2:13" ht="15" x14ac:dyDescent="0.25">
      <c r="B751" s="8">
        <v>42205</v>
      </c>
      <c r="C751" s="9" t="s">
        <v>68</v>
      </c>
      <c r="D751" s="9" t="s">
        <v>575</v>
      </c>
      <c r="E751" s="10" t="s">
        <v>576</v>
      </c>
      <c r="F751" s="11">
        <v>-100922.78</v>
      </c>
      <c r="G751" s="12">
        <v>1350</v>
      </c>
      <c r="H751" s="13">
        <v>74.746499999999997</v>
      </c>
      <c r="I751" s="11">
        <v>-15</v>
      </c>
      <c r="J751" s="11">
        <v>0</v>
      </c>
      <c r="K751" s="14">
        <v>42208</v>
      </c>
      <c r="L751" s="15">
        <v>-100907.78</v>
      </c>
      <c r="M751" s="25" t="s">
        <v>883</v>
      </c>
    </row>
    <row r="752" spans="2:13" ht="15" x14ac:dyDescent="0.25">
      <c r="B752" s="17">
        <v>42205</v>
      </c>
      <c r="C752" s="18" t="s">
        <v>68</v>
      </c>
      <c r="D752" s="18" t="s">
        <v>459</v>
      </c>
      <c r="E752" s="19" t="s">
        <v>460</v>
      </c>
      <c r="F752" s="20">
        <v>115998</v>
      </c>
      <c r="G752" s="21">
        <v>-1500</v>
      </c>
      <c r="H752" s="22">
        <v>77.341999999999999</v>
      </c>
      <c r="I752" s="20">
        <v>-15</v>
      </c>
      <c r="J752" s="20">
        <v>0</v>
      </c>
      <c r="K752" s="23">
        <v>42208</v>
      </c>
      <c r="L752" s="24">
        <v>116013</v>
      </c>
      <c r="M752" s="25" t="s">
        <v>884</v>
      </c>
    </row>
    <row r="753" spans="2:13" ht="15" x14ac:dyDescent="0.25">
      <c r="B753" s="8">
        <v>42205</v>
      </c>
      <c r="C753" s="9" t="s">
        <v>54</v>
      </c>
      <c r="D753" s="9" t="s">
        <v>497</v>
      </c>
      <c r="E753" s="10" t="s">
        <v>498</v>
      </c>
      <c r="F753" s="11">
        <v>-142985.88</v>
      </c>
      <c r="G753" s="12">
        <v>2600</v>
      </c>
      <c r="H753" s="13">
        <v>54.988799999999998</v>
      </c>
      <c r="I753" s="11">
        <v>-15</v>
      </c>
      <c r="J753" s="11">
        <v>0</v>
      </c>
      <c r="K753" s="14">
        <v>42208</v>
      </c>
      <c r="L753" s="15">
        <v>-142970.88</v>
      </c>
      <c r="M753" s="25" t="s">
        <v>883</v>
      </c>
    </row>
    <row r="754" spans="2:13" ht="15" x14ac:dyDescent="0.25">
      <c r="B754" s="17">
        <v>42205</v>
      </c>
      <c r="C754" s="18" t="s">
        <v>44</v>
      </c>
      <c r="D754" s="18" t="s">
        <v>552</v>
      </c>
      <c r="E754" s="19" t="s">
        <v>553</v>
      </c>
      <c r="F754" s="20">
        <v>-16701.45</v>
      </c>
      <c r="G754" s="21">
        <v>990</v>
      </c>
      <c r="H754" s="22">
        <v>16.855</v>
      </c>
      <c r="I754" s="20">
        <v>-15</v>
      </c>
      <c r="J754" s="20">
        <v>0</v>
      </c>
      <c r="K754" s="23">
        <v>42208</v>
      </c>
      <c r="L754" s="24">
        <v>-16686.45</v>
      </c>
      <c r="M754" s="25" t="s">
        <v>886</v>
      </c>
    </row>
    <row r="755" spans="2:13" ht="15" x14ac:dyDescent="0.25">
      <c r="B755" s="8">
        <v>42212</v>
      </c>
      <c r="C755" s="9" t="s">
        <v>24</v>
      </c>
      <c r="D755" s="9" t="s">
        <v>25</v>
      </c>
      <c r="E755" s="10" t="s">
        <v>26</v>
      </c>
      <c r="F755" s="11">
        <v>-102248.07</v>
      </c>
      <c r="G755" s="12">
        <v>152</v>
      </c>
      <c r="H755" s="13">
        <v>672.58600000000001</v>
      </c>
      <c r="I755" s="11">
        <v>-15</v>
      </c>
      <c r="J755" s="11">
        <v>0</v>
      </c>
      <c r="K755" s="14">
        <v>42215</v>
      </c>
      <c r="L755" s="15">
        <v>-102233.07</v>
      </c>
      <c r="M755" s="25" t="s">
        <v>883</v>
      </c>
    </row>
    <row r="756" spans="2:13" ht="15" x14ac:dyDescent="0.25">
      <c r="B756" s="17">
        <v>42212</v>
      </c>
      <c r="C756" s="18" t="s">
        <v>17</v>
      </c>
      <c r="D756" s="18" t="s">
        <v>200</v>
      </c>
      <c r="E756" s="19" t="s">
        <v>201</v>
      </c>
      <c r="F756" s="20">
        <v>19453.400000000001</v>
      </c>
      <c r="G756" s="21">
        <v>-1700</v>
      </c>
      <c r="H756" s="22">
        <v>11.452</v>
      </c>
      <c r="I756" s="20">
        <v>-15</v>
      </c>
      <c r="J756" s="20">
        <v>0</v>
      </c>
      <c r="K756" s="23">
        <v>42215</v>
      </c>
      <c r="L756" s="24">
        <v>19468.400000000001</v>
      </c>
      <c r="M756" s="25" t="s">
        <v>884</v>
      </c>
    </row>
    <row r="757" spans="2:13" ht="15" x14ac:dyDescent="0.25">
      <c r="B757" s="8">
        <v>42214</v>
      </c>
      <c r="C757" s="9" t="s">
        <v>17</v>
      </c>
      <c r="D757" s="9" t="s">
        <v>574</v>
      </c>
      <c r="E757" s="10" t="s">
        <v>833</v>
      </c>
      <c r="F757" s="11">
        <v>-24716.2</v>
      </c>
      <c r="G757" s="12">
        <v>525</v>
      </c>
      <c r="H757" s="13">
        <v>47.049900000000001</v>
      </c>
      <c r="I757" s="11">
        <v>-15</v>
      </c>
      <c r="J757" s="11">
        <v>0</v>
      </c>
      <c r="K757" s="14">
        <v>42219</v>
      </c>
      <c r="L757" s="15">
        <v>-24701.200000000001</v>
      </c>
      <c r="M757" s="25" t="s">
        <v>886</v>
      </c>
    </row>
    <row r="758" spans="2:13" ht="15" x14ac:dyDescent="0.25">
      <c r="B758" s="17">
        <v>42214</v>
      </c>
      <c r="C758" s="18" t="s">
        <v>17</v>
      </c>
      <c r="D758" s="18" t="s">
        <v>577</v>
      </c>
      <c r="E758" s="19" t="s">
        <v>578</v>
      </c>
      <c r="F758" s="20">
        <v>-34745.42</v>
      </c>
      <c r="G758" s="21">
        <v>450</v>
      </c>
      <c r="H758" s="22">
        <v>77.178700000000006</v>
      </c>
      <c r="I758" s="20">
        <v>-15</v>
      </c>
      <c r="J758" s="20">
        <v>0</v>
      </c>
      <c r="K758" s="23">
        <v>42219</v>
      </c>
      <c r="L758" s="24">
        <v>-34730.42</v>
      </c>
      <c r="M758" s="25" t="s">
        <v>883</v>
      </c>
    </row>
    <row r="759" spans="2:13" ht="15" x14ac:dyDescent="0.25">
      <c r="B759" s="8">
        <v>42214</v>
      </c>
      <c r="C759" s="9" t="s">
        <v>17</v>
      </c>
      <c r="D759" s="9" t="s">
        <v>34</v>
      </c>
      <c r="E759" s="10" t="s">
        <v>35</v>
      </c>
      <c r="F759" s="11">
        <v>5887.06</v>
      </c>
      <c r="G759" s="12">
        <v>-55</v>
      </c>
      <c r="H759" s="13">
        <v>107.31010000000001</v>
      </c>
      <c r="I759" s="11">
        <v>-15</v>
      </c>
      <c r="J759" s="11">
        <v>0</v>
      </c>
      <c r="K759" s="14">
        <v>42219</v>
      </c>
      <c r="L759" s="15">
        <v>5902.06</v>
      </c>
      <c r="M759" s="25" t="s">
        <v>885</v>
      </c>
    </row>
    <row r="760" spans="2:13" ht="15" x14ac:dyDescent="0.25">
      <c r="B760" s="17">
        <v>42216</v>
      </c>
      <c r="C760" s="18" t="s">
        <v>59</v>
      </c>
      <c r="D760" s="18" t="s">
        <v>579</v>
      </c>
      <c r="E760" s="19" t="s">
        <v>580</v>
      </c>
      <c r="F760" s="20">
        <v>-33377.47</v>
      </c>
      <c r="G760" s="21">
        <v>660</v>
      </c>
      <c r="H760" s="22">
        <v>50.549199999999999</v>
      </c>
      <c r="I760" s="20">
        <v>-15</v>
      </c>
      <c r="J760" s="20">
        <v>0</v>
      </c>
      <c r="K760" s="23">
        <v>42221</v>
      </c>
      <c r="L760" s="24">
        <v>-33362.47</v>
      </c>
      <c r="M760" s="25" t="s">
        <v>883</v>
      </c>
    </row>
    <row r="761" spans="2:13" ht="15" x14ac:dyDescent="0.25">
      <c r="B761" s="8">
        <v>42216</v>
      </c>
      <c r="C761" s="9" t="s">
        <v>59</v>
      </c>
      <c r="D761" s="9" t="s">
        <v>539</v>
      </c>
      <c r="E761" s="10" t="s">
        <v>540</v>
      </c>
      <c r="F761" s="11">
        <v>33411.1</v>
      </c>
      <c r="G761" s="12">
        <v>-970</v>
      </c>
      <c r="H761" s="13">
        <v>34.459899999999998</v>
      </c>
      <c r="I761" s="11">
        <v>-15</v>
      </c>
      <c r="J761" s="11">
        <v>0</v>
      </c>
      <c r="K761" s="14">
        <v>42221</v>
      </c>
      <c r="L761" s="15">
        <v>33426.1</v>
      </c>
      <c r="M761" s="25" t="s">
        <v>884</v>
      </c>
    </row>
    <row r="762" spans="2:13" ht="15" x14ac:dyDescent="0.25">
      <c r="B762" s="17">
        <v>42229</v>
      </c>
      <c r="C762" s="18" t="s">
        <v>68</v>
      </c>
      <c r="D762" s="18" t="s">
        <v>581</v>
      </c>
      <c r="E762" s="19" t="s">
        <v>582</v>
      </c>
      <c r="F762" s="20">
        <v>-108945</v>
      </c>
      <c r="G762" s="21">
        <v>1200</v>
      </c>
      <c r="H762" s="22">
        <v>90.775000000000006</v>
      </c>
      <c r="I762" s="20">
        <v>-15</v>
      </c>
      <c r="J762" s="20">
        <v>0</v>
      </c>
      <c r="K762" s="23">
        <v>42234</v>
      </c>
      <c r="L762" s="24">
        <v>-108930</v>
      </c>
      <c r="M762" s="25" t="s">
        <v>883</v>
      </c>
    </row>
    <row r="763" spans="2:13" ht="15" x14ac:dyDescent="0.25">
      <c r="B763" s="8">
        <v>42229</v>
      </c>
      <c r="C763" s="9" t="s">
        <v>68</v>
      </c>
      <c r="D763" s="9" t="s">
        <v>69</v>
      </c>
      <c r="E763" s="10" t="s">
        <v>70</v>
      </c>
      <c r="F763" s="11">
        <v>132301.69</v>
      </c>
      <c r="G763" s="12">
        <v>-1340</v>
      </c>
      <c r="H763" s="13">
        <v>98.743799999999993</v>
      </c>
      <c r="I763" s="11">
        <v>-15</v>
      </c>
      <c r="J763" s="11">
        <v>0</v>
      </c>
      <c r="K763" s="14">
        <v>42234</v>
      </c>
      <c r="L763" s="15">
        <v>132316.69</v>
      </c>
      <c r="M763" s="25" t="s">
        <v>884</v>
      </c>
    </row>
    <row r="764" spans="2:13" ht="15" x14ac:dyDescent="0.25">
      <c r="B764" s="17">
        <v>42229</v>
      </c>
      <c r="C764" s="18" t="s">
        <v>68</v>
      </c>
      <c r="D764" s="18" t="s">
        <v>71</v>
      </c>
      <c r="E764" s="19" t="s">
        <v>72</v>
      </c>
      <c r="F764" s="20">
        <v>128928</v>
      </c>
      <c r="G764" s="21">
        <v>-600</v>
      </c>
      <c r="H764" s="22">
        <v>214.905</v>
      </c>
      <c r="I764" s="20">
        <v>-15</v>
      </c>
      <c r="J764" s="20">
        <v>0</v>
      </c>
      <c r="K764" s="23">
        <v>42234</v>
      </c>
      <c r="L764" s="24">
        <v>128943</v>
      </c>
      <c r="M764" s="25" t="s">
        <v>884</v>
      </c>
    </row>
    <row r="765" spans="2:13" ht="15" x14ac:dyDescent="0.25">
      <c r="B765" s="8">
        <v>42229</v>
      </c>
      <c r="C765" s="9" t="s">
        <v>68</v>
      </c>
      <c r="D765" s="9" t="s">
        <v>268</v>
      </c>
      <c r="E765" s="10" t="s">
        <v>269</v>
      </c>
      <c r="F765" s="11">
        <v>-154041.98000000001</v>
      </c>
      <c r="G765" s="12">
        <v>4350</v>
      </c>
      <c r="H765" s="13">
        <v>35.408499999999997</v>
      </c>
      <c r="I765" s="11">
        <v>-15</v>
      </c>
      <c r="J765" s="11">
        <v>0</v>
      </c>
      <c r="K765" s="14">
        <v>42234</v>
      </c>
      <c r="L765" s="15">
        <v>-154026.98000000001</v>
      </c>
      <c r="M765" s="25" t="s">
        <v>883</v>
      </c>
    </row>
    <row r="766" spans="2:13" ht="15" x14ac:dyDescent="0.25">
      <c r="B766" s="17">
        <v>42263</v>
      </c>
      <c r="C766" s="18" t="s">
        <v>11</v>
      </c>
      <c r="D766" s="18" t="s">
        <v>521</v>
      </c>
      <c r="E766" s="19" t="s">
        <v>522</v>
      </c>
      <c r="F766" s="20">
        <v>73204.320000000007</v>
      </c>
      <c r="G766" s="21">
        <v>-900</v>
      </c>
      <c r="H766" s="22">
        <v>81.354799999999997</v>
      </c>
      <c r="I766" s="20">
        <v>-15</v>
      </c>
      <c r="J766" s="20">
        <v>0</v>
      </c>
      <c r="K766" s="23">
        <v>42268</v>
      </c>
      <c r="L766" s="24">
        <v>73219.320000000007</v>
      </c>
      <c r="M766" s="25" t="s">
        <v>884</v>
      </c>
    </row>
    <row r="767" spans="2:13" ht="15" x14ac:dyDescent="0.25">
      <c r="B767" s="8">
        <v>42305</v>
      </c>
      <c r="C767" s="9" t="s">
        <v>13</v>
      </c>
      <c r="D767" s="9" t="s">
        <v>583</v>
      </c>
      <c r="E767" s="10" t="s">
        <v>584</v>
      </c>
      <c r="F767" s="11">
        <v>-90491.21</v>
      </c>
      <c r="G767" s="12">
        <v>2426</v>
      </c>
      <c r="H767" s="13">
        <v>37.294400000000003</v>
      </c>
      <c r="I767" s="11">
        <v>-15</v>
      </c>
      <c r="J767" s="11">
        <v>0</v>
      </c>
      <c r="K767" s="14">
        <v>42310</v>
      </c>
      <c r="L767" s="15">
        <v>-90476.21</v>
      </c>
      <c r="M767" s="25" t="s">
        <v>883</v>
      </c>
    </row>
    <row r="768" spans="2:13" ht="15" x14ac:dyDescent="0.25">
      <c r="B768" s="17">
        <v>42305</v>
      </c>
      <c r="C768" s="18" t="s">
        <v>13</v>
      </c>
      <c r="D768" s="18" t="s">
        <v>543</v>
      </c>
      <c r="E768" s="19" t="s">
        <v>544</v>
      </c>
      <c r="F768" s="20">
        <v>90618.66</v>
      </c>
      <c r="G768" s="21">
        <v>-5836</v>
      </c>
      <c r="H768" s="22">
        <v>15.530099999999999</v>
      </c>
      <c r="I768" s="20">
        <v>-15</v>
      </c>
      <c r="J768" s="20">
        <v>0</v>
      </c>
      <c r="K768" s="23">
        <v>42310</v>
      </c>
      <c r="L768" s="24">
        <v>90633.66</v>
      </c>
      <c r="M768" s="25" t="s">
        <v>884</v>
      </c>
    </row>
    <row r="769" spans="2:13" ht="15" x14ac:dyDescent="0.25">
      <c r="B769" s="8">
        <v>42305</v>
      </c>
      <c r="C769" s="9" t="s">
        <v>54</v>
      </c>
      <c r="D769" s="9" t="s">
        <v>399</v>
      </c>
      <c r="E769" s="10" t="s">
        <v>400</v>
      </c>
      <c r="F769" s="11">
        <v>17720.89</v>
      </c>
      <c r="G769" s="12">
        <v>-174</v>
      </c>
      <c r="H769" s="13">
        <v>101.93040000000001</v>
      </c>
      <c r="I769" s="11">
        <v>-15</v>
      </c>
      <c r="J769" s="11">
        <v>0</v>
      </c>
      <c r="K769" s="14">
        <v>42310</v>
      </c>
      <c r="L769" s="15">
        <v>17735.89</v>
      </c>
      <c r="M769" s="25" t="s">
        <v>885</v>
      </c>
    </row>
    <row r="770" spans="2:13" ht="15" x14ac:dyDescent="0.25">
      <c r="B770" s="17">
        <v>42305</v>
      </c>
      <c r="C770" s="18" t="s">
        <v>54</v>
      </c>
      <c r="D770" s="18" t="s">
        <v>497</v>
      </c>
      <c r="E770" s="19" t="s">
        <v>498</v>
      </c>
      <c r="F770" s="20">
        <v>141090.12</v>
      </c>
      <c r="G770" s="21">
        <v>-2600</v>
      </c>
      <c r="H770" s="22">
        <v>54.2712</v>
      </c>
      <c r="I770" s="20">
        <v>-15</v>
      </c>
      <c r="J770" s="20">
        <v>0</v>
      </c>
      <c r="K770" s="23">
        <v>42310</v>
      </c>
      <c r="L770" s="24">
        <v>141105.12</v>
      </c>
      <c r="M770" s="25" t="s">
        <v>884</v>
      </c>
    </row>
    <row r="771" spans="2:13" ht="15" x14ac:dyDescent="0.25">
      <c r="B771" s="8">
        <v>42305</v>
      </c>
      <c r="C771" s="9" t="s">
        <v>54</v>
      </c>
      <c r="D771" s="9" t="s">
        <v>585</v>
      </c>
      <c r="E771" s="10" t="s">
        <v>586</v>
      </c>
      <c r="F771" s="11">
        <v>-62422.54</v>
      </c>
      <c r="G771" s="12">
        <v>2600</v>
      </c>
      <c r="H771" s="13">
        <v>24.0029</v>
      </c>
      <c r="I771" s="11">
        <v>-15</v>
      </c>
      <c r="J771" s="11">
        <v>0</v>
      </c>
      <c r="K771" s="14">
        <v>42310</v>
      </c>
      <c r="L771" s="15">
        <v>-62407.54</v>
      </c>
      <c r="M771" s="25" t="s">
        <v>883</v>
      </c>
    </row>
    <row r="772" spans="2:13" ht="15" x14ac:dyDescent="0.25">
      <c r="B772" s="17">
        <v>42305</v>
      </c>
      <c r="C772" s="18" t="s">
        <v>54</v>
      </c>
      <c r="D772" s="18" t="s">
        <v>587</v>
      </c>
      <c r="E772" s="19" t="s">
        <v>588</v>
      </c>
      <c r="F772" s="20">
        <v>-101512.2</v>
      </c>
      <c r="G772" s="21">
        <v>3500</v>
      </c>
      <c r="H772" s="22">
        <v>28.999199999999998</v>
      </c>
      <c r="I772" s="20">
        <v>-15</v>
      </c>
      <c r="J772" s="20">
        <v>0</v>
      </c>
      <c r="K772" s="23">
        <v>42310</v>
      </c>
      <c r="L772" s="24">
        <v>-101497.2</v>
      </c>
      <c r="M772" s="25" t="s">
        <v>883</v>
      </c>
    </row>
    <row r="773" spans="2:13" ht="15" x14ac:dyDescent="0.25">
      <c r="B773" s="8">
        <v>42307</v>
      </c>
      <c r="C773" s="9" t="s">
        <v>27</v>
      </c>
      <c r="D773" s="9" t="s">
        <v>187</v>
      </c>
      <c r="E773" s="10" t="s">
        <v>188</v>
      </c>
      <c r="F773" s="11">
        <v>45656</v>
      </c>
      <c r="G773" s="12">
        <v>-500</v>
      </c>
      <c r="H773" s="13">
        <v>91.341999999999999</v>
      </c>
      <c r="I773" s="11">
        <v>-15</v>
      </c>
      <c r="J773" s="11">
        <v>0</v>
      </c>
      <c r="K773" s="14">
        <v>42312</v>
      </c>
      <c r="L773" s="15">
        <v>45671</v>
      </c>
      <c r="M773" s="25" t="s">
        <v>884</v>
      </c>
    </row>
    <row r="774" spans="2:13" ht="15" x14ac:dyDescent="0.25">
      <c r="B774" s="17">
        <v>42307</v>
      </c>
      <c r="C774" s="18" t="s">
        <v>27</v>
      </c>
      <c r="D774" s="18" t="s">
        <v>64</v>
      </c>
      <c r="E774" s="19" t="s">
        <v>65</v>
      </c>
      <c r="F774" s="20">
        <v>-46987.97</v>
      </c>
      <c r="G774" s="21">
        <v>565</v>
      </c>
      <c r="H774" s="22">
        <v>83.138000000000005</v>
      </c>
      <c r="I774" s="20">
        <v>-15</v>
      </c>
      <c r="J774" s="20">
        <v>0</v>
      </c>
      <c r="K774" s="23">
        <v>42312</v>
      </c>
      <c r="L774" s="24">
        <v>-46972.97</v>
      </c>
      <c r="M774" s="25" t="s">
        <v>886</v>
      </c>
    </row>
    <row r="775" spans="2:13" ht="15" x14ac:dyDescent="0.25">
      <c r="B775" s="8">
        <v>42310</v>
      </c>
      <c r="C775" s="9" t="s">
        <v>24</v>
      </c>
      <c r="D775" s="9" t="s">
        <v>308</v>
      </c>
      <c r="E775" s="10" t="s">
        <v>309</v>
      </c>
      <c r="F775" s="11">
        <v>23158.68</v>
      </c>
      <c r="G775" s="12">
        <v>-303</v>
      </c>
      <c r="H775" s="13">
        <v>76.480800000000002</v>
      </c>
      <c r="I775" s="11">
        <v>-15</v>
      </c>
      <c r="J775" s="11">
        <v>0</v>
      </c>
      <c r="K775" s="14">
        <v>42313</v>
      </c>
      <c r="L775" s="15">
        <v>23173.68</v>
      </c>
      <c r="M775" s="25" t="s">
        <v>885</v>
      </c>
    </row>
    <row r="776" spans="2:13" ht="15" x14ac:dyDescent="0.25">
      <c r="B776" s="17">
        <v>42310</v>
      </c>
      <c r="C776" s="18" t="s">
        <v>68</v>
      </c>
      <c r="D776" s="18" t="s">
        <v>589</v>
      </c>
      <c r="E776" s="19" t="s">
        <v>590</v>
      </c>
      <c r="F776" s="20">
        <v>138582.67000000001</v>
      </c>
      <c r="G776" s="21">
        <v>-440</v>
      </c>
      <c r="H776" s="22">
        <v>314.99470000000002</v>
      </c>
      <c r="I776" s="20">
        <v>-15</v>
      </c>
      <c r="J776" s="20">
        <v>0</v>
      </c>
      <c r="K776" s="23">
        <v>42313</v>
      </c>
      <c r="L776" s="24">
        <v>138597.67000000001</v>
      </c>
      <c r="M776" s="25" t="s">
        <v>884</v>
      </c>
    </row>
    <row r="777" spans="2:13" ht="15" x14ac:dyDescent="0.25">
      <c r="B777" s="8">
        <v>42310</v>
      </c>
      <c r="C777" s="9" t="s">
        <v>68</v>
      </c>
      <c r="D777" s="9" t="s">
        <v>91</v>
      </c>
      <c r="E777" s="10" t="s">
        <v>92</v>
      </c>
      <c r="F777" s="11">
        <v>-94317.78</v>
      </c>
      <c r="G777" s="12">
        <v>1550</v>
      </c>
      <c r="H777" s="13">
        <v>60.840499999999999</v>
      </c>
      <c r="I777" s="11">
        <v>-15</v>
      </c>
      <c r="J777" s="11">
        <v>0</v>
      </c>
      <c r="K777" s="14">
        <v>42313</v>
      </c>
      <c r="L777" s="15">
        <v>-94302.78</v>
      </c>
      <c r="M777" s="25" t="s">
        <v>883</v>
      </c>
    </row>
    <row r="778" spans="2:13" ht="15" x14ac:dyDescent="0.25">
      <c r="B778" s="17">
        <v>42310</v>
      </c>
      <c r="C778" s="18" t="s">
        <v>17</v>
      </c>
      <c r="D778" s="18" t="s">
        <v>577</v>
      </c>
      <c r="E778" s="19" t="s">
        <v>578</v>
      </c>
      <c r="F778" s="20">
        <v>32666.43</v>
      </c>
      <c r="G778" s="21">
        <v>-450</v>
      </c>
      <c r="H778" s="22">
        <v>72.625399999999999</v>
      </c>
      <c r="I778" s="20">
        <v>-15</v>
      </c>
      <c r="J778" s="20">
        <v>0</v>
      </c>
      <c r="K778" s="23">
        <v>42313</v>
      </c>
      <c r="L778" s="24">
        <v>32681.43</v>
      </c>
      <c r="M778" s="25" t="s">
        <v>884</v>
      </c>
    </row>
    <row r="779" spans="2:13" ht="15" x14ac:dyDescent="0.25">
      <c r="B779" s="8">
        <v>42310</v>
      </c>
      <c r="C779" s="9" t="s">
        <v>17</v>
      </c>
      <c r="D779" s="9" t="s">
        <v>591</v>
      </c>
      <c r="E779" s="10" t="s">
        <v>592</v>
      </c>
      <c r="F779" s="11">
        <v>-35183.379999999997</v>
      </c>
      <c r="G779" s="12">
        <v>130</v>
      </c>
      <c r="H779" s="13">
        <v>270.52600000000001</v>
      </c>
      <c r="I779" s="11">
        <v>-15</v>
      </c>
      <c r="J779" s="11">
        <v>0</v>
      </c>
      <c r="K779" s="14">
        <v>42313</v>
      </c>
      <c r="L779" s="15">
        <v>-35168.379999999997</v>
      </c>
      <c r="M779" s="25" t="s">
        <v>883</v>
      </c>
    </row>
    <row r="780" spans="2:13" ht="15" x14ac:dyDescent="0.25">
      <c r="B780" s="17">
        <v>42312</v>
      </c>
      <c r="C780" s="18" t="s">
        <v>11</v>
      </c>
      <c r="D780" s="18" t="s">
        <v>593</v>
      </c>
      <c r="E780" s="19" t="s">
        <v>594</v>
      </c>
      <c r="F780" s="20">
        <v>-122878.15</v>
      </c>
      <c r="G780" s="21">
        <v>1220</v>
      </c>
      <c r="H780" s="22">
        <v>100.7075</v>
      </c>
      <c r="I780" s="20">
        <v>-15</v>
      </c>
      <c r="J780" s="20">
        <v>0</v>
      </c>
      <c r="K780" s="23">
        <v>42317</v>
      </c>
      <c r="L780" s="24">
        <v>-122863.15</v>
      </c>
      <c r="M780" s="25" t="s">
        <v>883</v>
      </c>
    </row>
    <row r="781" spans="2:13" ht="15" x14ac:dyDescent="0.25">
      <c r="B781" s="8">
        <v>42312</v>
      </c>
      <c r="C781" s="9" t="s">
        <v>11</v>
      </c>
      <c r="D781" s="9" t="s">
        <v>12</v>
      </c>
      <c r="E781" s="10" t="s">
        <v>902</v>
      </c>
      <c r="F781" s="11">
        <v>51718.35</v>
      </c>
      <c r="G781" s="12">
        <v>-675</v>
      </c>
      <c r="H781" s="13">
        <v>76.641999999999996</v>
      </c>
      <c r="I781" s="11">
        <v>-15</v>
      </c>
      <c r="J781" s="11">
        <v>0</v>
      </c>
      <c r="K781" s="14">
        <v>42317</v>
      </c>
      <c r="L781" s="15">
        <v>51733.35</v>
      </c>
      <c r="M781" s="25" t="s">
        <v>885</v>
      </c>
    </row>
    <row r="782" spans="2:13" ht="15" x14ac:dyDescent="0.25">
      <c r="B782" s="17">
        <v>42312</v>
      </c>
      <c r="C782" s="18" t="s">
        <v>11</v>
      </c>
      <c r="D782" s="18" t="s">
        <v>439</v>
      </c>
      <c r="E782" s="19" t="s">
        <v>440</v>
      </c>
      <c r="F782" s="20">
        <v>-24945.72</v>
      </c>
      <c r="G782" s="21">
        <v>540</v>
      </c>
      <c r="H782" s="22">
        <v>46.167999999999999</v>
      </c>
      <c r="I782" s="20">
        <v>-15</v>
      </c>
      <c r="J782" s="20">
        <v>0</v>
      </c>
      <c r="K782" s="23">
        <v>42317</v>
      </c>
      <c r="L782" s="24">
        <v>-24930.720000000001</v>
      </c>
      <c r="M782" s="25" t="s">
        <v>886</v>
      </c>
    </row>
    <row r="783" spans="2:13" ht="15" x14ac:dyDescent="0.25">
      <c r="B783" s="8">
        <v>42312</v>
      </c>
      <c r="C783" s="9" t="s">
        <v>27</v>
      </c>
      <c r="D783" s="9" t="s">
        <v>566</v>
      </c>
      <c r="E783" s="10" t="s">
        <v>567</v>
      </c>
      <c r="F783" s="11">
        <v>25665.119999999999</v>
      </c>
      <c r="G783" s="12">
        <v>-1200</v>
      </c>
      <c r="H783" s="13">
        <v>21.400099999999998</v>
      </c>
      <c r="I783" s="11">
        <v>-15</v>
      </c>
      <c r="J783" s="11">
        <v>0</v>
      </c>
      <c r="K783" s="14">
        <v>42317</v>
      </c>
      <c r="L783" s="15">
        <v>25680.12</v>
      </c>
      <c r="M783" s="25" t="s">
        <v>884</v>
      </c>
    </row>
    <row r="784" spans="2:13" ht="15" x14ac:dyDescent="0.25">
      <c r="B784" s="17">
        <v>42321</v>
      </c>
      <c r="C784" s="18" t="s">
        <v>24</v>
      </c>
      <c r="D784" s="18" t="s">
        <v>308</v>
      </c>
      <c r="E784" s="19" t="s">
        <v>309</v>
      </c>
      <c r="F784" s="20">
        <v>45460.43</v>
      </c>
      <c r="G784" s="21">
        <v>-650</v>
      </c>
      <c r="H784" s="22">
        <v>69.962199999999996</v>
      </c>
      <c r="I784" s="20">
        <v>-15</v>
      </c>
      <c r="J784" s="20">
        <v>0</v>
      </c>
      <c r="K784" s="23">
        <v>42326</v>
      </c>
      <c r="L784" s="24">
        <v>45475.43</v>
      </c>
      <c r="M784" s="25" t="s">
        <v>884</v>
      </c>
    </row>
    <row r="785" spans="2:13" ht="15" x14ac:dyDescent="0.25">
      <c r="B785" s="8">
        <v>42324</v>
      </c>
      <c r="C785" s="9" t="s">
        <v>11</v>
      </c>
      <c r="D785" s="9" t="s">
        <v>547</v>
      </c>
      <c r="E785" s="10" t="s">
        <v>548</v>
      </c>
      <c r="F785" s="11">
        <v>66187.22</v>
      </c>
      <c r="G785" s="12">
        <v>-1735</v>
      </c>
      <c r="H785" s="13">
        <v>38.1569</v>
      </c>
      <c r="I785" s="11">
        <v>-15</v>
      </c>
      <c r="J785" s="11">
        <v>0</v>
      </c>
      <c r="K785" s="14">
        <v>42327</v>
      </c>
      <c r="L785" s="15">
        <v>66202.22</v>
      </c>
      <c r="M785" s="25" t="s">
        <v>884</v>
      </c>
    </row>
    <row r="786" spans="2:13" ht="15" x14ac:dyDescent="0.25">
      <c r="B786" s="17">
        <v>42324</v>
      </c>
      <c r="C786" s="18" t="s">
        <v>68</v>
      </c>
      <c r="D786" s="18" t="s">
        <v>425</v>
      </c>
      <c r="E786" s="19" t="s">
        <v>426</v>
      </c>
      <c r="F786" s="20">
        <v>-103186.44</v>
      </c>
      <c r="G786" s="21">
        <v>1200</v>
      </c>
      <c r="H786" s="22">
        <v>85.976200000000006</v>
      </c>
      <c r="I786" s="20">
        <v>-15</v>
      </c>
      <c r="J786" s="20">
        <v>0</v>
      </c>
      <c r="K786" s="23">
        <v>42327</v>
      </c>
      <c r="L786" s="24">
        <v>-103171.44</v>
      </c>
      <c r="M786" s="25" t="s">
        <v>883</v>
      </c>
    </row>
    <row r="787" spans="2:13" ht="15" x14ac:dyDescent="0.25">
      <c r="B787" s="8">
        <v>42324</v>
      </c>
      <c r="C787" s="9" t="s">
        <v>68</v>
      </c>
      <c r="D787" s="9" t="s">
        <v>581</v>
      </c>
      <c r="E787" s="10" t="s">
        <v>582</v>
      </c>
      <c r="F787" s="11">
        <v>80499</v>
      </c>
      <c r="G787" s="12">
        <v>-1200</v>
      </c>
      <c r="H787" s="13">
        <v>67.094999999999999</v>
      </c>
      <c r="I787" s="11">
        <v>-15</v>
      </c>
      <c r="J787" s="11">
        <v>0</v>
      </c>
      <c r="K787" s="14">
        <v>42327</v>
      </c>
      <c r="L787" s="15">
        <v>80514</v>
      </c>
      <c r="M787" s="25" t="s">
        <v>884</v>
      </c>
    </row>
    <row r="788" spans="2:13" ht="15" x14ac:dyDescent="0.25">
      <c r="B788" s="17">
        <v>42326</v>
      </c>
      <c r="C788" s="18" t="s">
        <v>68</v>
      </c>
      <c r="D788" s="18" t="s">
        <v>595</v>
      </c>
      <c r="E788" s="19" t="s">
        <v>596</v>
      </c>
      <c r="F788" s="20">
        <v>-133044.4</v>
      </c>
      <c r="G788" s="21">
        <v>2000</v>
      </c>
      <c r="H788" s="22">
        <v>66.514700000000005</v>
      </c>
      <c r="I788" s="20">
        <v>-15</v>
      </c>
      <c r="J788" s="20">
        <v>0</v>
      </c>
      <c r="K788" s="23">
        <v>42331</v>
      </c>
      <c r="L788" s="24">
        <v>-133029.4</v>
      </c>
      <c r="M788" s="25" t="s">
        <v>883</v>
      </c>
    </row>
    <row r="789" spans="2:13" ht="15" x14ac:dyDescent="0.25">
      <c r="B789" s="8">
        <v>42326</v>
      </c>
      <c r="C789" s="9" t="s">
        <v>68</v>
      </c>
      <c r="D789" s="9" t="s">
        <v>324</v>
      </c>
      <c r="E789" s="10" t="s">
        <v>325</v>
      </c>
      <c r="F789" s="11">
        <v>145624.89000000001</v>
      </c>
      <c r="G789" s="12">
        <v>-2700</v>
      </c>
      <c r="H789" s="13">
        <v>53.9407</v>
      </c>
      <c r="I789" s="11">
        <v>-15</v>
      </c>
      <c r="J789" s="11">
        <v>0</v>
      </c>
      <c r="K789" s="14">
        <v>42331</v>
      </c>
      <c r="L789" s="15">
        <v>145639.89000000001</v>
      </c>
      <c r="M789" s="25" t="s">
        <v>884</v>
      </c>
    </row>
    <row r="790" spans="2:13" ht="15" x14ac:dyDescent="0.25">
      <c r="B790" s="17">
        <v>42326</v>
      </c>
      <c r="C790" s="18" t="s">
        <v>54</v>
      </c>
      <c r="D790" s="18" t="s">
        <v>399</v>
      </c>
      <c r="E790" s="19" t="s">
        <v>400</v>
      </c>
      <c r="F790" s="20">
        <v>49191.1</v>
      </c>
      <c r="G790" s="21">
        <v>-500</v>
      </c>
      <c r="H790" s="22">
        <v>98.412199999999999</v>
      </c>
      <c r="I790" s="20">
        <v>-15</v>
      </c>
      <c r="J790" s="20">
        <v>0</v>
      </c>
      <c r="K790" s="23">
        <v>42331</v>
      </c>
      <c r="L790" s="24">
        <v>49206.1</v>
      </c>
      <c r="M790" s="25" t="s">
        <v>884</v>
      </c>
    </row>
    <row r="791" spans="2:13" ht="15" x14ac:dyDescent="0.25">
      <c r="B791" s="8">
        <v>42326</v>
      </c>
      <c r="C791" s="9" t="s">
        <v>54</v>
      </c>
      <c r="D791" s="9" t="s">
        <v>597</v>
      </c>
      <c r="E791" s="10" t="s">
        <v>598</v>
      </c>
      <c r="F791" s="11">
        <v>-48836.6</v>
      </c>
      <c r="G791" s="12">
        <v>400</v>
      </c>
      <c r="H791" s="13">
        <v>122.054</v>
      </c>
      <c r="I791" s="11">
        <v>-15</v>
      </c>
      <c r="J791" s="11">
        <v>0</v>
      </c>
      <c r="K791" s="14">
        <v>42331</v>
      </c>
      <c r="L791" s="15">
        <v>-48821.599999999999</v>
      </c>
      <c r="M791" s="25" t="s">
        <v>883</v>
      </c>
    </row>
    <row r="792" spans="2:13" ht="15" x14ac:dyDescent="0.25">
      <c r="B792" s="17">
        <v>42340</v>
      </c>
      <c r="C792" s="18" t="s">
        <v>24</v>
      </c>
      <c r="D792" s="18" t="s">
        <v>564</v>
      </c>
      <c r="E792" s="19" t="s">
        <v>565</v>
      </c>
      <c r="F792" s="20">
        <v>84418.08</v>
      </c>
      <c r="G792" s="21">
        <v>-1290</v>
      </c>
      <c r="H792" s="22">
        <v>65.451999999999998</v>
      </c>
      <c r="I792" s="20">
        <v>-15</v>
      </c>
      <c r="J792" s="20">
        <v>0</v>
      </c>
      <c r="K792" s="23">
        <v>42345</v>
      </c>
      <c r="L792" s="24">
        <v>84433.08</v>
      </c>
      <c r="M792" s="25" t="s">
        <v>884</v>
      </c>
    </row>
    <row r="793" spans="2:13" ht="15" x14ac:dyDescent="0.25">
      <c r="B793" s="8">
        <v>42340</v>
      </c>
      <c r="C793" s="9" t="s">
        <v>11</v>
      </c>
      <c r="D793" s="9" t="s">
        <v>193</v>
      </c>
      <c r="E793" s="10" t="s">
        <v>194</v>
      </c>
      <c r="F793" s="11">
        <v>-79104.789999999994</v>
      </c>
      <c r="G793" s="12">
        <v>650</v>
      </c>
      <c r="H793" s="13">
        <v>121.67659999999999</v>
      </c>
      <c r="I793" s="11">
        <v>-15</v>
      </c>
      <c r="J793" s="11">
        <v>0</v>
      </c>
      <c r="K793" s="14">
        <v>42345</v>
      </c>
      <c r="L793" s="15">
        <v>-79089.789999999994</v>
      </c>
      <c r="M793" s="25" t="s">
        <v>883</v>
      </c>
    </row>
    <row r="794" spans="2:13" ht="15" x14ac:dyDescent="0.25">
      <c r="B794" s="17">
        <v>42340</v>
      </c>
      <c r="C794" s="18" t="s">
        <v>11</v>
      </c>
      <c r="D794" s="18" t="s">
        <v>507</v>
      </c>
      <c r="E794" s="19" t="s">
        <v>508</v>
      </c>
      <c r="F794" s="20">
        <v>133425.65</v>
      </c>
      <c r="G794" s="21">
        <v>-3500</v>
      </c>
      <c r="H794" s="22">
        <v>38.125900000000001</v>
      </c>
      <c r="I794" s="20">
        <v>-15</v>
      </c>
      <c r="J794" s="20">
        <v>0</v>
      </c>
      <c r="K794" s="23">
        <v>42345</v>
      </c>
      <c r="L794" s="24">
        <v>133440.65</v>
      </c>
      <c r="M794" s="25" t="s">
        <v>884</v>
      </c>
    </row>
    <row r="795" spans="2:13" ht="15" x14ac:dyDescent="0.25">
      <c r="B795" s="8">
        <v>42345</v>
      </c>
      <c r="C795" s="9" t="s">
        <v>24</v>
      </c>
      <c r="D795" s="9" t="s">
        <v>599</v>
      </c>
      <c r="E795" s="10" t="s">
        <v>600</v>
      </c>
      <c r="F795" s="11">
        <v>-89652.98</v>
      </c>
      <c r="G795" s="12">
        <v>750</v>
      </c>
      <c r="H795" s="13">
        <v>119.51730000000001</v>
      </c>
      <c r="I795" s="11">
        <v>-15</v>
      </c>
      <c r="J795" s="11">
        <v>0</v>
      </c>
      <c r="K795" s="14">
        <v>42348</v>
      </c>
      <c r="L795" s="15">
        <v>-89637.98</v>
      </c>
      <c r="M795" s="25" t="s">
        <v>883</v>
      </c>
    </row>
    <row r="796" spans="2:13" ht="15" x14ac:dyDescent="0.25">
      <c r="B796" s="17">
        <v>42345</v>
      </c>
      <c r="C796" s="18" t="s">
        <v>24</v>
      </c>
      <c r="D796" s="18" t="s">
        <v>570</v>
      </c>
      <c r="E796" s="19" t="s">
        <v>571</v>
      </c>
      <c r="F796" s="20">
        <v>86688.86</v>
      </c>
      <c r="G796" s="21">
        <v>-2316</v>
      </c>
      <c r="H796" s="22">
        <v>37.436900000000001</v>
      </c>
      <c r="I796" s="20">
        <v>-15</v>
      </c>
      <c r="J796" s="20">
        <v>0</v>
      </c>
      <c r="K796" s="23">
        <v>42348</v>
      </c>
      <c r="L796" s="24">
        <v>86703.86</v>
      </c>
      <c r="M796" s="25" t="s">
        <v>884</v>
      </c>
    </row>
    <row r="797" spans="2:13" ht="15" x14ac:dyDescent="0.25">
      <c r="B797" s="8">
        <v>42345</v>
      </c>
      <c r="C797" s="9" t="s">
        <v>11</v>
      </c>
      <c r="D797" s="9" t="s">
        <v>22</v>
      </c>
      <c r="E797" s="10" t="s">
        <v>23</v>
      </c>
      <c r="F797" s="11">
        <v>-139023.54999999999</v>
      </c>
      <c r="G797" s="12">
        <v>2300</v>
      </c>
      <c r="H797" s="13">
        <v>60.438499999999998</v>
      </c>
      <c r="I797" s="11">
        <v>-15</v>
      </c>
      <c r="J797" s="11">
        <v>0</v>
      </c>
      <c r="K797" s="14">
        <v>42348</v>
      </c>
      <c r="L797" s="15">
        <v>-139008.54999999999</v>
      </c>
      <c r="M797" s="25" t="s">
        <v>883</v>
      </c>
    </row>
    <row r="798" spans="2:13" ht="15" x14ac:dyDescent="0.25">
      <c r="B798" s="17">
        <v>42345</v>
      </c>
      <c r="C798" s="18" t="s">
        <v>44</v>
      </c>
      <c r="D798" s="18" t="s">
        <v>601</v>
      </c>
      <c r="E798" s="19" t="s">
        <v>602</v>
      </c>
      <c r="F798" s="20">
        <v>-39306.78</v>
      </c>
      <c r="G798" s="21">
        <v>1110</v>
      </c>
      <c r="H798" s="22">
        <v>35.398000000000003</v>
      </c>
      <c r="I798" s="20">
        <v>-15</v>
      </c>
      <c r="J798" s="20">
        <v>0</v>
      </c>
      <c r="K798" s="23">
        <v>42348</v>
      </c>
      <c r="L798" s="24">
        <v>-39291.78</v>
      </c>
      <c r="M798" s="25" t="s">
        <v>883</v>
      </c>
    </row>
    <row r="799" spans="2:13" ht="15" x14ac:dyDescent="0.25">
      <c r="B799" s="8">
        <v>42345</v>
      </c>
      <c r="C799" s="9" t="s">
        <v>44</v>
      </c>
      <c r="D799" s="9" t="s">
        <v>552</v>
      </c>
      <c r="E799" s="10" t="s">
        <v>553</v>
      </c>
      <c r="F799" s="11">
        <v>38763.69</v>
      </c>
      <c r="G799" s="12">
        <v>-2032</v>
      </c>
      <c r="H799" s="13">
        <v>19.084</v>
      </c>
      <c r="I799" s="11">
        <v>-15</v>
      </c>
      <c r="J799" s="11">
        <v>0</v>
      </c>
      <c r="K799" s="14">
        <v>42348</v>
      </c>
      <c r="L799" s="15">
        <v>38778.69</v>
      </c>
      <c r="M799" s="25" t="s">
        <v>884</v>
      </c>
    </row>
    <row r="800" spans="2:13" ht="15" x14ac:dyDescent="0.25">
      <c r="B800" s="17">
        <v>42354</v>
      </c>
      <c r="C800" s="18" t="s">
        <v>11</v>
      </c>
      <c r="D800" s="18" t="s">
        <v>531</v>
      </c>
      <c r="E800" s="19" t="s">
        <v>532</v>
      </c>
      <c r="F800" s="20">
        <v>74615.64</v>
      </c>
      <c r="G800" s="21">
        <v>-600</v>
      </c>
      <c r="H800" s="22">
        <v>124.3844</v>
      </c>
      <c r="I800" s="20">
        <v>-15</v>
      </c>
      <c r="J800" s="20">
        <v>0</v>
      </c>
      <c r="K800" s="23">
        <v>42359</v>
      </c>
      <c r="L800" s="24">
        <v>74630.64</v>
      </c>
      <c r="M800" s="25" t="s">
        <v>884</v>
      </c>
    </row>
    <row r="801" spans="2:13" ht="15" x14ac:dyDescent="0.25">
      <c r="B801" s="8">
        <v>42354</v>
      </c>
      <c r="C801" s="9" t="s">
        <v>11</v>
      </c>
      <c r="D801" s="9" t="s">
        <v>603</v>
      </c>
      <c r="E801" s="10" t="s">
        <v>604</v>
      </c>
      <c r="F801" s="11">
        <v>-74686.55</v>
      </c>
      <c r="G801" s="12">
        <v>3250</v>
      </c>
      <c r="H801" s="13">
        <v>22.93</v>
      </c>
      <c r="I801" s="11">
        <v>-15</v>
      </c>
      <c r="J801" s="11">
        <v>-149.05000000000001</v>
      </c>
      <c r="K801" s="14">
        <v>42359</v>
      </c>
      <c r="L801" s="15">
        <v>-74671.55</v>
      </c>
      <c r="M801" s="25" t="s">
        <v>883</v>
      </c>
    </row>
    <row r="802" spans="2:13" ht="15" x14ac:dyDescent="0.25">
      <c r="B802" s="17">
        <v>42354</v>
      </c>
      <c r="C802" s="18" t="s">
        <v>105</v>
      </c>
      <c r="D802" s="18" t="s">
        <v>316</v>
      </c>
      <c r="E802" s="19" t="s">
        <v>605</v>
      </c>
      <c r="F802" s="20">
        <v>13818.43</v>
      </c>
      <c r="G802" s="21">
        <v>-18</v>
      </c>
      <c r="H802" s="22">
        <v>768.524</v>
      </c>
      <c r="I802" s="20">
        <v>-15</v>
      </c>
      <c r="J802" s="20">
        <v>0</v>
      </c>
      <c r="K802" s="23">
        <v>42359</v>
      </c>
      <c r="L802" s="24">
        <v>13833.43</v>
      </c>
      <c r="M802" s="25" t="s">
        <v>885</v>
      </c>
    </row>
    <row r="803" spans="2:13" ht="15" x14ac:dyDescent="0.25">
      <c r="B803" s="8">
        <v>42354</v>
      </c>
      <c r="C803" s="9" t="s">
        <v>105</v>
      </c>
      <c r="D803" s="9" t="s">
        <v>475</v>
      </c>
      <c r="E803" s="10" t="s">
        <v>476</v>
      </c>
      <c r="F803" s="11">
        <v>-13558.8</v>
      </c>
      <c r="G803" s="12">
        <v>430</v>
      </c>
      <c r="H803" s="13">
        <v>31.497199999999999</v>
      </c>
      <c r="I803" s="11">
        <v>-15</v>
      </c>
      <c r="J803" s="11">
        <v>0</v>
      </c>
      <c r="K803" s="14">
        <v>42359</v>
      </c>
      <c r="L803" s="15">
        <v>-13543.8</v>
      </c>
      <c r="M803" s="25" t="s">
        <v>886</v>
      </c>
    </row>
    <row r="804" spans="2:13" ht="15" x14ac:dyDescent="0.25">
      <c r="B804" s="17">
        <v>42359</v>
      </c>
      <c r="C804" s="18" t="s">
        <v>24</v>
      </c>
      <c r="D804" s="18" t="s">
        <v>562</v>
      </c>
      <c r="E804" s="19" t="s">
        <v>563</v>
      </c>
      <c r="F804" s="20">
        <v>76597.25</v>
      </c>
      <c r="G804" s="21">
        <v>-143</v>
      </c>
      <c r="H804" s="22">
        <v>535.75</v>
      </c>
      <c r="I804" s="20">
        <v>-15</v>
      </c>
      <c r="J804" s="20">
        <v>0</v>
      </c>
      <c r="K804" s="23">
        <v>42362</v>
      </c>
      <c r="L804" s="24">
        <v>76612.25</v>
      </c>
      <c r="M804" s="25" t="s">
        <v>884</v>
      </c>
    </row>
    <row r="805" spans="2:13" ht="15" x14ac:dyDescent="0.25">
      <c r="B805" s="8">
        <v>42359</v>
      </c>
      <c r="C805" s="9" t="s">
        <v>24</v>
      </c>
      <c r="D805" s="9" t="s">
        <v>292</v>
      </c>
      <c r="E805" s="10" t="s">
        <v>293</v>
      </c>
      <c r="F805" s="11">
        <v>-104385.08</v>
      </c>
      <c r="G805" s="12">
        <v>800</v>
      </c>
      <c r="H805" s="13">
        <v>130.46260000000001</v>
      </c>
      <c r="I805" s="11">
        <v>-15</v>
      </c>
      <c r="J805" s="11">
        <v>0</v>
      </c>
      <c r="K805" s="14">
        <v>42362</v>
      </c>
      <c r="L805" s="15">
        <v>-104370.08</v>
      </c>
      <c r="M805" s="25" t="s">
        <v>883</v>
      </c>
    </row>
    <row r="806" spans="2:13" ht="15" x14ac:dyDescent="0.25">
      <c r="B806" s="17">
        <v>42359</v>
      </c>
      <c r="C806" s="18" t="s">
        <v>68</v>
      </c>
      <c r="D806" s="18" t="s">
        <v>575</v>
      </c>
      <c r="E806" s="19" t="s">
        <v>576</v>
      </c>
      <c r="F806" s="20">
        <v>88681.89</v>
      </c>
      <c r="G806" s="21">
        <v>-1350</v>
      </c>
      <c r="H806" s="22">
        <v>65.701400000000007</v>
      </c>
      <c r="I806" s="20">
        <v>-15</v>
      </c>
      <c r="J806" s="20">
        <v>0</v>
      </c>
      <c r="K806" s="23">
        <v>42362</v>
      </c>
      <c r="L806" s="24">
        <v>88696.89</v>
      </c>
      <c r="M806" s="25" t="s">
        <v>884</v>
      </c>
    </row>
    <row r="807" spans="2:13" ht="15" x14ac:dyDescent="0.25">
      <c r="B807" s="8">
        <v>42359</v>
      </c>
      <c r="C807" s="9" t="s">
        <v>68</v>
      </c>
      <c r="D807" s="9" t="s">
        <v>606</v>
      </c>
      <c r="E807" s="10" t="s">
        <v>607</v>
      </c>
      <c r="F807" s="11">
        <v>-113038.04</v>
      </c>
      <c r="G807" s="12">
        <v>1300</v>
      </c>
      <c r="H807" s="13">
        <v>86.940799999999996</v>
      </c>
      <c r="I807" s="11">
        <v>-15</v>
      </c>
      <c r="J807" s="11">
        <v>0</v>
      </c>
      <c r="K807" s="14">
        <v>42362</v>
      </c>
      <c r="L807" s="15">
        <v>-113023.03999999999</v>
      </c>
      <c r="M807" s="25" t="s">
        <v>883</v>
      </c>
    </row>
    <row r="808" spans="2:13" ht="15" x14ac:dyDescent="0.25">
      <c r="B808" s="17">
        <v>42361</v>
      </c>
      <c r="C808" s="18" t="s">
        <v>24</v>
      </c>
      <c r="D808" s="18" t="s">
        <v>541</v>
      </c>
      <c r="E808" s="19" t="s">
        <v>542</v>
      </c>
      <c r="F808" s="20">
        <v>-255167.63</v>
      </c>
      <c r="G808" s="21">
        <v>3250</v>
      </c>
      <c r="H808" s="22">
        <v>78.508499999999998</v>
      </c>
      <c r="I808" s="20">
        <v>-15</v>
      </c>
      <c r="J808" s="20">
        <v>0</v>
      </c>
      <c r="K808" s="23">
        <v>42367</v>
      </c>
      <c r="L808" s="24">
        <v>-255152.63</v>
      </c>
      <c r="M808" s="25" t="s">
        <v>883</v>
      </c>
    </row>
    <row r="809" spans="2:13" ht="15" x14ac:dyDescent="0.25">
      <c r="B809" s="8">
        <v>42367</v>
      </c>
      <c r="C809" s="9" t="s">
        <v>105</v>
      </c>
      <c r="D809" s="9" t="s">
        <v>533</v>
      </c>
      <c r="E809" s="10" t="s">
        <v>534</v>
      </c>
      <c r="F809" s="11">
        <v>28959.62</v>
      </c>
      <c r="G809" s="12">
        <v>-270</v>
      </c>
      <c r="H809" s="13">
        <v>107.3134</v>
      </c>
      <c r="I809" s="11">
        <v>-15</v>
      </c>
      <c r="J809" s="11">
        <v>0</v>
      </c>
      <c r="K809" s="14">
        <v>42373</v>
      </c>
      <c r="L809" s="15">
        <v>28974.62</v>
      </c>
      <c r="M809" s="25" t="s">
        <v>885</v>
      </c>
    </row>
    <row r="810" spans="2:13" ht="15" x14ac:dyDescent="0.25">
      <c r="B810" s="17">
        <v>42367</v>
      </c>
      <c r="C810" s="18" t="s">
        <v>105</v>
      </c>
      <c r="D810" s="18" t="s">
        <v>608</v>
      </c>
      <c r="E810" s="19" t="s">
        <v>609</v>
      </c>
      <c r="F810" s="20">
        <v>-89655.92</v>
      </c>
      <c r="G810" s="21">
        <v>850</v>
      </c>
      <c r="H810" s="22">
        <v>105.4599</v>
      </c>
      <c r="I810" s="20">
        <v>-15</v>
      </c>
      <c r="J810" s="20">
        <v>0</v>
      </c>
      <c r="K810" s="23">
        <v>42373</v>
      </c>
      <c r="L810" s="24">
        <v>-89640.92</v>
      </c>
      <c r="M810" s="25" t="s">
        <v>883</v>
      </c>
    </row>
    <row r="811" spans="2:13" ht="15" x14ac:dyDescent="0.25">
      <c r="B811" s="8">
        <v>42367</v>
      </c>
      <c r="C811" s="9" t="s">
        <v>105</v>
      </c>
      <c r="D811" s="9" t="s">
        <v>423</v>
      </c>
      <c r="E811" s="10" t="s">
        <v>424</v>
      </c>
      <c r="F811" s="11">
        <v>71969.850000000006</v>
      </c>
      <c r="G811" s="12">
        <v>-1750</v>
      </c>
      <c r="H811" s="13">
        <v>41.1342</v>
      </c>
      <c r="I811" s="11">
        <v>-15</v>
      </c>
      <c r="J811" s="11">
        <v>0</v>
      </c>
      <c r="K811" s="14">
        <v>42373</v>
      </c>
      <c r="L811" s="15">
        <v>71984.850000000006</v>
      </c>
      <c r="M811" s="25" t="s">
        <v>884</v>
      </c>
    </row>
    <row r="812" spans="2:13" ht="15" x14ac:dyDescent="0.25">
      <c r="B812" s="17">
        <v>42394</v>
      </c>
      <c r="C812" s="18" t="s">
        <v>105</v>
      </c>
      <c r="D812" s="18" t="s">
        <v>264</v>
      </c>
      <c r="E812" s="19" t="s">
        <v>265</v>
      </c>
      <c r="F812" s="20">
        <v>40169.120000000003</v>
      </c>
      <c r="G812" s="21">
        <v>-400</v>
      </c>
      <c r="H812" s="22">
        <v>100.4603</v>
      </c>
      <c r="I812" s="20">
        <v>-15</v>
      </c>
      <c r="J812" s="20">
        <v>0</v>
      </c>
      <c r="K812" s="23">
        <v>42397</v>
      </c>
      <c r="L812" s="24">
        <v>40184.120000000003</v>
      </c>
      <c r="M812" s="25" t="s">
        <v>885</v>
      </c>
    </row>
    <row r="813" spans="2:13" ht="15" x14ac:dyDescent="0.25">
      <c r="B813" s="8">
        <v>42396</v>
      </c>
      <c r="C813" s="9" t="s">
        <v>13</v>
      </c>
      <c r="D813" s="9" t="s">
        <v>95</v>
      </c>
      <c r="E813" s="10" t="s">
        <v>96</v>
      </c>
      <c r="F813" s="11">
        <v>82846.09</v>
      </c>
      <c r="G813" s="12">
        <v>-1900</v>
      </c>
      <c r="H813" s="13">
        <v>43.6111</v>
      </c>
      <c r="I813" s="11">
        <v>-15</v>
      </c>
      <c r="J813" s="11">
        <v>0</v>
      </c>
      <c r="K813" s="14">
        <v>42401</v>
      </c>
      <c r="L813" s="15">
        <v>82861.09</v>
      </c>
      <c r="M813" s="25" t="s">
        <v>884</v>
      </c>
    </row>
    <row r="814" spans="2:13" ht="15" x14ac:dyDescent="0.25">
      <c r="B814" s="17">
        <v>42398</v>
      </c>
      <c r="C814" s="18" t="s">
        <v>24</v>
      </c>
      <c r="D814" s="18" t="s">
        <v>568</v>
      </c>
      <c r="E814" s="19" t="s">
        <v>569</v>
      </c>
      <c r="F814" s="20">
        <v>-43550.32</v>
      </c>
      <c r="G814" s="21">
        <v>790</v>
      </c>
      <c r="H814" s="22">
        <v>55.107999999999997</v>
      </c>
      <c r="I814" s="20">
        <v>-15</v>
      </c>
      <c r="J814" s="20">
        <v>0</v>
      </c>
      <c r="K814" s="23">
        <v>42403</v>
      </c>
      <c r="L814" s="24">
        <v>-43535.32</v>
      </c>
      <c r="M814" s="25" t="s">
        <v>886</v>
      </c>
    </row>
    <row r="815" spans="2:13" ht="15" x14ac:dyDescent="0.25">
      <c r="B815" s="8">
        <v>42398</v>
      </c>
      <c r="C815" s="9" t="s">
        <v>24</v>
      </c>
      <c r="D815" s="9" t="s">
        <v>75</v>
      </c>
      <c r="E815" s="10" t="s">
        <v>757</v>
      </c>
      <c r="F815" s="11">
        <v>45491.59</v>
      </c>
      <c r="G815" s="12">
        <v>-480</v>
      </c>
      <c r="H815" s="13">
        <v>94.805400000000006</v>
      </c>
      <c r="I815" s="11">
        <v>-15</v>
      </c>
      <c r="J815" s="11">
        <v>0</v>
      </c>
      <c r="K815" s="14">
        <v>42403</v>
      </c>
      <c r="L815" s="15">
        <v>45506.59</v>
      </c>
      <c r="M815" s="25" t="s">
        <v>885</v>
      </c>
    </row>
    <row r="816" spans="2:13" ht="15" x14ac:dyDescent="0.25">
      <c r="B816" s="17">
        <v>42398</v>
      </c>
      <c r="C816" s="18" t="s">
        <v>27</v>
      </c>
      <c r="D816" s="18" t="s">
        <v>485</v>
      </c>
      <c r="E816" s="19" t="s">
        <v>486</v>
      </c>
      <c r="F816" s="20">
        <v>25069.4</v>
      </c>
      <c r="G816" s="21">
        <v>-1050</v>
      </c>
      <c r="H816" s="22">
        <v>23.889900000000001</v>
      </c>
      <c r="I816" s="20">
        <v>-15</v>
      </c>
      <c r="J816" s="20">
        <v>0</v>
      </c>
      <c r="K816" s="23">
        <v>42403</v>
      </c>
      <c r="L816" s="24">
        <v>25084.400000000001</v>
      </c>
      <c r="M816" s="25" t="s">
        <v>884</v>
      </c>
    </row>
    <row r="817" spans="2:13" ht="15" x14ac:dyDescent="0.25">
      <c r="B817" s="8">
        <v>42404</v>
      </c>
      <c r="C817" s="9" t="s">
        <v>54</v>
      </c>
      <c r="D817" s="9" t="s">
        <v>585</v>
      </c>
      <c r="E817" s="10" t="s">
        <v>586</v>
      </c>
      <c r="F817" s="11">
        <v>66909.78</v>
      </c>
      <c r="G817" s="12">
        <v>-2600</v>
      </c>
      <c r="H817" s="13">
        <v>25.740300000000001</v>
      </c>
      <c r="I817" s="11">
        <v>-15</v>
      </c>
      <c r="J817" s="11">
        <v>0</v>
      </c>
      <c r="K817" s="14">
        <v>42409</v>
      </c>
      <c r="L817" s="15">
        <v>66924.78</v>
      </c>
      <c r="M817" s="25" t="s">
        <v>884</v>
      </c>
    </row>
    <row r="818" spans="2:13" ht="15" x14ac:dyDescent="0.25">
      <c r="B818" s="17">
        <v>42404</v>
      </c>
      <c r="C818" s="18" t="s">
        <v>105</v>
      </c>
      <c r="D818" s="18" t="s">
        <v>610</v>
      </c>
      <c r="E818" s="19" t="s">
        <v>611</v>
      </c>
      <c r="F818" s="20">
        <v>-107512.43</v>
      </c>
      <c r="G818" s="21">
        <v>1050</v>
      </c>
      <c r="H818" s="22">
        <v>102.3785</v>
      </c>
      <c r="I818" s="20">
        <v>-15</v>
      </c>
      <c r="J818" s="20">
        <v>0</v>
      </c>
      <c r="K818" s="23">
        <v>42409</v>
      </c>
      <c r="L818" s="24">
        <v>-107497.43</v>
      </c>
      <c r="M818" s="25" t="s">
        <v>883</v>
      </c>
    </row>
    <row r="819" spans="2:13" ht="15" x14ac:dyDescent="0.25">
      <c r="B819" s="8">
        <v>42404</v>
      </c>
      <c r="C819" s="9" t="s">
        <v>105</v>
      </c>
      <c r="D819" s="9" t="s">
        <v>608</v>
      </c>
      <c r="E819" s="10" t="s">
        <v>609</v>
      </c>
      <c r="F819" s="11">
        <v>78629.13</v>
      </c>
      <c r="G819" s="12">
        <v>-850</v>
      </c>
      <c r="H819" s="13">
        <v>92.522499999999994</v>
      </c>
      <c r="I819" s="11">
        <v>-15</v>
      </c>
      <c r="J819" s="11">
        <v>0</v>
      </c>
      <c r="K819" s="14">
        <v>42409</v>
      </c>
      <c r="L819" s="15">
        <v>78644.13</v>
      </c>
      <c r="M819" s="25" t="s">
        <v>884</v>
      </c>
    </row>
    <row r="820" spans="2:13" ht="15" x14ac:dyDescent="0.25">
      <c r="B820" s="17">
        <v>42404</v>
      </c>
      <c r="C820" s="18" t="s">
        <v>105</v>
      </c>
      <c r="D820" s="18" t="s">
        <v>294</v>
      </c>
      <c r="E820" s="19" t="s">
        <v>295</v>
      </c>
      <c r="F820" s="20">
        <v>-37474.300000000003</v>
      </c>
      <c r="G820" s="21">
        <v>725</v>
      </c>
      <c r="H820" s="22">
        <v>51.667999999999999</v>
      </c>
      <c r="I820" s="20">
        <v>-15</v>
      </c>
      <c r="J820" s="20">
        <v>0</v>
      </c>
      <c r="K820" s="23">
        <v>42409</v>
      </c>
      <c r="L820" s="24">
        <v>-37459.300000000003</v>
      </c>
      <c r="M820" s="25" t="s">
        <v>886</v>
      </c>
    </row>
    <row r="821" spans="2:13" ht="15" x14ac:dyDescent="0.25">
      <c r="B821" s="8">
        <v>42410</v>
      </c>
      <c r="C821" s="9" t="s">
        <v>27</v>
      </c>
      <c r="D821" s="9" t="s">
        <v>415</v>
      </c>
      <c r="E821" s="10" t="s">
        <v>416</v>
      </c>
      <c r="F821" s="11">
        <v>32621.01</v>
      </c>
      <c r="G821" s="12">
        <v>-1100</v>
      </c>
      <c r="H821" s="13">
        <v>29.6691</v>
      </c>
      <c r="I821" s="11">
        <v>-15</v>
      </c>
      <c r="J821" s="11">
        <v>0</v>
      </c>
      <c r="K821" s="14">
        <v>42416</v>
      </c>
      <c r="L821" s="15">
        <v>32636.01</v>
      </c>
      <c r="M821" s="25" t="s">
        <v>884</v>
      </c>
    </row>
    <row r="822" spans="2:13" ht="15" x14ac:dyDescent="0.25">
      <c r="B822" s="17">
        <v>42410</v>
      </c>
      <c r="C822" s="18" t="s">
        <v>27</v>
      </c>
      <c r="D822" s="18" t="s">
        <v>236</v>
      </c>
      <c r="E822" s="19" t="s">
        <v>237</v>
      </c>
      <c r="F822" s="20">
        <v>-32808.26</v>
      </c>
      <c r="G822" s="21">
        <v>480</v>
      </c>
      <c r="H822" s="22">
        <v>68.319299999999998</v>
      </c>
      <c r="I822" s="20">
        <v>-15</v>
      </c>
      <c r="J822" s="20">
        <v>0</v>
      </c>
      <c r="K822" s="23">
        <v>42416</v>
      </c>
      <c r="L822" s="24">
        <v>-32793.26</v>
      </c>
      <c r="M822" s="25" t="s">
        <v>883</v>
      </c>
    </row>
    <row r="823" spans="2:13" ht="15" x14ac:dyDescent="0.25">
      <c r="B823" s="8">
        <v>42410</v>
      </c>
      <c r="C823" s="9" t="s">
        <v>13</v>
      </c>
      <c r="D823" s="9" t="s">
        <v>612</v>
      </c>
      <c r="E823" s="10" t="s">
        <v>613</v>
      </c>
      <c r="F823" s="11">
        <v>-83060.179999999993</v>
      </c>
      <c r="G823" s="12">
        <v>505</v>
      </c>
      <c r="H823" s="13">
        <v>164.44589999999999</v>
      </c>
      <c r="I823" s="11">
        <v>-15</v>
      </c>
      <c r="J823" s="11">
        <v>0</v>
      </c>
      <c r="K823" s="14">
        <v>42416</v>
      </c>
      <c r="L823" s="15">
        <v>-83045.179999999993</v>
      </c>
      <c r="M823" s="25" t="s">
        <v>883</v>
      </c>
    </row>
    <row r="824" spans="2:13" ht="15" x14ac:dyDescent="0.25">
      <c r="B824" s="17">
        <v>42410</v>
      </c>
      <c r="C824" s="18" t="s">
        <v>105</v>
      </c>
      <c r="D824" s="18" t="s">
        <v>475</v>
      </c>
      <c r="E824" s="19" t="s">
        <v>476</v>
      </c>
      <c r="F824" s="20">
        <v>74841.45</v>
      </c>
      <c r="G824" s="21">
        <v>-3130</v>
      </c>
      <c r="H824" s="22">
        <v>23.915800000000001</v>
      </c>
      <c r="I824" s="20">
        <v>-15</v>
      </c>
      <c r="J824" s="20">
        <v>0</v>
      </c>
      <c r="K824" s="23">
        <v>42416</v>
      </c>
      <c r="L824" s="24">
        <v>74856.45</v>
      </c>
      <c r="M824" s="25" t="s">
        <v>884</v>
      </c>
    </row>
    <row r="825" spans="2:13" ht="15" x14ac:dyDescent="0.25">
      <c r="B825" s="8">
        <v>42411</v>
      </c>
      <c r="C825" s="9" t="s">
        <v>11</v>
      </c>
      <c r="D825" s="9" t="s">
        <v>12</v>
      </c>
      <c r="E825" s="10" t="s">
        <v>902</v>
      </c>
      <c r="F825" s="11">
        <v>-63845.4</v>
      </c>
      <c r="G825" s="12">
        <v>800</v>
      </c>
      <c r="H825" s="13">
        <v>79.787999999999997</v>
      </c>
      <c r="I825" s="11">
        <v>-15</v>
      </c>
      <c r="J825" s="11">
        <v>0</v>
      </c>
      <c r="K825" s="14">
        <v>42417</v>
      </c>
      <c r="L825" s="15">
        <v>-63830.400000000001</v>
      </c>
      <c r="M825" s="25" t="s">
        <v>886</v>
      </c>
    </row>
    <row r="826" spans="2:13" ht="15" x14ac:dyDescent="0.25">
      <c r="B826" s="17">
        <v>42412</v>
      </c>
      <c r="C826" s="18" t="s">
        <v>17</v>
      </c>
      <c r="D826" s="18" t="s">
        <v>574</v>
      </c>
      <c r="E826" s="19" t="s">
        <v>833</v>
      </c>
      <c r="F826" s="20">
        <v>37803.08</v>
      </c>
      <c r="G826" s="21">
        <v>-825</v>
      </c>
      <c r="H826" s="22">
        <v>45.8401</v>
      </c>
      <c r="I826" s="20">
        <v>-15</v>
      </c>
      <c r="J826" s="20">
        <v>0</v>
      </c>
      <c r="K826" s="23">
        <v>42418</v>
      </c>
      <c r="L826" s="24">
        <v>37818.080000000002</v>
      </c>
      <c r="M826" s="25" t="s">
        <v>884</v>
      </c>
    </row>
    <row r="827" spans="2:13" ht="15" x14ac:dyDescent="0.25">
      <c r="B827" s="8">
        <v>42417</v>
      </c>
      <c r="C827" s="9" t="s">
        <v>24</v>
      </c>
      <c r="D827" s="9" t="s">
        <v>292</v>
      </c>
      <c r="E827" s="10" t="s">
        <v>293</v>
      </c>
      <c r="F827" s="11">
        <v>-42956.51</v>
      </c>
      <c r="G827" s="12">
        <v>355</v>
      </c>
      <c r="H827" s="13">
        <v>120.962</v>
      </c>
      <c r="I827" s="11">
        <v>-15</v>
      </c>
      <c r="J827" s="11">
        <v>0</v>
      </c>
      <c r="K827" s="14">
        <v>42422</v>
      </c>
      <c r="L827" s="15">
        <v>-42941.51</v>
      </c>
      <c r="M827" s="25" t="s">
        <v>886</v>
      </c>
    </row>
    <row r="828" spans="2:13" ht="15" x14ac:dyDescent="0.25">
      <c r="B828" s="17">
        <v>42417</v>
      </c>
      <c r="C828" s="18" t="s">
        <v>68</v>
      </c>
      <c r="D828" s="18" t="s">
        <v>501</v>
      </c>
      <c r="E828" s="19" t="s">
        <v>502</v>
      </c>
      <c r="F828" s="20">
        <v>53232</v>
      </c>
      <c r="G828" s="21">
        <v>-200</v>
      </c>
      <c r="H828" s="22">
        <v>266.23500000000001</v>
      </c>
      <c r="I828" s="20">
        <v>-15</v>
      </c>
      <c r="J828" s="20">
        <v>0</v>
      </c>
      <c r="K828" s="23">
        <v>42422</v>
      </c>
      <c r="L828" s="24">
        <v>53247</v>
      </c>
      <c r="M828" s="25" t="s">
        <v>884</v>
      </c>
    </row>
    <row r="829" spans="2:13" ht="15" x14ac:dyDescent="0.25">
      <c r="B829" s="8">
        <v>42417</v>
      </c>
      <c r="C829" s="9" t="s">
        <v>59</v>
      </c>
      <c r="D829" s="9" t="s">
        <v>266</v>
      </c>
      <c r="E829" s="10" t="s">
        <v>267</v>
      </c>
      <c r="F829" s="11">
        <v>-31598.5</v>
      </c>
      <c r="G829" s="12">
        <v>860</v>
      </c>
      <c r="H829" s="13">
        <v>36.725000000000001</v>
      </c>
      <c r="I829" s="11">
        <v>-15</v>
      </c>
      <c r="J829" s="11">
        <v>0</v>
      </c>
      <c r="K829" s="14">
        <v>42422</v>
      </c>
      <c r="L829" s="15">
        <v>-31583.5</v>
      </c>
      <c r="M829" s="25" t="s">
        <v>886</v>
      </c>
    </row>
    <row r="830" spans="2:13" ht="15" x14ac:dyDescent="0.25">
      <c r="B830" s="17">
        <v>42417</v>
      </c>
      <c r="C830" s="18" t="s">
        <v>59</v>
      </c>
      <c r="D830" s="18" t="s">
        <v>579</v>
      </c>
      <c r="E830" s="19" t="s">
        <v>580</v>
      </c>
      <c r="F830" s="20">
        <v>32497.19</v>
      </c>
      <c r="G830" s="21">
        <v>-660</v>
      </c>
      <c r="H830" s="22">
        <v>49.260899999999999</v>
      </c>
      <c r="I830" s="20">
        <v>-15</v>
      </c>
      <c r="J830" s="20">
        <v>0</v>
      </c>
      <c r="K830" s="23">
        <v>42422</v>
      </c>
      <c r="L830" s="24">
        <v>32512.19</v>
      </c>
      <c r="M830" s="25" t="s">
        <v>884</v>
      </c>
    </row>
    <row r="831" spans="2:13" ht="15" x14ac:dyDescent="0.25">
      <c r="B831" s="8">
        <v>42419</v>
      </c>
      <c r="C831" s="9" t="s">
        <v>24</v>
      </c>
      <c r="D831" s="9" t="s">
        <v>38</v>
      </c>
      <c r="E831" s="10" t="s">
        <v>39</v>
      </c>
      <c r="F831" s="11">
        <v>-59590.49</v>
      </c>
      <c r="G831" s="12">
        <v>112</v>
      </c>
      <c r="H831" s="13">
        <v>531.92399999999998</v>
      </c>
      <c r="I831" s="11">
        <v>-15</v>
      </c>
      <c r="J831" s="11">
        <v>0</v>
      </c>
      <c r="K831" s="14">
        <v>42424</v>
      </c>
      <c r="L831" s="15">
        <v>-59575.49</v>
      </c>
      <c r="M831" s="25" t="s">
        <v>883</v>
      </c>
    </row>
    <row r="832" spans="2:13" ht="15" x14ac:dyDescent="0.25">
      <c r="B832" s="17">
        <v>42419</v>
      </c>
      <c r="C832" s="18" t="s">
        <v>24</v>
      </c>
      <c r="D832" s="18" t="s">
        <v>541</v>
      </c>
      <c r="E832" s="19" t="s">
        <v>542</v>
      </c>
      <c r="F832" s="20">
        <v>117800.75</v>
      </c>
      <c r="G832" s="21">
        <v>-1625</v>
      </c>
      <c r="H832" s="22">
        <v>72.501999999999995</v>
      </c>
      <c r="I832" s="20">
        <v>-15</v>
      </c>
      <c r="J832" s="20">
        <v>0</v>
      </c>
      <c r="K832" s="23">
        <v>42424</v>
      </c>
      <c r="L832" s="24">
        <v>117815.75</v>
      </c>
      <c r="M832" s="25" t="s">
        <v>885</v>
      </c>
    </row>
    <row r="833" spans="2:14" ht="15" x14ac:dyDescent="0.25">
      <c r="B833" s="8">
        <v>42423</v>
      </c>
      <c r="C833" s="9" t="s">
        <v>27</v>
      </c>
      <c r="D833" s="9" t="s">
        <v>614</v>
      </c>
      <c r="E833" s="10" t="s">
        <v>615</v>
      </c>
      <c r="F833" s="11">
        <v>-32022.15</v>
      </c>
      <c r="G833" s="12">
        <v>405</v>
      </c>
      <c r="H833" s="13">
        <v>79.03</v>
      </c>
      <c r="I833" s="11">
        <v>-15</v>
      </c>
      <c r="J833" s="11">
        <v>0</v>
      </c>
      <c r="K833" s="14">
        <v>42426</v>
      </c>
      <c r="L833" s="15">
        <v>-32007.15</v>
      </c>
      <c r="M833" s="25" t="s">
        <v>883</v>
      </c>
    </row>
    <row r="834" spans="2:14" ht="15" x14ac:dyDescent="0.25">
      <c r="B834" s="17">
        <v>42423</v>
      </c>
      <c r="C834" s="18" t="s">
        <v>27</v>
      </c>
      <c r="D834" s="18" t="s">
        <v>219</v>
      </c>
      <c r="E834" s="19" t="s">
        <v>220</v>
      </c>
      <c r="F834" s="20">
        <v>40476.92</v>
      </c>
      <c r="G834" s="21">
        <v>-700</v>
      </c>
      <c r="H834" s="22">
        <v>57.845599999999997</v>
      </c>
      <c r="I834" s="20">
        <v>-15</v>
      </c>
      <c r="J834" s="20">
        <v>0</v>
      </c>
      <c r="K834" s="23">
        <v>42426</v>
      </c>
      <c r="L834" s="24">
        <v>40491.919999999998</v>
      </c>
      <c r="M834" s="25" t="s">
        <v>884</v>
      </c>
    </row>
    <row r="835" spans="2:14" ht="15" x14ac:dyDescent="0.25">
      <c r="B835" s="8">
        <v>42423</v>
      </c>
      <c r="C835" s="9" t="s">
        <v>68</v>
      </c>
      <c r="D835" s="9" t="s">
        <v>616</v>
      </c>
      <c r="E835" s="10" t="s">
        <v>617</v>
      </c>
      <c r="F835" s="11">
        <v>-130241.71</v>
      </c>
      <c r="G835" s="12">
        <v>880</v>
      </c>
      <c r="H835" s="13">
        <v>147.98490000000001</v>
      </c>
      <c r="I835" s="11">
        <v>-15</v>
      </c>
      <c r="J835" s="11">
        <v>0</v>
      </c>
      <c r="K835" s="14">
        <v>42426</v>
      </c>
      <c r="L835" s="15">
        <v>-130226.71</v>
      </c>
      <c r="M835" s="25" t="s">
        <v>883</v>
      </c>
    </row>
    <row r="836" spans="2:14" ht="15" x14ac:dyDescent="0.25">
      <c r="B836" s="17">
        <v>42423</v>
      </c>
      <c r="C836" s="18" t="s">
        <v>68</v>
      </c>
      <c r="D836" s="18" t="s">
        <v>149</v>
      </c>
      <c r="E836" s="19" t="s">
        <v>150</v>
      </c>
      <c r="F836" s="20">
        <v>115465.95</v>
      </c>
      <c r="G836" s="21">
        <v>-1300</v>
      </c>
      <c r="H836" s="22">
        <v>88.831500000000005</v>
      </c>
      <c r="I836" s="20">
        <v>-15</v>
      </c>
      <c r="J836" s="20">
        <v>0</v>
      </c>
      <c r="K836" s="23">
        <v>42426</v>
      </c>
      <c r="L836" s="24">
        <v>115480.95</v>
      </c>
      <c r="M836" s="25" t="s">
        <v>884</v>
      </c>
    </row>
    <row r="837" spans="2:14" ht="15" x14ac:dyDescent="0.25">
      <c r="B837" s="8">
        <v>42425</v>
      </c>
      <c r="C837" s="9" t="s">
        <v>68</v>
      </c>
      <c r="D837" s="9" t="s">
        <v>268</v>
      </c>
      <c r="E837" s="10" t="s">
        <v>269</v>
      </c>
      <c r="F837" s="11">
        <v>-31838.400000000001</v>
      </c>
      <c r="G837" s="12">
        <v>1050</v>
      </c>
      <c r="H837" s="13">
        <v>30.308</v>
      </c>
      <c r="I837" s="11">
        <v>-15</v>
      </c>
      <c r="J837" s="11">
        <v>0</v>
      </c>
      <c r="K837" s="14">
        <v>42430</v>
      </c>
      <c r="L837" s="15">
        <v>-31823.4</v>
      </c>
      <c r="M837" s="25" t="s">
        <v>886</v>
      </c>
    </row>
    <row r="838" spans="2:14" ht="15" x14ac:dyDescent="0.25">
      <c r="B838" s="17">
        <v>42426</v>
      </c>
      <c r="C838" s="18" t="s">
        <v>13</v>
      </c>
      <c r="D838" s="18" t="s">
        <v>86</v>
      </c>
      <c r="E838" s="19" t="s">
        <v>903</v>
      </c>
      <c r="F838" s="20">
        <v>39910.400000000001</v>
      </c>
      <c r="G838" s="21">
        <v>-265</v>
      </c>
      <c r="H838" s="22">
        <v>150.6619</v>
      </c>
      <c r="I838" s="20">
        <v>-15</v>
      </c>
      <c r="J838" s="20">
        <v>0</v>
      </c>
      <c r="K838" s="23">
        <v>42431</v>
      </c>
      <c r="L838" s="24">
        <v>39925.4</v>
      </c>
      <c r="M838" s="25" t="s">
        <v>885</v>
      </c>
    </row>
    <row r="839" spans="2:14" ht="15" x14ac:dyDescent="0.25">
      <c r="B839" s="8">
        <v>42430</v>
      </c>
      <c r="C839" s="9" t="s">
        <v>24</v>
      </c>
      <c r="D839" s="9" t="s">
        <v>618</v>
      </c>
      <c r="E839" s="10" t="s">
        <v>619</v>
      </c>
      <c r="F839" s="11">
        <v>-71178.080000000002</v>
      </c>
      <c r="G839" s="12">
        <v>1425</v>
      </c>
      <c r="H839" s="13">
        <v>49.939</v>
      </c>
      <c r="I839" s="11">
        <v>-15</v>
      </c>
      <c r="J839" s="11">
        <v>0</v>
      </c>
      <c r="K839" s="14">
        <v>42433</v>
      </c>
      <c r="L839" s="15">
        <v>-71163.08</v>
      </c>
      <c r="M839" s="25" t="s">
        <v>883</v>
      </c>
    </row>
    <row r="840" spans="2:14" ht="15" x14ac:dyDescent="0.25">
      <c r="B840" s="17">
        <v>42430</v>
      </c>
      <c r="C840" s="18" t="s">
        <v>24</v>
      </c>
      <c r="D840" s="18" t="s">
        <v>599</v>
      </c>
      <c r="E840" s="19" t="s">
        <v>600</v>
      </c>
      <c r="F840" s="20">
        <v>68652.98</v>
      </c>
      <c r="G840" s="21">
        <v>-750</v>
      </c>
      <c r="H840" s="22">
        <v>91.557299999999998</v>
      </c>
      <c r="I840" s="20">
        <v>-15</v>
      </c>
      <c r="J840" s="20">
        <v>0</v>
      </c>
      <c r="K840" s="23">
        <v>42433</v>
      </c>
      <c r="L840" s="24">
        <v>68667.98</v>
      </c>
      <c r="M840" s="25" t="s">
        <v>884</v>
      </c>
    </row>
    <row r="841" spans="2:14" ht="15" x14ac:dyDescent="0.25">
      <c r="B841" s="8">
        <v>42430</v>
      </c>
      <c r="C841" s="9" t="s">
        <v>105</v>
      </c>
      <c r="D841" s="9" t="s">
        <v>264</v>
      </c>
      <c r="E841" s="10" t="s">
        <v>265</v>
      </c>
      <c r="F841" s="11">
        <v>-87900.34</v>
      </c>
      <c r="G841" s="12">
        <v>880</v>
      </c>
      <c r="H841" s="13">
        <v>99.869704999999996</v>
      </c>
      <c r="I841" s="11">
        <v>-15</v>
      </c>
      <c r="J841" s="11">
        <v>0</v>
      </c>
      <c r="K841" s="14">
        <v>42433</v>
      </c>
      <c r="L841" s="15">
        <v>-87885.34</v>
      </c>
      <c r="M841" s="43" t="s">
        <v>886</v>
      </c>
      <c r="N841" s="1" t="s">
        <v>897</v>
      </c>
    </row>
    <row r="842" spans="2:14" ht="15" x14ac:dyDescent="0.25">
      <c r="B842" s="17">
        <v>42430</v>
      </c>
      <c r="C842" s="18" t="s">
        <v>105</v>
      </c>
      <c r="D842" s="18" t="s">
        <v>264</v>
      </c>
      <c r="E842" s="19" t="s">
        <v>265</v>
      </c>
      <c r="F842" s="20">
        <v>43179.839999999997</v>
      </c>
      <c r="G842" s="21">
        <v>-440</v>
      </c>
      <c r="H842" s="22">
        <v>98.170100000000005</v>
      </c>
      <c r="I842" s="20">
        <v>-15</v>
      </c>
      <c r="J842" s="20">
        <v>0</v>
      </c>
      <c r="K842" s="23">
        <v>42433</v>
      </c>
      <c r="L842" s="24">
        <v>43194.84</v>
      </c>
      <c r="M842" s="43" t="s">
        <v>885</v>
      </c>
      <c r="N842" s="1" t="s">
        <v>898</v>
      </c>
    </row>
    <row r="843" spans="2:14" ht="15" x14ac:dyDescent="0.25">
      <c r="B843" s="8">
        <v>42438</v>
      </c>
      <c r="C843" s="9" t="s">
        <v>11</v>
      </c>
      <c r="D843" s="9" t="s">
        <v>620</v>
      </c>
      <c r="E843" s="10" t="s">
        <v>621</v>
      </c>
      <c r="F843" s="11">
        <v>-69250.92</v>
      </c>
      <c r="G843" s="12">
        <v>900</v>
      </c>
      <c r="H843" s="13">
        <v>76.928799999999995</v>
      </c>
      <c r="I843" s="11">
        <v>-15</v>
      </c>
      <c r="J843" s="11">
        <v>0</v>
      </c>
      <c r="K843" s="14">
        <v>42443</v>
      </c>
      <c r="L843" s="15">
        <v>-69235.92</v>
      </c>
      <c r="M843" s="25" t="s">
        <v>883</v>
      </c>
    </row>
    <row r="844" spans="2:14" ht="15" x14ac:dyDescent="0.25">
      <c r="B844" s="17">
        <v>42438</v>
      </c>
      <c r="C844" s="18" t="s">
        <v>11</v>
      </c>
      <c r="D844" s="18" t="s">
        <v>603</v>
      </c>
      <c r="E844" s="19" t="s">
        <v>604</v>
      </c>
      <c r="F844" s="20">
        <v>70997.5</v>
      </c>
      <c r="G844" s="21">
        <v>-3250</v>
      </c>
      <c r="H844" s="22">
        <v>21.85</v>
      </c>
      <c r="I844" s="20">
        <v>-15</v>
      </c>
      <c r="J844" s="20">
        <v>0</v>
      </c>
      <c r="K844" s="23">
        <v>42443</v>
      </c>
      <c r="L844" s="24">
        <v>71012.5</v>
      </c>
      <c r="M844" s="25" t="s">
        <v>884</v>
      </c>
    </row>
    <row r="845" spans="2:14" ht="15" x14ac:dyDescent="0.25">
      <c r="B845" s="8">
        <v>42445</v>
      </c>
      <c r="C845" s="9" t="s">
        <v>54</v>
      </c>
      <c r="D845" s="9" t="s">
        <v>503</v>
      </c>
      <c r="E845" s="10" t="s">
        <v>504</v>
      </c>
      <c r="F845" s="11">
        <v>84753.67</v>
      </c>
      <c r="G845" s="12">
        <v>-1850</v>
      </c>
      <c r="H845" s="13">
        <v>45.82</v>
      </c>
      <c r="I845" s="11">
        <v>-15</v>
      </c>
      <c r="J845" s="11">
        <v>0</v>
      </c>
      <c r="K845" s="14">
        <v>42450</v>
      </c>
      <c r="L845" s="15">
        <v>84768.67</v>
      </c>
      <c r="M845" s="25" t="s">
        <v>884</v>
      </c>
    </row>
    <row r="846" spans="2:14" ht="15" x14ac:dyDescent="0.25">
      <c r="B846" s="17">
        <v>42445</v>
      </c>
      <c r="C846" s="18" t="s">
        <v>17</v>
      </c>
      <c r="D846" s="18" t="s">
        <v>397</v>
      </c>
      <c r="E846" s="19" t="s">
        <v>398</v>
      </c>
      <c r="F846" s="20">
        <v>25188.27</v>
      </c>
      <c r="G846" s="21">
        <v>-300</v>
      </c>
      <c r="H846" s="22">
        <v>84.01</v>
      </c>
      <c r="I846" s="20">
        <v>-15</v>
      </c>
      <c r="J846" s="20">
        <v>0</v>
      </c>
      <c r="K846" s="23">
        <v>42450</v>
      </c>
      <c r="L846" s="24">
        <v>25203.27</v>
      </c>
      <c r="M846" s="25" t="s">
        <v>885</v>
      </c>
    </row>
    <row r="847" spans="2:14" ht="15" x14ac:dyDescent="0.25">
      <c r="B847" s="8">
        <v>42450</v>
      </c>
      <c r="C847" s="9" t="s">
        <v>44</v>
      </c>
      <c r="D847" s="9" t="s">
        <v>601</v>
      </c>
      <c r="E847" s="10" t="s">
        <v>602</v>
      </c>
      <c r="F847" s="11">
        <v>45516.2</v>
      </c>
      <c r="G847" s="12">
        <v>-1100</v>
      </c>
      <c r="H847" s="13">
        <v>41.39</v>
      </c>
      <c r="I847" s="11">
        <v>-15</v>
      </c>
      <c r="J847" s="11">
        <v>0</v>
      </c>
      <c r="K847" s="14">
        <v>42453</v>
      </c>
      <c r="L847" s="15">
        <v>45531.199999999997</v>
      </c>
      <c r="M847" s="25" t="s">
        <v>885</v>
      </c>
    </row>
    <row r="848" spans="2:14" ht="15" x14ac:dyDescent="0.25">
      <c r="B848" s="17">
        <v>42450</v>
      </c>
      <c r="C848" s="18" t="s">
        <v>44</v>
      </c>
      <c r="D848" s="18" t="s">
        <v>76</v>
      </c>
      <c r="E848" s="19" t="s">
        <v>77</v>
      </c>
      <c r="F848" s="20">
        <v>-54903.82</v>
      </c>
      <c r="G848" s="21">
        <v>700</v>
      </c>
      <c r="H848" s="22">
        <v>78.41</v>
      </c>
      <c r="I848" s="20">
        <v>-15</v>
      </c>
      <c r="J848" s="20">
        <v>0</v>
      </c>
      <c r="K848" s="23">
        <v>42453</v>
      </c>
      <c r="L848" s="24">
        <v>-54888.82</v>
      </c>
      <c r="M848" s="25" t="s">
        <v>883</v>
      </c>
    </row>
    <row r="849" spans="2:13" ht="15" x14ac:dyDescent="0.25">
      <c r="B849" s="8">
        <v>42460</v>
      </c>
      <c r="C849" s="9" t="s">
        <v>27</v>
      </c>
      <c r="D849" s="9" t="s">
        <v>187</v>
      </c>
      <c r="E849" s="10" t="s">
        <v>188</v>
      </c>
      <c r="F849" s="11">
        <v>-97970.36</v>
      </c>
      <c r="G849" s="12">
        <v>1025</v>
      </c>
      <c r="H849" s="13">
        <v>95.57</v>
      </c>
      <c r="I849" s="11">
        <v>-15</v>
      </c>
      <c r="J849" s="11">
        <v>0</v>
      </c>
      <c r="K849" s="14">
        <v>42465</v>
      </c>
      <c r="L849" s="15">
        <v>-97955.36</v>
      </c>
      <c r="M849" s="25" t="s">
        <v>883</v>
      </c>
    </row>
    <row r="850" spans="2:13" ht="15" x14ac:dyDescent="0.25">
      <c r="B850" s="17">
        <v>42460</v>
      </c>
      <c r="C850" s="18" t="s">
        <v>27</v>
      </c>
      <c r="D850" s="18" t="s">
        <v>64</v>
      </c>
      <c r="E850" s="19" t="s">
        <v>65</v>
      </c>
      <c r="F850" s="20">
        <v>29574.98</v>
      </c>
      <c r="G850" s="21">
        <v>-350</v>
      </c>
      <c r="H850" s="22">
        <v>84.54</v>
      </c>
      <c r="I850" s="20">
        <v>-15</v>
      </c>
      <c r="J850" s="20">
        <v>0</v>
      </c>
      <c r="K850" s="23">
        <v>42465</v>
      </c>
      <c r="L850" s="24">
        <v>29589.98</v>
      </c>
      <c r="M850" s="25" t="s">
        <v>885</v>
      </c>
    </row>
    <row r="851" spans="2:13" ht="15" x14ac:dyDescent="0.25">
      <c r="B851" s="8">
        <v>42464</v>
      </c>
      <c r="C851" s="9" t="s">
        <v>54</v>
      </c>
      <c r="D851" s="9" t="s">
        <v>331</v>
      </c>
      <c r="E851" s="10" t="s">
        <v>332</v>
      </c>
      <c r="F851" s="11">
        <v>-69528.36</v>
      </c>
      <c r="G851" s="12">
        <v>920</v>
      </c>
      <c r="H851" s="13">
        <v>75.56</v>
      </c>
      <c r="I851" s="11">
        <v>-15</v>
      </c>
      <c r="J851" s="11">
        <v>0</v>
      </c>
      <c r="K851" s="14">
        <v>42467</v>
      </c>
      <c r="L851" s="15">
        <v>-69513.36</v>
      </c>
      <c r="M851" s="25" t="s">
        <v>883</v>
      </c>
    </row>
    <row r="852" spans="2:13" ht="15" x14ac:dyDescent="0.25">
      <c r="B852" s="17">
        <v>42464</v>
      </c>
      <c r="C852" s="18" t="s">
        <v>54</v>
      </c>
      <c r="D852" s="18" t="s">
        <v>558</v>
      </c>
      <c r="E852" s="19" t="s">
        <v>559</v>
      </c>
      <c r="F852" s="20">
        <v>-52471.71</v>
      </c>
      <c r="G852" s="21">
        <v>880</v>
      </c>
      <c r="H852" s="22">
        <v>59.61</v>
      </c>
      <c r="I852" s="20">
        <v>-15</v>
      </c>
      <c r="J852" s="20">
        <v>0</v>
      </c>
      <c r="K852" s="23">
        <v>42467</v>
      </c>
      <c r="L852" s="24">
        <v>-52456.71</v>
      </c>
      <c r="M852" s="25" t="s">
        <v>883</v>
      </c>
    </row>
    <row r="853" spans="2:13" ht="15" x14ac:dyDescent="0.25">
      <c r="B853" s="8">
        <v>42464</v>
      </c>
      <c r="C853" s="9" t="s">
        <v>44</v>
      </c>
      <c r="D853" s="9" t="s">
        <v>601</v>
      </c>
      <c r="E853" s="10" t="s">
        <v>602</v>
      </c>
      <c r="F853" s="11">
        <v>410.93</v>
      </c>
      <c r="G853" s="12">
        <v>-10</v>
      </c>
      <c r="H853" s="13">
        <v>42.59</v>
      </c>
      <c r="I853" s="11">
        <v>-15</v>
      </c>
      <c r="J853" s="11">
        <v>0</v>
      </c>
      <c r="K853" s="14">
        <v>42467</v>
      </c>
      <c r="L853" s="15">
        <v>425.93</v>
      </c>
      <c r="M853" s="25" t="s">
        <v>884</v>
      </c>
    </row>
    <row r="854" spans="2:13" ht="15" x14ac:dyDescent="0.25">
      <c r="B854" s="17">
        <v>42465</v>
      </c>
      <c r="C854" s="18" t="s">
        <v>24</v>
      </c>
      <c r="D854" s="18" t="s">
        <v>25</v>
      </c>
      <c r="E854" s="19" t="s">
        <v>26</v>
      </c>
      <c r="F854" s="20">
        <v>21288.38</v>
      </c>
      <c r="G854" s="21">
        <v>-27</v>
      </c>
      <c r="H854" s="22">
        <v>789.01</v>
      </c>
      <c r="I854" s="20">
        <v>-15</v>
      </c>
      <c r="J854" s="20">
        <v>0</v>
      </c>
      <c r="K854" s="23">
        <v>42468</v>
      </c>
      <c r="L854" s="24">
        <v>21303.38</v>
      </c>
      <c r="M854" s="25" t="s">
        <v>885</v>
      </c>
    </row>
    <row r="855" spans="2:13" ht="15" x14ac:dyDescent="0.25">
      <c r="B855" s="8">
        <v>42465</v>
      </c>
      <c r="C855" s="9" t="s">
        <v>24</v>
      </c>
      <c r="D855" s="9" t="s">
        <v>550</v>
      </c>
      <c r="E855" s="10" t="s">
        <v>551</v>
      </c>
      <c r="F855" s="11">
        <v>23205.64</v>
      </c>
      <c r="G855" s="12">
        <v>-390</v>
      </c>
      <c r="H855" s="13">
        <v>59.54</v>
      </c>
      <c r="I855" s="11">
        <v>-15</v>
      </c>
      <c r="J855" s="11">
        <v>0</v>
      </c>
      <c r="K855" s="14">
        <v>42468</v>
      </c>
      <c r="L855" s="15">
        <v>23220.639999999999</v>
      </c>
      <c r="M855" s="25" t="s">
        <v>885</v>
      </c>
    </row>
    <row r="856" spans="2:13" ht="15" x14ac:dyDescent="0.25">
      <c r="B856" s="17">
        <v>42465</v>
      </c>
      <c r="C856" s="18" t="s">
        <v>27</v>
      </c>
      <c r="D856" s="18" t="s">
        <v>101</v>
      </c>
      <c r="E856" s="19" t="s">
        <v>102</v>
      </c>
      <c r="F856" s="20">
        <v>-49868.9</v>
      </c>
      <c r="G856" s="21">
        <v>1050</v>
      </c>
      <c r="H856" s="22">
        <v>47.48</v>
      </c>
      <c r="I856" s="20">
        <v>-15</v>
      </c>
      <c r="J856" s="20">
        <v>0</v>
      </c>
      <c r="K856" s="23">
        <v>42468</v>
      </c>
      <c r="L856" s="24">
        <v>-49853.9</v>
      </c>
      <c r="M856" s="25" t="s">
        <v>883</v>
      </c>
    </row>
    <row r="857" spans="2:13" ht="15" x14ac:dyDescent="0.25">
      <c r="B857" s="8">
        <v>42465</v>
      </c>
      <c r="C857" s="9" t="s">
        <v>13</v>
      </c>
      <c r="D857" s="9" t="s">
        <v>14</v>
      </c>
      <c r="E857" s="10" t="s">
        <v>15</v>
      </c>
      <c r="F857" s="11">
        <v>-26823.8</v>
      </c>
      <c r="G857" s="12">
        <v>80</v>
      </c>
      <c r="H857" s="13">
        <v>335.11</v>
      </c>
      <c r="I857" s="11">
        <v>-15</v>
      </c>
      <c r="J857" s="11">
        <v>0</v>
      </c>
      <c r="K857" s="14">
        <v>42468</v>
      </c>
      <c r="L857" s="15">
        <v>-26808.799999999999</v>
      </c>
      <c r="M857" s="25" t="s">
        <v>886</v>
      </c>
    </row>
    <row r="858" spans="2:13" ht="15" x14ac:dyDescent="0.25">
      <c r="B858" s="17">
        <v>42465</v>
      </c>
      <c r="C858" s="18" t="s">
        <v>13</v>
      </c>
      <c r="D858" s="18" t="s">
        <v>89</v>
      </c>
      <c r="E858" s="19" t="s">
        <v>90</v>
      </c>
      <c r="F858" s="20">
        <v>25192.799999999999</v>
      </c>
      <c r="G858" s="21">
        <v>-430</v>
      </c>
      <c r="H858" s="22">
        <v>58.62</v>
      </c>
      <c r="I858" s="20">
        <v>-15</v>
      </c>
      <c r="J858" s="20">
        <v>0</v>
      </c>
      <c r="K858" s="23">
        <v>42468</v>
      </c>
      <c r="L858" s="24">
        <v>25207.8</v>
      </c>
      <c r="M858" s="25" t="s">
        <v>885</v>
      </c>
    </row>
    <row r="859" spans="2:13" ht="15" x14ac:dyDescent="0.25">
      <c r="B859" s="8">
        <v>42465</v>
      </c>
      <c r="C859" s="9" t="s">
        <v>13</v>
      </c>
      <c r="D859" s="9" t="s">
        <v>161</v>
      </c>
      <c r="E859" s="10" t="s">
        <v>162</v>
      </c>
      <c r="F859" s="11">
        <v>25623.27</v>
      </c>
      <c r="G859" s="12">
        <v>-535</v>
      </c>
      <c r="H859" s="13">
        <v>47.92</v>
      </c>
      <c r="I859" s="11">
        <v>-15</v>
      </c>
      <c r="J859" s="11">
        <v>0</v>
      </c>
      <c r="K859" s="14">
        <v>42468</v>
      </c>
      <c r="L859" s="15">
        <v>25638.27</v>
      </c>
      <c r="M859" s="25" t="s">
        <v>885</v>
      </c>
    </row>
    <row r="860" spans="2:13" ht="15" x14ac:dyDescent="0.25">
      <c r="B860" s="17">
        <v>42472</v>
      </c>
      <c r="C860" s="18" t="s">
        <v>105</v>
      </c>
      <c r="D860" s="18" t="s">
        <v>533</v>
      </c>
      <c r="E860" s="19" t="s">
        <v>534</v>
      </c>
      <c r="F860" s="20">
        <v>22187.56</v>
      </c>
      <c r="G860" s="21">
        <v>-200</v>
      </c>
      <c r="H860" s="22">
        <v>111.01</v>
      </c>
      <c r="I860" s="20">
        <v>-15</v>
      </c>
      <c r="J860" s="20">
        <v>0</v>
      </c>
      <c r="K860" s="23">
        <v>42475</v>
      </c>
      <c r="L860" s="24">
        <v>22202.560000000001</v>
      </c>
      <c r="M860" s="25" t="s">
        <v>885</v>
      </c>
    </row>
    <row r="861" spans="2:13" ht="15" x14ac:dyDescent="0.25">
      <c r="B861" s="8">
        <v>42474</v>
      </c>
      <c r="C861" s="9" t="s">
        <v>13</v>
      </c>
      <c r="D861" s="9" t="s">
        <v>583</v>
      </c>
      <c r="E861" s="10" t="s">
        <v>584</v>
      </c>
      <c r="F861" s="11">
        <v>83878.509999999995</v>
      </c>
      <c r="G861" s="12">
        <v>-2426</v>
      </c>
      <c r="H861" s="13">
        <v>34.58</v>
      </c>
      <c r="I861" s="11">
        <v>-15</v>
      </c>
      <c r="J861" s="11">
        <v>0</v>
      </c>
      <c r="K861" s="14">
        <v>42479</v>
      </c>
      <c r="L861" s="15">
        <v>83893.51</v>
      </c>
      <c r="M861" s="25" t="s">
        <v>884</v>
      </c>
    </row>
    <row r="862" spans="2:13" ht="15" x14ac:dyDescent="0.25">
      <c r="B862" s="17">
        <v>42474</v>
      </c>
      <c r="C862" s="18" t="s">
        <v>13</v>
      </c>
      <c r="D862" s="18" t="s">
        <v>622</v>
      </c>
      <c r="E862" s="19" t="s">
        <v>623</v>
      </c>
      <c r="F862" s="20">
        <v>-100801.43</v>
      </c>
      <c r="G862" s="21">
        <v>1005</v>
      </c>
      <c r="H862" s="22">
        <v>100.29</v>
      </c>
      <c r="I862" s="20">
        <v>-15</v>
      </c>
      <c r="J862" s="20">
        <v>0</v>
      </c>
      <c r="K862" s="23">
        <v>42479</v>
      </c>
      <c r="L862" s="24">
        <v>-100786.43</v>
      </c>
      <c r="M862" s="25" t="s">
        <v>883</v>
      </c>
    </row>
    <row r="863" spans="2:13" ht="15" x14ac:dyDescent="0.25">
      <c r="B863" s="8">
        <v>42475</v>
      </c>
      <c r="C863" s="9" t="s">
        <v>68</v>
      </c>
      <c r="D863" s="9" t="s">
        <v>133</v>
      </c>
      <c r="E863" s="10" t="s">
        <v>134</v>
      </c>
      <c r="F863" s="11">
        <v>-125439.42</v>
      </c>
      <c r="G863" s="12">
        <v>2900</v>
      </c>
      <c r="H863" s="13">
        <v>43.25</v>
      </c>
      <c r="I863" s="11">
        <v>-15</v>
      </c>
      <c r="J863" s="11">
        <v>0</v>
      </c>
      <c r="K863" s="14">
        <v>42480</v>
      </c>
      <c r="L863" s="15">
        <v>-125424.42</v>
      </c>
      <c r="M863" s="25" t="s">
        <v>883</v>
      </c>
    </row>
    <row r="864" spans="2:13" ht="15" x14ac:dyDescent="0.25">
      <c r="B864" s="17">
        <v>42475</v>
      </c>
      <c r="C864" s="18" t="s">
        <v>68</v>
      </c>
      <c r="D864" s="18" t="s">
        <v>471</v>
      </c>
      <c r="E864" s="19" t="s">
        <v>549</v>
      </c>
      <c r="F864" s="20">
        <v>134686</v>
      </c>
      <c r="G864" s="21">
        <v>-1750</v>
      </c>
      <c r="H864" s="22">
        <v>76.97</v>
      </c>
      <c r="I864" s="20">
        <v>-15</v>
      </c>
      <c r="J864" s="20">
        <v>0</v>
      </c>
      <c r="K864" s="23">
        <v>42480</v>
      </c>
      <c r="L864" s="24">
        <v>134701</v>
      </c>
      <c r="M864" s="25" t="s">
        <v>884</v>
      </c>
    </row>
    <row r="865" spans="2:13" ht="15" x14ac:dyDescent="0.25">
      <c r="B865" s="8">
        <v>42478</v>
      </c>
      <c r="C865" s="9" t="s">
        <v>24</v>
      </c>
      <c r="D865" s="9" t="s">
        <v>618</v>
      </c>
      <c r="E865" s="10" t="s">
        <v>619</v>
      </c>
      <c r="F865" s="11">
        <v>66967.98</v>
      </c>
      <c r="G865" s="12">
        <v>-1425</v>
      </c>
      <c r="H865" s="13">
        <v>47.01</v>
      </c>
      <c r="I865" s="11">
        <v>-15</v>
      </c>
      <c r="J865" s="11">
        <v>0</v>
      </c>
      <c r="K865" s="14">
        <v>42481</v>
      </c>
      <c r="L865" s="15">
        <v>66982.98</v>
      </c>
      <c r="M865" s="25" t="s">
        <v>884</v>
      </c>
    </row>
    <row r="866" spans="2:13" ht="15" x14ac:dyDescent="0.25">
      <c r="B866" s="17">
        <v>42489</v>
      </c>
      <c r="C866" s="18" t="s">
        <v>27</v>
      </c>
      <c r="D866" s="18" t="s">
        <v>101</v>
      </c>
      <c r="E866" s="19" t="s">
        <v>102</v>
      </c>
      <c r="F866" s="20">
        <v>-25978.45</v>
      </c>
      <c r="G866" s="21">
        <v>475</v>
      </c>
      <c r="H866" s="22">
        <v>54.66</v>
      </c>
      <c r="I866" s="20">
        <v>-15</v>
      </c>
      <c r="J866" s="20">
        <v>0</v>
      </c>
      <c r="K866" s="23">
        <v>42494</v>
      </c>
      <c r="L866" s="24">
        <v>-25963.45</v>
      </c>
      <c r="M866" s="25" t="s">
        <v>886</v>
      </c>
    </row>
    <row r="867" spans="2:13" ht="15" x14ac:dyDescent="0.25">
      <c r="B867" s="8">
        <v>42489</v>
      </c>
      <c r="C867" s="9" t="s">
        <v>27</v>
      </c>
      <c r="D867" s="9" t="s">
        <v>64</v>
      </c>
      <c r="E867" s="10" t="s">
        <v>65</v>
      </c>
      <c r="F867" s="11">
        <v>46359.3</v>
      </c>
      <c r="G867" s="12">
        <v>-525</v>
      </c>
      <c r="H867" s="13">
        <v>88.33</v>
      </c>
      <c r="I867" s="11">
        <v>-15</v>
      </c>
      <c r="J867" s="11">
        <v>0</v>
      </c>
      <c r="K867" s="14">
        <v>42494</v>
      </c>
      <c r="L867" s="15">
        <v>46374.3</v>
      </c>
      <c r="M867" s="25" t="s">
        <v>885</v>
      </c>
    </row>
    <row r="868" spans="2:13" ht="15" x14ac:dyDescent="0.25">
      <c r="B868" s="17">
        <v>42489</v>
      </c>
      <c r="C868" s="18" t="s">
        <v>27</v>
      </c>
      <c r="D868" s="18" t="s">
        <v>236</v>
      </c>
      <c r="E868" s="19" t="s">
        <v>237</v>
      </c>
      <c r="F868" s="20">
        <v>-39421.85</v>
      </c>
      <c r="G868" s="21">
        <v>495</v>
      </c>
      <c r="H868" s="22">
        <v>79.61</v>
      </c>
      <c r="I868" s="20">
        <v>-15</v>
      </c>
      <c r="J868" s="20">
        <v>0</v>
      </c>
      <c r="K868" s="23">
        <v>42494</v>
      </c>
      <c r="L868" s="24">
        <v>-39406.85</v>
      </c>
      <c r="M868" s="25" t="s">
        <v>886</v>
      </c>
    </row>
    <row r="869" spans="2:13" ht="15" x14ac:dyDescent="0.25">
      <c r="B869" s="8">
        <v>42492</v>
      </c>
      <c r="C869" s="9" t="s">
        <v>24</v>
      </c>
      <c r="D869" s="9" t="s">
        <v>624</v>
      </c>
      <c r="E869" s="10" t="s">
        <v>625</v>
      </c>
      <c r="F869" s="11">
        <v>-61282.62</v>
      </c>
      <c r="G869" s="12">
        <v>313</v>
      </c>
      <c r="H869" s="13">
        <v>195.74</v>
      </c>
      <c r="I869" s="11">
        <v>-15</v>
      </c>
      <c r="J869" s="11">
        <v>0</v>
      </c>
      <c r="K869" s="14">
        <v>42495</v>
      </c>
      <c r="L869" s="15">
        <v>-61267.62</v>
      </c>
      <c r="M869" s="25" t="s">
        <v>883</v>
      </c>
    </row>
    <row r="870" spans="2:13" ht="15" x14ac:dyDescent="0.25">
      <c r="B870" s="17">
        <v>42492</v>
      </c>
      <c r="C870" s="18" t="s">
        <v>11</v>
      </c>
      <c r="D870" s="18" t="s">
        <v>593</v>
      </c>
      <c r="E870" s="19" t="s">
        <v>594</v>
      </c>
      <c r="F870" s="20">
        <v>25720.03</v>
      </c>
      <c r="G870" s="21">
        <v>-250</v>
      </c>
      <c r="H870" s="22">
        <v>102.94</v>
      </c>
      <c r="I870" s="20">
        <v>-15</v>
      </c>
      <c r="J870" s="20">
        <v>0</v>
      </c>
      <c r="K870" s="23">
        <v>42495</v>
      </c>
      <c r="L870" s="24">
        <v>25735.03</v>
      </c>
      <c r="M870" s="25" t="s">
        <v>885</v>
      </c>
    </row>
    <row r="871" spans="2:13" ht="15" x14ac:dyDescent="0.25">
      <c r="B871" s="8">
        <v>42492</v>
      </c>
      <c r="C871" s="9" t="s">
        <v>11</v>
      </c>
      <c r="D871" s="9" t="s">
        <v>22</v>
      </c>
      <c r="E871" s="10" t="s">
        <v>23</v>
      </c>
      <c r="F871" s="11">
        <v>39845.24</v>
      </c>
      <c r="G871" s="12">
        <v>-595</v>
      </c>
      <c r="H871" s="13">
        <v>66.989999999999995</v>
      </c>
      <c r="I871" s="11">
        <v>-15</v>
      </c>
      <c r="J871" s="11">
        <v>0</v>
      </c>
      <c r="K871" s="14">
        <v>42495</v>
      </c>
      <c r="L871" s="15">
        <v>39860.239999999998</v>
      </c>
      <c r="M871" s="25" t="s">
        <v>885</v>
      </c>
    </row>
    <row r="872" spans="2:13" ht="15" x14ac:dyDescent="0.25">
      <c r="B872" s="17">
        <v>42492</v>
      </c>
      <c r="C872" s="18" t="s">
        <v>44</v>
      </c>
      <c r="D872" s="18" t="s">
        <v>254</v>
      </c>
      <c r="E872" s="19" t="s">
        <v>255</v>
      </c>
      <c r="F872" s="20">
        <v>10555.78</v>
      </c>
      <c r="G872" s="21">
        <v>-147</v>
      </c>
      <c r="H872" s="22">
        <v>71.91</v>
      </c>
      <c r="I872" s="20">
        <v>-15</v>
      </c>
      <c r="J872" s="20">
        <v>0</v>
      </c>
      <c r="K872" s="23">
        <v>42495</v>
      </c>
      <c r="L872" s="24">
        <v>10570.78</v>
      </c>
      <c r="M872" s="25" t="s">
        <v>885</v>
      </c>
    </row>
    <row r="873" spans="2:13" ht="15" x14ac:dyDescent="0.25">
      <c r="B873" s="8">
        <v>42492</v>
      </c>
      <c r="C873" s="9" t="s">
        <v>44</v>
      </c>
      <c r="D873" s="9" t="s">
        <v>76</v>
      </c>
      <c r="E873" s="10" t="s">
        <v>77</v>
      </c>
      <c r="F873" s="11">
        <v>11345.31</v>
      </c>
      <c r="G873" s="12">
        <v>-150</v>
      </c>
      <c r="H873" s="13">
        <v>75.739999999999995</v>
      </c>
      <c r="I873" s="11">
        <v>-15</v>
      </c>
      <c r="J873" s="11">
        <v>0</v>
      </c>
      <c r="K873" s="14">
        <v>42495</v>
      </c>
      <c r="L873" s="15">
        <v>11360.31</v>
      </c>
      <c r="M873" s="25" t="s">
        <v>885</v>
      </c>
    </row>
    <row r="874" spans="2:13" ht="15" x14ac:dyDescent="0.25">
      <c r="B874" s="17">
        <v>42492</v>
      </c>
      <c r="C874" s="18" t="s">
        <v>44</v>
      </c>
      <c r="D874" s="18" t="s">
        <v>319</v>
      </c>
      <c r="E874" s="19" t="s">
        <v>626</v>
      </c>
      <c r="F874" s="20">
        <v>13020.19</v>
      </c>
      <c r="G874" s="21">
        <v>-224</v>
      </c>
      <c r="H874" s="22">
        <v>58.19</v>
      </c>
      <c r="I874" s="20">
        <v>-15</v>
      </c>
      <c r="J874" s="20">
        <v>0</v>
      </c>
      <c r="K874" s="23">
        <v>42495</v>
      </c>
      <c r="L874" s="24">
        <v>13035.19</v>
      </c>
      <c r="M874" s="25" t="s">
        <v>885</v>
      </c>
    </row>
    <row r="875" spans="2:13" ht="15" x14ac:dyDescent="0.25">
      <c r="B875" s="8">
        <v>42496</v>
      </c>
      <c r="C875" s="9" t="s">
        <v>11</v>
      </c>
      <c r="D875" s="9" t="s">
        <v>627</v>
      </c>
      <c r="E875" s="10" t="s">
        <v>628</v>
      </c>
      <c r="F875" s="11">
        <v>-83721.919999999998</v>
      </c>
      <c r="G875" s="12">
        <v>2200</v>
      </c>
      <c r="H875" s="13">
        <v>38.049999999999997</v>
      </c>
      <c r="I875" s="11">
        <v>-15</v>
      </c>
      <c r="J875" s="11">
        <v>0</v>
      </c>
      <c r="K875" s="14">
        <v>42501</v>
      </c>
      <c r="L875" s="15">
        <v>-83706.92</v>
      </c>
      <c r="M875" s="25" t="s">
        <v>883</v>
      </c>
    </row>
    <row r="876" spans="2:13" ht="15" x14ac:dyDescent="0.25">
      <c r="B876" s="17">
        <v>42506</v>
      </c>
      <c r="C876" s="18" t="s">
        <v>24</v>
      </c>
      <c r="D876" s="18" t="s">
        <v>215</v>
      </c>
      <c r="E876" s="19" t="s">
        <v>216</v>
      </c>
      <c r="F876" s="20">
        <v>-46782.77</v>
      </c>
      <c r="G876" s="21">
        <v>935</v>
      </c>
      <c r="H876" s="22">
        <v>50.02</v>
      </c>
      <c r="I876" s="20">
        <v>-15</v>
      </c>
      <c r="J876" s="20">
        <v>0</v>
      </c>
      <c r="K876" s="23">
        <v>42509</v>
      </c>
      <c r="L876" s="24">
        <v>-46767.77</v>
      </c>
      <c r="M876" s="25" t="s">
        <v>883</v>
      </c>
    </row>
    <row r="877" spans="2:13" ht="15" x14ac:dyDescent="0.25">
      <c r="B877" s="8">
        <v>42506</v>
      </c>
      <c r="C877" s="9" t="s">
        <v>24</v>
      </c>
      <c r="D877" s="9" t="s">
        <v>541</v>
      </c>
      <c r="E877" s="10" t="s">
        <v>542</v>
      </c>
      <c r="F877" s="11">
        <v>127079.5</v>
      </c>
      <c r="G877" s="12">
        <v>-1625</v>
      </c>
      <c r="H877" s="13">
        <v>78.209999999999994</v>
      </c>
      <c r="I877" s="11">
        <v>-15</v>
      </c>
      <c r="J877" s="11">
        <v>0</v>
      </c>
      <c r="K877" s="14">
        <v>42509</v>
      </c>
      <c r="L877" s="15">
        <v>127094.5</v>
      </c>
      <c r="M877" s="25" t="s">
        <v>884</v>
      </c>
    </row>
    <row r="878" spans="2:13" ht="15" x14ac:dyDescent="0.25">
      <c r="B878" s="17">
        <v>42510</v>
      </c>
      <c r="C878" s="18" t="s">
        <v>24</v>
      </c>
      <c r="D878" s="18" t="s">
        <v>629</v>
      </c>
      <c r="E878" s="19" t="s">
        <v>630</v>
      </c>
      <c r="F878" s="20">
        <v>-70899.86</v>
      </c>
      <c r="G878" s="21">
        <v>1290</v>
      </c>
      <c r="H878" s="22">
        <v>54.95</v>
      </c>
      <c r="I878" s="20">
        <v>-15</v>
      </c>
      <c r="J878" s="20">
        <v>0</v>
      </c>
      <c r="K878" s="23">
        <v>42515</v>
      </c>
      <c r="L878" s="24">
        <v>-70884.86</v>
      </c>
      <c r="M878" s="25" t="s">
        <v>883</v>
      </c>
    </row>
    <row r="879" spans="2:13" ht="15" x14ac:dyDescent="0.25">
      <c r="B879" s="8">
        <v>42516</v>
      </c>
      <c r="C879" s="9" t="s">
        <v>59</v>
      </c>
      <c r="D879" s="9" t="s">
        <v>266</v>
      </c>
      <c r="E879" s="10" t="s">
        <v>267</v>
      </c>
      <c r="F879" s="11">
        <v>-49128.92</v>
      </c>
      <c r="G879" s="12">
        <v>1260</v>
      </c>
      <c r="H879" s="13">
        <v>38.979999999999997</v>
      </c>
      <c r="I879" s="11">
        <v>-15</v>
      </c>
      <c r="J879" s="11">
        <v>0</v>
      </c>
      <c r="K879" s="14">
        <v>42522</v>
      </c>
      <c r="L879" s="15">
        <v>-49113.919999999998</v>
      </c>
      <c r="M879" s="25" t="s">
        <v>886</v>
      </c>
    </row>
    <row r="880" spans="2:13" ht="15" x14ac:dyDescent="0.25">
      <c r="B880" s="17">
        <v>42516</v>
      </c>
      <c r="C880" s="18" t="s">
        <v>59</v>
      </c>
      <c r="D880" s="18" t="s">
        <v>60</v>
      </c>
      <c r="E880" s="19" t="s">
        <v>61</v>
      </c>
      <c r="F880" s="20">
        <v>34115.56</v>
      </c>
      <c r="G880" s="21">
        <v>-680</v>
      </c>
      <c r="H880" s="22">
        <v>50.19</v>
      </c>
      <c r="I880" s="20">
        <v>-15</v>
      </c>
      <c r="J880" s="20">
        <v>0</v>
      </c>
      <c r="K880" s="23">
        <v>42522</v>
      </c>
      <c r="L880" s="24">
        <v>34130.559999999998</v>
      </c>
      <c r="M880" s="25" t="s">
        <v>885</v>
      </c>
    </row>
    <row r="881" spans="2:13" ht="15" x14ac:dyDescent="0.25">
      <c r="B881" s="8">
        <v>42527</v>
      </c>
      <c r="C881" s="9" t="s">
        <v>17</v>
      </c>
      <c r="D881" s="9" t="s">
        <v>631</v>
      </c>
      <c r="E881" s="10" t="s">
        <v>632</v>
      </c>
      <c r="F881" s="11">
        <v>-31448.07</v>
      </c>
      <c r="G881" s="12">
        <v>730</v>
      </c>
      <c r="H881" s="13">
        <v>43.06</v>
      </c>
      <c r="I881" s="11">
        <v>-15</v>
      </c>
      <c r="J881" s="11">
        <v>0</v>
      </c>
      <c r="K881" s="14">
        <v>42530</v>
      </c>
      <c r="L881" s="15">
        <v>-31433.07</v>
      </c>
      <c r="M881" s="25" t="s">
        <v>883</v>
      </c>
    </row>
    <row r="882" spans="2:13" ht="15" x14ac:dyDescent="0.25">
      <c r="B882" s="17">
        <v>42537</v>
      </c>
      <c r="C882" s="18" t="s">
        <v>68</v>
      </c>
      <c r="D882" s="18" t="s">
        <v>589</v>
      </c>
      <c r="E882" s="19" t="s">
        <v>590</v>
      </c>
      <c r="F882" s="20">
        <v>-94710.8</v>
      </c>
      <c r="G882" s="21">
        <v>400</v>
      </c>
      <c r="H882" s="22">
        <v>236.74</v>
      </c>
      <c r="I882" s="20">
        <v>-15</v>
      </c>
      <c r="J882" s="20">
        <v>0</v>
      </c>
      <c r="K882" s="23">
        <v>42542</v>
      </c>
      <c r="L882" s="24">
        <v>-94695.8</v>
      </c>
      <c r="M882" s="25" t="s">
        <v>883</v>
      </c>
    </row>
    <row r="883" spans="2:13" ht="15" x14ac:dyDescent="0.25">
      <c r="B883" s="8">
        <v>42537</v>
      </c>
      <c r="C883" s="9" t="s">
        <v>68</v>
      </c>
      <c r="D883" s="9" t="s">
        <v>91</v>
      </c>
      <c r="E883" s="10" t="s">
        <v>92</v>
      </c>
      <c r="F883" s="11">
        <v>80508.59</v>
      </c>
      <c r="G883" s="12">
        <v>-1550</v>
      </c>
      <c r="H883" s="13">
        <v>51.95</v>
      </c>
      <c r="I883" s="11">
        <v>-15</v>
      </c>
      <c r="J883" s="11">
        <v>0</v>
      </c>
      <c r="K883" s="14">
        <v>42542</v>
      </c>
      <c r="L883" s="15">
        <v>80523.59</v>
      </c>
      <c r="M883" s="25" t="s">
        <v>884</v>
      </c>
    </row>
    <row r="884" spans="2:13" ht="15" x14ac:dyDescent="0.25">
      <c r="B884" s="17">
        <v>42543</v>
      </c>
      <c r="C884" s="18" t="s">
        <v>11</v>
      </c>
      <c r="D884" s="18" t="s">
        <v>620</v>
      </c>
      <c r="E884" s="19" t="s">
        <v>621</v>
      </c>
      <c r="F884" s="20">
        <v>-34234.04</v>
      </c>
      <c r="G884" s="21">
        <v>400</v>
      </c>
      <c r="H884" s="22">
        <v>85.55</v>
      </c>
      <c r="I884" s="20">
        <v>-15</v>
      </c>
      <c r="J884" s="20">
        <v>0</v>
      </c>
      <c r="K884" s="23">
        <v>42548</v>
      </c>
      <c r="L884" s="24">
        <v>-34219.040000000001</v>
      </c>
      <c r="M884" s="25" t="s">
        <v>886</v>
      </c>
    </row>
    <row r="885" spans="2:13" ht="15" x14ac:dyDescent="0.25">
      <c r="B885" s="8">
        <v>42543</v>
      </c>
      <c r="C885" s="9" t="s">
        <v>11</v>
      </c>
      <c r="D885" s="9" t="s">
        <v>12</v>
      </c>
      <c r="E885" s="10" t="s">
        <v>902</v>
      </c>
      <c r="F885" s="11">
        <v>33354.120000000003</v>
      </c>
      <c r="G885" s="12">
        <v>-400</v>
      </c>
      <c r="H885" s="13">
        <v>83.42</v>
      </c>
      <c r="I885" s="11">
        <v>-15</v>
      </c>
      <c r="J885" s="11">
        <v>0</v>
      </c>
      <c r="K885" s="14">
        <v>42548</v>
      </c>
      <c r="L885" s="15">
        <v>33369.120000000003</v>
      </c>
      <c r="M885" s="25" t="s">
        <v>885</v>
      </c>
    </row>
    <row r="886" spans="2:13" ht="15" x14ac:dyDescent="0.25">
      <c r="B886" s="17">
        <v>42544</v>
      </c>
      <c r="C886" s="18" t="s">
        <v>24</v>
      </c>
      <c r="D886" s="18" t="s">
        <v>550</v>
      </c>
      <c r="E886" s="19" t="s">
        <v>551</v>
      </c>
      <c r="F886" s="20">
        <v>34845.86</v>
      </c>
      <c r="G886" s="21">
        <v>-640</v>
      </c>
      <c r="H886" s="22">
        <v>54.47</v>
      </c>
      <c r="I886" s="20">
        <v>-15</v>
      </c>
      <c r="J886" s="20">
        <v>0</v>
      </c>
      <c r="K886" s="23">
        <v>42549</v>
      </c>
      <c r="L886" s="24">
        <v>34860.86</v>
      </c>
      <c r="M886" s="25" t="s">
        <v>885</v>
      </c>
    </row>
    <row r="887" spans="2:13" ht="15" x14ac:dyDescent="0.25">
      <c r="B887" s="8">
        <v>42563</v>
      </c>
      <c r="C887" s="9" t="s">
        <v>68</v>
      </c>
      <c r="D887" s="9" t="s">
        <v>248</v>
      </c>
      <c r="E887" s="10" t="s">
        <v>249</v>
      </c>
      <c r="F887" s="11">
        <v>30812.34</v>
      </c>
      <c r="G887" s="12">
        <v>-200</v>
      </c>
      <c r="H887" s="13">
        <v>154.13999999999999</v>
      </c>
      <c r="I887" s="11">
        <v>-15</v>
      </c>
      <c r="J887" s="11">
        <v>0</v>
      </c>
      <c r="K887" s="14">
        <v>42566</v>
      </c>
      <c r="L887" s="15">
        <v>30827.34</v>
      </c>
      <c r="M887" s="25" t="s">
        <v>885</v>
      </c>
    </row>
    <row r="888" spans="2:13" ht="15" x14ac:dyDescent="0.25">
      <c r="B888" s="17">
        <v>42563</v>
      </c>
      <c r="C888" s="18" t="s">
        <v>54</v>
      </c>
      <c r="D888" s="18" t="s">
        <v>129</v>
      </c>
      <c r="E888" s="19" t="s">
        <v>130</v>
      </c>
      <c r="F888" s="20">
        <v>24935.31</v>
      </c>
      <c r="G888" s="21">
        <v>-770</v>
      </c>
      <c r="H888" s="22">
        <v>32.4</v>
      </c>
      <c r="I888" s="20">
        <v>-15</v>
      </c>
      <c r="J888" s="20">
        <v>0</v>
      </c>
      <c r="K888" s="23">
        <v>42566</v>
      </c>
      <c r="L888" s="24">
        <v>24950.31</v>
      </c>
      <c r="M888" s="25" t="s">
        <v>885</v>
      </c>
    </row>
    <row r="889" spans="2:13" ht="15" x14ac:dyDescent="0.25">
      <c r="B889" s="8">
        <v>42563</v>
      </c>
      <c r="C889" s="9" t="s">
        <v>105</v>
      </c>
      <c r="D889" s="9" t="s">
        <v>316</v>
      </c>
      <c r="E889" s="10" t="s">
        <v>605</v>
      </c>
      <c r="F889" s="11">
        <v>17598.36</v>
      </c>
      <c r="G889" s="12">
        <v>-24</v>
      </c>
      <c r="H889" s="13">
        <v>733.89</v>
      </c>
      <c r="I889" s="11">
        <v>-15</v>
      </c>
      <c r="J889" s="11">
        <v>0</v>
      </c>
      <c r="K889" s="14">
        <v>42566</v>
      </c>
      <c r="L889" s="15">
        <v>17613.36</v>
      </c>
      <c r="M889" s="25" t="s">
        <v>885</v>
      </c>
    </row>
    <row r="890" spans="2:13" ht="15" x14ac:dyDescent="0.25">
      <c r="B890" s="17">
        <v>42563</v>
      </c>
      <c r="C890" s="18" t="s">
        <v>105</v>
      </c>
      <c r="D890" s="18" t="s">
        <v>264</v>
      </c>
      <c r="E890" s="19" t="s">
        <v>265</v>
      </c>
      <c r="F890" s="20">
        <v>42837.17</v>
      </c>
      <c r="G890" s="21">
        <v>-440</v>
      </c>
      <c r="H890" s="22">
        <v>97.39</v>
      </c>
      <c r="I890" s="20">
        <v>-15</v>
      </c>
      <c r="J890" s="20">
        <v>0</v>
      </c>
      <c r="K890" s="23">
        <v>42566</v>
      </c>
      <c r="L890" s="24">
        <v>42852.17</v>
      </c>
      <c r="M890" s="25" t="s">
        <v>885</v>
      </c>
    </row>
    <row r="891" spans="2:13" ht="15" x14ac:dyDescent="0.25">
      <c r="B891" s="8">
        <v>42563</v>
      </c>
      <c r="C891" s="9" t="s">
        <v>105</v>
      </c>
      <c r="D891" s="9" t="s">
        <v>633</v>
      </c>
      <c r="E891" s="10" t="s">
        <v>634</v>
      </c>
      <c r="F891" s="11">
        <v>-98870.05</v>
      </c>
      <c r="G891" s="12">
        <v>1225</v>
      </c>
      <c r="H891" s="13">
        <v>80.7</v>
      </c>
      <c r="I891" s="11">
        <v>-15</v>
      </c>
      <c r="J891" s="11">
        <v>0</v>
      </c>
      <c r="K891" s="14">
        <v>42566</v>
      </c>
      <c r="L891" s="15">
        <v>-98855.05</v>
      </c>
      <c r="M891" s="25" t="s">
        <v>883</v>
      </c>
    </row>
    <row r="892" spans="2:13" ht="15" x14ac:dyDescent="0.25">
      <c r="B892" s="17">
        <v>42563</v>
      </c>
      <c r="C892" s="18" t="s">
        <v>105</v>
      </c>
      <c r="D892" s="18" t="s">
        <v>369</v>
      </c>
      <c r="E892" s="19" t="s">
        <v>635</v>
      </c>
      <c r="F892" s="20">
        <v>112296.66</v>
      </c>
      <c r="G892" s="21">
        <v>-1900</v>
      </c>
      <c r="H892" s="22">
        <v>59.11</v>
      </c>
      <c r="I892" s="20">
        <v>-15</v>
      </c>
      <c r="J892" s="20">
        <v>0</v>
      </c>
      <c r="K892" s="23">
        <v>42566</v>
      </c>
      <c r="L892" s="24">
        <v>112311.66</v>
      </c>
      <c r="M892" s="25" t="s">
        <v>884</v>
      </c>
    </row>
    <row r="893" spans="2:13" ht="15" x14ac:dyDescent="0.25">
      <c r="B893" s="8">
        <v>42566</v>
      </c>
      <c r="C893" s="9" t="s">
        <v>24</v>
      </c>
      <c r="D893" s="9" t="s">
        <v>629</v>
      </c>
      <c r="E893" s="10" t="s">
        <v>630</v>
      </c>
      <c r="F893" s="11">
        <v>-32136.04</v>
      </c>
      <c r="G893" s="12">
        <v>560</v>
      </c>
      <c r="H893" s="13">
        <v>57.36</v>
      </c>
      <c r="I893" s="11">
        <v>-15</v>
      </c>
      <c r="J893" s="11">
        <v>0</v>
      </c>
      <c r="K893" s="14">
        <v>42571</v>
      </c>
      <c r="L893" s="15">
        <v>-32121.040000000001</v>
      </c>
      <c r="M893" s="25" t="s">
        <v>886</v>
      </c>
    </row>
    <row r="894" spans="2:13" ht="15" x14ac:dyDescent="0.25">
      <c r="B894" s="17">
        <v>42566</v>
      </c>
      <c r="C894" s="18" t="s">
        <v>54</v>
      </c>
      <c r="D894" s="18" t="s">
        <v>636</v>
      </c>
      <c r="E894" s="19" t="s">
        <v>637</v>
      </c>
      <c r="F894" s="20">
        <v>-68510.679999999993</v>
      </c>
      <c r="G894" s="21">
        <v>800</v>
      </c>
      <c r="H894" s="22">
        <v>85.62</v>
      </c>
      <c r="I894" s="20">
        <v>-15</v>
      </c>
      <c r="J894" s="20">
        <v>0</v>
      </c>
      <c r="K894" s="23">
        <v>42571</v>
      </c>
      <c r="L894" s="24">
        <v>-68495.679999999993</v>
      </c>
      <c r="M894" s="25" t="s">
        <v>883</v>
      </c>
    </row>
    <row r="895" spans="2:13" ht="15" x14ac:dyDescent="0.25">
      <c r="B895" s="8">
        <v>42566</v>
      </c>
      <c r="C895" s="9" t="s">
        <v>54</v>
      </c>
      <c r="D895" s="9" t="s">
        <v>597</v>
      </c>
      <c r="E895" s="10" t="s">
        <v>598</v>
      </c>
      <c r="F895" s="11">
        <v>42431.8</v>
      </c>
      <c r="G895" s="12">
        <v>-400</v>
      </c>
      <c r="H895" s="13">
        <v>106.12</v>
      </c>
      <c r="I895" s="11">
        <v>-15</v>
      </c>
      <c r="J895" s="11">
        <v>0</v>
      </c>
      <c r="K895" s="14">
        <v>42571</v>
      </c>
      <c r="L895" s="15">
        <v>42446.8</v>
      </c>
      <c r="M895" s="25" t="s">
        <v>884</v>
      </c>
    </row>
    <row r="896" spans="2:13" ht="15" x14ac:dyDescent="0.25">
      <c r="B896" s="17">
        <v>42566</v>
      </c>
      <c r="C896" s="18" t="s">
        <v>105</v>
      </c>
      <c r="D896" s="18" t="s">
        <v>638</v>
      </c>
      <c r="E896" s="19" t="s">
        <v>639</v>
      </c>
      <c r="F896" s="20">
        <v>-100850.28</v>
      </c>
      <c r="G896" s="21">
        <v>3150</v>
      </c>
      <c r="H896" s="22">
        <v>32.01</v>
      </c>
      <c r="I896" s="20">
        <v>-15</v>
      </c>
      <c r="J896" s="20">
        <v>0</v>
      </c>
      <c r="K896" s="23">
        <v>42571</v>
      </c>
      <c r="L896" s="24">
        <v>-100835.28</v>
      </c>
      <c r="M896" s="25" t="s">
        <v>883</v>
      </c>
    </row>
    <row r="897" spans="2:13" ht="15" x14ac:dyDescent="0.25">
      <c r="B897" s="8">
        <v>42566</v>
      </c>
      <c r="C897" s="9" t="s">
        <v>17</v>
      </c>
      <c r="D897" s="9" t="s">
        <v>640</v>
      </c>
      <c r="E897" s="10" t="s">
        <v>641</v>
      </c>
      <c r="F897" s="11">
        <v>-34360.03</v>
      </c>
      <c r="G897" s="12">
        <v>230</v>
      </c>
      <c r="H897" s="13">
        <v>149.33000000000001</v>
      </c>
      <c r="I897" s="11">
        <v>-15</v>
      </c>
      <c r="J897" s="11">
        <v>0</v>
      </c>
      <c r="K897" s="14">
        <v>42571</v>
      </c>
      <c r="L897" s="15">
        <v>-34345.03</v>
      </c>
      <c r="M897" s="25" t="s">
        <v>883</v>
      </c>
    </row>
    <row r="898" spans="2:13" ht="15" x14ac:dyDescent="0.25">
      <c r="B898" s="17">
        <v>42566</v>
      </c>
      <c r="C898" s="18" t="s">
        <v>17</v>
      </c>
      <c r="D898" s="18" t="s">
        <v>397</v>
      </c>
      <c r="E898" s="19" t="s">
        <v>398</v>
      </c>
      <c r="F898" s="20">
        <v>35788.78</v>
      </c>
      <c r="G898" s="21">
        <v>-460</v>
      </c>
      <c r="H898" s="22">
        <v>77.83</v>
      </c>
      <c r="I898" s="20">
        <v>-15</v>
      </c>
      <c r="J898" s="20">
        <v>0</v>
      </c>
      <c r="K898" s="23">
        <v>42571</v>
      </c>
      <c r="L898" s="24">
        <v>35803.78</v>
      </c>
      <c r="M898" s="25" t="s">
        <v>884</v>
      </c>
    </row>
    <row r="899" spans="2:13" ht="15" x14ac:dyDescent="0.25">
      <c r="B899" s="8">
        <v>42569</v>
      </c>
      <c r="C899" s="9" t="s">
        <v>11</v>
      </c>
      <c r="D899" s="9" t="s">
        <v>177</v>
      </c>
      <c r="E899" s="10" t="s">
        <v>178</v>
      </c>
      <c r="F899" s="11">
        <v>-111948.55</v>
      </c>
      <c r="G899" s="12">
        <v>670</v>
      </c>
      <c r="H899" s="13">
        <v>167.07</v>
      </c>
      <c r="I899" s="11">
        <v>-15</v>
      </c>
      <c r="J899" s="11">
        <v>0</v>
      </c>
      <c r="K899" s="14">
        <v>42572</v>
      </c>
      <c r="L899" s="15">
        <v>-111933.55</v>
      </c>
      <c r="M899" s="25" t="s">
        <v>883</v>
      </c>
    </row>
    <row r="900" spans="2:13" ht="15" x14ac:dyDescent="0.25">
      <c r="B900" s="17">
        <v>42569</v>
      </c>
      <c r="C900" s="18" t="s">
        <v>11</v>
      </c>
      <c r="D900" s="18" t="s">
        <v>191</v>
      </c>
      <c r="E900" s="19" t="s">
        <v>192</v>
      </c>
      <c r="F900" s="20">
        <v>111363.65</v>
      </c>
      <c r="G900" s="21">
        <v>-1150</v>
      </c>
      <c r="H900" s="22">
        <v>96.85</v>
      </c>
      <c r="I900" s="20">
        <v>-15</v>
      </c>
      <c r="J900" s="20">
        <v>0</v>
      </c>
      <c r="K900" s="23">
        <v>42572</v>
      </c>
      <c r="L900" s="24">
        <v>111378.65</v>
      </c>
      <c r="M900" s="25" t="s">
        <v>884</v>
      </c>
    </row>
    <row r="901" spans="2:13" ht="15" x14ac:dyDescent="0.25">
      <c r="B901" s="8">
        <v>42569</v>
      </c>
      <c r="C901" s="9" t="s">
        <v>11</v>
      </c>
      <c r="D901" s="9" t="s">
        <v>627</v>
      </c>
      <c r="E901" s="10" t="s">
        <v>628</v>
      </c>
      <c r="F901" s="11">
        <v>80091.399999999994</v>
      </c>
      <c r="G901" s="12">
        <v>-2200</v>
      </c>
      <c r="H901" s="13">
        <v>36.409999999999997</v>
      </c>
      <c r="I901" s="11">
        <v>-15</v>
      </c>
      <c r="J901" s="11">
        <v>0</v>
      </c>
      <c r="K901" s="14">
        <v>42572</v>
      </c>
      <c r="L901" s="15">
        <v>80106.399999999994</v>
      </c>
      <c r="M901" s="25" t="s">
        <v>884</v>
      </c>
    </row>
    <row r="902" spans="2:13" ht="15" x14ac:dyDescent="0.25">
      <c r="B902" s="17">
        <v>42577</v>
      </c>
      <c r="C902" s="18" t="s">
        <v>11</v>
      </c>
      <c r="D902" s="18" t="s">
        <v>642</v>
      </c>
      <c r="E902" s="19" t="s">
        <v>643</v>
      </c>
      <c r="F902" s="20">
        <v>-78973.440000000002</v>
      </c>
      <c r="G902" s="21">
        <v>1100</v>
      </c>
      <c r="H902" s="22">
        <v>71.78</v>
      </c>
      <c r="I902" s="20">
        <v>-15</v>
      </c>
      <c r="J902" s="20">
        <v>0</v>
      </c>
      <c r="K902" s="23">
        <v>42580</v>
      </c>
      <c r="L902" s="24">
        <v>-78958.44</v>
      </c>
      <c r="M902" s="25" t="s">
        <v>883</v>
      </c>
    </row>
    <row r="903" spans="2:13" ht="15" x14ac:dyDescent="0.25">
      <c r="B903" s="8">
        <v>42579</v>
      </c>
      <c r="C903" s="9" t="s">
        <v>11</v>
      </c>
      <c r="D903" s="9" t="s">
        <v>644</v>
      </c>
      <c r="E903" s="10" t="s">
        <v>645</v>
      </c>
      <c r="F903" s="11">
        <v>-100409.45</v>
      </c>
      <c r="G903" s="12">
        <v>1025</v>
      </c>
      <c r="H903" s="13">
        <v>97.95</v>
      </c>
      <c r="I903" s="11">
        <v>-15</v>
      </c>
      <c r="J903" s="11">
        <v>0</v>
      </c>
      <c r="K903" s="14">
        <v>42584</v>
      </c>
      <c r="L903" s="15">
        <v>-100394.45</v>
      </c>
      <c r="M903" s="25" t="s">
        <v>883</v>
      </c>
    </row>
    <row r="904" spans="2:13" ht="15" x14ac:dyDescent="0.25">
      <c r="B904" s="17">
        <v>42579</v>
      </c>
      <c r="C904" s="18" t="s">
        <v>11</v>
      </c>
      <c r="D904" s="18" t="s">
        <v>193</v>
      </c>
      <c r="E904" s="19" t="s">
        <v>194</v>
      </c>
      <c r="F904" s="20">
        <v>98673.919999999998</v>
      </c>
      <c r="G904" s="21">
        <v>-650</v>
      </c>
      <c r="H904" s="22">
        <v>151.83000000000001</v>
      </c>
      <c r="I904" s="20">
        <v>-15</v>
      </c>
      <c r="J904" s="20">
        <v>0</v>
      </c>
      <c r="K904" s="23">
        <v>42584</v>
      </c>
      <c r="L904" s="24">
        <v>98688.92</v>
      </c>
      <c r="M904" s="25" t="s">
        <v>884</v>
      </c>
    </row>
    <row r="905" spans="2:13" ht="15" x14ac:dyDescent="0.25">
      <c r="B905" s="8">
        <v>42619</v>
      </c>
      <c r="C905" s="9" t="s">
        <v>105</v>
      </c>
      <c r="D905" s="9" t="s">
        <v>264</v>
      </c>
      <c r="E905" s="10" t="s">
        <v>265</v>
      </c>
      <c r="F905" s="11">
        <v>26885.4</v>
      </c>
      <c r="G905" s="12">
        <v>-250</v>
      </c>
      <c r="H905" s="13">
        <v>107.6016</v>
      </c>
      <c r="I905" s="11">
        <v>-15</v>
      </c>
      <c r="J905" s="11">
        <v>0</v>
      </c>
      <c r="K905" s="14">
        <v>42622</v>
      </c>
      <c r="L905" s="15">
        <v>26900.400000000001</v>
      </c>
      <c r="M905" s="25" t="s">
        <v>885</v>
      </c>
    </row>
    <row r="906" spans="2:13" ht="15" x14ac:dyDescent="0.25">
      <c r="B906" s="17">
        <v>42620</v>
      </c>
      <c r="C906" s="18" t="s">
        <v>24</v>
      </c>
      <c r="D906" s="18" t="s">
        <v>624</v>
      </c>
      <c r="E906" s="19" t="s">
        <v>625</v>
      </c>
      <c r="F906" s="20">
        <v>-36117.129999999997</v>
      </c>
      <c r="G906" s="21">
        <v>167</v>
      </c>
      <c r="H906" s="22">
        <v>216.18039999999999</v>
      </c>
      <c r="I906" s="20">
        <v>-15</v>
      </c>
      <c r="J906" s="20">
        <v>0</v>
      </c>
      <c r="K906" s="23">
        <v>42625</v>
      </c>
      <c r="L906" s="24">
        <v>-36102.129999999997</v>
      </c>
      <c r="M906" s="25" t="s">
        <v>886</v>
      </c>
    </row>
    <row r="907" spans="2:13" ht="15" x14ac:dyDescent="0.25">
      <c r="B907" s="8">
        <v>42626</v>
      </c>
      <c r="C907" s="9" t="s">
        <v>68</v>
      </c>
      <c r="D907" s="9" t="s">
        <v>616</v>
      </c>
      <c r="E907" s="10" t="s">
        <v>617</v>
      </c>
      <c r="F907" s="11">
        <v>21885.32</v>
      </c>
      <c r="G907" s="12">
        <v>-130</v>
      </c>
      <c r="H907" s="13">
        <v>168.464</v>
      </c>
      <c r="I907" s="11">
        <v>-15</v>
      </c>
      <c r="J907" s="11">
        <v>0</v>
      </c>
      <c r="K907" s="14">
        <v>42629</v>
      </c>
      <c r="L907" s="15">
        <v>21900.32</v>
      </c>
      <c r="M907" s="25" t="s">
        <v>885</v>
      </c>
    </row>
    <row r="908" spans="2:13" ht="15" x14ac:dyDescent="0.25">
      <c r="B908" s="17">
        <v>42626</v>
      </c>
      <c r="C908" s="18" t="s">
        <v>68</v>
      </c>
      <c r="D908" s="18" t="s">
        <v>425</v>
      </c>
      <c r="E908" s="19" t="s">
        <v>426</v>
      </c>
      <c r="F908" s="20">
        <v>93640.2</v>
      </c>
      <c r="G908" s="21">
        <v>-1200</v>
      </c>
      <c r="H908" s="22">
        <v>78.046000000000006</v>
      </c>
      <c r="I908" s="20">
        <v>-15</v>
      </c>
      <c r="J908" s="20">
        <v>0</v>
      </c>
      <c r="K908" s="23">
        <v>42629</v>
      </c>
      <c r="L908" s="24">
        <v>93655.2</v>
      </c>
      <c r="M908" s="25" t="s">
        <v>884</v>
      </c>
    </row>
    <row r="909" spans="2:13" ht="15" x14ac:dyDescent="0.25">
      <c r="B909" s="8">
        <v>42628</v>
      </c>
      <c r="C909" s="9" t="s">
        <v>27</v>
      </c>
      <c r="D909" s="9" t="s">
        <v>614</v>
      </c>
      <c r="E909" s="10" t="s">
        <v>615</v>
      </c>
      <c r="F909" s="11">
        <v>32083.07</v>
      </c>
      <c r="G909" s="12">
        <v>-405</v>
      </c>
      <c r="H909" s="13">
        <v>79.254499999999993</v>
      </c>
      <c r="I909" s="11">
        <v>-15</v>
      </c>
      <c r="J909" s="11">
        <v>0</v>
      </c>
      <c r="K909" s="14">
        <v>42633</v>
      </c>
      <c r="L909" s="15">
        <v>32098.07</v>
      </c>
      <c r="M909" s="25" t="s">
        <v>884</v>
      </c>
    </row>
    <row r="910" spans="2:13" ht="15" x14ac:dyDescent="0.25">
      <c r="B910" s="17">
        <v>42628</v>
      </c>
      <c r="C910" s="18" t="s">
        <v>27</v>
      </c>
      <c r="D910" s="18" t="s">
        <v>219</v>
      </c>
      <c r="E910" s="19" t="s">
        <v>220</v>
      </c>
      <c r="F910" s="20">
        <v>-48774.42</v>
      </c>
      <c r="G910" s="21">
        <v>860</v>
      </c>
      <c r="H910" s="22">
        <v>56.697000000000003</v>
      </c>
      <c r="I910" s="20">
        <v>-15</v>
      </c>
      <c r="J910" s="20">
        <v>0</v>
      </c>
      <c r="K910" s="23">
        <v>42633</v>
      </c>
      <c r="L910" s="24">
        <v>-48759.42</v>
      </c>
      <c r="M910" s="25" t="s">
        <v>883</v>
      </c>
    </row>
    <row r="911" spans="2:13" ht="15" x14ac:dyDescent="0.25">
      <c r="B911" s="8">
        <v>42628</v>
      </c>
      <c r="C911" s="9" t="s">
        <v>59</v>
      </c>
      <c r="D911" s="9" t="s">
        <v>266</v>
      </c>
      <c r="E911" s="10" t="s">
        <v>267</v>
      </c>
      <c r="F911" s="11">
        <v>66460.37</v>
      </c>
      <c r="G911" s="12">
        <v>-1650</v>
      </c>
      <c r="H911" s="13">
        <v>40.2881</v>
      </c>
      <c r="I911" s="11">
        <v>-15</v>
      </c>
      <c r="J911" s="11">
        <v>0</v>
      </c>
      <c r="K911" s="14">
        <v>42633</v>
      </c>
      <c r="L911" s="15">
        <v>66475.37</v>
      </c>
      <c r="M911" s="25" t="s">
        <v>885</v>
      </c>
    </row>
    <row r="912" spans="2:13" ht="15" x14ac:dyDescent="0.25">
      <c r="B912" s="17">
        <v>42628</v>
      </c>
      <c r="C912" s="18" t="s">
        <v>59</v>
      </c>
      <c r="D912" s="18" t="s">
        <v>646</v>
      </c>
      <c r="E912" s="19" t="s">
        <v>647</v>
      </c>
      <c r="F912" s="20">
        <v>-27212.400000000001</v>
      </c>
      <c r="G912" s="21">
        <v>250</v>
      </c>
      <c r="H912" s="22">
        <v>108.78959999999999</v>
      </c>
      <c r="I912" s="20">
        <v>-15</v>
      </c>
      <c r="J912" s="20">
        <v>0</v>
      </c>
      <c r="K912" s="23">
        <v>42633</v>
      </c>
      <c r="L912" s="24">
        <v>-27197.4</v>
      </c>
      <c r="M912" s="25" t="s">
        <v>883</v>
      </c>
    </row>
    <row r="913" spans="2:13" ht="15" x14ac:dyDescent="0.25">
      <c r="B913" s="8">
        <v>42629</v>
      </c>
      <c r="C913" s="9" t="s">
        <v>13</v>
      </c>
      <c r="D913" s="9" t="s">
        <v>612</v>
      </c>
      <c r="E913" s="10" t="s">
        <v>648</v>
      </c>
      <c r="F913" s="11">
        <v>87531.650000000009</v>
      </c>
      <c r="G913" s="12">
        <v>-505</v>
      </c>
      <c r="H913" s="13">
        <v>173.33</v>
      </c>
      <c r="I913" s="11">
        <v>0</v>
      </c>
      <c r="J913" s="11">
        <v>0</v>
      </c>
      <c r="K913" s="14">
        <v>42629</v>
      </c>
      <c r="L913" s="15">
        <v>87531.65</v>
      </c>
      <c r="M913" s="25" t="s">
        <v>884</v>
      </c>
    </row>
    <row r="914" spans="2:13" ht="15" x14ac:dyDescent="0.25">
      <c r="B914" s="17">
        <v>42629</v>
      </c>
      <c r="C914" s="18" t="s">
        <v>13</v>
      </c>
      <c r="D914" s="18" t="s">
        <v>469</v>
      </c>
      <c r="E914" s="19" t="s">
        <v>649</v>
      </c>
      <c r="F914" s="20">
        <v>124814.75</v>
      </c>
      <c r="G914" s="21">
        <v>-2425</v>
      </c>
      <c r="H914" s="22">
        <v>51.47</v>
      </c>
      <c r="I914" s="20">
        <v>0</v>
      </c>
      <c r="J914" s="20">
        <v>0</v>
      </c>
      <c r="K914" s="23">
        <v>42629</v>
      </c>
      <c r="L914" s="24">
        <v>124814.75</v>
      </c>
      <c r="M914" s="25" t="s">
        <v>884</v>
      </c>
    </row>
    <row r="915" spans="2:13" ht="15" x14ac:dyDescent="0.25">
      <c r="B915" s="8">
        <v>42632</v>
      </c>
      <c r="C915" s="9" t="s">
        <v>650</v>
      </c>
      <c r="D915" s="9" t="s">
        <v>612</v>
      </c>
      <c r="E915" s="10" t="s">
        <v>648</v>
      </c>
      <c r="F915" s="11">
        <v>-87531.650000000009</v>
      </c>
      <c r="G915" s="12">
        <v>505</v>
      </c>
      <c r="H915" s="13">
        <v>173.33</v>
      </c>
      <c r="I915" s="11">
        <v>0</v>
      </c>
      <c r="J915" s="11">
        <v>0</v>
      </c>
      <c r="K915" s="14">
        <v>42629</v>
      </c>
      <c r="L915" s="15">
        <v>-87531.65</v>
      </c>
      <c r="M915" s="25" t="s">
        <v>883</v>
      </c>
    </row>
    <row r="916" spans="2:13" ht="15" x14ac:dyDescent="0.25">
      <c r="B916" s="17">
        <v>42632</v>
      </c>
      <c r="C916" s="18" t="s">
        <v>650</v>
      </c>
      <c r="D916" s="18" t="s">
        <v>469</v>
      </c>
      <c r="E916" s="19" t="s">
        <v>649</v>
      </c>
      <c r="F916" s="20">
        <v>-124814.75</v>
      </c>
      <c r="G916" s="21">
        <v>2425</v>
      </c>
      <c r="H916" s="22">
        <v>51.47</v>
      </c>
      <c r="I916" s="20">
        <v>0</v>
      </c>
      <c r="J916" s="20">
        <v>0</v>
      </c>
      <c r="K916" s="23">
        <v>42629</v>
      </c>
      <c r="L916" s="24">
        <v>-124814.75</v>
      </c>
      <c r="M916" s="25" t="s">
        <v>883</v>
      </c>
    </row>
    <row r="917" spans="2:13" ht="15" x14ac:dyDescent="0.25">
      <c r="B917" s="8">
        <v>42632</v>
      </c>
      <c r="C917" s="9" t="s">
        <v>68</v>
      </c>
      <c r="D917" s="9" t="s">
        <v>595</v>
      </c>
      <c r="E917" s="10" t="s">
        <v>596</v>
      </c>
      <c r="F917" s="11">
        <v>110586.2</v>
      </c>
      <c r="G917" s="12">
        <v>-2000</v>
      </c>
      <c r="H917" s="13">
        <v>55.300600000000003</v>
      </c>
      <c r="I917" s="11">
        <v>-15</v>
      </c>
      <c r="J917" s="11">
        <v>0</v>
      </c>
      <c r="K917" s="14">
        <v>42635</v>
      </c>
      <c r="L917" s="15">
        <v>110601.2</v>
      </c>
      <c r="M917" s="25" t="s">
        <v>884</v>
      </c>
    </row>
    <row r="918" spans="2:13" ht="15" x14ac:dyDescent="0.25">
      <c r="B918" s="17">
        <v>42632</v>
      </c>
      <c r="C918" s="18" t="s">
        <v>68</v>
      </c>
      <c r="D918" s="18" t="s">
        <v>651</v>
      </c>
      <c r="E918" s="19" t="s">
        <v>652</v>
      </c>
      <c r="F918" s="20">
        <v>-107955.72</v>
      </c>
      <c r="G918" s="21">
        <v>800</v>
      </c>
      <c r="H918" s="22">
        <v>134.92590000000001</v>
      </c>
      <c r="I918" s="20">
        <v>-15</v>
      </c>
      <c r="J918" s="20">
        <v>0</v>
      </c>
      <c r="K918" s="23">
        <v>42635</v>
      </c>
      <c r="L918" s="24">
        <v>-107940.72</v>
      </c>
      <c r="M918" s="25" t="s">
        <v>883</v>
      </c>
    </row>
    <row r="919" spans="2:13" ht="15" x14ac:dyDescent="0.25">
      <c r="B919" s="8">
        <v>42632</v>
      </c>
      <c r="C919" s="9" t="s">
        <v>68</v>
      </c>
      <c r="D919" s="9" t="s">
        <v>653</v>
      </c>
      <c r="E919" s="10" t="s">
        <v>654</v>
      </c>
      <c r="F919" s="11">
        <v>-111201.68</v>
      </c>
      <c r="G919" s="12">
        <v>2200</v>
      </c>
      <c r="H919" s="13">
        <v>50.539400000000001</v>
      </c>
      <c r="I919" s="11">
        <v>-15</v>
      </c>
      <c r="J919" s="11">
        <v>0</v>
      </c>
      <c r="K919" s="14">
        <v>42635</v>
      </c>
      <c r="L919" s="15">
        <v>-111186.68</v>
      </c>
      <c r="M919" s="25" t="s">
        <v>883</v>
      </c>
    </row>
    <row r="920" spans="2:13" ht="15" x14ac:dyDescent="0.25">
      <c r="B920" s="17">
        <v>42633</v>
      </c>
      <c r="C920" s="18" t="s">
        <v>13</v>
      </c>
      <c r="D920" s="18" t="s">
        <v>89</v>
      </c>
      <c r="E920" s="19" t="s">
        <v>90</v>
      </c>
      <c r="F920" s="20">
        <v>-20333.8</v>
      </c>
      <c r="G920" s="21">
        <v>305</v>
      </c>
      <c r="H920" s="22">
        <v>66.619</v>
      </c>
      <c r="I920" s="20">
        <v>-15</v>
      </c>
      <c r="J920" s="20">
        <v>0</v>
      </c>
      <c r="K920" s="23">
        <v>42636</v>
      </c>
      <c r="L920" s="24">
        <v>-20318.8</v>
      </c>
      <c r="M920" s="25" t="s">
        <v>886</v>
      </c>
    </row>
    <row r="921" spans="2:13" ht="15" x14ac:dyDescent="0.25">
      <c r="B921" s="8">
        <v>42633</v>
      </c>
      <c r="C921" s="9" t="s">
        <v>13</v>
      </c>
      <c r="D921" s="9" t="s">
        <v>161</v>
      </c>
      <c r="E921" s="10" t="s">
        <v>162</v>
      </c>
      <c r="F921" s="11">
        <v>20476.46</v>
      </c>
      <c r="G921" s="12">
        <v>-440</v>
      </c>
      <c r="H921" s="13">
        <v>46.5715</v>
      </c>
      <c r="I921" s="11">
        <v>-15</v>
      </c>
      <c r="J921" s="11">
        <v>0</v>
      </c>
      <c r="K921" s="14">
        <v>42636</v>
      </c>
      <c r="L921" s="15">
        <v>20491.46</v>
      </c>
      <c r="M921" s="25" t="s">
        <v>885</v>
      </c>
    </row>
    <row r="922" spans="2:13" ht="15" x14ac:dyDescent="0.25">
      <c r="B922" s="17">
        <v>42639</v>
      </c>
      <c r="C922" s="18" t="s">
        <v>24</v>
      </c>
      <c r="D922" s="18" t="s">
        <v>25</v>
      </c>
      <c r="E922" s="19" t="s">
        <v>26</v>
      </c>
      <c r="F922" s="20">
        <v>94412.51</v>
      </c>
      <c r="G922" s="21">
        <v>-125</v>
      </c>
      <c r="H922" s="22">
        <v>755.42010000000005</v>
      </c>
      <c r="I922" s="20">
        <v>-15</v>
      </c>
      <c r="J922" s="20">
        <v>0</v>
      </c>
      <c r="K922" s="23">
        <v>42642</v>
      </c>
      <c r="L922" s="24">
        <v>94427.51</v>
      </c>
      <c r="M922" s="25" t="s">
        <v>884</v>
      </c>
    </row>
    <row r="923" spans="2:13" ht="15" x14ac:dyDescent="0.25">
      <c r="B923" s="8">
        <v>42639</v>
      </c>
      <c r="C923" s="9" t="s">
        <v>24</v>
      </c>
      <c r="D923" s="9" t="s">
        <v>655</v>
      </c>
      <c r="E923" s="10" t="s">
        <v>656</v>
      </c>
      <c r="F923" s="11">
        <v>-99256.89</v>
      </c>
      <c r="G923" s="12">
        <v>1100</v>
      </c>
      <c r="H923" s="13">
        <v>90.219899999999996</v>
      </c>
      <c r="I923" s="11">
        <v>-15</v>
      </c>
      <c r="J923" s="11">
        <v>0</v>
      </c>
      <c r="K923" s="14">
        <v>42642</v>
      </c>
      <c r="L923" s="15">
        <v>-99241.89</v>
      </c>
      <c r="M923" s="25" t="s">
        <v>883</v>
      </c>
    </row>
    <row r="924" spans="2:13" ht="15" x14ac:dyDescent="0.25">
      <c r="B924" s="17">
        <v>42639</v>
      </c>
      <c r="C924" s="18" t="s">
        <v>54</v>
      </c>
      <c r="D924" s="18" t="s">
        <v>331</v>
      </c>
      <c r="E924" s="19" t="s">
        <v>332</v>
      </c>
      <c r="F924" s="20">
        <v>75852.800000000003</v>
      </c>
      <c r="G924" s="21">
        <v>-920</v>
      </c>
      <c r="H924" s="22">
        <v>82.644999999999996</v>
      </c>
      <c r="I924" s="20">
        <v>-15</v>
      </c>
      <c r="J924" s="20">
        <v>0</v>
      </c>
      <c r="K924" s="23">
        <v>42642</v>
      </c>
      <c r="L924" s="24">
        <v>75867.8</v>
      </c>
      <c r="M924" s="25" t="s">
        <v>884</v>
      </c>
    </row>
    <row r="925" spans="2:13" ht="15" x14ac:dyDescent="0.25">
      <c r="B925" s="8">
        <v>42639</v>
      </c>
      <c r="C925" s="9" t="s">
        <v>54</v>
      </c>
      <c r="D925" s="9" t="s">
        <v>636</v>
      </c>
      <c r="E925" s="10" t="s">
        <v>637</v>
      </c>
      <c r="F925" s="11">
        <v>-15209</v>
      </c>
      <c r="G925" s="12">
        <v>200</v>
      </c>
      <c r="H925" s="13">
        <v>75.97</v>
      </c>
      <c r="I925" s="11">
        <v>-15</v>
      </c>
      <c r="J925" s="11">
        <v>0</v>
      </c>
      <c r="K925" s="14">
        <v>42642</v>
      </c>
      <c r="L925" s="15">
        <v>-15194</v>
      </c>
      <c r="M925" s="25" t="s">
        <v>886</v>
      </c>
    </row>
    <row r="926" spans="2:13" ht="15" x14ac:dyDescent="0.25">
      <c r="B926" s="17">
        <v>42642</v>
      </c>
      <c r="C926" s="18" t="s">
        <v>17</v>
      </c>
      <c r="D926" s="18" t="s">
        <v>657</v>
      </c>
      <c r="E926" s="19" t="s">
        <v>658</v>
      </c>
      <c r="F926" s="20">
        <v>-29289</v>
      </c>
      <c r="G926" s="21">
        <v>1200</v>
      </c>
      <c r="H926" s="22">
        <v>24.395</v>
      </c>
      <c r="I926" s="20">
        <v>-15</v>
      </c>
      <c r="J926" s="20">
        <v>0</v>
      </c>
      <c r="K926" s="23">
        <v>42647</v>
      </c>
      <c r="L926" s="24">
        <v>-29274</v>
      </c>
      <c r="M926" s="25" t="s">
        <v>883</v>
      </c>
    </row>
    <row r="927" spans="2:13" ht="15" x14ac:dyDescent="0.25">
      <c r="B927" s="8">
        <v>42642</v>
      </c>
      <c r="C927" s="9" t="s">
        <v>17</v>
      </c>
      <c r="D927" s="9" t="s">
        <v>34</v>
      </c>
      <c r="E927" s="10" t="s">
        <v>35</v>
      </c>
      <c r="F927" s="11">
        <v>49165.88</v>
      </c>
      <c r="G927" s="12">
        <v>-475</v>
      </c>
      <c r="H927" s="13">
        <v>103.53870000000001</v>
      </c>
      <c r="I927" s="11">
        <v>-15</v>
      </c>
      <c r="J927" s="11">
        <v>0</v>
      </c>
      <c r="K927" s="14">
        <v>42647</v>
      </c>
      <c r="L927" s="15">
        <v>49180.88</v>
      </c>
      <c r="M927" s="25" t="s">
        <v>884</v>
      </c>
    </row>
    <row r="928" spans="2:13" ht="15" x14ac:dyDescent="0.25">
      <c r="B928" s="17">
        <v>42643</v>
      </c>
      <c r="C928" s="18" t="s">
        <v>24</v>
      </c>
      <c r="D928" s="18" t="s">
        <v>659</v>
      </c>
      <c r="E928" s="19" t="s">
        <v>660</v>
      </c>
      <c r="F928" s="20">
        <v>-102393.74</v>
      </c>
      <c r="G928" s="21">
        <v>4050</v>
      </c>
      <c r="H928" s="22">
        <v>25.278700000000001</v>
      </c>
      <c r="I928" s="20">
        <v>-15</v>
      </c>
      <c r="J928" s="20">
        <v>0</v>
      </c>
      <c r="K928" s="23">
        <v>42648</v>
      </c>
      <c r="L928" s="24">
        <v>-102378.74</v>
      </c>
      <c r="M928" s="25" t="s">
        <v>883</v>
      </c>
    </row>
    <row r="929" spans="2:13" ht="15" x14ac:dyDescent="0.25">
      <c r="B929" s="8">
        <v>42643</v>
      </c>
      <c r="C929" s="9" t="s">
        <v>105</v>
      </c>
      <c r="D929" s="9" t="s">
        <v>633</v>
      </c>
      <c r="E929" s="10" t="s">
        <v>661</v>
      </c>
      <c r="F929" s="11">
        <v>125497.28</v>
      </c>
      <c r="G929" s="12">
        <v>-1225</v>
      </c>
      <c r="H929" s="13">
        <v>102.459</v>
      </c>
      <c r="I929" s="11">
        <v>-15</v>
      </c>
      <c r="J929" s="11">
        <v>0</v>
      </c>
      <c r="K929" s="14">
        <v>42648</v>
      </c>
      <c r="L929" s="15">
        <v>125512.28</v>
      </c>
      <c r="M929" s="25" t="s">
        <v>884</v>
      </c>
    </row>
    <row r="930" spans="2:13" ht="15" x14ac:dyDescent="0.25">
      <c r="B930" s="17">
        <v>42646</v>
      </c>
      <c r="C930" s="18" t="s">
        <v>17</v>
      </c>
      <c r="D930" s="18" t="s">
        <v>662</v>
      </c>
      <c r="E930" s="19" t="s">
        <v>663</v>
      </c>
      <c r="F930" s="20">
        <v>0</v>
      </c>
      <c r="G930" s="21">
        <v>115</v>
      </c>
      <c r="H930" s="22">
        <v>28</v>
      </c>
      <c r="I930" s="20">
        <v>0</v>
      </c>
      <c r="J930" s="20">
        <v>0</v>
      </c>
      <c r="K930" s="23">
        <v>42646</v>
      </c>
      <c r="L930" s="24">
        <v>0</v>
      </c>
      <c r="M930" s="25" t="s">
        <v>883</v>
      </c>
    </row>
    <row r="931" spans="2:13" ht="15" x14ac:dyDescent="0.25">
      <c r="B931" s="8">
        <v>42653</v>
      </c>
      <c r="C931" s="9" t="s">
        <v>105</v>
      </c>
      <c r="D931" s="9" t="s">
        <v>664</v>
      </c>
      <c r="E931" s="10" t="s">
        <v>665</v>
      </c>
      <c r="F931" s="11">
        <v>-120780.28</v>
      </c>
      <c r="G931" s="12">
        <v>1600</v>
      </c>
      <c r="H931" s="13">
        <v>75.478300000000004</v>
      </c>
      <c r="I931" s="11">
        <v>-15</v>
      </c>
      <c r="J931" s="11">
        <v>0</v>
      </c>
      <c r="K931" s="14">
        <v>42656</v>
      </c>
      <c r="L931" s="15">
        <v>-120765.28</v>
      </c>
      <c r="M931" s="25" t="s">
        <v>883</v>
      </c>
    </row>
    <row r="932" spans="2:13" ht="15" x14ac:dyDescent="0.25">
      <c r="B932" s="17">
        <v>42653</v>
      </c>
      <c r="C932" s="18" t="s">
        <v>17</v>
      </c>
      <c r="D932" s="18" t="s">
        <v>32</v>
      </c>
      <c r="E932" s="19" t="s">
        <v>33</v>
      </c>
      <c r="F932" s="20">
        <v>-41305.64</v>
      </c>
      <c r="G932" s="21">
        <v>400</v>
      </c>
      <c r="H932" s="22">
        <v>103.2266</v>
      </c>
      <c r="I932" s="20">
        <v>-15</v>
      </c>
      <c r="J932" s="20">
        <v>0</v>
      </c>
      <c r="K932" s="23">
        <v>42656</v>
      </c>
      <c r="L932" s="24">
        <v>-41290.639999999999</v>
      </c>
      <c r="M932" s="25" t="s">
        <v>883</v>
      </c>
    </row>
    <row r="933" spans="2:13" ht="15" x14ac:dyDescent="0.25">
      <c r="B933" s="8">
        <v>42653</v>
      </c>
      <c r="C933" s="9" t="s">
        <v>650</v>
      </c>
      <c r="D933" s="9" t="s">
        <v>612</v>
      </c>
      <c r="E933" s="10" t="s">
        <v>613</v>
      </c>
      <c r="F933" s="11">
        <v>30796.84</v>
      </c>
      <c r="G933" s="12">
        <v>-185</v>
      </c>
      <c r="H933" s="13">
        <v>166.5505</v>
      </c>
      <c r="I933" s="11">
        <v>-15</v>
      </c>
      <c r="J933" s="11">
        <v>0</v>
      </c>
      <c r="K933" s="14">
        <v>42656</v>
      </c>
      <c r="L933" s="15">
        <v>30811.84</v>
      </c>
      <c r="M933" s="25" t="s">
        <v>885</v>
      </c>
    </row>
    <row r="934" spans="2:13" ht="15" x14ac:dyDescent="0.25">
      <c r="B934" s="17">
        <v>42653</v>
      </c>
      <c r="C934" s="18" t="s">
        <v>650</v>
      </c>
      <c r="D934" s="18" t="s">
        <v>666</v>
      </c>
      <c r="E934" s="19" t="s">
        <v>667</v>
      </c>
      <c r="F934" s="20">
        <v>-66931.05</v>
      </c>
      <c r="G934" s="21">
        <v>725</v>
      </c>
      <c r="H934" s="22">
        <v>92.298000000000002</v>
      </c>
      <c r="I934" s="20">
        <v>-15</v>
      </c>
      <c r="J934" s="20">
        <v>0</v>
      </c>
      <c r="K934" s="23">
        <v>42656</v>
      </c>
      <c r="L934" s="24">
        <v>-66916.05</v>
      </c>
      <c r="M934" s="25" t="s">
        <v>883</v>
      </c>
    </row>
    <row r="935" spans="2:13" ht="15" x14ac:dyDescent="0.25">
      <c r="B935" s="8">
        <v>42653</v>
      </c>
      <c r="C935" s="9" t="s">
        <v>650</v>
      </c>
      <c r="D935" s="9" t="s">
        <v>469</v>
      </c>
      <c r="E935" s="10" t="s">
        <v>470</v>
      </c>
      <c r="F935" s="11">
        <v>48442.32</v>
      </c>
      <c r="G935" s="12">
        <v>-970</v>
      </c>
      <c r="H935" s="13">
        <v>49.956000000000003</v>
      </c>
      <c r="I935" s="11">
        <v>-15</v>
      </c>
      <c r="J935" s="11">
        <v>0</v>
      </c>
      <c r="K935" s="14">
        <v>42656</v>
      </c>
      <c r="L935" s="15">
        <v>48457.32</v>
      </c>
      <c r="M935" s="25" t="s">
        <v>885</v>
      </c>
    </row>
    <row r="936" spans="2:13" ht="15" x14ac:dyDescent="0.25">
      <c r="B936" s="17">
        <v>42653</v>
      </c>
      <c r="C936" s="18" t="s">
        <v>59</v>
      </c>
      <c r="D936" s="18" t="s">
        <v>60</v>
      </c>
      <c r="E936" s="19" t="s">
        <v>61</v>
      </c>
      <c r="F936" s="20">
        <v>-20017.64</v>
      </c>
      <c r="G936" s="21">
        <v>400</v>
      </c>
      <c r="H936" s="22">
        <v>50.006599999999999</v>
      </c>
      <c r="I936" s="20">
        <v>-15</v>
      </c>
      <c r="J936" s="20">
        <v>0</v>
      </c>
      <c r="K936" s="23">
        <v>42656</v>
      </c>
      <c r="L936" s="24">
        <v>-20002.64</v>
      </c>
      <c r="M936" s="25" t="s">
        <v>886</v>
      </c>
    </row>
    <row r="937" spans="2:13" ht="15" x14ac:dyDescent="0.25">
      <c r="B937" s="8">
        <v>42653</v>
      </c>
      <c r="C937" s="9" t="s">
        <v>44</v>
      </c>
      <c r="D937" s="9" t="s">
        <v>45</v>
      </c>
      <c r="E937" s="10" t="s">
        <v>326</v>
      </c>
      <c r="F937" s="11">
        <v>16723.11</v>
      </c>
      <c r="G937" s="12">
        <v>-137</v>
      </c>
      <c r="H937" s="13">
        <v>122.176</v>
      </c>
      <c r="I937" s="11">
        <v>-15</v>
      </c>
      <c r="J937" s="11">
        <v>0</v>
      </c>
      <c r="K937" s="14">
        <v>42656</v>
      </c>
      <c r="L937" s="15">
        <v>16738.11</v>
      </c>
      <c r="M937" s="25" t="s">
        <v>885</v>
      </c>
    </row>
    <row r="938" spans="2:13" ht="15" x14ac:dyDescent="0.25">
      <c r="B938" s="17">
        <v>42653</v>
      </c>
      <c r="C938" s="18" t="s">
        <v>44</v>
      </c>
      <c r="D938" s="18" t="s">
        <v>319</v>
      </c>
      <c r="E938" s="19" t="s">
        <v>626</v>
      </c>
      <c r="F938" s="20">
        <v>16013.15</v>
      </c>
      <c r="G938" s="21">
        <v>-280</v>
      </c>
      <c r="H938" s="22">
        <v>57.243400000000001</v>
      </c>
      <c r="I938" s="20">
        <v>-15</v>
      </c>
      <c r="J938" s="20">
        <v>0</v>
      </c>
      <c r="K938" s="23">
        <v>42656</v>
      </c>
      <c r="L938" s="24">
        <v>16028.15</v>
      </c>
      <c r="M938" s="25" t="s">
        <v>885</v>
      </c>
    </row>
    <row r="939" spans="2:13" ht="15" x14ac:dyDescent="0.25">
      <c r="B939" s="8">
        <v>42656</v>
      </c>
      <c r="C939" s="9" t="s">
        <v>24</v>
      </c>
      <c r="D939" s="9" t="s">
        <v>550</v>
      </c>
      <c r="E939" s="10" t="s">
        <v>551</v>
      </c>
      <c r="F939" s="11">
        <v>72645.14</v>
      </c>
      <c r="G939" s="12">
        <v>-1400</v>
      </c>
      <c r="H939" s="13">
        <v>51.900100000000002</v>
      </c>
      <c r="I939" s="11">
        <v>-15</v>
      </c>
      <c r="J939" s="11">
        <v>0</v>
      </c>
      <c r="K939" s="14">
        <v>42661</v>
      </c>
      <c r="L939" s="15">
        <v>72660.14</v>
      </c>
      <c r="M939" s="25" t="s">
        <v>884</v>
      </c>
    </row>
    <row r="940" spans="2:13" ht="15" x14ac:dyDescent="0.25">
      <c r="B940" s="17">
        <v>42661</v>
      </c>
      <c r="C940" s="18" t="s">
        <v>54</v>
      </c>
      <c r="D940" s="18" t="s">
        <v>668</v>
      </c>
      <c r="E940" s="19" t="s">
        <v>669</v>
      </c>
      <c r="F940" s="20">
        <v>-50723</v>
      </c>
      <c r="G940" s="21">
        <v>1000</v>
      </c>
      <c r="H940" s="22">
        <v>50.707999999999998</v>
      </c>
      <c r="I940" s="20">
        <v>-15</v>
      </c>
      <c r="J940" s="20">
        <v>0</v>
      </c>
      <c r="K940" s="23">
        <v>42664</v>
      </c>
      <c r="L940" s="24">
        <v>-50708</v>
      </c>
      <c r="M940" s="25" t="s">
        <v>883</v>
      </c>
    </row>
    <row r="941" spans="2:13" ht="15" x14ac:dyDescent="0.25">
      <c r="B941" s="8">
        <v>42661</v>
      </c>
      <c r="C941" s="9" t="s">
        <v>54</v>
      </c>
      <c r="D941" s="9" t="s">
        <v>558</v>
      </c>
      <c r="E941" s="10" t="s">
        <v>670</v>
      </c>
      <c r="F941" s="11">
        <v>67562.22</v>
      </c>
      <c r="G941" s="12">
        <v>-880</v>
      </c>
      <c r="H941" s="13">
        <v>76.792299999999997</v>
      </c>
      <c r="I941" s="11">
        <v>-15</v>
      </c>
      <c r="J941" s="11">
        <v>0</v>
      </c>
      <c r="K941" s="14">
        <v>42664</v>
      </c>
      <c r="L941" s="15">
        <v>67577.22</v>
      </c>
      <c r="M941" s="25" t="s">
        <v>884</v>
      </c>
    </row>
    <row r="942" spans="2:13" ht="15" x14ac:dyDescent="0.25">
      <c r="B942" s="17">
        <v>42661</v>
      </c>
      <c r="C942" s="18" t="s">
        <v>17</v>
      </c>
      <c r="D942" s="18" t="s">
        <v>671</v>
      </c>
      <c r="E942" s="19" t="s">
        <v>672</v>
      </c>
      <c r="F942" s="20">
        <v>-28433.17</v>
      </c>
      <c r="G942" s="21">
        <v>630</v>
      </c>
      <c r="H942" s="22">
        <v>45.108199999999997</v>
      </c>
      <c r="I942" s="20">
        <v>-15</v>
      </c>
      <c r="J942" s="20">
        <v>0</v>
      </c>
      <c r="K942" s="23">
        <v>42664</v>
      </c>
      <c r="L942" s="24">
        <v>-28418.17</v>
      </c>
      <c r="M942" s="25" t="s">
        <v>883</v>
      </c>
    </row>
    <row r="943" spans="2:13" ht="15" x14ac:dyDescent="0.25">
      <c r="B943" s="8">
        <v>42661</v>
      </c>
      <c r="C943" s="9" t="s">
        <v>17</v>
      </c>
      <c r="D943" s="9" t="s">
        <v>631</v>
      </c>
      <c r="E943" s="10" t="s">
        <v>632</v>
      </c>
      <c r="F943" s="11">
        <v>34397.86</v>
      </c>
      <c r="G943" s="12">
        <v>-730</v>
      </c>
      <c r="H943" s="13">
        <v>47.140900000000002</v>
      </c>
      <c r="I943" s="11">
        <v>-15</v>
      </c>
      <c r="J943" s="11">
        <v>0</v>
      </c>
      <c r="K943" s="14">
        <v>42664</v>
      </c>
      <c r="L943" s="15">
        <v>34412.86</v>
      </c>
      <c r="M943" s="25" t="s">
        <v>884</v>
      </c>
    </row>
    <row r="944" spans="2:13" ht="15" x14ac:dyDescent="0.25">
      <c r="B944" s="17">
        <v>42676</v>
      </c>
      <c r="C944" s="18" t="s">
        <v>11</v>
      </c>
      <c r="D944" s="18" t="s">
        <v>455</v>
      </c>
      <c r="E944" s="19" t="s">
        <v>456</v>
      </c>
      <c r="F944" s="20">
        <v>-98307.6</v>
      </c>
      <c r="G944" s="21">
        <v>600</v>
      </c>
      <c r="H944" s="22">
        <v>163.821</v>
      </c>
      <c r="I944" s="20">
        <v>-15</v>
      </c>
      <c r="J944" s="20">
        <v>0</v>
      </c>
      <c r="K944" s="23">
        <v>42681</v>
      </c>
      <c r="L944" s="24">
        <v>-98292.6</v>
      </c>
      <c r="M944" s="25" t="s">
        <v>883</v>
      </c>
    </row>
    <row r="945" spans="2:13" ht="15" x14ac:dyDescent="0.25">
      <c r="B945" s="8">
        <v>42676</v>
      </c>
      <c r="C945" s="9" t="s">
        <v>11</v>
      </c>
      <c r="D945" s="9" t="s">
        <v>439</v>
      </c>
      <c r="E945" s="10" t="s">
        <v>440</v>
      </c>
      <c r="F945" s="11">
        <v>108953</v>
      </c>
      <c r="G945" s="12">
        <v>-2000</v>
      </c>
      <c r="H945" s="13">
        <v>54.484000000000002</v>
      </c>
      <c r="I945" s="11">
        <v>-15</v>
      </c>
      <c r="J945" s="11">
        <v>0</v>
      </c>
      <c r="K945" s="14">
        <v>42681</v>
      </c>
      <c r="L945" s="15">
        <v>108968</v>
      </c>
      <c r="M945" s="25" t="s">
        <v>884</v>
      </c>
    </row>
    <row r="946" spans="2:13" ht="15" x14ac:dyDescent="0.25">
      <c r="B946" s="17">
        <v>42676</v>
      </c>
      <c r="C946" s="18" t="s">
        <v>27</v>
      </c>
      <c r="D946" s="18" t="s">
        <v>673</v>
      </c>
      <c r="E946" s="19" t="s">
        <v>674</v>
      </c>
      <c r="F946" s="20">
        <v>-45795.48</v>
      </c>
      <c r="G946" s="21">
        <v>2324</v>
      </c>
      <c r="H946" s="22">
        <v>19.699000000000002</v>
      </c>
      <c r="I946" s="20">
        <v>-15</v>
      </c>
      <c r="J946" s="20">
        <v>0</v>
      </c>
      <c r="K946" s="23">
        <v>42681</v>
      </c>
      <c r="L946" s="24">
        <v>-45780.480000000003</v>
      </c>
      <c r="M946" s="25" t="s">
        <v>883</v>
      </c>
    </row>
    <row r="947" spans="2:13" ht="15" x14ac:dyDescent="0.25">
      <c r="B947" s="8">
        <v>42676</v>
      </c>
      <c r="C947" s="9" t="s">
        <v>27</v>
      </c>
      <c r="D947" s="9" t="s">
        <v>236</v>
      </c>
      <c r="E947" s="10" t="s">
        <v>237</v>
      </c>
      <c r="F947" s="11">
        <v>75166.67</v>
      </c>
      <c r="G947" s="12">
        <v>-975</v>
      </c>
      <c r="H947" s="13">
        <v>77.109399999999994</v>
      </c>
      <c r="I947" s="11">
        <v>-15</v>
      </c>
      <c r="J947" s="11">
        <v>0</v>
      </c>
      <c r="K947" s="14">
        <v>42681</v>
      </c>
      <c r="L947" s="15">
        <v>75181.67</v>
      </c>
      <c r="M947" s="25" t="s">
        <v>884</v>
      </c>
    </row>
    <row r="948" spans="2:13" ht="15" x14ac:dyDescent="0.25">
      <c r="B948" s="17">
        <v>42682</v>
      </c>
      <c r="C948" s="18" t="s">
        <v>68</v>
      </c>
      <c r="D948" s="18" t="s">
        <v>606</v>
      </c>
      <c r="E948" s="19" t="s">
        <v>607</v>
      </c>
      <c r="F948" s="20">
        <v>89462.7</v>
      </c>
      <c r="G948" s="21">
        <v>-1300</v>
      </c>
      <c r="H948" s="22">
        <v>68.828999999999994</v>
      </c>
      <c r="I948" s="20">
        <v>-15</v>
      </c>
      <c r="J948" s="20">
        <v>0</v>
      </c>
      <c r="K948" s="23">
        <v>42688</v>
      </c>
      <c r="L948" s="24">
        <v>89477.7</v>
      </c>
      <c r="M948" s="25" t="s">
        <v>884</v>
      </c>
    </row>
    <row r="949" spans="2:13" ht="15" x14ac:dyDescent="0.25">
      <c r="B949" s="8">
        <v>42682</v>
      </c>
      <c r="C949" s="9" t="s">
        <v>68</v>
      </c>
      <c r="D949" s="9" t="s">
        <v>268</v>
      </c>
      <c r="E949" s="10" t="s">
        <v>269</v>
      </c>
      <c r="F949" s="11">
        <v>63229.02</v>
      </c>
      <c r="G949" s="12">
        <v>-2100</v>
      </c>
      <c r="H949" s="13">
        <v>30.116199999999999</v>
      </c>
      <c r="I949" s="11">
        <v>-15</v>
      </c>
      <c r="J949" s="11">
        <v>0</v>
      </c>
      <c r="K949" s="14">
        <v>42688</v>
      </c>
      <c r="L949" s="15">
        <v>63244.02</v>
      </c>
      <c r="M949" s="25" t="s">
        <v>885</v>
      </c>
    </row>
    <row r="950" spans="2:13" ht="15" x14ac:dyDescent="0.25">
      <c r="B950" s="17">
        <v>42688</v>
      </c>
      <c r="C950" s="18" t="s">
        <v>24</v>
      </c>
      <c r="D950" s="18" t="s">
        <v>541</v>
      </c>
      <c r="E950" s="19" t="s">
        <v>542</v>
      </c>
      <c r="F950" s="20">
        <v>-150352.95999999999</v>
      </c>
      <c r="G950" s="21">
        <v>1880</v>
      </c>
      <c r="H950" s="22">
        <v>79.966999999999999</v>
      </c>
      <c r="I950" s="20">
        <v>-15</v>
      </c>
      <c r="J950" s="20">
        <v>0</v>
      </c>
      <c r="K950" s="23">
        <v>42691</v>
      </c>
      <c r="L950" s="24">
        <v>-150337.96</v>
      </c>
      <c r="M950" s="25" t="s">
        <v>883</v>
      </c>
    </row>
    <row r="951" spans="2:13" ht="15" x14ac:dyDescent="0.25">
      <c r="B951" s="8">
        <v>42688</v>
      </c>
      <c r="C951" s="9" t="s">
        <v>24</v>
      </c>
      <c r="D951" s="9" t="s">
        <v>292</v>
      </c>
      <c r="E951" s="10" t="s">
        <v>293</v>
      </c>
      <c r="F951" s="11">
        <v>147958.98000000001</v>
      </c>
      <c r="G951" s="12">
        <v>-1155</v>
      </c>
      <c r="H951" s="13">
        <v>128.11600000000001</v>
      </c>
      <c r="I951" s="11">
        <v>-15</v>
      </c>
      <c r="J951" s="11">
        <v>0</v>
      </c>
      <c r="K951" s="14">
        <v>42691</v>
      </c>
      <c r="L951" s="15">
        <v>147973.98000000001</v>
      </c>
      <c r="M951" s="25" t="s">
        <v>884</v>
      </c>
    </row>
    <row r="952" spans="2:13" ht="15" x14ac:dyDescent="0.25">
      <c r="B952" s="17">
        <v>42688</v>
      </c>
      <c r="C952" s="18" t="s">
        <v>11</v>
      </c>
      <c r="D952" s="18" t="s">
        <v>507</v>
      </c>
      <c r="E952" s="19" t="s">
        <v>508</v>
      </c>
      <c r="F952" s="20">
        <v>-73048.800000000003</v>
      </c>
      <c r="G952" s="21">
        <v>2100</v>
      </c>
      <c r="H952" s="22">
        <v>34.777999999999999</v>
      </c>
      <c r="I952" s="20">
        <v>-15</v>
      </c>
      <c r="J952" s="20">
        <v>0</v>
      </c>
      <c r="K952" s="23">
        <v>42691</v>
      </c>
      <c r="L952" s="24">
        <v>-73033.8</v>
      </c>
      <c r="M952" s="25" t="s">
        <v>883</v>
      </c>
    </row>
    <row r="953" spans="2:13" ht="15" x14ac:dyDescent="0.25">
      <c r="B953" s="8">
        <v>42688</v>
      </c>
      <c r="C953" s="9" t="s">
        <v>11</v>
      </c>
      <c r="D953" s="9" t="s">
        <v>593</v>
      </c>
      <c r="E953" s="10" t="s">
        <v>594</v>
      </c>
      <c r="F953" s="11">
        <v>98145.31</v>
      </c>
      <c r="G953" s="12">
        <v>-970</v>
      </c>
      <c r="H953" s="13">
        <v>101.1962</v>
      </c>
      <c r="I953" s="11">
        <v>-15</v>
      </c>
      <c r="J953" s="11">
        <v>0</v>
      </c>
      <c r="K953" s="14">
        <v>42691</v>
      </c>
      <c r="L953" s="15">
        <v>98160.31</v>
      </c>
      <c r="M953" s="25" t="s">
        <v>884</v>
      </c>
    </row>
    <row r="954" spans="2:13" ht="15" x14ac:dyDescent="0.25">
      <c r="B954" s="17">
        <v>42688</v>
      </c>
      <c r="C954" s="18" t="s">
        <v>68</v>
      </c>
      <c r="D954" s="18" t="s">
        <v>589</v>
      </c>
      <c r="E954" s="19" t="s">
        <v>590</v>
      </c>
      <c r="F954" s="20">
        <v>-36587.019999999997</v>
      </c>
      <c r="G954" s="21">
        <v>180</v>
      </c>
      <c r="H954" s="22">
        <v>203.17789999999999</v>
      </c>
      <c r="I954" s="20">
        <v>-15</v>
      </c>
      <c r="J954" s="20">
        <v>0</v>
      </c>
      <c r="K954" s="23">
        <v>42691</v>
      </c>
      <c r="L954" s="24">
        <v>-36572.019999999997</v>
      </c>
      <c r="M954" s="25" t="s">
        <v>886</v>
      </c>
    </row>
    <row r="955" spans="2:13" ht="15" x14ac:dyDescent="0.25">
      <c r="B955" s="8">
        <v>42688</v>
      </c>
      <c r="C955" s="9" t="s">
        <v>68</v>
      </c>
      <c r="D955" s="9" t="s">
        <v>151</v>
      </c>
      <c r="E955" s="10" t="s">
        <v>152</v>
      </c>
      <c r="F955" s="11">
        <v>-90324</v>
      </c>
      <c r="G955" s="12">
        <v>750</v>
      </c>
      <c r="H955" s="13">
        <v>120.41200000000001</v>
      </c>
      <c r="I955" s="11">
        <v>-15</v>
      </c>
      <c r="J955" s="11">
        <v>0</v>
      </c>
      <c r="K955" s="14">
        <v>42691</v>
      </c>
      <c r="L955" s="15">
        <v>-90309</v>
      </c>
      <c r="M955" s="25" t="s">
        <v>883</v>
      </c>
    </row>
    <row r="956" spans="2:13" ht="15" x14ac:dyDescent="0.25">
      <c r="B956" s="17">
        <v>42692</v>
      </c>
      <c r="C956" s="18" t="s">
        <v>105</v>
      </c>
      <c r="D956" s="18" t="s">
        <v>610</v>
      </c>
      <c r="E956" s="19" t="s">
        <v>611</v>
      </c>
      <c r="F956" s="20">
        <v>124287.15</v>
      </c>
      <c r="G956" s="21">
        <v>-1050</v>
      </c>
      <c r="H956" s="22">
        <v>118.383</v>
      </c>
      <c r="I956" s="20">
        <v>-15</v>
      </c>
      <c r="J956" s="20">
        <v>0</v>
      </c>
      <c r="K956" s="23">
        <v>42697</v>
      </c>
      <c r="L956" s="24">
        <v>124302.15</v>
      </c>
      <c r="M956" s="25" t="s">
        <v>884</v>
      </c>
    </row>
    <row r="957" spans="2:13" ht="15" x14ac:dyDescent="0.25">
      <c r="B957" s="8">
        <v>42692</v>
      </c>
      <c r="C957" s="9" t="s">
        <v>105</v>
      </c>
      <c r="D957" s="9" t="s">
        <v>316</v>
      </c>
      <c r="E957" s="10" t="s">
        <v>605</v>
      </c>
      <c r="F957" s="11">
        <v>19518.75</v>
      </c>
      <c r="G957" s="12">
        <v>-25</v>
      </c>
      <c r="H957" s="13">
        <v>781.35</v>
      </c>
      <c r="I957" s="11">
        <v>-15</v>
      </c>
      <c r="J957" s="11">
        <v>0</v>
      </c>
      <c r="K957" s="14">
        <v>42697</v>
      </c>
      <c r="L957" s="15">
        <v>19533.75</v>
      </c>
      <c r="M957" s="25" t="s">
        <v>885</v>
      </c>
    </row>
    <row r="958" spans="2:13" ht="15" x14ac:dyDescent="0.25">
      <c r="B958" s="17">
        <v>42692</v>
      </c>
      <c r="C958" s="18" t="s">
        <v>105</v>
      </c>
      <c r="D958" s="18" t="s">
        <v>533</v>
      </c>
      <c r="E958" s="19" t="s">
        <v>534</v>
      </c>
      <c r="F958" s="20">
        <v>32364.44</v>
      </c>
      <c r="G958" s="21">
        <v>-275</v>
      </c>
      <c r="H958" s="22">
        <v>117.74339999999999</v>
      </c>
      <c r="I958" s="20">
        <v>-15</v>
      </c>
      <c r="J958" s="20">
        <v>0</v>
      </c>
      <c r="K958" s="23">
        <v>42697</v>
      </c>
      <c r="L958" s="24">
        <v>32379.439999999999</v>
      </c>
      <c r="M958" s="25" t="s">
        <v>885</v>
      </c>
    </row>
    <row r="959" spans="2:13" ht="15" x14ac:dyDescent="0.25">
      <c r="B959" s="8">
        <v>42692</v>
      </c>
      <c r="C959" s="9" t="s">
        <v>105</v>
      </c>
      <c r="D959" s="9" t="s">
        <v>638</v>
      </c>
      <c r="E959" s="10" t="s">
        <v>639</v>
      </c>
      <c r="F959" s="11">
        <v>42429.63</v>
      </c>
      <c r="G959" s="12">
        <v>-1250</v>
      </c>
      <c r="H959" s="13">
        <v>33.9557</v>
      </c>
      <c r="I959" s="11">
        <v>-15</v>
      </c>
      <c r="J959" s="11">
        <v>0</v>
      </c>
      <c r="K959" s="14">
        <v>42697</v>
      </c>
      <c r="L959" s="15">
        <v>42444.63</v>
      </c>
      <c r="M959" s="25" t="s">
        <v>885</v>
      </c>
    </row>
    <row r="960" spans="2:13" ht="15" x14ac:dyDescent="0.25">
      <c r="B960" s="17">
        <v>42692</v>
      </c>
      <c r="C960" s="18" t="s">
        <v>105</v>
      </c>
      <c r="D960" s="18" t="s">
        <v>675</v>
      </c>
      <c r="E960" s="19" t="s">
        <v>676</v>
      </c>
      <c r="F960" s="20">
        <v>-224202.66</v>
      </c>
      <c r="G960" s="21">
        <v>1860</v>
      </c>
      <c r="H960" s="22">
        <v>120.53100000000001</v>
      </c>
      <c r="I960" s="20">
        <v>-15</v>
      </c>
      <c r="J960" s="20">
        <v>0</v>
      </c>
      <c r="K960" s="23">
        <v>42697</v>
      </c>
      <c r="L960" s="24">
        <v>-224187.66</v>
      </c>
      <c r="M960" s="25" t="s">
        <v>883</v>
      </c>
    </row>
    <row r="961" spans="2:13" ht="15" x14ac:dyDescent="0.25">
      <c r="B961" s="8">
        <v>42699</v>
      </c>
      <c r="C961" s="9" t="s">
        <v>24</v>
      </c>
      <c r="D961" s="9" t="s">
        <v>541</v>
      </c>
      <c r="E961" s="10" t="s">
        <v>542</v>
      </c>
      <c r="F961" s="11">
        <v>155899.04</v>
      </c>
      <c r="G961" s="12">
        <v>-1880</v>
      </c>
      <c r="H961" s="13">
        <v>82.933000000000007</v>
      </c>
      <c r="I961" s="11">
        <v>-15</v>
      </c>
      <c r="J961" s="11">
        <v>0</v>
      </c>
      <c r="K961" s="14">
        <v>42704</v>
      </c>
      <c r="L961" s="15">
        <v>155914.04</v>
      </c>
      <c r="M961" s="25" t="s">
        <v>884</v>
      </c>
    </row>
    <row r="962" spans="2:13" ht="15" x14ac:dyDescent="0.25">
      <c r="B962" s="17">
        <v>42699</v>
      </c>
      <c r="C962" s="18" t="s">
        <v>13</v>
      </c>
      <c r="D962" s="18" t="s">
        <v>622</v>
      </c>
      <c r="E962" s="19" t="s">
        <v>677</v>
      </c>
      <c r="F962" s="20">
        <v>27525.94</v>
      </c>
      <c r="G962" s="21">
        <v>-230</v>
      </c>
      <c r="H962" s="22">
        <v>119.7432</v>
      </c>
      <c r="I962" s="20">
        <v>-15</v>
      </c>
      <c r="J962" s="20">
        <v>0</v>
      </c>
      <c r="K962" s="23">
        <v>42704</v>
      </c>
      <c r="L962" s="24">
        <v>27540.94</v>
      </c>
      <c r="M962" s="25" t="s">
        <v>885</v>
      </c>
    </row>
    <row r="963" spans="2:13" ht="15" x14ac:dyDescent="0.25">
      <c r="B963" s="8">
        <v>42699</v>
      </c>
      <c r="C963" s="9" t="s">
        <v>54</v>
      </c>
      <c r="D963" s="9" t="s">
        <v>493</v>
      </c>
      <c r="E963" s="10" t="s">
        <v>494</v>
      </c>
      <c r="F963" s="11">
        <v>40933.49</v>
      </c>
      <c r="G963" s="12">
        <v>-214</v>
      </c>
      <c r="H963" s="13">
        <v>191.34809999999999</v>
      </c>
      <c r="I963" s="11">
        <v>-15</v>
      </c>
      <c r="J963" s="11">
        <v>0</v>
      </c>
      <c r="K963" s="14">
        <v>42704</v>
      </c>
      <c r="L963" s="15">
        <v>40948.49</v>
      </c>
      <c r="M963" s="25" t="s">
        <v>885</v>
      </c>
    </row>
    <row r="964" spans="2:13" ht="15" x14ac:dyDescent="0.25">
      <c r="B964" s="17">
        <v>42699</v>
      </c>
      <c r="C964" s="18" t="s">
        <v>54</v>
      </c>
      <c r="D964" s="18" t="s">
        <v>204</v>
      </c>
      <c r="E964" s="19" t="s">
        <v>205</v>
      </c>
      <c r="F964" s="20">
        <v>40756.06</v>
      </c>
      <c r="G964" s="21">
        <v>-164</v>
      </c>
      <c r="H964" s="22">
        <v>248.60400000000001</v>
      </c>
      <c r="I964" s="20">
        <v>-15</v>
      </c>
      <c r="J964" s="20">
        <v>0</v>
      </c>
      <c r="K964" s="23">
        <v>42704</v>
      </c>
      <c r="L964" s="24">
        <v>40771.06</v>
      </c>
      <c r="M964" s="25" t="s">
        <v>885</v>
      </c>
    </row>
    <row r="965" spans="2:13" ht="15" x14ac:dyDescent="0.25">
      <c r="B965" s="8">
        <v>42699</v>
      </c>
      <c r="C965" s="9" t="s">
        <v>105</v>
      </c>
      <c r="D965" s="9" t="s">
        <v>556</v>
      </c>
      <c r="E965" s="10" t="s">
        <v>557</v>
      </c>
      <c r="F965" s="11">
        <v>21611.29</v>
      </c>
      <c r="G965" s="12">
        <v>-290</v>
      </c>
      <c r="H965" s="13">
        <v>74.573400000000007</v>
      </c>
      <c r="I965" s="11">
        <v>-15</v>
      </c>
      <c r="J965" s="11">
        <v>0</v>
      </c>
      <c r="K965" s="14">
        <v>42704</v>
      </c>
      <c r="L965" s="15">
        <v>21626.29</v>
      </c>
      <c r="M965" s="25" t="s">
        <v>885</v>
      </c>
    </row>
    <row r="966" spans="2:13" ht="15" x14ac:dyDescent="0.25">
      <c r="B966" s="17">
        <v>42699</v>
      </c>
      <c r="C966" s="18" t="s">
        <v>105</v>
      </c>
      <c r="D966" s="18" t="s">
        <v>675</v>
      </c>
      <c r="E966" s="19" t="s">
        <v>676</v>
      </c>
      <c r="F966" s="20">
        <v>158662.56</v>
      </c>
      <c r="G966" s="21">
        <v>-1305</v>
      </c>
      <c r="H966" s="22">
        <v>121.592</v>
      </c>
      <c r="I966" s="20">
        <v>-15</v>
      </c>
      <c r="J966" s="20">
        <v>0</v>
      </c>
      <c r="K966" s="23">
        <v>42704</v>
      </c>
      <c r="L966" s="24">
        <v>158677.56</v>
      </c>
      <c r="M966" s="25" t="s">
        <v>885</v>
      </c>
    </row>
    <row r="967" spans="2:13" ht="15" x14ac:dyDescent="0.25">
      <c r="B967" s="8">
        <v>42699</v>
      </c>
      <c r="C967" s="9" t="s">
        <v>650</v>
      </c>
      <c r="D967" s="9" t="s">
        <v>612</v>
      </c>
      <c r="E967" s="10" t="s">
        <v>613</v>
      </c>
      <c r="F967" s="11">
        <v>19281.740000000002</v>
      </c>
      <c r="G967" s="12">
        <v>-120</v>
      </c>
      <c r="H967" s="13">
        <v>160.80619999999999</v>
      </c>
      <c r="I967" s="11">
        <v>-15</v>
      </c>
      <c r="J967" s="11">
        <v>0</v>
      </c>
      <c r="K967" s="14">
        <v>42704</v>
      </c>
      <c r="L967" s="15">
        <v>19296.740000000002</v>
      </c>
      <c r="M967" s="25" t="s">
        <v>885</v>
      </c>
    </row>
    <row r="968" spans="2:13" ht="15" x14ac:dyDescent="0.25">
      <c r="B968" s="17">
        <v>42699</v>
      </c>
      <c r="C968" s="18" t="s">
        <v>59</v>
      </c>
      <c r="D968" s="18" t="s">
        <v>266</v>
      </c>
      <c r="E968" s="19" t="s">
        <v>267</v>
      </c>
      <c r="F968" s="20">
        <v>13950.88</v>
      </c>
      <c r="G968" s="21">
        <v>-357</v>
      </c>
      <c r="H968" s="22">
        <v>39.120100000000001</v>
      </c>
      <c r="I968" s="20">
        <v>-15</v>
      </c>
      <c r="J968" s="20">
        <v>0</v>
      </c>
      <c r="K968" s="23">
        <v>42704</v>
      </c>
      <c r="L968" s="24">
        <v>13965.88</v>
      </c>
      <c r="M968" s="25" t="s">
        <v>885</v>
      </c>
    </row>
    <row r="969" spans="2:13" ht="15" x14ac:dyDescent="0.25">
      <c r="B969" s="8">
        <v>42699</v>
      </c>
      <c r="C969" s="9" t="s">
        <v>59</v>
      </c>
      <c r="D969" s="9" t="s">
        <v>646</v>
      </c>
      <c r="E969" s="10" t="s">
        <v>647</v>
      </c>
      <c r="F969" s="11">
        <v>7174.64</v>
      </c>
      <c r="G969" s="12">
        <v>-71</v>
      </c>
      <c r="H969" s="13">
        <v>101.2625</v>
      </c>
      <c r="I969" s="11">
        <v>-15</v>
      </c>
      <c r="J969" s="11">
        <v>0</v>
      </c>
      <c r="K969" s="14">
        <v>42704</v>
      </c>
      <c r="L969" s="15">
        <v>7189.64</v>
      </c>
      <c r="M969" s="25" t="s">
        <v>885</v>
      </c>
    </row>
    <row r="970" spans="2:13" ht="15" x14ac:dyDescent="0.25">
      <c r="B970" s="17">
        <v>42699</v>
      </c>
      <c r="C970" s="18" t="s">
        <v>44</v>
      </c>
      <c r="D970" s="18" t="s">
        <v>254</v>
      </c>
      <c r="E970" s="19" t="s">
        <v>255</v>
      </c>
      <c r="F970" s="20">
        <v>30574.77</v>
      </c>
      <c r="G970" s="21">
        <v>-415</v>
      </c>
      <c r="H970" s="22">
        <v>73.710300000000004</v>
      </c>
      <c r="I970" s="20">
        <v>-15</v>
      </c>
      <c r="J970" s="20">
        <v>0</v>
      </c>
      <c r="K970" s="23">
        <v>42704</v>
      </c>
      <c r="L970" s="24">
        <v>30589.77</v>
      </c>
      <c r="M970" s="25" t="s">
        <v>884</v>
      </c>
    </row>
    <row r="971" spans="2:13" ht="15" x14ac:dyDescent="0.25">
      <c r="B971" s="8">
        <v>42699</v>
      </c>
      <c r="C971" s="9" t="s">
        <v>44</v>
      </c>
      <c r="D971" s="9" t="s">
        <v>76</v>
      </c>
      <c r="E971" s="10" t="s">
        <v>77</v>
      </c>
      <c r="F971" s="11">
        <v>38180.300000000003</v>
      </c>
      <c r="G971" s="12">
        <v>-550</v>
      </c>
      <c r="H971" s="13">
        <v>69.445999999999998</v>
      </c>
      <c r="I971" s="11">
        <v>-15</v>
      </c>
      <c r="J971" s="11">
        <v>0</v>
      </c>
      <c r="K971" s="14">
        <v>42704</v>
      </c>
      <c r="L971" s="15">
        <v>38195.300000000003</v>
      </c>
      <c r="M971" s="25" t="s">
        <v>884</v>
      </c>
    </row>
    <row r="972" spans="2:13" ht="15" x14ac:dyDescent="0.25">
      <c r="B972" s="17">
        <v>42699</v>
      </c>
      <c r="C972" s="18" t="s">
        <v>44</v>
      </c>
      <c r="D972" s="18" t="s">
        <v>678</v>
      </c>
      <c r="E972" s="19" t="s">
        <v>719</v>
      </c>
      <c r="F972" s="20">
        <v>-43200.87</v>
      </c>
      <c r="G972" s="21">
        <v>1300</v>
      </c>
      <c r="H972" s="22">
        <v>33.219900000000003</v>
      </c>
      <c r="I972" s="20">
        <v>-15</v>
      </c>
      <c r="J972" s="20">
        <v>0</v>
      </c>
      <c r="K972" s="23">
        <v>42704</v>
      </c>
      <c r="L972" s="24">
        <v>-43185.87</v>
      </c>
      <c r="M972" s="25" t="s">
        <v>883</v>
      </c>
    </row>
    <row r="973" spans="2:13" ht="15" x14ac:dyDescent="0.25">
      <c r="B973" s="8">
        <v>42709</v>
      </c>
      <c r="C973" s="9" t="s">
        <v>17</v>
      </c>
      <c r="D973" s="9" t="s">
        <v>640</v>
      </c>
      <c r="E973" s="10" t="s">
        <v>641</v>
      </c>
      <c r="F973" s="11">
        <v>-11765.2</v>
      </c>
      <c r="G973" s="12">
        <v>80</v>
      </c>
      <c r="H973" s="13">
        <v>146.8775</v>
      </c>
      <c r="I973" s="11">
        <v>-15</v>
      </c>
      <c r="J973" s="11">
        <v>0</v>
      </c>
      <c r="K973" s="14">
        <v>42712</v>
      </c>
      <c r="L973" s="15">
        <v>-11750.2</v>
      </c>
      <c r="M973" s="25" t="s">
        <v>886</v>
      </c>
    </row>
    <row r="974" spans="2:13" ht="15" x14ac:dyDescent="0.25">
      <c r="B974" s="17">
        <v>42709</v>
      </c>
      <c r="C974" s="18" t="s">
        <v>17</v>
      </c>
      <c r="D974" s="18" t="s">
        <v>657</v>
      </c>
      <c r="E974" s="19" t="s">
        <v>679</v>
      </c>
      <c r="F974" s="20">
        <v>14801.88</v>
      </c>
      <c r="G974" s="21">
        <v>-520</v>
      </c>
      <c r="H974" s="22">
        <v>28.494</v>
      </c>
      <c r="I974" s="20">
        <v>-15</v>
      </c>
      <c r="J974" s="20">
        <v>0</v>
      </c>
      <c r="K974" s="23">
        <v>42712</v>
      </c>
      <c r="L974" s="24">
        <v>14816.88</v>
      </c>
      <c r="M974" s="25" t="s">
        <v>885</v>
      </c>
    </row>
    <row r="975" spans="2:13" ht="15" x14ac:dyDescent="0.25">
      <c r="B975" s="8">
        <v>42709</v>
      </c>
      <c r="C975" s="9" t="s">
        <v>17</v>
      </c>
      <c r="D975" s="9" t="s">
        <v>662</v>
      </c>
      <c r="E975" s="10" t="s">
        <v>680</v>
      </c>
      <c r="F975" s="11">
        <v>2831.42</v>
      </c>
      <c r="G975" s="12">
        <v>-115</v>
      </c>
      <c r="H975" s="13">
        <v>24.7515</v>
      </c>
      <c r="I975" s="11">
        <v>-15</v>
      </c>
      <c r="J975" s="11">
        <v>0</v>
      </c>
      <c r="K975" s="14">
        <v>42712</v>
      </c>
      <c r="L975" s="15">
        <v>2846.42</v>
      </c>
      <c r="M975" s="25" t="s">
        <v>884</v>
      </c>
    </row>
    <row r="976" spans="2:13" ht="15" x14ac:dyDescent="0.25">
      <c r="B976" s="17">
        <v>42711</v>
      </c>
      <c r="C976" s="18" t="s">
        <v>13</v>
      </c>
      <c r="D976" s="18" t="s">
        <v>14</v>
      </c>
      <c r="E976" s="19" t="s">
        <v>15</v>
      </c>
      <c r="F976" s="20">
        <v>136453.07999999999</v>
      </c>
      <c r="G976" s="21">
        <v>-360</v>
      </c>
      <c r="H976" s="22">
        <v>379.07799999999997</v>
      </c>
      <c r="I976" s="20">
        <v>-15</v>
      </c>
      <c r="J976" s="20">
        <v>0</v>
      </c>
      <c r="K976" s="23">
        <v>42716</v>
      </c>
      <c r="L976" s="24">
        <v>136468.07999999999</v>
      </c>
      <c r="M976" s="25" t="s">
        <v>884</v>
      </c>
    </row>
    <row r="977" spans="2:13" ht="15" x14ac:dyDescent="0.25">
      <c r="B977" s="8">
        <v>42711</v>
      </c>
      <c r="C977" s="9" t="s">
        <v>13</v>
      </c>
      <c r="D977" s="9" t="s">
        <v>159</v>
      </c>
      <c r="E977" s="10" t="s">
        <v>160</v>
      </c>
      <c r="F977" s="11">
        <v>-151984.35</v>
      </c>
      <c r="G977" s="12">
        <v>6500</v>
      </c>
      <c r="H977" s="13">
        <v>23.379899999999999</v>
      </c>
      <c r="I977" s="11">
        <v>-15</v>
      </c>
      <c r="J977" s="11">
        <v>0</v>
      </c>
      <c r="K977" s="14">
        <v>42716</v>
      </c>
      <c r="L977" s="15">
        <v>-151969.35</v>
      </c>
      <c r="M977" s="25" t="s">
        <v>883</v>
      </c>
    </row>
    <row r="978" spans="2:13" ht="15" x14ac:dyDescent="0.25">
      <c r="B978" s="17">
        <v>42711</v>
      </c>
      <c r="C978" s="18" t="s">
        <v>105</v>
      </c>
      <c r="D978" s="18" t="s">
        <v>681</v>
      </c>
      <c r="E978" s="19" t="s">
        <v>682</v>
      </c>
      <c r="F978" s="20">
        <v>-97475.78</v>
      </c>
      <c r="G978" s="21">
        <v>925</v>
      </c>
      <c r="H978" s="22">
        <v>105.363</v>
      </c>
      <c r="I978" s="20">
        <v>-15</v>
      </c>
      <c r="J978" s="20">
        <v>0</v>
      </c>
      <c r="K978" s="23">
        <v>42716</v>
      </c>
      <c r="L978" s="24">
        <v>-97460.78</v>
      </c>
      <c r="M978" s="25" t="s">
        <v>883</v>
      </c>
    </row>
    <row r="979" spans="2:13" ht="15" x14ac:dyDescent="0.25">
      <c r="B979" s="8">
        <v>42711</v>
      </c>
      <c r="C979" s="9" t="s">
        <v>105</v>
      </c>
      <c r="D979" s="9" t="s">
        <v>638</v>
      </c>
      <c r="E979" s="10" t="s">
        <v>639</v>
      </c>
      <c r="F979" s="11">
        <v>56975.88</v>
      </c>
      <c r="G979" s="12">
        <v>-1900</v>
      </c>
      <c r="H979" s="13">
        <v>29.995200000000001</v>
      </c>
      <c r="I979" s="11">
        <v>-15</v>
      </c>
      <c r="J979" s="11">
        <v>0</v>
      </c>
      <c r="K979" s="14">
        <v>42716</v>
      </c>
      <c r="L979" s="15">
        <v>56990.879999999997</v>
      </c>
      <c r="M979" s="25" t="s">
        <v>884</v>
      </c>
    </row>
    <row r="980" spans="2:13" ht="15" x14ac:dyDescent="0.25">
      <c r="B980" s="17">
        <v>42711</v>
      </c>
      <c r="C980" s="18" t="s">
        <v>105</v>
      </c>
      <c r="D980" s="18" t="s">
        <v>675</v>
      </c>
      <c r="E980" s="19" t="s">
        <v>676</v>
      </c>
      <c r="F980" s="20">
        <v>67320.38</v>
      </c>
      <c r="G980" s="21">
        <v>-555</v>
      </c>
      <c r="H980" s="22">
        <v>121.325</v>
      </c>
      <c r="I980" s="20">
        <v>-15</v>
      </c>
      <c r="J980" s="20">
        <v>0</v>
      </c>
      <c r="K980" s="23">
        <v>42716</v>
      </c>
      <c r="L980" s="24">
        <v>67335.38</v>
      </c>
      <c r="M980" s="25" t="s">
        <v>884</v>
      </c>
    </row>
    <row r="981" spans="2:13" ht="15" x14ac:dyDescent="0.25">
      <c r="B981" s="8">
        <v>42717</v>
      </c>
      <c r="C981" s="9" t="s">
        <v>24</v>
      </c>
      <c r="D981" s="9" t="s">
        <v>659</v>
      </c>
      <c r="E981" s="10" t="s">
        <v>683</v>
      </c>
      <c r="F981" s="11">
        <v>13893.72</v>
      </c>
      <c r="G981" s="12">
        <v>-600</v>
      </c>
      <c r="H981" s="13">
        <v>23.1812</v>
      </c>
      <c r="I981" s="11">
        <v>-15</v>
      </c>
      <c r="J981" s="11">
        <v>0</v>
      </c>
      <c r="K981" s="14">
        <v>42720</v>
      </c>
      <c r="L981" s="15">
        <v>13908.72</v>
      </c>
      <c r="M981" s="25" t="s">
        <v>885</v>
      </c>
    </row>
    <row r="982" spans="2:13" ht="15" x14ac:dyDescent="0.25">
      <c r="B982" s="17">
        <v>42717</v>
      </c>
      <c r="C982" s="18" t="s">
        <v>24</v>
      </c>
      <c r="D982" s="18" t="s">
        <v>624</v>
      </c>
      <c r="E982" s="19" t="s">
        <v>625</v>
      </c>
      <c r="F982" s="20">
        <v>16469.47</v>
      </c>
      <c r="G982" s="21">
        <v>-82</v>
      </c>
      <c r="H982" s="22">
        <v>201.0301</v>
      </c>
      <c r="I982" s="20">
        <v>-15</v>
      </c>
      <c r="J982" s="20">
        <v>0</v>
      </c>
      <c r="K982" s="23">
        <v>42720</v>
      </c>
      <c r="L982" s="24">
        <v>16484.47</v>
      </c>
      <c r="M982" s="25" t="s">
        <v>885</v>
      </c>
    </row>
    <row r="983" spans="2:13" ht="15" x14ac:dyDescent="0.25">
      <c r="B983" s="8">
        <v>42717</v>
      </c>
      <c r="C983" s="9" t="s">
        <v>24</v>
      </c>
      <c r="D983" s="9" t="s">
        <v>221</v>
      </c>
      <c r="E983" s="10" t="s">
        <v>896</v>
      </c>
      <c r="F983" s="11">
        <v>-111227.7</v>
      </c>
      <c r="G983" s="12">
        <f>1420*2</f>
        <v>2840</v>
      </c>
      <c r="H983" s="13">
        <f>78.3188/2</f>
        <v>39.159399999999998</v>
      </c>
      <c r="I983" s="11">
        <v>-15</v>
      </c>
      <c r="J983" s="11">
        <v>0</v>
      </c>
      <c r="K983" s="14">
        <v>42720</v>
      </c>
      <c r="L983" s="15">
        <v>-111212.7</v>
      </c>
      <c r="M983" s="25" t="s">
        <v>883</v>
      </c>
    </row>
    <row r="984" spans="2:13" ht="15" x14ac:dyDescent="0.25">
      <c r="B984" s="17">
        <v>42717</v>
      </c>
      <c r="C984" s="18" t="s">
        <v>24</v>
      </c>
      <c r="D984" s="18" t="s">
        <v>75</v>
      </c>
      <c r="E984" s="19" t="s">
        <v>757</v>
      </c>
      <c r="F984" s="20">
        <v>-15399.1</v>
      </c>
      <c r="G984" s="21">
        <v>148</v>
      </c>
      <c r="H984" s="22">
        <v>103.9466</v>
      </c>
      <c r="I984" s="20">
        <v>-15</v>
      </c>
      <c r="J984" s="20">
        <v>0</v>
      </c>
      <c r="K984" s="23">
        <v>42720</v>
      </c>
      <c r="L984" s="24">
        <v>-15384.1</v>
      </c>
      <c r="M984" s="25" t="s">
        <v>886</v>
      </c>
    </row>
    <row r="985" spans="2:13" ht="15" x14ac:dyDescent="0.25">
      <c r="B985" s="8">
        <v>42717</v>
      </c>
      <c r="C985" s="9" t="s">
        <v>54</v>
      </c>
      <c r="D985" s="9" t="s">
        <v>668</v>
      </c>
      <c r="E985" s="10" t="s">
        <v>669</v>
      </c>
      <c r="F985" s="11">
        <v>-33351.599999999999</v>
      </c>
      <c r="G985" s="12">
        <v>550</v>
      </c>
      <c r="H985" s="13">
        <v>60.612000000000002</v>
      </c>
      <c r="I985" s="11">
        <v>-15</v>
      </c>
      <c r="J985" s="11">
        <v>0</v>
      </c>
      <c r="K985" s="14">
        <v>42720</v>
      </c>
      <c r="L985" s="15">
        <v>-33336.6</v>
      </c>
      <c r="M985" s="25" t="s">
        <v>886</v>
      </c>
    </row>
    <row r="986" spans="2:13" ht="15" x14ac:dyDescent="0.25">
      <c r="B986" s="17">
        <v>42717</v>
      </c>
      <c r="C986" s="18" t="s">
        <v>54</v>
      </c>
      <c r="D986" s="18" t="s">
        <v>587</v>
      </c>
      <c r="E986" s="19" t="s">
        <v>588</v>
      </c>
      <c r="F986" s="20">
        <v>32658</v>
      </c>
      <c r="G986" s="21">
        <v>-1000</v>
      </c>
      <c r="H986" s="22">
        <v>32.673000000000002</v>
      </c>
      <c r="I986" s="20">
        <v>-15</v>
      </c>
      <c r="J986" s="20">
        <v>0</v>
      </c>
      <c r="K986" s="23">
        <v>42720</v>
      </c>
      <c r="L986" s="24">
        <v>32673</v>
      </c>
      <c r="M986" s="25" t="s">
        <v>885</v>
      </c>
    </row>
    <row r="987" spans="2:13" ht="15" x14ac:dyDescent="0.25">
      <c r="B987" s="8">
        <v>42717</v>
      </c>
      <c r="C987" s="9" t="s">
        <v>105</v>
      </c>
      <c r="D987" s="9" t="s">
        <v>294</v>
      </c>
      <c r="E987" s="10" t="s">
        <v>295</v>
      </c>
      <c r="F987" s="11">
        <v>20474.11</v>
      </c>
      <c r="G987" s="12">
        <v>-325</v>
      </c>
      <c r="H987" s="13">
        <v>63.043399999999998</v>
      </c>
      <c r="I987" s="11">
        <v>-15</v>
      </c>
      <c r="J987" s="11">
        <v>0</v>
      </c>
      <c r="K987" s="14">
        <v>42720</v>
      </c>
      <c r="L987" s="15">
        <v>20489.11</v>
      </c>
      <c r="M987" s="25" t="s">
        <v>885</v>
      </c>
    </row>
    <row r="988" spans="2:13" ht="15" x14ac:dyDescent="0.25">
      <c r="B988" s="17">
        <v>42717</v>
      </c>
      <c r="C988" s="18" t="s">
        <v>105</v>
      </c>
      <c r="D988" s="18" t="s">
        <v>684</v>
      </c>
      <c r="E988" s="19" t="s">
        <v>685</v>
      </c>
      <c r="F988" s="20">
        <v>-70517.100000000006</v>
      </c>
      <c r="G988" s="21">
        <v>1000</v>
      </c>
      <c r="H988" s="22">
        <v>70.502099999999999</v>
      </c>
      <c r="I988" s="20">
        <v>-15</v>
      </c>
      <c r="J988" s="20">
        <v>0</v>
      </c>
      <c r="K988" s="23">
        <v>42720</v>
      </c>
      <c r="L988" s="24">
        <v>-70502.100000000006</v>
      </c>
      <c r="M988" s="25" t="s">
        <v>883</v>
      </c>
    </row>
    <row r="989" spans="2:13" ht="15" x14ac:dyDescent="0.25">
      <c r="B989" s="8">
        <v>42718</v>
      </c>
      <c r="C989" s="9" t="s">
        <v>59</v>
      </c>
      <c r="D989" s="9" t="s">
        <v>646</v>
      </c>
      <c r="E989" s="10" t="s">
        <v>647</v>
      </c>
      <c r="F989" s="11">
        <v>18339.73</v>
      </c>
      <c r="G989" s="12">
        <v>-179</v>
      </c>
      <c r="H989" s="13">
        <v>102.54040000000001</v>
      </c>
      <c r="I989" s="11">
        <v>-15</v>
      </c>
      <c r="J989" s="11">
        <v>0</v>
      </c>
      <c r="K989" s="14">
        <v>42723</v>
      </c>
      <c r="L989" s="15">
        <v>18354.73</v>
      </c>
      <c r="M989" s="25" t="s">
        <v>884</v>
      </c>
    </row>
    <row r="990" spans="2:13" ht="15" x14ac:dyDescent="0.25">
      <c r="B990" s="17">
        <v>42725</v>
      </c>
      <c r="C990" s="18" t="s">
        <v>59</v>
      </c>
      <c r="D990" s="18" t="s">
        <v>266</v>
      </c>
      <c r="E990" s="19" t="s">
        <v>267</v>
      </c>
      <c r="F990" s="20">
        <v>-7939.84</v>
      </c>
      <c r="G990" s="21">
        <v>187</v>
      </c>
      <c r="H990" s="22">
        <v>42.378799999999998</v>
      </c>
      <c r="I990" s="20">
        <v>-15</v>
      </c>
      <c r="J990" s="20">
        <v>0</v>
      </c>
      <c r="K990" s="23">
        <v>42731</v>
      </c>
      <c r="L990" s="24">
        <v>-7924.84</v>
      </c>
      <c r="M990" s="25" t="s">
        <v>886</v>
      </c>
    </row>
    <row r="991" spans="2:13" ht="15" x14ac:dyDescent="0.25">
      <c r="B991" s="8">
        <v>42725</v>
      </c>
      <c r="C991" s="9" t="s">
        <v>59</v>
      </c>
      <c r="D991" s="9" t="s">
        <v>60</v>
      </c>
      <c r="E991" s="10" t="s">
        <v>61</v>
      </c>
      <c r="F991" s="11">
        <v>-10437.61</v>
      </c>
      <c r="G991" s="12">
        <v>196</v>
      </c>
      <c r="H991" s="13">
        <v>53.176600000000001</v>
      </c>
      <c r="I991" s="11">
        <v>-15</v>
      </c>
      <c r="J991" s="11">
        <v>0</v>
      </c>
      <c r="K991" s="14">
        <v>42731</v>
      </c>
      <c r="L991" s="15">
        <v>-10422.61</v>
      </c>
      <c r="M991" s="25" t="s">
        <v>886</v>
      </c>
    </row>
    <row r="992" spans="2:13" ht="15" x14ac:dyDescent="0.25">
      <c r="B992" s="17">
        <v>42753</v>
      </c>
      <c r="C992" s="18" t="s">
        <v>13</v>
      </c>
      <c r="D992" s="18" t="s">
        <v>89</v>
      </c>
      <c r="E992" s="19" t="s">
        <v>90</v>
      </c>
      <c r="F992" s="20">
        <v>16719.68</v>
      </c>
      <c r="G992" s="21">
        <v>-200</v>
      </c>
      <c r="H992" s="22">
        <v>83.673400000000001</v>
      </c>
      <c r="I992" s="20">
        <v>-15</v>
      </c>
      <c r="J992" s="20">
        <v>0</v>
      </c>
      <c r="K992" s="23">
        <v>42758</v>
      </c>
      <c r="L992" s="24">
        <v>16734.68</v>
      </c>
      <c r="M992" s="25" t="s">
        <v>885</v>
      </c>
    </row>
    <row r="993" spans="2:13" ht="15" x14ac:dyDescent="0.25">
      <c r="B993" s="8">
        <v>42753</v>
      </c>
      <c r="C993" s="9" t="s">
        <v>13</v>
      </c>
      <c r="D993" s="9" t="s">
        <v>86</v>
      </c>
      <c r="E993" s="10" t="s">
        <v>903</v>
      </c>
      <c r="F993" s="11">
        <v>-41421.03</v>
      </c>
      <c r="G993" s="12">
        <v>177</v>
      </c>
      <c r="H993" s="13">
        <v>233.9324</v>
      </c>
      <c r="I993" s="11">
        <v>-15</v>
      </c>
      <c r="J993" s="11">
        <v>0</v>
      </c>
      <c r="K993" s="14">
        <v>42758</v>
      </c>
      <c r="L993" s="15">
        <v>-41406.03</v>
      </c>
      <c r="M993" s="25" t="s">
        <v>886</v>
      </c>
    </row>
    <row r="994" spans="2:13" ht="15" x14ac:dyDescent="0.25">
      <c r="B994" s="17">
        <v>42759</v>
      </c>
      <c r="C994" s="18" t="s">
        <v>105</v>
      </c>
      <c r="D994" s="18" t="s">
        <v>294</v>
      </c>
      <c r="E994" s="19" t="s">
        <v>295</v>
      </c>
      <c r="F994" s="20">
        <v>31852.02</v>
      </c>
      <c r="G994" s="21">
        <v>-505</v>
      </c>
      <c r="H994" s="22">
        <v>63.103000000000002</v>
      </c>
      <c r="I994" s="20">
        <v>-15</v>
      </c>
      <c r="J994" s="20">
        <v>0</v>
      </c>
      <c r="K994" s="23">
        <v>42762</v>
      </c>
      <c r="L994" s="24">
        <v>31867.02</v>
      </c>
      <c r="M994" s="25" t="s">
        <v>885</v>
      </c>
    </row>
    <row r="995" spans="2:13" ht="15" x14ac:dyDescent="0.25">
      <c r="B995" s="8">
        <v>42759</v>
      </c>
      <c r="C995" s="9" t="s">
        <v>54</v>
      </c>
      <c r="D995" s="9" t="s">
        <v>479</v>
      </c>
      <c r="E995" s="10" t="s">
        <v>686</v>
      </c>
      <c r="F995" s="11">
        <v>-79989.539999999994</v>
      </c>
      <c r="G995" s="12">
        <v>1620</v>
      </c>
      <c r="H995" s="13">
        <v>49.366999999999997</v>
      </c>
      <c r="I995" s="11">
        <v>-15</v>
      </c>
      <c r="J995" s="11">
        <v>0</v>
      </c>
      <c r="K995" s="14">
        <v>42762</v>
      </c>
      <c r="L995" s="15">
        <v>-79974.539999999994</v>
      </c>
      <c r="M995" s="25" t="s">
        <v>883</v>
      </c>
    </row>
    <row r="996" spans="2:13" ht="15" x14ac:dyDescent="0.25">
      <c r="B996" s="17">
        <v>42759</v>
      </c>
      <c r="C996" s="18" t="s">
        <v>54</v>
      </c>
      <c r="D996" s="18" t="s">
        <v>587</v>
      </c>
      <c r="E996" s="19" t="s">
        <v>588</v>
      </c>
      <c r="F996" s="20">
        <v>81465</v>
      </c>
      <c r="G996" s="21">
        <v>-2500</v>
      </c>
      <c r="H996" s="22">
        <v>32.591999999999999</v>
      </c>
      <c r="I996" s="20">
        <v>-15</v>
      </c>
      <c r="J996" s="20">
        <v>0</v>
      </c>
      <c r="K996" s="23">
        <v>42762</v>
      </c>
      <c r="L996" s="24">
        <v>81480</v>
      </c>
      <c r="M996" s="25" t="s">
        <v>884</v>
      </c>
    </row>
    <row r="997" spans="2:13" ht="15" x14ac:dyDescent="0.25">
      <c r="B997" s="8">
        <v>42759</v>
      </c>
      <c r="C997" s="9" t="s">
        <v>105</v>
      </c>
      <c r="D997" s="9" t="s">
        <v>316</v>
      </c>
      <c r="E997" s="10" t="s">
        <v>605</v>
      </c>
      <c r="F997" s="11">
        <v>29579.25</v>
      </c>
      <c r="G997" s="12">
        <v>-35</v>
      </c>
      <c r="H997" s="13">
        <v>845.55</v>
      </c>
      <c r="I997" s="11">
        <v>-15</v>
      </c>
      <c r="J997" s="11">
        <v>0</v>
      </c>
      <c r="K997" s="14">
        <v>42762</v>
      </c>
      <c r="L997" s="15">
        <v>29594.25</v>
      </c>
      <c r="M997" s="25" t="s">
        <v>885</v>
      </c>
    </row>
    <row r="998" spans="2:13" ht="15" x14ac:dyDescent="0.25">
      <c r="B998" s="17">
        <v>42759</v>
      </c>
      <c r="C998" s="18" t="s">
        <v>650</v>
      </c>
      <c r="D998" s="18" t="s">
        <v>612</v>
      </c>
      <c r="E998" s="19" t="s">
        <v>613</v>
      </c>
      <c r="F998" s="20">
        <v>35236.32</v>
      </c>
      <c r="G998" s="21">
        <v>-200</v>
      </c>
      <c r="H998" s="22">
        <v>176.25659999999999</v>
      </c>
      <c r="I998" s="20">
        <v>-15</v>
      </c>
      <c r="J998" s="20">
        <v>0</v>
      </c>
      <c r="K998" s="23">
        <v>42762</v>
      </c>
      <c r="L998" s="24">
        <v>35251.32</v>
      </c>
      <c r="M998" s="25" t="s">
        <v>884</v>
      </c>
    </row>
    <row r="999" spans="2:13" ht="15" x14ac:dyDescent="0.25">
      <c r="B999" s="8">
        <v>42759</v>
      </c>
      <c r="C999" s="9" t="s">
        <v>105</v>
      </c>
      <c r="D999" s="9" t="s">
        <v>687</v>
      </c>
      <c r="E999" s="10" t="s">
        <v>688</v>
      </c>
      <c r="F999" s="11">
        <v>-101325.57</v>
      </c>
      <c r="G999" s="12">
        <v>900</v>
      </c>
      <c r="H999" s="13">
        <v>112.5673</v>
      </c>
      <c r="I999" s="11">
        <v>-15</v>
      </c>
      <c r="J999" s="11">
        <v>0</v>
      </c>
      <c r="K999" s="14">
        <v>42762</v>
      </c>
      <c r="L999" s="15">
        <v>-101310.57</v>
      </c>
      <c r="M999" s="25" t="s">
        <v>883</v>
      </c>
    </row>
    <row r="1000" spans="2:13" ht="15" x14ac:dyDescent="0.25">
      <c r="B1000" s="17">
        <v>42759</v>
      </c>
      <c r="C1000" s="18" t="s">
        <v>650</v>
      </c>
      <c r="D1000" s="18" t="s">
        <v>689</v>
      </c>
      <c r="E1000" s="19" t="s">
        <v>690</v>
      </c>
      <c r="F1000" s="20">
        <v>-35626.380000000005</v>
      </c>
      <c r="G1000" s="21">
        <v>270</v>
      </c>
      <c r="H1000" s="22">
        <v>131.89400000000001</v>
      </c>
      <c r="I1000" s="20">
        <v>-15</v>
      </c>
      <c r="J1000" s="20">
        <v>0</v>
      </c>
      <c r="K1000" s="23">
        <v>42762</v>
      </c>
      <c r="L1000" s="24">
        <v>-35611.379999999997</v>
      </c>
      <c r="M1000" s="25" t="s">
        <v>883</v>
      </c>
    </row>
    <row r="1001" spans="2:13" ht="15" x14ac:dyDescent="0.25">
      <c r="B1001" s="8">
        <v>42765</v>
      </c>
      <c r="C1001" s="9" t="s">
        <v>13</v>
      </c>
      <c r="D1001" s="9" t="s">
        <v>159</v>
      </c>
      <c r="E1001" s="10" t="s">
        <v>691</v>
      </c>
      <c r="F1001" s="11">
        <v>151981.65</v>
      </c>
      <c r="G1001" s="12">
        <v>-6500</v>
      </c>
      <c r="H1001" s="13">
        <v>23.3841</v>
      </c>
      <c r="I1001" s="11">
        <v>-15</v>
      </c>
      <c r="J1001" s="11">
        <v>0</v>
      </c>
      <c r="K1001" s="14">
        <v>42768</v>
      </c>
      <c r="L1001" s="15">
        <v>151996.65</v>
      </c>
      <c r="M1001" s="25" t="s">
        <v>884</v>
      </c>
    </row>
    <row r="1002" spans="2:13" ht="15" x14ac:dyDescent="0.25">
      <c r="B1002" s="17">
        <v>42765</v>
      </c>
      <c r="C1002" s="18" t="s">
        <v>13</v>
      </c>
      <c r="D1002" s="18" t="s">
        <v>692</v>
      </c>
      <c r="E1002" s="19" t="s">
        <v>693</v>
      </c>
      <c r="F1002" s="20">
        <v>-111490.19000000002</v>
      </c>
      <c r="G1002" s="21">
        <v>2950</v>
      </c>
      <c r="H1002" s="22">
        <v>37.788200000000003</v>
      </c>
      <c r="I1002" s="20">
        <v>-15</v>
      </c>
      <c r="J1002" s="20">
        <v>0</v>
      </c>
      <c r="K1002" s="23">
        <v>42768</v>
      </c>
      <c r="L1002" s="24">
        <v>-111475.19</v>
      </c>
      <c r="M1002" s="25" t="s">
        <v>883</v>
      </c>
    </row>
    <row r="1003" spans="2:13" ht="15" x14ac:dyDescent="0.25">
      <c r="B1003" s="8">
        <v>42765</v>
      </c>
      <c r="C1003" s="9" t="s">
        <v>27</v>
      </c>
      <c r="D1003" s="9" t="s">
        <v>64</v>
      </c>
      <c r="E1003" s="10" t="s">
        <v>65</v>
      </c>
      <c r="F1003" s="11">
        <v>22809.02</v>
      </c>
      <c r="G1003" s="12">
        <v>-270</v>
      </c>
      <c r="H1003" s="13">
        <v>84.5334</v>
      </c>
      <c r="I1003" s="11">
        <v>-15</v>
      </c>
      <c r="J1003" s="11">
        <v>0</v>
      </c>
      <c r="K1003" s="14">
        <v>42768</v>
      </c>
      <c r="L1003" s="15">
        <v>22824.02</v>
      </c>
      <c r="M1003" s="25" t="s">
        <v>885</v>
      </c>
    </row>
    <row r="1004" spans="2:13" ht="15" x14ac:dyDescent="0.25">
      <c r="B1004" s="17">
        <v>42766</v>
      </c>
      <c r="C1004" s="18" t="s">
        <v>68</v>
      </c>
      <c r="D1004" s="18" t="s">
        <v>651</v>
      </c>
      <c r="E1004" s="19" t="s">
        <v>652</v>
      </c>
      <c r="F1004" s="20">
        <v>106365.8</v>
      </c>
      <c r="G1004" s="21">
        <v>-800</v>
      </c>
      <c r="H1004" s="22">
        <v>132.976</v>
      </c>
      <c r="I1004" s="20">
        <v>-15</v>
      </c>
      <c r="J1004" s="20">
        <v>0</v>
      </c>
      <c r="K1004" s="23">
        <v>42769</v>
      </c>
      <c r="L1004" s="24">
        <v>106380.8</v>
      </c>
      <c r="M1004" s="25" t="s">
        <v>884</v>
      </c>
    </row>
    <row r="1005" spans="2:13" ht="15" x14ac:dyDescent="0.25">
      <c r="B1005" s="8">
        <v>42766</v>
      </c>
      <c r="C1005" s="9" t="s">
        <v>68</v>
      </c>
      <c r="D1005" s="9" t="s">
        <v>320</v>
      </c>
      <c r="E1005" s="10" t="s">
        <v>321</v>
      </c>
      <c r="F1005" s="11">
        <v>-152716.29</v>
      </c>
      <c r="G1005" s="12">
        <v>950</v>
      </c>
      <c r="H1005" s="13">
        <v>160.73820000000001</v>
      </c>
      <c r="I1005" s="11">
        <v>-15</v>
      </c>
      <c r="J1005" s="11">
        <v>0</v>
      </c>
      <c r="K1005" s="14">
        <v>42769</v>
      </c>
      <c r="L1005" s="15">
        <v>-152701.29</v>
      </c>
      <c r="M1005" s="25" t="s">
        <v>883</v>
      </c>
    </row>
    <row r="1006" spans="2:13" ht="15" x14ac:dyDescent="0.25">
      <c r="B1006" s="17">
        <v>42772</v>
      </c>
      <c r="C1006" s="18" t="s">
        <v>17</v>
      </c>
      <c r="D1006" s="18" t="s">
        <v>200</v>
      </c>
      <c r="E1006" s="19" t="s">
        <v>201</v>
      </c>
      <c r="F1006" s="20">
        <v>-28719.599999999999</v>
      </c>
      <c r="G1006" s="21">
        <v>1800</v>
      </c>
      <c r="H1006" s="22">
        <v>15.946999999999999</v>
      </c>
      <c r="I1006" s="20">
        <v>-15</v>
      </c>
      <c r="J1006" s="20">
        <v>0</v>
      </c>
      <c r="K1006" s="23">
        <v>42775</v>
      </c>
      <c r="L1006" s="24">
        <v>-28704.6</v>
      </c>
      <c r="M1006" s="25" t="s">
        <v>883</v>
      </c>
    </row>
    <row r="1007" spans="2:13" ht="15" x14ac:dyDescent="0.25">
      <c r="B1007" s="8">
        <v>42773</v>
      </c>
      <c r="C1007" s="9" t="s">
        <v>13</v>
      </c>
      <c r="D1007" s="9" t="s">
        <v>95</v>
      </c>
      <c r="E1007" s="10" t="s">
        <v>96</v>
      </c>
      <c r="F1007" s="11">
        <v>-91188.6</v>
      </c>
      <c r="G1007" s="12">
        <v>1750</v>
      </c>
      <c r="H1007" s="13">
        <v>52.099200000000003</v>
      </c>
      <c r="I1007" s="11">
        <v>-15</v>
      </c>
      <c r="J1007" s="11">
        <v>0</v>
      </c>
      <c r="K1007" s="14">
        <v>42776</v>
      </c>
      <c r="L1007" s="15">
        <v>-91173.6</v>
      </c>
      <c r="M1007" s="25" t="s">
        <v>883</v>
      </c>
    </row>
    <row r="1008" spans="2:13" ht="15" x14ac:dyDescent="0.25">
      <c r="B1008" s="17">
        <v>42774</v>
      </c>
      <c r="C1008" s="18" t="s">
        <v>24</v>
      </c>
      <c r="D1008" s="18" t="s">
        <v>38</v>
      </c>
      <c r="E1008" s="19" t="s">
        <v>39</v>
      </c>
      <c r="F1008" s="20">
        <v>-41852.94</v>
      </c>
      <c r="G1008" s="21">
        <v>51</v>
      </c>
      <c r="H1008" s="22">
        <v>820.35180000000003</v>
      </c>
      <c r="I1008" s="20">
        <v>-15</v>
      </c>
      <c r="J1008" s="20">
        <v>0</v>
      </c>
      <c r="K1008" s="23">
        <v>42779</v>
      </c>
      <c r="L1008" s="24">
        <v>-41837.94</v>
      </c>
      <c r="M1008" s="25" t="s">
        <v>886</v>
      </c>
    </row>
    <row r="1009" spans="2:13" ht="15" x14ac:dyDescent="0.25">
      <c r="B1009" s="8">
        <v>42775</v>
      </c>
      <c r="C1009" s="9" t="s">
        <v>105</v>
      </c>
      <c r="D1009" s="9" t="s">
        <v>684</v>
      </c>
      <c r="E1009" s="10" t="s">
        <v>694</v>
      </c>
      <c r="F1009" s="11">
        <v>73070.899999999994</v>
      </c>
      <c r="G1009" s="12">
        <v>-1000</v>
      </c>
      <c r="H1009" s="13">
        <v>73.085899999999995</v>
      </c>
      <c r="I1009" s="11">
        <v>-15</v>
      </c>
      <c r="J1009" s="11">
        <v>0</v>
      </c>
      <c r="K1009" s="14">
        <v>42780</v>
      </c>
      <c r="L1009" s="15">
        <v>73085.899999999994</v>
      </c>
      <c r="M1009" s="25" t="s">
        <v>884</v>
      </c>
    </row>
    <row r="1010" spans="2:13" ht="15" x14ac:dyDescent="0.25">
      <c r="B1010" s="17">
        <v>42775</v>
      </c>
      <c r="C1010" s="18" t="s">
        <v>105</v>
      </c>
      <c r="D1010" s="18" t="s">
        <v>695</v>
      </c>
      <c r="E1010" s="19" t="s">
        <v>696</v>
      </c>
      <c r="F1010" s="20">
        <v>-73379</v>
      </c>
      <c r="G1010" s="21">
        <v>800</v>
      </c>
      <c r="H1010" s="22">
        <v>91.704999999999998</v>
      </c>
      <c r="I1010" s="20">
        <v>-15</v>
      </c>
      <c r="J1010" s="20">
        <v>0</v>
      </c>
      <c r="K1010" s="23">
        <v>42780</v>
      </c>
      <c r="L1010" s="24">
        <v>-73364</v>
      </c>
      <c r="M1010" s="25" t="s">
        <v>883</v>
      </c>
    </row>
    <row r="1011" spans="2:13" ht="15" x14ac:dyDescent="0.25">
      <c r="B1011" s="8">
        <v>42776</v>
      </c>
      <c r="C1011" s="9" t="s">
        <v>11</v>
      </c>
      <c r="D1011" s="9" t="s">
        <v>177</v>
      </c>
      <c r="E1011" s="10" t="s">
        <v>178</v>
      </c>
      <c r="F1011" s="11">
        <v>115048.12</v>
      </c>
      <c r="G1011" s="12">
        <v>-670</v>
      </c>
      <c r="H1011" s="13">
        <v>171.73599999999999</v>
      </c>
      <c r="I1011" s="11">
        <v>-15</v>
      </c>
      <c r="J1011" s="11">
        <v>0</v>
      </c>
      <c r="K1011" s="14">
        <v>42781</v>
      </c>
      <c r="L1011" s="15">
        <v>115063.12</v>
      </c>
      <c r="M1011" s="25" t="s">
        <v>884</v>
      </c>
    </row>
    <row r="1012" spans="2:13" ht="15" x14ac:dyDescent="0.25">
      <c r="B1012" s="17">
        <v>42776</v>
      </c>
      <c r="C1012" s="18" t="s">
        <v>11</v>
      </c>
      <c r="D1012" s="18" t="s">
        <v>191</v>
      </c>
      <c r="E1012" s="19" t="s">
        <v>192</v>
      </c>
      <c r="F1012" s="20">
        <v>-101896</v>
      </c>
      <c r="G1012" s="21">
        <v>1300</v>
      </c>
      <c r="H1012" s="22">
        <v>78.37</v>
      </c>
      <c r="I1012" s="20">
        <v>-15</v>
      </c>
      <c r="J1012" s="20">
        <v>0</v>
      </c>
      <c r="K1012" s="23">
        <v>42781</v>
      </c>
      <c r="L1012" s="24">
        <v>-101881</v>
      </c>
      <c r="M1012" s="25" t="s">
        <v>883</v>
      </c>
    </row>
    <row r="1013" spans="2:13" ht="15" x14ac:dyDescent="0.25">
      <c r="B1013" s="8">
        <v>42776</v>
      </c>
      <c r="C1013" s="9" t="s">
        <v>11</v>
      </c>
      <c r="D1013" s="9" t="s">
        <v>642</v>
      </c>
      <c r="E1013" s="10" t="s">
        <v>643</v>
      </c>
      <c r="F1013" s="11">
        <v>69076.11</v>
      </c>
      <c r="G1013" s="12">
        <v>-1100</v>
      </c>
      <c r="H1013" s="13">
        <v>62.81</v>
      </c>
      <c r="I1013" s="11">
        <v>-15</v>
      </c>
      <c r="J1013" s="11">
        <v>0</v>
      </c>
      <c r="K1013" s="14">
        <v>42781</v>
      </c>
      <c r="L1013" s="15">
        <v>69091.11</v>
      </c>
      <c r="M1013" s="25" t="s">
        <v>884</v>
      </c>
    </row>
    <row r="1014" spans="2:13" ht="15" x14ac:dyDescent="0.25">
      <c r="B1014" s="17">
        <v>42779</v>
      </c>
      <c r="C1014" s="18" t="s">
        <v>650</v>
      </c>
      <c r="D1014" s="18" t="s">
        <v>666</v>
      </c>
      <c r="E1014" s="19" t="s">
        <v>697</v>
      </c>
      <c r="F1014" s="20">
        <v>6444.61</v>
      </c>
      <c r="G1014" s="21">
        <v>-60</v>
      </c>
      <c r="H1014" s="22">
        <v>107.6601</v>
      </c>
      <c r="I1014" s="20">
        <v>-15</v>
      </c>
      <c r="J1014" s="20">
        <v>0</v>
      </c>
      <c r="K1014" s="23">
        <v>42782</v>
      </c>
      <c r="L1014" s="24">
        <v>6459.61</v>
      </c>
      <c r="M1014" s="25" t="s">
        <v>885</v>
      </c>
    </row>
    <row r="1015" spans="2:13" ht="15" x14ac:dyDescent="0.25">
      <c r="B1015" s="8">
        <v>42779</v>
      </c>
      <c r="C1015" s="9" t="s">
        <v>24</v>
      </c>
      <c r="D1015" s="9" t="s">
        <v>655</v>
      </c>
      <c r="E1015" s="10" t="s">
        <v>698</v>
      </c>
      <c r="F1015" s="11">
        <v>22844.55</v>
      </c>
      <c r="G1015" s="12">
        <v>-225</v>
      </c>
      <c r="H1015" s="13">
        <v>101.598</v>
      </c>
      <c r="I1015" s="11">
        <v>-15</v>
      </c>
      <c r="J1015" s="11">
        <v>0</v>
      </c>
      <c r="K1015" s="14">
        <v>42782</v>
      </c>
      <c r="L1015" s="15">
        <v>22859.55</v>
      </c>
      <c r="M1015" s="25" t="s">
        <v>885</v>
      </c>
    </row>
    <row r="1016" spans="2:13" ht="15" x14ac:dyDescent="0.25">
      <c r="B1016" s="17">
        <v>42779</v>
      </c>
      <c r="C1016" s="18" t="s">
        <v>650</v>
      </c>
      <c r="D1016" s="18" t="s">
        <v>469</v>
      </c>
      <c r="E1016" s="19" t="s">
        <v>470</v>
      </c>
      <c r="F1016" s="20">
        <v>6750.31</v>
      </c>
      <c r="G1016" s="21">
        <v>-135</v>
      </c>
      <c r="H1016" s="22">
        <v>50.113399999999999</v>
      </c>
      <c r="I1016" s="20">
        <v>-15</v>
      </c>
      <c r="J1016" s="20">
        <v>0</v>
      </c>
      <c r="K1016" s="23">
        <v>42782</v>
      </c>
      <c r="L1016" s="24">
        <v>6765.31</v>
      </c>
      <c r="M1016" s="25" t="s">
        <v>885</v>
      </c>
    </row>
    <row r="1017" spans="2:13" ht="15" x14ac:dyDescent="0.25">
      <c r="B1017" s="8">
        <v>42780</v>
      </c>
      <c r="C1017" s="9" t="s">
        <v>54</v>
      </c>
      <c r="D1017" s="9" t="s">
        <v>497</v>
      </c>
      <c r="E1017" s="10" t="s">
        <v>498</v>
      </c>
      <c r="F1017" s="11">
        <v>-130631</v>
      </c>
      <c r="G1017" s="12">
        <v>2000</v>
      </c>
      <c r="H1017" s="13">
        <v>65.308000000000007</v>
      </c>
      <c r="I1017" s="11">
        <v>-15</v>
      </c>
      <c r="J1017" s="11">
        <v>0</v>
      </c>
      <c r="K1017" s="14">
        <v>42783</v>
      </c>
      <c r="L1017" s="15">
        <v>-130616</v>
      </c>
      <c r="M1017" s="25" t="s">
        <v>883</v>
      </c>
    </row>
    <row r="1018" spans="2:13" ht="15" x14ac:dyDescent="0.25">
      <c r="B1018" s="17">
        <v>42781</v>
      </c>
      <c r="C1018" s="18" t="s">
        <v>24</v>
      </c>
      <c r="D1018" s="18" t="s">
        <v>568</v>
      </c>
      <c r="E1018" s="19" t="s">
        <v>569</v>
      </c>
      <c r="F1018" s="20">
        <v>20627.419999999998</v>
      </c>
      <c r="G1018" s="21">
        <v>-270</v>
      </c>
      <c r="H1018" s="22">
        <v>76.453400000000002</v>
      </c>
      <c r="I1018" s="20">
        <v>-15</v>
      </c>
      <c r="J1018" s="20">
        <v>0</v>
      </c>
      <c r="K1018" s="23">
        <v>42787</v>
      </c>
      <c r="L1018" s="24">
        <v>20642.419999999998</v>
      </c>
      <c r="M1018" s="25" t="s">
        <v>885</v>
      </c>
    </row>
    <row r="1019" spans="2:13" ht="15" x14ac:dyDescent="0.25">
      <c r="B1019" s="8">
        <v>42781</v>
      </c>
      <c r="C1019" s="9" t="s">
        <v>24</v>
      </c>
      <c r="D1019" s="9" t="s">
        <v>629</v>
      </c>
      <c r="E1019" s="10" t="s">
        <v>630</v>
      </c>
      <c r="F1019" s="11">
        <v>23289.279999999999</v>
      </c>
      <c r="G1019" s="12">
        <v>-411</v>
      </c>
      <c r="H1019" s="13">
        <v>56.7014</v>
      </c>
      <c r="I1019" s="11">
        <v>-15</v>
      </c>
      <c r="J1019" s="11">
        <v>0</v>
      </c>
      <c r="K1019" s="14">
        <v>42787</v>
      </c>
      <c r="L1019" s="15">
        <v>23304.28</v>
      </c>
      <c r="M1019" s="25" t="s">
        <v>885</v>
      </c>
    </row>
    <row r="1020" spans="2:13" ht="15" x14ac:dyDescent="0.25">
      <c r="B1020" s="17">
        <v>42788</v>
      </c>
      <c r="C1020" s="18" t="s">
        <v>27</v>
      </c>
      <c r="D1020" s="18" t="s">
        <v>699</v>
      </c>
      <c r="E1020" s="19" t="s">
        <v>700</v>
      </c>
      <c r="F1020" s="20">
        <v>-62959.34</v>
      </c>
      <c r="G1020" s="21">
        <v>950</v>
      </c>
      <c r="H1020" s="22">
        <v>66.257199999999997</v>
      </c>
      <c r="I1020" s="20">
        <v>-15</v>
      </c>
      <c r="J1020" s="20">
        <v>0</v>
      </c>
      <c r="K1020" s="23">
        <v>42793</v>
      </c>
      <c r="L1020" s="24">
        <v>-62944.34</v>
      </c>
      <c r="M1020" s="25" t="s">
        <v>883</v>
      </c>
    </row>
    <row r="1021" spans="2:13" ht="15" x14ac:dyDescent="0.25">
      <c r="B1021" s="8">
        <v>42788</v>
      </c>
      <c r="C1021" s="9" t="s">
        <v>27</v>
      </c>
      <c r="D1021" s="9" t="s">
        <v>415</v>
      </c>
      <c r="E1021" s="10" t="s">
        <v>416</v>
      </c>
      <c r="F1021" s="11">
        <v>-68440.09</v>
      </c>
      <c r="G1021" s="12">
        <v>1285</v>
      </c>
      <c r="H1021" s="13">
        <v>53.249099999999999</v>
      </c>
      <c r="I1021" s="11">
        <v>-15</v>
      </c>
      <c r="J1021" s="11">
        <v>0</v>
      </c>
      <c r="K1021" s="14">
        <v>42793</v>
      </c>
      <c r="L1021" s="15">
        <v>-68425.09</v>
      </c>
      <c r="M1021" s="25" t="s">
        <v>883</v>
      </c>
    </row>
    <row r="1022" spans="2:13" ht="15" x14ac:dyDescent="0.25">
      <c r="B1022" s="17">
        <v>42788</v>
      </c>
      <c r="C1022" s="18" t="s">
        <v>27</v>
      </c>
      <c r="D1022" s="18" t="s">
        <v>101</v>
      </c>
      <c r="E1022" s="19" t="s">
        <v>102</v>
      </c>
      <c r="F1022" s="20">
        <v>40789.269999999997</v>
      </c>
      <c r="G1022" s="21">
        <v>-740</v>
      </c>
      <c r="H1022" s="22">
        <v>55.140900000000002</v>
      </c>
      <c r="I1022" s="20">
        <v>-15</v>
      </c>
      <c r="J1022" s="20">
        <v>0</v>
      </c>
      <c r="K1022" s="23">
        <v>42793</v>
      </c>
      <c r="L1022" s="24">
        <v>40804.269999999997</v>
      </c>
      <c r="M1022" s="25" t="s">
        <v>885</v>
      </c>
    </row>
    <row r="1023" spans="2:13" ht="15" x14ac:dyDescent="0.25">
      <c r="B1023" s="8">
        <v>42788</v>
      </c>
      <c r="C1023" s="9" t="s">
        <v>27</v>
      </c>
      <c r="D1023" s="9" t="s">
        <v>187</v>
      </c>
      <c r="E1023" s="10" t="s">
        <v>188</v>
      </c>
      <c r="F1023" s="11">
        <v>24933.77</v>
      </c>
      <c r="G1023" s="12">
        <v>-225</v>
      </c>
      <c r="H1023" s="13">
        <v>110.88339999999999</v>
      </c>
      <c r="I1023" s="11">
        <v>-15</v>
      </c>
      <c r="J1023" s="11">
        <v>0</v>
      </c>
      <c r="K1023" s="14">
        <v>42793</v>
      </c>
      <c r="L1023" s="15">
        <v>24948.77</v>
      </c>
      <c r="M1023" s="25" t="s">
        <v>885</v>
      </c>
    </row>
    <row r="1024" spans="2:13" ht="15" x14ac:dyDescent="0.25">
      <c r="B1024" s="17">
        <v>42788</v>
      </c>
      <c r="C1024" s="18" t="s">
        <v>27</v>
      </c>
      <c r="D1024" s="18" t="s">
        <v>537</v>
      </c>
      <c r="E1024" s="19" t="s">
        <v>538</v>
      </c>
      <c r="F1024" s="20">
        <v>125414.76</v>
      </c>
      <c r="G1024" s="21">
        <v>-1280</v>
      </c>
      <c r="H1024" s="22">
        <v>97.992000000000004</v>
      </c>
      <c r="I1024" s="20">
        <v>-15</v>
      </c>
      <c r="J1024" s="20">
        <v>0</v>
      </c>
      <c r="K1024" s="23">
        <v>42793</v>
      </c>
      <c r="L1024" s="24">
        <v>125429.75999999999</v>
      </c>
      <c r="M1024" s="25" t="s">
        <v>884</v>
      </c>
    </row>
    <row r="1025" spans="2:13" ht="15" x14ac:dyDescent="0.25">
      <c r="B1025" s="8">
        <v>42794</v>
      </c>
      <c r="C1025" s="9" t="s">
        <v>17</v>
      </c>
      <c r="D1025" s="9" t="s">
        <v>701</v>
      </c>
      <c r="E1025" s="10" t="s">
        <v>702</v>
      </c>
      <c r="F1025" s="11">
        <v>-41164.65</v>
      </c>
      <c r="G1025" s="12">
        <v>330</v>
      </c>
      <c r="H1025" s="13">
        <v>124.69589999999999</v>
      </c>
      <c r="I1025" s="11">
        <v>-15</v>
      </c>
      <c r="J1025" s="11">
        <v>0</v>
      </c>
      <c r="K1025" s="14">
        <v>42797</v>
      </c>
      <c r="L1025" s="15">
        <v>-41149.65</v>
      </c>
      <c r="M1025" s="25" t="s">
        <v>883</v>
      </c>
    </row>
    <row r="1026" spans="2:13" ht="15" x14ac:dyDescent="0.25">
      <c r="B1026" s="17">
        <v>42794</v>
      </c>
      <c r="C1026" s="18" t="s">
        <v>17</v>
      </c>
      <c r="D1026" s="18" t="s">
        <v>591</v>
      </c>
      <c r="E1026" s="19" t="s">
        <v>592</v>
      </c>
      <c r="F1026" s="20">
        <v>40102.32</v>
      </c>
      <c r="G1026" s="21">
        <v>-130</v>
      </c>
      <c r="H1026" s="22">
        <v>308.59480000000002</v>
      </c>
      <c r="I1026" s="20">
        <v>-15</v>
      </c>
      <c r="J1026" s="20">
        <v>0</v>
      </c>
      <c r="K1026" s="23">
        <v>42797</v>
      </c>
      <c r="L1026" s="24">
        <v>40117.32</v>
      </c>
      <c r="M1026" s="25" t="s">
        <v>884</v>
      </c>
    </row>
    <row r="1027" spans="2:13" ht="15" x14ac:dyDescent="0.25">
      <c r="B1027" s="8">
        <v>42796</v>
      </c>
      <c r="C1027" s="9" t="s">
        <v>13</v>
      </c>
      <c r="D1027" s="9" t="s">
        <v>554</v>
      </c>
      <c r="E1027" s="10" t="s">
        <v>555</v>
      </c>
      <c r="F1027" s="11">
        <v>-28871.97</v>
      </c>
      <c r="G1027" s="12">
        <v>450</v>
      </c>
      <c r="H1027" s="13">
        <v>64.126599999999996</v>
      </c>
      <c r="I1027" s="11">
        <v>-15</v>
      </c>
      <c r="J1027" s="11">
        <v>0</v>
      </c>
      <c r="K1027" s="14">
        <v>42801</v>
      </c>
      <c r="L1027" s="15">
        <v>-28856.97</v>
      </c>
      <c r="M1027" s="25" t="s">
        <v>886</v>
      </c>
    </row>
    <row r="1028" spans="2:13" ht="15" x14ac:dyDescent="0.25">
      <c r="B1028" s="17">
        <v>42796</v>
      </c>
      <c r="C1028" s="18" t="s">
        <v>59</v>
      </c>
      <c r="D1028" s="18" t="s">
        <v>314</v>
      </c>
      <c r="E1028" s="19" t="s">
        <v>315</v>
      </c>
      <c r="F1028" s="20">
        <v>-39854.31</v>
      </c>
      <c r="G1028" s="21">
        <v>350</v>
      </c>
      <c r="H1028" s="22">
        <v>113.8266</v>
      </c>
      <c r="I1028" s="20">
        <v>-15</v>
      </c>
      <c r="J1028" s="20">
        <v>0</v>
      </c>
      <c r="K1028" s="23">
        <v>42801</v>
      </c>
      <c r="L1028" s="24">
        <v>-39839.31</v>
      </c>
      <c r="M1028" s="25" t="s">
        <v>883</v>
      </c>
    </row>
    <row r="1029" spans="2:13" ht="15" x14ac:dyDescent="0.25">
      <c r="B1029" s="8">
        <v>42796</v>
      </c>
      <c r="C1029" s="9" t="s">
        <v>105</v>
      </c>
      <c r="D1029" s="9" t="s">
        <v>264</v>
      </c>
      <c r="E1029" s="10" t="s">
        <v>265</v>
      </c>
      <c r="F1029" s="11">
        <v>-11170.19</v>
      </c>
      <c r="G1029" s="12">
        <v>80</v>
      </c>
      <c r="H1029" s="13">
        <v>139.43989999999999</v>
      </c>
      <c r="I1029" s="11">
        <v>-15</v>
      </c>
      <c r="J1029" s="11">
        <v>0</v>
      </c>
      <c r="K1029" s="14">
        <v>42801</v>
      </c>
      <c r="L1029" s="15">
        <v>-11155.19</v>
      </c>
      <c r="M1029" s="25" t="s">
        <v>886</v>
      </c>
    </row>
    <row r="1030" spans="2:13" ht="15" x14ac:dyDescent="0.25">
      <c r="B1030" s="17">
        <v>42796</v>
      </c>
      <c r="C1030" s="18" t="s">
        <v>105</v>
      </c>
      <c r="D1030" s="18" t="s">
        <v>409</v>
      </c>
      <c r="E1030" s="19" t="s">
        <v>410</v>
      </c>
      <c r="F1030" s="20">
        <v>-130195.85</v>
      </c>
      <c r="G1030" s="21">
        <v>1475</v>
      </c>
      <c r="H1030" s="22">
        <v>88.258200000000002</v>
      </c>
      <c r="I1030" s="20">
        <v>-15</v>
      </c>
      <c r="J1030" s="20">
        <v>0</v>
      </c>
      <c r="K1030" s="23">
        <v>42801</v>
      </c>
      <c r="L1030" s="24">
        <v>-130180.85</v>
      </c>
      <c r="M1030" s="25" t="s">
        <v>883</v>
      </c>
    </row>
    <row r="1031" spans="2:13" ht="15" x14ac:dyDescent="0.25">
      <c r="B1031" s="8">
        <v>42796</v>
      </c>
      <c r="C1031" s="9" t="s">
        <v>44</v>
      </c>
      <c r="D1031" s="9" t="s">
        <v>319</v>
      </c>
      <c r="E1031" s="10" t="s">
        <v>626</v>
      </c>
      <c r="F1031" s="11">
        <v>-21363.49</v>
      </c>
      <c r="G1031" s="12">
        <v>355</v>
      </c>
      <c r="H1031" s="13">
        <v>60.136600000000001</v>
      </c>
      <c r="I1031" s="11">
        <v>-15</v>
      </c>
      <c r="J1031" s="11">
        <v>0</v>
      </c>
      <c r="K1031" s="14">
        <v>42801</v>
      </c>
      <c r="L1031" s="15">
        <v>-21348.49</v>
      </c>
      <c r="M1031" s="25" t="s">
        <v>886</v>
      </c>
    </row>
    <row r="1032" spans="2:13" ht="15" x14ac:dyDescent="0.25">
      <c r="B1032" s="17">
        <v>42796</v>
      </c>
      <c r="C1032" s="18" t="s">
        <v>13</v>
      </c>
      <c r="D1032" s="18" t="s">
        <v>388</v>
      </c>
      <c r="E1032" s="19" t="s">
        <v>895</v>
      </c>
      <c r="F1032" s="20">
        <v>18870.349999999999</v>
      </c>
      <c r="G1032" s="21">
        <v>-230</v>
      </c>
      <c r="H1032" s="22">
        <v>82.110200000000006</v>
      </c>
      <c r="I1032" s="20">
        <v>-15</v>
      </c>
      <c r="J1032" s="20">
        <v>0</v>
      </c>
      <c r="K1032" s="23">
        <v>42801</v>
      </c>
      <c r="L1032" s="24">
        <v>18885.349999999999</v>
      </c>
      <c r="M1032" s="25" t="s">
        <v>885</v>
      </c>
    </row>
    <row r="1033" spans="2:13" ht="15" x14ac:dyDescent="0.25">
      <c r="B1033" s="8">
        <v>42796</v>
      </c>
      <c r="C1033" s="9" t="s">
        <v>105</v>
      </c>
      <c r="D1033" s="9" t="s">
        <v>316</v>
      </c>
      <c r="E1033" s="10" t="s">
        <v>605</v>
      </c>
      <c r="F1033" s="11">
        <v>37404.36</v>
      </c>
      <c r="G1033" s="12">
        <v>-44</v>
      </c>
      <c r="H1033" s="13">
        <v>850.44</v>
      </c>
      <c r="I1033" s="11">
        <v>-15</v>
      </c>
      <c r="J1033" s="11">
        <v>0</v>
      </c>
      <c r="K1033" s="14">
        <v>42801</v>
      </c>
      <c r="L1033" s="15">
        <v>37419.360000000001</v>
      </c>
      <c r="M1033" s="25" t="s">
        <v>885</v>
      </c>
    </row>
    <row r="1034" spans="2:13" ht="15" x14ac:dyDescent="0.25">
      <c r="B1034" s="17">
        <v>42796</v>
      </c>
      <c r="C1034" s="18" t="s">
        <v>650</v>
      </c>
      <c r="D1034" s="18" t="s">
        <v>666</v>
      </c>
      <c r="E1034" s="19" t="s">
        <v>697</v>
      </c>
      <c r="F1034" s="20">
        <v>11263.3</v>
      </c>
      <c r="G1034" s="21">
        <v>-105</v>
      </c>
      <c r="H1034" s="22">
        <v>107.41240000000001</v>
      </c>
      <c r="I1034" s="20">
        <v>-15</v>
      </c>
      <c r="J1034" s="20">
        <v>0</v>
      </c>
      <c r="K1034" s="23">
        <v>42801</v>
      </c>
      <c r="L1034" s="24">
        <v>11278.3</v>
      </c>
      <c r="M1034" s="25" t="s">
        <v>885</v>
      </c>
    </row>
    <row r="1035" spans="2:13" ht="15" x14ac:dyDescent="0.25">
      <c r="B1035" s="8">
        <v>42796</v>
      </c>
      <c r="C1035" s="9" t="s">
        <v>105</v>
      </c>
      <c r="D1035" s="9" t="s">
        <v>294</v>
      </c>
      <c r="E1035" s="10" t="s">
        <v>295</v>
      </c>
      <c r="F1035" s="11">
        <v>65959.59</v>
      </c>
      <c r="G1035" s="12">
        <v>-1030</v>
      </c>
      <c r="H1035" s="13">
        <v>64.052999999999997</v>
      </c>
      <c r="I1035" s="11">
        <v>-15</v>
      </c>
      <c r="J1035" s="11">
        <v>0</v>
      </c>
      <c r="K1035" s="14">
        <v>42801</v>
      </c>
      <c r="L1035" s="15">
        <v>65974.59</v>
      </c>
      <c r="M1035" s="25" t="s">
        <v>885</v>
      </c>
    </row>
    <row r="1036" spans="2:13" ht="15" x14ac:dyDescent="0.25">
      <c r="B1036" s="17">
        <v>42796</v>
      </c>
      <c r="C1036" s="18" t="s">
        <v>650</v>
      </c>
      <c r="D1036" s="18" t="s">
        <v>469</v>
      </c>
      <c r="E1036" s="19" t="s">
        <v>470</v>
      </c>
      <c r="F1036" s="20">
        <v>31371.26</v>
      </c>
      <c r="G1036" s="21">
        <v>-620</v>
      </c>
      <c r="H1036" s="22">
        <v>50.622999999999998</v>
      </c>
      <c r="I1036" s="20">
        <v>-15</v>
      </c>
      <c r="J1036" s="20">
        <v>0</v>
      </c>
      <c r="K1036" s="23">
        <v>42801</v>
      </c>
      <c r="L1036" s="24">
        <v>31386.26</v>
      </c>
      <c r="M1036" s="25" t="s">
        <v>885</v>
      </c>
    </row>
    <row r="1037" spans="2:13" ht="15" x14ac:dyDescent="0.25">
      <c r="B1037" s="8">
        <v>42809</v>
      </c>
      <c r="C1037" s="9" t="s">
        <v>59</v>
      </c>
      <c r="D1037" s="9" t="s">
        <v>266</v>
      </c>
      <c r="E1037" s="10" t="s">
        <v>267</v>
      </c>
      <c r="F1037" s="11">
        <v>-21242.5</v>
      </c>
      <c r="G1037" s="12">
        <v>500</v>
      </c>
      <c r="H1037" s="13">
        <v>42.454999999999998</v>
      </c>
      <c r="I1037" s="11">
        <v>-15</v>
      </c>
      <c r="J1037" s="11">
        <v>0</v>
      </c>
      <c r="K1037" s="14">
        <v>42814</v>
      </c>
      <c r="L1037" s="15">
        <v>-21227.5</v>
      </c>
      <c r="M1037" s="25" t="s">
        <v>886</v>
      </c>
    </row>
    <row r="1038" spans="2:13" ht="15" x14ac:dyDescent="0.25">
      <c r="B1038" s="17">
        <v>42809</v>
      </c>
      <c r="C1038" s="18" t="s">
        <v>11</v>
      </c>
      <c r="D1038" s="18" t="s">
        <v>703</v>
      </c>
      <c r="E1038" s="19" t="s">
        <v>704</v>
      </c>
      <c r="F1038" s="20">
        <v>-94786.5</v>
      </c>
      <c r="G1038" s="21">
        <v>1500</v>
      </c>
      <c r="H1038" s="22">
        <v>63.180999999999997</v>
      </c>
      <c r="I1038" s="20">
        <v>-15</v>
      </c>
      <c r="J1038" s="20">
        <v>0</v>
      </c>
      <c r="K1038" s="23">
        <v>42814</v>
      </c>
      <c r="L1038" s="24">
        <v>-94771.5</v>
      </c>
      <c r="M1038" s="25" t="s">
        <v>883</v>
      </c>
    </row>
    <row r="1039" spans="2:13" ht="15" x14ac:dyDescent="0.25">
      <c r="B1039" s="8">
        <v>42809</v>
      </c>
      <c r="C1039" s="9" t="s">
        <v>11</v>
      </c>
      <c r="D1039" s="9" t="s">
        <v>620</v>
      </c>
      <c r="E1039" s="10" t="s">
        <v>621</v>
      </c>
      <c r="F1039" s="11">
        <v>119215.8</v>
      </c>
      <c r="G1039" s="12">
        <v>-1300</v>
      </c>
      <c r="H1039" s="13">
        <v>91.715999999999994</v>
      </c>
      <c r="I1039" s="11">
        <v>-15</v>
      </c>
      <c r="J1039" s="11">
        <v>0</v>
      </c>
      <c r="K1039" s="14">
        <v>42814</v>
      </c>
      <c r="L1039" s="15">
        <v>119230.8</v>
      </c>
      <c r="M1039" s="25" t="s">
        <v>884</v>
      </c>
    </row>
    <row r="1040" spans="2:13" ht="15" x14ac:dyDescent="0.25">
      <c r="B1040" s="17">
        <v>42809</v>
      </c>
      <c r="C1040" s="18" t="s">
        <v>59</v>
      </c>
      <c r="D1040" s="18" t="s">
        <v>60</v>
      </c>
      <c r="E1040" s="19" t="s">
        <v>61</v>
      </c>
      <c r="F1040" s="20">
        <v>21794.33</v>
      </c>
      <c r="G1040" s="21">
        <v>-436</v>
      </c>
      <c r="H1040" s="22">
        <v>50.0214</v>
      </c>
      <c r="I1040" s="20">
        <v>-15</v>
      </c>
      <c r="J1040" s="20">
        <v>0</v>
      </c>
      <c r="K1040" s="23">
        <v>42814</v>
      </c>
      <c r="L1040" s="24">
        <v>21809.33</v>
      </c>
      <c r="M1040" s="25" t="s">
        <v>885</v>
      </c>
    </row>
    <row r="1041" spans="2:13" ht="15" x14ac:dyDescent="0.25">
      <c r="B1041" s="8">
        <v>42822</v>
      </c>
      <c r="C1041" s="9" t="s">
        <v>105</v>
      </c>
      <c r="D1041" s="9" t="s">
        <v>695</v>
      </c>
      <c r="E1041" s="10" t="s">
        <v>696</v>
      </c>
      <c r="F1041" s="11">
        <v>68850.599999999991</v>
      </c>
      <c r="G1041" s="12">
        <v>-800</v>
      </c>
      <c r="H1041" s="13">
        <v>86.081999999999994</v>
      </c>
      <c r="I1041" s="11">
        <v>-15</v>
      </c>
      <c r="J1041" s="11">
        <v>0</v>
      </c>
      <c r="K1041" s="14">
        <v>42825</v>
      </c>
      <c r="L1041" s="15">
        <v>68865.600000000006</v>
      </c>
      <c r="M1041" s="25" t="s">
        <v>884</v>
      </c>
    </row>
    <row r="1042" spans="2:13" ht="15" x14ac:dyDescent="0.25">
      <c r="B1042" s="17">
        <v>42822</v>
      </c>
      <c r="C1042" s="18" t="s">
        <v>105</v>
      </c>
      <c r="D1042" s="18" t="s">
        <v>684</v>
      </c>
      <c r="E1042" s="19" t="s">
        <v>694</v>
      </c>
      <c r="F1042" s="20">
        <v>-68073.255999999994</v>
      </c>
      <c r="G1042" s="21">
        <v>940</v>
      </c>
      <c r="H1042" s="22">
        <v>72.4024</v>
      </c>
      <c r="I1042" s="20">
        <v>-15</v>
      </c>
      <c r="J1042" s="20">
        <v>0</v>
      </c>
      <c r="K1042" s="23">
        <v>42825</v>
      </c>
      <c r="L1042" s="24">
        <v>-68058.259999999995</v>
      </c>
      <c r="M1042" s="25" t="s">
        <v>883</v>
      </c>
    </row>
    <row r="1043" spans="2:13" ht="15" x14ac:dyDescent="0.25">
      <c r="B1043" s="8">
        <v>42830</v>
      </c>
      <c r="C1043" s="9" t="s">
        <v>17</v>
      </c>
      <c r="D1043" s="9" t="s">
        <v>657</v>
      </c>
      <c r="E1043" s="10" t="s">
        <v>658</v>
      </c>
      <c r="F1043" s="11">
        <v>19691.400000000001</v>
      </c>
      <c r="G1043" s="12">
        <v>-680</v>
      </c>
      <c r="H1043" s="13">
        <v>28.98</v>
      </c>
      <c r="I1043" s="11">
        <v>-15</v>
      </c>
      <c r="J1043" s="11">
        <v>0</v>
      </c>
      <c r="K1043" s="14">
        <v>42835</v>
      </c>
      <c r="L1043" s="15">
        <v>19706.400000000001</v>
      </c>
      <c r="M1043" s="25" t="s">
        <v>884</v>
      </c>
    </row>
    <row r="1044" spans="2:13" ht="15" x14ac:dyDescent="0.25">
      <c r="B1044" s="17">
        <v>42830</v>
      </c>
      <c r="C1044" s="18" t="s">
        <v>17</v>
      </c>
      <c r="D1044" s="18" t="s">
        <v>705</v>
      </c>
      <c r="E1044" s="19" t="s">
        <v>706</v>
      </c>
      <c r="F1044" s="20">
        <v>-39144.660799999998</v>
      </c>
      <c r="G1044" s="21">
        <v>368</v>
      </c>
      <c r="H1044" s="22">
        <v>106.3306</v>
      </c>
      <c r="I1044" s="20">
        <v>-15</v>
      </c>
      <c r="J1044" s="20">
        <v>0</v>
      </c>
      <c r="K1044" s="23">
        <v>42835</v>
      </c>
      <c r="L1044" s="24">
        <v>-39129.660000000003</v>
      </c>
      <c r="M1044" s="25" t="s">
        <v>883</v>
      </c>
    </row>
    <row r="1045" spans="2:13" ht="15" x14ac:dyDescent="0.25">
      <c r="B1045" s="8">
        <v>42828</v>
      </c>
      <c r="C1045" s="9" t="s">
        <v>11</v>
      </c>
      <c r="D1045" s="9" t="s">
        <v>507</v>
      </c>
      <c r="E1045" s="10" t="s">
        <v>508</v>
      </c>
      <c r="F1045" s="11">
        <v>-39754.950000000004</v>
      </c>
      <c r="G1045" s="12">
        <v>1350</v>
      </c>
      <c r="H1045" s="13">
        <v>29.437000000000001</v>
      </c>
      <c r="I1045" s="11">
        <v>-15</v>
      </c>
      <c r="J1045" s="11">
        <v>0</v>
      </c>
      <c r="K1045" s="14">
        <v>42831</v>
      </c>
      <c r="L1045" s="15">
        <v>-39739.949999999997</v>
      </c>
      <c r="M1045" s="25" t="s">
        <v>886</v>
      </c>
    </row>
    <row r="1046" spans="2:13" ht="15" x14ac:dyDescent="0.25">
      <c r="B1046" s="17">
        <v>42835</v>
      </c>
      <c r="C1046" s="18" t="s">
        <v>24</v>
      </c>
      <c r="D1046" s="18" t="s">
        <v>655</v>
      </c>
      <c r="E1046" s="19" t="s">
        <v>656</v>
      </c>
      <c r="F1046" s="20">
        <v>73376.5</v>
      </c>
      <c r="G1046" s="21">
        <v>-875</v>
      </c>
      <c r="H1046" s="22">
        <v>83.876000000000005</v>
      </c>
      <c r="I1046" s="20">
        <v>-15</v>
      </c>
      <c r="J1046" s="20">
        <v>0</v>
      </c>
      <c r="K1046" s="23">
        <v>42838</v>
      </c>
      <c r="L1046" s="24">
        <v>73391.5</v>
      </c>
      <c r="M1046" s="25" t="s">
        <v>884</v>
      </c>
    </row>
    <row r="1047" spans="2:13" ht="15" x14ac:dyDescent="0.25">
      <c r="B1047" s="8">
        <v>42835</v>
      </c>
      <c r="C1047" s="9" t="s">
        <v>24</v>
      </c>
      <c r="D1047" s="9" t="s">
        <v>25</v>
      </c>
      <c r="E1047" s="10" t="s">
        <v>26</v>
      </c>
      <c r="F1047" s="11">
        <v>-73400.748800000001</v>
      </c>
      <c r="G1047" s="12">
        <v>104</v>
      </c>
      <c r="H1047" s="13">
        <v>705.63220000000001</v>
      </c>
      <c r="I1047" s="11">
        <v>-15</v>
      </c>
      <c r="J1047" s="11">
        <v>0</v>
      </c>
      <c r="K1047" s="14">
        <v>42838</v>
      </c>
      <c r="L1047" s="15">
        <v>-73385.75</v>
      </c>
      <c r="M1047" s="25" t="s">
        <v>883</v>
      </c>
    </row>
    <row r="1048" spans="2:13" ht="15" x14ac:dyDescent="0.25">
      <c r="B1048" s="17">
        <v>42850</v>
      </c>
      <c r="C1048" s="18" t="s">
        <v>24</v>
      </c>
      <c r="D1048" s="18" t="s">
        <v>707</v>
      </c>
      <c r="E1048" s="19" t="s">
        <v>708</v>
      </c>
      <c r="F1048" s="20">
        <v>-62663.393000000004</v>
      </c>
      <c r="G1048" s="21">
        <v>1070</v>
      </c>
      <c r="H1048" s="22">
        <v>58.549900000000001</v>
      </c>
      <c r="I1048" s="20">
        <v>-15</v>
      </c>
      <c r="J1048" s="20">
        <v>0</v>
      </c>
      <c r="K1048" s="23">
        <v>42853</v>
      </c>
      <c r="L1048" s="24">
        <v>-62648.39</v>
      </c>
      <c r="M1048" s="25" t="s">
        <v>883</v>
      </c>
    </row>
    <row r="1049" spans="2:13" ht="15" x14ac:dyDescent="0.25">
      <c r="B1049" s="8">
        <v>42850</v>
      </c>
      <c r="C1049" s="9" t="s">
        <v>24</v>
      </c>
      <c r="D1049" s="9" t="s">
        <v>659</v>
      </c>
      <c r="E1049" s="10" t="s">
        <v>683</v>
      </c>
      <c r="F1049" s="11">
        <v>75580.709999999992</v>
      </c>
      <c r="G1049" s="12">
        <v>-3450</v>
      </c>
      <c r="H1049" s="13">
        <v>21.911799999999999</v>
      </c>
      <c r="I1049" s="11">
        <v>-15</v>
      </c>
      <c r="J1049" s="11">
        <v>0</v>
      </c>
      <c r="K1049" s="14">
        <v>42853</v>
      </c>
      <c r="L1049" s="15">
        <v>75595.710000000006</v>
      </c>
      <c r="M1049" s="25" t="s">
        <v>884</v>
      </c>
    </row>
    <row r="1050" spans="2:13" ht="15" x14ac:dyDescent="0.25">
      <c r="B1050" s="17">
        <v>42856</v>
      </c>
      <c r="C1050" s="18" t="s">
        <v>54</v>
      </c>
      <c r="D1050" s="18" t="s">
        <v>497</v>
      </c>
      <c r="E1050" s="19" t="s">
        <v>709</v>
      </c>
      <c r="F1050" s="20">
        <v>132489</v>
      </c>
      <c r="G1050" s="21">
        <v>-2000</v>
      </c>
      <c r="H1050" s="22">
        <v>66.251999999999995</v>
      </c>
      <c r="I1050" s="20">
        <v>-15</v>
      </c>
      <c r="J1050" s="20">
        <v>0</v>
      </c>
      <c r="K1050" s="23">
        <v>42859</v>
      </c>
      <c r="L1050" s="24">
        <v>132504</v>
      </c>
      <c r="M1050" s="25" t="s">
        <v>884</v>
      </c>
    </row>
    <row r="1051" spans="2:13" ht="15" x14ac:dyDescent="0.25">
      <c r="B1051" s="8">
        <v>42856</v>
      </c>
      <c r="C1051" s="9" t="s">
        <v>54</v>
      </c>
      <c r="D1051" s="9" t="s">
        <v>710</v>
      </c>
      <c r="E1051" s="10" t="s">
        <v>711</v>
      </c>
      <c r="F1051" s="11">
        <v>-95728.365999999995</v>
      </c>
      <c r="G1051" s="12">
        <v>2380</v>
      </c>
      <c r="H1051" s="13">
        <v>40.215699999999998</v>
      </c>
      <c r="I1051" s="11">
        <v>-15</v>
      </c>
      <c r="J1051" s="11">
        <v>0</v>
      </c>
      <c r="K1051" s="14">
        <v>42859</v>
      </c>
      <c r="L1051" s="15">
        <v>-95713.37</v>
      </c>
      <c r="M1051" s="25" t="s">
        <v>883</v>
      </c>
    </row>
    <row r="1052" spans="2:13" ht="15" x14ac:dyDescent="0.25">
      <c r="B1052" s="17">
        <v>42856</v>
      </c>
      <c r="C1052" s="18" t="s">
        <v>105</v>
      </c>
      <c r="D1052" s="18" t="s">
        <v>264</v>
      </c>
      <c r="E1052" s="19" t="s">
        <v>265</v>
      </c>
      <c r="F1052" s="20">
        <v>22637.211500000001</v>
      </c>
      <c r="G1052" s="21">
        <v>-155</v>
      </c>
      <c r="H1052" s="22">
        <v>146.14330000000001</v>
      </c>
      <c r="I1052" s="20">
        <v>-15</v>
      </c>
      <c r="J1052" s="20">
        <v>0</v>
      </c>
      <c r="K1052" s="23">
        <v>42859</v>
      </c>
      <c r="L1052" s="24">
        <v>22652.21</v>
      </c>
      <c r="M1052" s="25" t="s">
        <v>885</v>
      </c>
    </row>
    <row r="1053" spans="2:13" ht="15" x14ac:dyDescent="0.25">
      <c r="B1053" s="8">
        <v>42856</v>
      </c>
      <c r="C1053" s="9" t="s">
        <v>105</v>
      </c>
      <c r="D1053" s="9" t="s">
        <v>684</v>
      </c>
      <c r="E1053" s="10" t="s">
        <v>694</v>
      </c>
      <c r="F1053" s="11">
        <v>68304.858000000007</v>
      </c>
      <c r="G1053" s="12">
        <v>-940</v>
      </c>
      <c r="H1053" s="13">
        <v>72.680700000000002</v>
      </c>
      <c r="I1053" s="11">
        <v>-15</v>
      </c>
      <c r="J1053" s="11">
        <v>0</v>
      </c>
      <c r="K1053" s="14">
        <v>42859</v>
      </c>
      <c r="L1053" s="15">
        <v>68319.86</v>
      </c>
      <c r="M1053" s="25" t="s">
        <v>884</v>
      </c>
    </row>
    <row r="1054" spans="2:13" ht="15" x14ac:dyDescent="0.25">
      <c r="B1054" s="17">
        <v>42856</v>
      </c>
      <c r="C1054" s="18" t="s">
        <v>105</v>
      </c>
      <c r="D1054" s="18" t="s">
        <v>664</v>
      </c>
      <c r="E1054" s="19" t="s">
        <v>665</v>
      </c>
      <c r="F1054" s="20">
        <v>20752.991999999998</v>
      </c>
      <c r="G1054" s="21">
        <v>-240</v>
      </c>
      <c r="H1054" s="22">
        <v>86.533299999999997</v>
      </c>
      <c r="I1054" s="20">
        <v>-15</v>
      </c>
      <c r="J1054" s="20">
        <v>0</v>
      </c>
      <c r="K1054" s="23">
        <v>42859</v>
      </c>
      <c r="L1054" s="24">
        <v>20767.990000000002</v>
      </c>
      <c r="M1054" s="25" t="s">
        <v>885</v>
      </c>
    </row>
    <row r="1055" spans="2:13" ht="15" x14ac:dyDescent="0.25">
      <c r="B1055" s="8">
        <v>42856</v>
      </c>
      <c r="C1055" s="9" t="s">
        <v>105</v>
      </c>
      <c r="D1055" s="9" t="s">
        <v>409</v>
      </c>
      <c r="E1055" s="10" t="s">
        <v>410</v>
      </c>
      <c r="F1055" s="11">
        <v>-21927</v>
      </c>
      <c r="G1055" s="12">
        <v>240</v>
      </c>
      <c r="H1055" s="13">
        <v>91.3</v>
      </c>
      <c r="I1055" s="11">
        <v>-15</v>
      </c>
      <c r="J1055" s="11">
        <v>0</v>
      </c>
      <c r="K1055" s="14">
        <v>42859</v>
      </c>
      <c r="L1055" s="15">
        <v>-21912</v>
      </c>
      <c r="M1055" s="25" t="s">
        <v>886</v>
      </c>
    </row>
    <row r="1056" spans="2:13" ht="15" x14ac:dyDescent="0.25">
      <c r="B1056" s="17">
        <v>42856</v>
      </c>
      <c r="C1056" s="18" t="s">
        <v>105</v>
      </c>
      <c r="D1056" s="18" t="s">
        <v>712</v>
      </c>
      <c r="E1056" s="19" t="s">
        <v>713</v>
      </c>
      <c r="F1056" s="20">
        <v>-87618.915000000008</v>
      </c>
      <c r="G1056" s="21">
        <v>2450</v>
      </c>
      <c r="H1056" s="22">
        <v>35.756700000000002</v>
      </c>
      <c r="I1056" s="20">
        <v>-15</v>
      </c>
      <c r="J1056" s="20">
        <v>0</v>
      </c>
      <c r="K1056" s="23">
        <v>42859</v>
      </c>
      <c r="L1056" s="24">
        <v>-87603.92</v>
      </c>
      <c r="M1056" s="25" t="s">
        <v>883</v>
      </c>
    </row>
    <row r="1057" spans="2:13" ht="15" x14ac:dyDescent="0.25">
      <c r="B1057" s="8">
        <v>42877</v>
      </c>
      <c r="C1057" s="9" t="s">
        <v>59</v>
      </c>
      <c r="D1057" s="9" t="s">
        <v>266</v>
      </c>
      <c r="E1057" s="10" t="s">
        <v>267</v>
      </c>
      <c r="F1057" s="11">
        <v>-15309.800000000001</v>
      </c>
      <c r="G1057" s="12">
        <v>400</v>
      </c>
      <c r="H1057" s="13">
        <v>38.237000000000002</v>
      </c>
      <c r="I1057" s="11">
        <v>-15</v>
      </c>
      <c r="J1057" s="11">
        <v>0</v>
      </c>
      <c r="K1057" s="14">
        <v>42880</v>
      </c>
      <c r="L1057" s="15">
        <v>-15294.8</v>
      </c>
      <c r="M1057" s="25" t="s">
        <v>886</v>
      </c>
    </row>
    <row r="1058" spans="2:13" ht="15" x14ac:dyDescent="0.25">
      <c r="B1058" s="17">
        <v>42877</v>
      </c>
      <c r="C1058" s="18" t="s">
        <v>13</v>
      </c>
      <c r="D1058" s="18" t="s">
        <v>238</v>
      </c>
      <c r="E1058" s="19" t="s">
        <v>239</v>
      </c>
      <c r="F1058" s="20">
        <v>-140540.4</v>
      </c>
      <c r="G1058" s="21">
        <v>2300</v>
      </c>
      <c r="H1058" s="22">
        <v>61.097999999999999</v>
      </c>
      <c r="I1058" s="20">
        <v>-15</v>
      </c>
      <c r="J1058" s="20">
        <v>0</v>
      </c>
      <c r="K1058" s="23">
        <v>42880</v>
      </c>
      <c r="L1058" s="24">
        <v>-140525.4</v>
      </c>
      <c r="M1058" s="25" t="s">
        <v>883</v>
      </c>
    </row>
    <row r="1059" spans="2:13" ht="15" x14ac:dyDescent="0.25">
      <c r="B1059" s="8">
        <v>42877</v>
      </c>
      <c r="C1059" s="9" t="s">
        <v>27</v>
      </c>
      <c r="D1059" s="9" t="s">
        <v>147</v>
      </c>
      <c r="E1059" s="10" t="s">
        <v>148</v>
      </c>
      <c r="F1059" s="11">
        <v>-37345.699999999997</v>
      </c>
      <c r="G1059" s="12">
        <v>1100</v>
      </c>
      <c r="H1059" s="13">
        <v>33.936999999999998</v>
      </c>
      <c r="I1059" s="11">
        <v>-15</v>
      </c>
      <c r="J1059" s="11">
        <v>0</v>
      </c>
      <c r="K1059" s="14">
        <v>42880</v>
      </c>
      <c r="L1059" s="15">
        <v>-37330.699999999997</v>
      </c>
      <c r="M1059" s="25" t="s">
        <v>883</v>
      </c>
    </row>
    <row r="1060" spans="2:13" ht="15" x14ac:dyDescent="0.25">
      <c r="B1060" s="17">
        <v>42877</v>
      </c>
      <c r="C1060" s="18" t="s">
        <v>27</v>
      </c>
      <c r="D1060" s="18" t="s">
        <v>101</v>
      </c>
      <c r="E1060" s="19" t="s">
        <v>102</v>
      </c>
      <c r="F1060" s="20">
        <v>39431.328500000003</v>
      </c>
      <c r="G1060" s="21">
        <v>-785</v>
      </c>
      <c r="H1060" s="22">
        <v>50.250100000000003</v>
      </c>
      <c r="I1060" s="20">
        <v>-15</v>
      </c>
      <c r="J1060" s="20">
        <v>0</v>
      </c>
      <c r="K1060" s="23">
        <v>42880</v>
      </c>
      <c r="L1060" s="24">
        <v>39446.33</v>
      </c>
      <c r="M1060" s="25" t="s">
        <v>884</v>
      </c>
    </row>
    <row r="1061" spans="2:13" ht="15" x14ac:dyDescent="0.25">
      <c r="B1061" s="8">
        <v>42877</v>
      </c>
      <c r="C1061" s="9" t="s">
        <v>13</v>
      </c>
      <c r="D1061" s="9" t="s">
        <v>692</v>
      </c>
      <c r="E1061" s="10" t="s">
        <v>693</v>
      </c>
      <c r="F1061" s="11">
        <v>101288.59000000001</v>
      </c>
      <c r="G1061" s="12">
        <v>-2950</v>
      </c>
      <c r="H1061" s="13">
        <v>34.340200000000003</v>
      </c>
      <c r="I1061" s="11">
        <v>-15</v>
      </c>
      <c r="J1061" s="11">
        <v>0</v>
      </c>
      <c r="K1061" s="14">
        <v>42880</v>
      </c>
      <c r="L1061" s="15">
        <v>101303.59</v>
      </c>
      <c r="M1061" s="25" t="s">
        <v>884</v>
      </c>
    </row>
    <row r="1062" spans="2:13" ht="15" x14ac:dyDescent="0.25">
      <c r="B1062" s="17">
        <v>42877</v>
      </c>
      <c r="C1062" s="18" t="s">
        <v>59</v>
      </c>
      <c r="D1062" s="18" t="s">
        <v>60</v>
      </c>
      <c r="E1062" s="19" t="s">
        <v>61</v>
      </c>
      <c r="F1062" s="20">
        <v>29529.45</v>
      </c>
      <c r="G1062" s="21">
        <v>-650</v>
      </c>
      <c r="H1062" s="22">
        <v>45.453000000000003</v>
      </c>
      <c r="I1062" s="20">
        <v>-15</v>
      </c>
      <c r="J1062" s="20">
        <v>0</v>
      </c>
      <c r="K1062" s="23">
        <v>42880</v>
      </c>
      <c r="L1062" s="24">
        <v>29544.45</v>
      </c>
      <c r="M1062" s="25" t="s">
        <v>885</v>
      </c>
    </row>
    <row r="1063" spans="2:13" ht="15" x14ac:dyDescent="0.25">
      <c r="B1063" s="8">
        <v>42892</v>
      </c>
      <c r="C1063" s="9" t="s">
        <v>24</v>
      </c>
      <c r="D1063" s="9" t="s">
        <v>38</v>
      </c>
      <c r="E1063" s="10" t="s">
        <v>39</v>
      </c>
      <c r="F1063" s="11">
        <v>-16187.48</v>
      </c>
      <c r="G1063" s="12">
        <v>16</v>
      </c>
      <c r="H1063" s="13">
        <v>1010.78</v>
      </c>
      <c r="I1063" s="11">
        <v>-15</v>
      </c>
      <c r="J1063" s="11">
        <v>0</v>
      </c>
      <c r="K1063" s="14">
        <v>42895</v>
      </c>
      <c r="L1063" s="15">
        <v>-16172.48</v>
      </c>
      <c r="M1063" s="25" t="s">
        <v>886</v>
      </c>
    </row>
    <row r="1064" spans="2:13" ht="15" x14ac:dyDescent="0.25">
      <c r="B1064" s="17">
        <v>42892</v>
      </c>
      <c r="C1064" s="18" t="s">
        <v>24</v>
      </c>
      <c r="D1064" s="18" t="s">
        <v>221</v>
      </c>
      <c r="E1064" s="19" t="s">
        <v>896</v>
      </c>
      <c r="F1064" s="20">
        <v>40053.864000000001</v>
      </c>
      <c r="G1064" s="21">
        <f>-540*2</f>
        <v>-1080</v>
      </c>
      <c r="H1064" s="22">
        <f>74.2016/2</f>
        <v>37.1008</v>
      </c>
      <c r="I1064" s="20">
        <v>-15</v>
      </c>
      <c r="J1064" s="20">
        <v>0</v>
      </c>
      <c r="K1064" s="23">
        <v>42895</v>
      </c>
      <c r="L1064" s="24">
        <v>40068.86</v>
      </c>
      <c r="M1064" s="25" t="s">
        <v>885</v>
      </c>
    </row>
    <row r="1065" spans="2:13" ht="15" x14ac:dyDescent="0.25">
      <c r="B1065" s="8">
        <v>42902</v>
      </c>
      <c r="C1065" s="9" t="s">
        <v>105</v>
      </c>
      <c r="D1065" s="9" t="s">
        <v>264</v>
      </c>
      <c r="E1065" s="10" t="s">
        <v>265</v>
      </c>
      <c r="F1065" s="11">
        <v>42987.689999999995</v>
      </c>
      <c r="G1065" s="12">
        <v>-300</v>
      </c>
      <c r="H1065" s="13">
        <v>143.34229999999999</v>
      </c>
      <c r="I1065" s="11">
        <v>-15</v>
      </c>
      <c r="J1065" s="11">
        <v>0</v>
      </c>
      <c r="K1065" s="14">
        <v>42907</v>
      </c>
      <c r="L1065" s="15">
        <v>43002.69</v>
      </c>
      <c r="M1065" s="25" t="s">
        <v>885</v>
      </c>
    </row>
    <row r="1066" spans="2:13" ht="15" x14ac:dyDescent="0.25">
      <c r="B1066" s="17">
        <v>42902</v>
      </c>
      <c r="C1066" s="18" t="s">
        <v>105</v>
      </c>
      <c r="D1066" s="18" t="s">
        <v>681</v>
      </c>
      <c r="E1066" s="19" t="s">
        <v>682</v>
      </c>
      <c r="F1066" s="20">
        <v>27422.423999999999</v>
      </c>
      <c r="G1066" s="21">
        <v>-185</v>
      </c>
      <c r="H1066" s="22">
        <v>148.31039999999999</v>
      </c>
      <c r="I1066" s="20">
        <v>-15</v>
      </c>
      <c r="J1066" s="20">
        <v>0</v>
      </c>
      <c r="K1066" s="23">
        <v>42907</v>
      </c>
      <c r="L1066" s="24">
        <v>27437.42</v>
      </c>
      <c r="M1066" s="25" t="s">
        <v>885</v>
      </c>
    </row>
    <row r="1067" spans="2:13" ht="15" x14ac:dyDescent="0.25">
      <c r="B1067" s="8">
        <v>42902</v>
      </c>
      <c r="C1067" s="9" t="s">
        <v>105</v>
      </c>
      <c r="D1067" s="9" t="s">
        <v>316</v>
      </c>
      <c r="E1067" s="10" t="s">
        <v>605</v>
      </c>
      <c r="F1067" s="11">
        <v>-70757.512600000002</v>
      </c>
      <c r="G1067" s="12">
        <v>74</v>
      </c>
      <c r="H1067" s="13">
        <v>955.97990000000004</v>
      </c>
      <c r="I1067" s="11">
        <v>-15</v>
      </c>
      <c r="J1067" s="11">
        <v>0</v>
      </c>
      <c r="K1067" s="14">
        <v>42907</v>
      </c>
      <c r="L1067" s="15">
        <v>-70742.509999999995</v>
      </c>
      <c r="M1067" s="25" t="s">
        <v>886</v>
      </c>
    </row>
    <row r="1068" spans="2:13" ht="15" x14ac:dyDescent="0.25">
      <c r="B1068" s="17">
        <v>42907</v>
      </c>
      <c r="C1068" s="18" t="s">
        <v>17</v>
      </c>
      <c r="D1068" s="18" t="s">
        <v>640</v>
      </c>
      <c r="E1068" s="19" t="s">
        <v>641</v>
      </c>
      <c r="F1068" s="20">
        <v>44941.324000000001</v>
      </c>
      <c r="G1068" s="21">
        <v>-310</v>
      </c>
      <c r="H1068" s="22">
        <v>145.0204</v>
      </c>
      <c r="I1068" s="20">
        <v>-15</v>
      </c>
      <c r="J1068" s="20">
        <v>0</v>
      </c>
      <c r="K1068" s="23">
        <v>42912</v>
      </c>
      <c r="L1068" s="24">
        <v>44956.32</v>
      </c>
      <c r="M1068" s="25" t="s">
        <v>884</v>
      </c>
    </row>
    <row r="1069" spans="2:13" ht="15" x14ac:dyDescent="0.25">
      <c r="B1069" s="8">
        <v>42907</v>
      </c>
      <c r="C1069" s="9" t="s">
        <v>17</v>
      </c>
      <c r="D1069" s="9" t="s">
        <v>282</v>
      </c>
      <c r="E1069" s="10" t="s">
        <v>714</v>
      </c>
      <c r="F1069" s="11">
        <v>-44891.700000000004</v>
      </c>
      <c r="G1069" s="12">
        <v>540</v>
      </c>
      <c r="H1069" s="13">
        <v>83.105000000000004</v>
      </c>
      <c r="I1069" s="11">
        <v>-15</v>
      </c>
      <c r="J1069" s="11">
        <v>0</v>
      </c>
      <c r="K1069" s="14">
        <v>42912</v>
      </c>
      <c r="L1069" s="15">
        <v>-44876.7</v>
      </c>
      <c r="M1069" s="25" t="s">
        <v>883</v>
      </c>
    </row>
    <row r="1070" spans="2:13" ht="15" x14ac:dyDescent="0.25">
      <c r="B1070" s="17">
        <v>42922</v>
      </c>
      <c r="C1070" s="18" t="s">
        <v>68</v>
      </c>
      <c r="D1070" s="18" t="s">
        <v>653</v>
      </c>
      <c r="E1070" s="19" t="s">
        <v>654</v>
      </c>
      <c r="F1070" s="20">
        <v>37233.54</v>
      </c>
      <c r="G1070" s="21">
        <v>-600</v>
      </c>
      <c r="H1070" s="22">
        <v>62.0809</v>
      </c>
      <c r="I1070" s="20">
        <v>-15</v>
      </c>
      <c r="J1070" s="20">
        <v>0</v>
      </c>
      <c r="K1070" s="23">
        <v>42927</v>
      </c>
      <c r="L1070" s="24">
        <v>37248.54</v>
      </c>
      <c r="M1070" s="25" t="s">
        <v>885</v>
      </c>
    </row>
    <row r="1071" spans="2:13" ht="15" x14ac:dyDescent="0.25">
      <c r="B1071" s="8">
        <v>42922</v>
      </c>
      <c r="C1071" s="9" t="s">
        <v>68</v>
      </c>
      <c r="D1071" s="9" t="s">
        <v>268</v>
      </c>
      <c r="E1071" s="10" t="s">
        <v>269</v>
      </c>
      <c r="F1071" s="11">
        <v>-33380</v>
      </c>
      <c r="G1071" s="12">
        <v>1000</v>
      </c>
      <c r="H1071" s="13">
        <v>33.365000000000002</v>
      </c>
      <c r="I1071" s="11">
        <v>-15</v>
      </c>
      <c r="J1071" s="11">
        <v>0</v>
      </c>
      <c r="K1071" s="14">
        <v>42927</v>
      </c>
      <c r="L1071" s="15">
        <v>-33365</v>
      </c>
      <c r="M1071" s="25" t="s">
        <v>886</v>
      </c>
    </row>
    <row r="1072" spans="2:13" ht="15" x14ac:dyDescent="0.25">
      <c r="B1072" s="17">
        <v>42927</v>
      </c>
      <c r="C1072" s="18" t="s">
        <v>17</v>
      </c>
      <c r="D1072" s="18" t="s">
        <v>715</v>
      </c>
      <c r="E1072" s="19" t="s">
        <v>716</v>
      </c>
      <c r="F1072" s="20">
        <v>-26167.424999999999</v>
      </c>
      <c r="G1072" s="21">
        <v>750</v>
      </c>
      <c r="H1072" s="22">
        <v>34.869900000000001</v>
      </c>
      <c r="I1072" s="20">
        <v>-15</v>
      </c>
      <c r="J1072" s="20">
        <v>0</v>
      </c>
      <c r="K1072" s="23">
        <v>42930</v>
      </c>
      <c r="L1072" s="24">
        <v>-26152.43</v>
      </c>
      <c r="M1072" s="25" t="s">
        <v>883</v>
      </c>
    </row>
    <row r="1073" spans="2:13" ht="15" x14ac:dyDescent="0.25">
      <c r="B1073" s="8">
        <v>42927</v>
      </c>
      <c r="C1073" s="9" t="s">
        <v>17</v>
      </c>
      <c r="D1073" s="9" t="s">
        <v>200</v>
      </c>
      <c r="E1073" s="10" t="s">
        <v>201</v>
      </c>
      <c r="F1073" s="11">
        <v>22253.34</v>
      </c>
      <c r="G1073" s="12">
        <v>-1800</v>
      </c>
      <c r="H1073" s="13">
        <v>12.3713</v>
      </c>
      <c r="I1073" s="11">
        <v>-15</v>
      </c>
      <c r="J1073" s="11">
        <v>0</v>
      </c>
      <c r="K1073" s="14">
        <v>42930</v>
      </c>
      <c r="L1073" s="15">
        <v>22268.34</v>
      </c>
      <c r="M1073" s="25" t="s">
        <v>884</v>
      </c>
    </row>
    <row r="1074" spans="2:13" ht="15" x14ac:dyDescent="0.25">
      <c r="B1074" s="17">
        <v>42926</v>
      </c>
      <c r="C1074" s="18" t="s">
        <v>54</v>
      </c>
      <c r="D1074" s="18" t="s">
        <v>143</v>
      </c>
      <c r="E1074" s="19" t="s">
        <v>144</v>
      </c>
      <c r="F1074" s="20">
        <v>-85435.964999999997</v>
      </c>
      <c r="G1074" s="21">
        <v>1150</v>
      </c>
      <c r="H1074" s="22">
        <v>74.2791</v>
      </c>
      <c r="I1074" s="20">
        <v>-15</v>
      </c>
      <c r="J1074" s="20">
        <v>0</v>
      </c>
      <c r="K1074" s="23">
        <v>42929</v>
      </c>
      <c r="L1074" s="24">
        <v>-85420.97</v>
      </c>
      <c r="M1074" s="25" t="s">
        <v>883</v>
      </c>
    </row>
    <row r="1075" spans="2:13" ht="15" x14ac:dyDescent="0.25">
      <c r="B1075" s="8">
        <v>42926</v>
      </c>
      <c r="C1075" s="9" t="s">
        <v>54</v>
      </c>
      <c r="D1075" s="9" t="s">
        <v>717</v>
      </c>
      <c r="E1075" s="10" t="s">
        <v>718</v>
      </c>
      <c r="F1075" s="11">
        <v>-117953.8</v>
      </c>
      <c r="G1075" s="12">
        <v>730</v>
      </c>
      <c r="H1075" s="13">
        <v>161.56</v>
      </c>
      <c r="I1075" s="11">
        <v>-15</v>
      </c>
      <c r="J1075" s="11">
        <v>0</v>
      </c>
      <c r="K1075" s="14">
        <v>42929</v>
      </c>
      <c r="L1075" s="15">
        <v>-117938.8</v>
      </c>
      <c r="M1075" s="25" t="s">
        <v>883</v>
      </c>
    </row>
    <row r="1076" spans="2:13" ht="15" x14ac:dyDescent="0.25">
      <c r="B1076" s="17">
        <v>42926</v>
      </c>
      <c r="C1076" s="18" t="s">
        <v>54</v>
      </c>
      <c r="D1076" s="18" t="s">
        <v>129</v>
      </c>
      <c r="E1076" s="19" t="s">
        <v>130</v>
      </c>
      <c r="F1076" s="20">
        <v>46787.340000000004</v>
      </c>
      <c r="G1076" s="21">
        <v>-1800</v>
      </c>
      <c r="H1076" s="22">
        <v>26.001300000000001</v>
      </c>
      <c r="I1076" s="20">
        <v>-15</v>
      </c>
      <c r="J1076" s="20">
        <v>0</v>
      </c>
      <c r="K1076" s="23">
        <v>42929</v>
      </c>
      <c r="L1076" s="24">
        <v>46802.34</v>
      </c>
      <c r="M1076" s="25" t="s">
        <v>885</v>
      </c>
    </row>
    <row r="1077" spans="2:13" ht="15" x14ac:dyDescent="0.25">
      <c r="B1077" s="8">
        <v>42926</v>
      </c>
      <c r="C1077" s="9" t="s">
        <v>54</v>
      </c>
      <c r="D1077" s="9" t="s">
        <v>710</v>
      </c>
      <c r="E1077" s="10" t="s">
        <v>711</v>
      </c>
      <c r="F1077" s="11">
        <v>71289.8</v>
      </c>
      <c r="G1077" s="12">
        <v>-2380</v>
      </c>
      <c r="H1077" s="13">
        <v>29.96</v>
      </c>
      <c r="I1077" s="11">
        <v>-15</v>
      </c>
      <c r="J1077" s="11">
        <v>0</v>
      </c>
      <c r="K1077" s="14">
        <v>42929</v>
      </c>
      <c r="L1077" s="15">
        <v>71304.800000000003</v>
      </c>
      <c r="M1077" s="25" t="s">
        <v>884</v>
      </c>
    </row>
    <row r="1078" spans="2:13" ht="15" x14ac:dyDescent="0.25">
      <c r="B1078" s="17">
        <v>42936</v>
      </c>
      <c r="C1078" s="18" t="s">
        <v>27</v>
      </c>
      <c r="D1078" s="18" t="s">
        <v>195</v>
      </c>
      <c r="E1078" s="19" t="s">
        <v>196</v>
      </c>
      <c r="F1078" s="20">
        <v>-43603.6</v>
      </c>
      <c r="G1078" s="21">
        <v>1000</v>
      </c>
      <c r="H1078" s="22">
        <v>43.5886</v>
      </c>
      <c r="I1078" s="20">
        <v>-15</v>
      </c>
      <c r="J1078" s="20">
        <v>0</v>
      </c>
      <c r="K1078" s="23">
        <v>42941</v>
      </c>
      <c r="L1078" s="24">
        <v>-43588.6</v>
      </c>
      <c r="M1078" s="25" t="s">
        <v>883</v>
      </c>
    </row>
    <row r="1079" spans="2:13" ht="15" x14ac:dyDescent="0.25">
      <c r="B1079" s="8">
        <v>42936</v>
      </c>
      <c r="C1079" s="9" t="s">
        <v>27</v>
      </c>
      <c r="D1079" s="9" t="s">
        <v>699</v>
      </c>
      <c r="E1079" s="10" t="s">
        <v>700</v>
      </c>
      <c r="F1079" s="11">
        <v>42004.83</v>
      </c>
      <c r="G1079" s="12">
        <v>-950</v>
      </c>
      <c r="H1079" s="13">
        <v>44.231400000000001</v>
      </c>
      <c r="I1079" s="11">
        <v>-15</v>
      </c>
      <c r="J1079" s="11">
        <v>0</v>
      </c>
      <c r="K1079" s="14">
        <v>42941</v>
      </c>
      <c r="L1079" s="15">
        <v>42019.83</v>
      </c>
      <c r="M1079" s="25" t="s">
        <v>884</v>
      </c>
    </row>
    <row r="1080" spans="2:13" ht="15" x14ac:dyDescent="0.25">
      <c r="B1080" s="17">
        <v>42937</v>
      </c>
      <c r="C1080" s="18" t="s">
        <v>54</v>
      </c>
      <c r="D1080" s="18" t="s">
        <v>668</v>
      </c>
      <c r="E1080" s="19" t="s">
        <v>669</v>
      </c>
      <c r="F1080" s="20">
        <v>81039.305000000008</v>
      </c>
      <c r="G1080" s="21">
        <v>-1550</v>
      </c>
      <c r="H1080" s="22">
        <v>52.293100000000003</v>
      </c>
      <c r="I1080" s="20">
        <v>-15</v>
      </c>
      <c r="J1080" s="20">
        <v>0</v>
      </c>
      <c r="K1080" s="23">
        <v>42942</v>
      </c>
      <c r="L1080" s="24">
        <v>81054.31</v>
      </c>
      <c r="M1080" s="25" t="s">
        <v>884</v>
      </c>
    </row>
    <row r="1081" spans="2:13" ht="15" x14ac:dyDescent="0.25">
      <c r="B1081" s="8">
        <v>42933</v>
      </c>
      <c r="C1081" s="9" t="s">
        <v>44</v>
      </c>
      <c r="D1081" s="9" t="s">
        <v>254</v>
      </c>
      <c r="E1081" s="10" t="s">
        <v>255</v>
      </c>
      <c r="F1081" s="11">
        <v>-51295.929000000004</v>
      </c>
      <c r="G1081" s="12">
        <v>670</v>
      </c>
      <c r="H1081" s="13">
        <v>76.538700000000006</v>
      </c>
      <c r="I1081" s="11">
        <v>-15</v>
      </c>
      <c r="J1081" s="11">
        <v>0</v>
      </c>
      <c r="K1081" s="14">
        <v>42936</v>
      </c>
      <c r="L1081" s="15">
        <v>-51280.93</v>
      </c>
      <c r="M1081" s="25" t="s">
        <v>883</v>
      </c>
    </row>
    <row r="1082" spans="2:13" ht="15" x14ac:dyDescent="0.25">
      <c r="B1082" s="17">
        <v>42933</v>
      </c>
      <c r="C1082" s="18" t="s">
        <v>44</v>
      </c>
      <c r="D1082" s="18" t="s">
        <v>45</v>
      </c>
      <c r="E1082" s="19" t="s">
        <v>326</v>
      </c>
      <c r="F1082" s="20">
        <v>35267.550000000003</v>
      </c>
      <c r="G1082" s="21">
        <v>-250</v>
      </c>
      <c r="H1082" s="22">
        <v>141.1302</v>
      </c>
      <c r="I1082" s="20">
        <v>-15</v>
      </c>
      <c r="J1082" s="20">
        <v>0</v>
      </c>
      <c r="K1082" s="23">
        <v>42936</v>
      </c>
      <c r="L1082" s="24">
        <v>35282.550000000003</v>
      </c>
      <c r="M1082" s="25" t="s">
        <v>885</v>
      </c>
    </row>
    <row r="1083" spans="2:13" ht="15" x14ac:dyDescent="0.25">
      <c r="B1083" s="8">
        <v>42933</v>
      </c>
      <c r="C1083" s="9" t="s">
        <v>44</v>
      </c>
      <c r="D1083" s="9" t="s">
        <v>678</v>
      </c>
      <c r="E1083" s="10" t="s">
        <v>719</v>
      </c>
      <c r="F1083" s="11">
        <v>17689.947</v>
      </c>
      <c r="G1083" s="12">
        <v>-470</v>
      </c>
      <c r="H1083" s="13">
        <v>37.670099999999998</v>
      </c>
      <c r="I1083" s="11">
        <v>-15</v>
      </c>
      <c r="J1083" s="11">
        <v>0</v>
      </c>
      <c r="K1083" s="14">
        <v>42936</v>
      </c>
      <c r="L1083" s="15">
        <v>17704.95</v>
      </c>
      <c r="M1083" s="25" t="s">
        <v>885</v>
      </c>
    </row>
    <row r="1084" spans="2:13" ht="15" x14ac:dyDescent="0.25">
      <c r="B1084" s="17">
        <v>42942</v>
      </c>
      <c r="C1084" s="18" t="s">
        <v>650</v>
      </c>
      <c r="D1084" s="18" t="s">
        <v>666</v>
      </c>
      <c r="E1084" s="19" t="s">
        <v>667</v>
      </c>
      <c r="F1084" s="20">
        <v>19200.831000000002</v>
      </c>
      <c r="G1084" s="21">
        <v>-170</v>
      </c>
      <c r="H1084" s="22">
        <v>113.0343</v>
      </c>
      <c r="I1084" s="20">
        <v>-15</v>
      </c>
      <c r="J1084" s="20">
        <v>0</v>
      </c>
      <c r="K1084" s="23">
        <v>42947</v>
      </c>
      <c r="L1084" s="24">
        <v>19215.830000000002</v>
      </c>
      <c r="M1084" s="25" t="s">
        <v>885</v>
      </c>
    </row>
    <row r="1085" spans="2:13" ht="15" x14ac:dyDescent="0.25">
      <c r="B1085" s="8">
        <v>42955</v>
      </c>
      <c r="C1085" s="9" t="s">
        <v>54</v>
      </c>
      <c r="D1085" s="9" t="s">
        <v>131</v>
      </c>
      <c r="E1085" s="10" t="s">
        <v>720</v>
      </c>
      <c r="F1085" s="11">
        <v>-86304.12</v>
      </c>
      <c r="G1085" s="12">
        <v>620</v>
      </c>
      <c r="H1085" s="13">
        <v>139.17599999999999</v>
      </c>
      <c r="I1085" s="11">
        <v>-15</v>
      </c>
      <c r="J1085" s="11">
        <v>0</v>
      </c>
      <c r="K1085" s="14">
        <v>42958</v>
      </c>
      <c r="L1085" s="15">
        <v>-86289.12</v>
      </c>
      <c r="M1085" s="25" t="s">
        <v>883</v>
      </c>
    </row>
    <row r="1086" spans="2:13" ht="15" x14ac:dyDescent="0.25">
      <c r="B1086" s="17">
        <v>42957</v>
      </c>
      <c r="C1086" s="18" t="s">
        <v>17</v>
      </c>
      <c r="D1086" s="18" t="s">
        <v>671</v>
      </c>
      <c r="E1086" s="19" t="s">
        <v>672</v>
      </c>
      <c r="F1086" s="20">
        <v>35774.04</v>
      </c>
      <c r="G1086" s="21">
        <v>-630</v>
      </c>
      <c r="H1086" s="22">
        <v>56.808</v>
      </c>
      <c r="I1086" s="20">
        <v>-15</v>
      </c>
      <c r="J1086" s="20">
        <v>0</v>
      </c>
      <c r="K1086" s="23">
        <v>42962</v>
      </c>
      <c r="L1086" s="24">
        <v>35789.040000000001</v>
      </c>
      <c r="M1086" s="25" t="s">
        <v>884</v>
      </c>
    </row>
    <row r="1087" spans="2:13" ht="15" x14ac:dyDescent="0.25">
      <c r="B1087" s="8">
        <v>42957</v>
      </c>
      <c r="C1087" s="9" t="s">
        <v>17</v>
      </c>
      <c r="D1087" s="9" t="s">
        <v>721</v>
      </c>
      <c r="E1087" s="10" t="s">
        <v>722</v>
      </c>
      <c r="F1087" s="11">
        <v>-36129.300000000003</v>
      </c>
      <c r="G1087" s="12">
        <v>900</v>
      </c>
      <c r="H1087" s="13">
        <v>40.127000000000002</v>
      </c>
      <c r="I1087" s="11">
        <v>-15</v>
      </c>
      <c r="J1087" s="11">
        <v>0</v>
      </c>
      <c r="K1087" s="14">
        <v>42962</v>
      </c>
      <c r="L1087" s="15">
        <v>-36114.300000000003</v>
      </c>
      <c r="M1087" s="25" t="s">
        <v>883</v>
      </c>
    </row>
    <row r="1088" spans="2:13" ht="15" x14ac:dyDescent="0.25">
      <c r="B1088" s="17">
        <v>42962</v>
      </c>
      <c r="C1088" s="18" t="s">
        <v>24</v>
      </c>
      <c r="D1088" s="18" t="s">
        <v>25</v>
      </c>
      <c r="E1088" s="19" t="s">
        <v>26</v>
      </c>
      <c r="F1088" s="20">
        <v>53231.107199999999</v>
      </c>
      <c r="G1088" s="21">
        <v>-104</v>
      </c>
      <c r="H1088" s="22">
        <v>511.98180000000002</v>
      </c>
      <c r="I1088" s="20">
        <v>-15</v>
      </c>
      <c r="J1088" s="20">
        <v>0</v>
      </c>
      <c r="K1088" s="23">
        <v>42965</v>
      </c>
      <c r="L1088" s="24">
        <v>53246.11</v>
      </c>
      <c r="M1088" s="25" t="s">
        <v>884</v>
      </c>
    </row>
    <row r="1089" spans="2:13" ht="15" x14ac:dyDescent="0.25">
      <c r="B1089" s="8">
        <v>42962</v>
      </c>
      <c r="C1089" s="9" t="s">
        <v>24</v>
      </c>
      <c r="D1089" s="9" t="s">
        <v>304</v>
      </c>
      <c r="E1089" s="10" t="s">
        <v>723</v>
      </c>
      <c r="F1089" s="11">
        <v>-53260.5</v>
      </c>
      <c r="G1089" s="12">
        <v>1500</v>
      </c>
      <c r="H1089" s="13">
        <v>35.497</v>
      </c>
      <c r="I1089" s="11">
        <v>-15</v>
      </c>
      <c r="J1089" s="11">
        <v>0</v>
      </c>
      <c r="K1089" s="14">
        <v>42965</v>
      </c>
      <c r="L1089" s="15">
        <v>-53245.5</v>
      </c>
      <c r="M1089" s="25" t="s">
        <v>883</v>
      </c>
    </row>
    <row r="1090" spans="2:13" ht="15" x14ac:dyDescent="0.25">
      <c r="B1090" s="17">
        <v>42954</v>
      </c>
      <c r="C1090" s="18" t="s">
        <v>13</v>
      </c>
      <c r="D1090" s="18" t="s">
        <v>724</v>
      </c>
      <c r="E1090" s="19" t="s">
        <v>725</v>
      </c>
      <c r="F1090" s="20">
        <v>-9979.9688999999998</v>
      </c>
      <c r="G1090" s="21">
        <v>159</v>
      </c>
      <c r="H1090" s="22">
        <v>62.767099999999999</v>
      </c>
      <c r="I1090" s="20">
        <v>0</v>
      </c>
      <c r="J1090" s="20">
        <v>0</v>
      </c>
      <c r="K1090" s="23">
        <v>42954</v>
      </c>
      <c r="L1090" s="24">
        <v>-9979.9699999999993</v>
      </c>
      <c r="M1090" s="25" t="s">
        <v>883</v>
      </c>
    </row>
    <row r="1091" spans="2:13" ht="15" x14ac:dyDescent="0.25">
      <c r="B1091" s="8">
        <v>42979</v>
      </c>
      <c r="C1091" s="9" t="s">
        <v>17</v>
      </c>
      <c r="D1091" s="9" t="s">
        <v>282</v>
      </c>
      <c r="E1091" s="10" t="s">
        <v>714</v>
      </c>
      <c r="F1091" s="11">
        <v>45021.519954000003</v>
      </c>
      <c r="G1091" s="12">
        <v>-540</v>
      </c>
      <c r="H1091" s="13">
        <v>83.373185100000001</v>
      </c>
      <c r="I1091" s="11">
        <v>0</v>
      </c>
      <c r="J1091" s="11">
        <v>0</v>
      </c>
      <c r="K1091" s="14">
        <v>42979</v>
      </c>
      <c r="L1091" s="15">
        <v>45021.52</v>
      </c>
      <c r="M1091" s="25" t="s">
        <v>884</v>
      </c>
    </row>
    <row r="1092" spans="2:13" ht="15" x14ac:dyDescent="0.25">
      <c r="B1092" s="17">
        <v>42979</v>
      </c>
      <c r="C1092" s="18" t="s">
        <v>17</v>
      </c>
      <c r="D1092" s="18" t="s">
        <v>726</v>
      </c>
      <c r="E1092" s="19" t="s">
        <v>727</v>
      </c>
      <c r="F1092" s="20">
        <v>-33448.9709344</v>
      </c>
      <c r="G1092" s="21">
        <v>692</v>
      </c>
      <c r="H1092" s="22">
        <v>48.336663200000004</v>
      </c>
      <c r="I1092" s="20">
        <v>0</v>
      </c>
      <c r="J1092" s="20">
        <v>0</v>
      </c>
      <c r="K1092" s="23">
        <v>42979</v>
      </c>
      <c r="L1092" s="24">
        <v>-33448.97</v>
      </c>
      <c r="M1092" s="25" t="s">
        <v>883</v>
      </c>
    </row>
    <row r="1093" spans="2:13" ht="15" x14ac:dyDescent="0.25">
      <c r="B1093" s="8">
        <v>42992</v>
      </c>
      <c r="C1093" s="9" t="s">
        <v>17</v>
      </c>
      <c r="D1093" s="9" t="s">
        <v>715</v>
      </c>
      <c r="E1093" s="10" t="s">
        <v>716</v>
      </c>
      <c r="F1093" s="11">
        <v>8841.34</v>
      </c>
      <c r="G1093" s="12">
        <v>-200</v>
      </c>
      <c r="H1093" s="13">
        <v>44.281700000000001</v>
      </c>
      <c r="I1093" s="11">
        <v>-15</v>
      </c>
      <c r="J1093" s="11">
        <v>0</v>
      </c>
      <c r="K1093" s="14">
        <v>42996</v>
      </c>
      <c r="L1093" s="15">
        <v>8856.34</v>
      </c>
      <c r="M1093" s="25" t="s">
        <v>885</v>
      </c>
    </row>
    <row r="1094" spans="2:13" ht="15" x14ac:dyDescent="0.25">
      <c r="B1094" s="17">
        <v>43005</v>
      </c>
      <c r="C1094" s="18" t="s">
        <v>68</v>
      </c>
      <c r="D1094" s="18" t="s">
        <v>589</v>
      </c>
      <c r="E1094" s="19" t="s">
        <v>590</v>
      </c>
      <c r="F1094" s="20">
        <v>-20957.11</v>
      </c>
      <c r="G1094" s="21">
        <v>100</v>
      </c>
      <c r="H1094" s="22">
        <v>209.4211</v>
      </c>
      <c r="I1094" s="20">
        <v>-15</v>
      </c>
      <c r="J1094" s="20">
        <v>0</v>
      </c>
      <c r="K1094" s="23">
        <v>43007</v>
      </c>
      <c r="L1094" s="24">
        <v>-20942.11</v>
      </c>
      <c r="M1094" s="25" t="s">
        <v>886</v>
      </c>
    </row>
    <row r="1095" spans="2:13" ht="15" x14ac:dyDescent="0.25">
      <c r="B1095" s="8">
        <v>43004</v>
      </c>
      <c r="C1095" s="9" t="s">
        <v>54</v>
      </c>
      <c r="D1095" s="9" t="s">
        <v>131</v>
      </c>
      <c r="E1095" s="10" t="s">
        <v>720</v>
      </c>
      <c r="F1095" s="11">
        <v>-32295.914000000001</v>
      </c>
      <c r="G1095" s="12">
        <v>230</v>
      </c>
      <c r="H1095" s="13">
        <v>140.3518</v>
      </c>
      <c r="I1095" s="11">
        <v>-15</v>
      </c>
      <c r="J1095" s="11">
        <v>0</v>
      </c>
      <c r="K1095" s="14">
        <v>43006</v>
      </c>
      <c r="L1095" s="15">
        <v>-32280.91</v>
      </c>
      <c r="M1095" s="25" t="s">
        <v>886</v>
      </c>
    </row>
    <row r="1096" spans="2:13" ht="15" x14ac:dyDescent="0.25">
      <c r="B1096" s="17">
        <v>43004</v>
      </c>
      <c r="C1096" s="18" t="s">
        <v>13</v>
      </c>
      <c r="D1096" s="18" t="s">
        <v>363</v>
      </c>
      <c r="E1096" s="19" t="s">
        <v>728</v>
      </c>
      <c r="F1096" s="20">
        <v>-80183.634000000005</v>
      </c>
      <c r="G1096" s="21">
        <v>1190</v>
      </c>
      <c r="H1096" s="22">
        <v>67.368600000000001</v>
      </c>
      <c r="I1096" s="20">
        <v>-15</v>
      </c>
      <c r="J1096" s="20">
        <v>0</v>
      </c>
      <c r="K1096" s="23">
        <v>43006</v>
      </c>
      <c r="L1096" s="24">
        <v>-80168.63</v>
      </c>
      <c r="M1096" s="25" t="s">
        <v>883</v>
      </c>
    </row>
    <row r="1097" spans="2:13" ht="15" x14ac:dyDescent="0.25">
      <c r="B1097" s="8">
        <v>43004</v>
      </c>
      <c r="C1097" s="9" t="s">
        <v>13</v>
      </c>
      <c r="D1097" s="9" t="s">
        <v>729</v>
      </c>
      <c r="E1097" s="10" t="s">
        <v>730</v>
      </c>
      <c r="F1097" s="11">
        <v>-73147</v>
      </c>
      <c r="G1097" s="12">
        <v>4000</v>
      </c>
      <c r="H1097" s="13">
        <v>18.283000000000001</v>
      </c>
      <c r="I1097" s="11">
        <v>-15</v>
      </c>
      <c r="J1097" s="11">
        <v>0</v>
      </c>
      <c r="K1097" s="14">
        <v>43006</v>
      </c>
      <c r="L1097" s="15">
        <v>-73132</v>
      </c>
      <c r="M1097" s="25" t="s">
        <v>883</v>
      </c>
    </row>
    <row r="1098" spans="2:13" ht="15" x14ac:dyDescent="0.25">
      <c r="B1098" s="17">
        <v>43005</v>
      </c>
      <c r="C1098" s="18" t="s">
        <v>24</v>
      </c>
      <c r="D1098" s="18" t="s">
        <v>629</v>
      </c>
      <c r="E1098" s="19" t="s">
        <v>630</v>
      </c>
      <c r="F1098" s="20">
        <v>-50164.19</v>
      </c>
      <c r="G1098" s="21">
        <v>910</v>
      </c>
      <c r="H1098" s="22">
        <v>55.109000000000002</v>
      </c>
      <c r="I1098" s="20">
        <v>-15</v>
      </c>
      <c r="J1098" s="20">
        <v>0</v>
      </c>
      <c r="K1098" s="23">
        <v>43007</v>
      </c>
      <c r="L1098" s="24">
        <v>-50149.19</v>
      </c>
      <c r="M1098" s="25" t="s">
        <v>886</v>
      </c>
    </row>
    <row r="1099" spans="2:13" ht="15" x14ac:dyDescent="0.25">
      <c r="B1099" s="8">
        <v>43004</v>
      </c>
      <c r="C1099" s="9" t="s">
        <v>54</v>
      </c>
      <c r="D1099" s="9" t="s">
        <v>636</v>
      </c>
      <c r="E1099" s="10" t="s">
        <v>637</v>
      </c>
      <c r="F1099" s="11">
        <v>133001</v>
      </c>
      <c r="G1099" s="12">
        <v>-1000</v>
      </c>
      <c r="H1099" s="13">
        <v>133.01599999999999</v>
      </c>
      <c r="I1099" s="11">
        <v>-15</v>
      </c>
      <c r="J1099" s="11">
        <v>0</v>
      </c>
      <c r="K1099" s="14">
        <v>43006</v>
      </c>
      <c r="L1099" s="15">
        <v>133016</v>
      </c>
      <c r="M1099" s="25" t="s">
        <v>884</v>
      </c>
    </row>
    <row r="1100" spans="2:13" ht="15" x14ac:dyDescent="0.25">
      <c r="B1100" s="17">
        <v>43005</v>
      </c>
      <c r="C1100" s="18" t="s">
        <v>13</v>
      </c>
      <c r="D1100" s="18" t="s">
        <v>161</v>
      </c>
      <c r="E1100" s="19" t="s">
        <v>162</v>
      </c>
      <c r="F1100" s="20">
        <v>148964.6</v>
      </c>
      <c r="G1100" s="21">
        <v>-2750</v>
      </c>
      <c r="H1100" s="22">
        <v>54.174399999999999</v>
      </c>
      <c r="I1100" s="20">
        <v>-15</v>
      </c>
      <c r="J1100" s="20">
        <v>0</v>
      </c>
      <c r="K1100" s="23">
        <v>43007</v>
      </c>
      <c r="L1100" s="24">
        <v>148979.6</v>
      </c>
      <c r="M1100" s="25" t="s">
        <v>884</v>
      </c>
    </row>
    <row r="1101" spans="2:13" ht="15" x14ac:dyDescent="0.25">
      <c r="B1101" s="8">
        <v>43007</v>
      </c>
      <c r="C1101" s="9" t="s">
        <v>11</v>
      </c>
      <c r="D1101" s="9" t="s">
        <v>731</v>
      </c>
      <c r="E1101" s="10" t="s">
        <v>732</v>
      </c>
      <c r="F1101" s="11">
        <v>-101786.99999999999</v>
      </c>
      <c r="G1101" s="12">
        <v>2500</v>
      </c>
      <c r="H1101" s="13">
        <v>40.708799999999997</v>
      </c>
      <c r="I1101" s="11">
        <v>-15</v>
      </c>
      <c r="J1101" s="11">
        <v>0</v>
      </c>
      <c r="K1101" s="14">
        <v>43011</v>
      </c>
      <c r="L1101" s="15">
        <v>-101772</v>
      </c>
      <c r="M1101" s="25" t="s">
        <v>883</v>
      </c>
    </row>
    <row r="1102" spans="2:13" ht="15" x14ac:dyDescent="0.25">
      <c r="B1102" s="17">
        <v>43007</v>
      </c>
      <c r="C1102" s="18" t="s">
        <v>13</v>
      </c>
      <c r="D1102" s="18" t="s">
        <v>724</v>
      </c>
      <c r="E1102" s="19" t="s">
        <v>725</v>
      </c>
      <c r="F1102" s="20">
        <v>9639.3686999999991</v>
      </c>
      <c r="G1102" s="21">
        <v>-159</v>
      </c>
      <c r="H1102" s="22">
        <v>60.719299999999997</v>
      </c>
      <c r="I1102" s="20">
        <v>-15</v>
      </c>
      <c r="J1102" s="20">
        <v>0</v>
      </c>
      <c r="K1102" s="23">
        <v>43011</v>
      </c>
      <c r="L1102" s="24">
        <v>9654.3700000000008</v>
      </c>
      <c r="M1102" s="25" t="s">
        <v>884</v>
      </c>
    </row>
    <row r="1103" spans="2:13" ht="15" x14ac:dyDescent="0.25">
      <c r="B1103" s="8">
        <v>43011</v>
      </c>
      <c r="C1103" s="9" t="s">
        <v>54</v>
      </c>
      <c r="D1103" s="9" t="s">
        <v>129</v>
      </c>
      <c r="E1103" s="10" t="s">
        <v>130</v>
      </c>
      <c r="F1103" s="11">
        <v>25869.705000000002</v>
      </c>
      <c r="G1103" s="12">
        <v>-1050</v>
      </c>
      <c r="H1103" s="13">
        <v>24.652100000000001</v>
      </c>
      <c r="I1103" s="11">
        <v>-15</v>
      </c>
      <c r="J1103" s="11">
        <v>0</v>
      </c>
      <c r="K1103" s="14">
        <v>43013</v>
      </c>
      <c r="L1103" s="15">
        <v>25884.71</v>
      </c>
      <c r="M1103" s="25" t="s">
        <v>885</v>
      </c>
    </row>
    <row r="1104" spans="2:13" ht="15" x14ac:dyDescent="0.25">
      <c r="B1104" s="17">
        <v>43011</v>
      </c>
      <c r="C1104" s="18" t="s">
        <v>11</v>
      </c>
      <c r="D1104" s="18" t="s">
        <v>507</v>
      </c>
      <c r="E1104" s="19" t="s">
        <v>508</v>
      </c>
      <c r="F1104" s="20">
        <v>70854.900000000009</v>
      </c>
      <c r="G1104" s="21">
        <v>-3450</v>
      </c>
      <c r="H1104" s="22">
        <v>20.542000000000002</v>
      </c>
      <c r="I1104" s="20">
        <v>-15</v>
      </c>
      <c r="J1104" s="20">
        <v>0</v>
      </c>
      <c r="K1104" s="23">
        <v>43013</v>
      </c>
      <c r="L1104" s="24">
        <v>70869.899999999994</v>
      </c>
      <c r="M1104" s="25" t="s">
        <v>884</v>
      </c>
    </row>
    <row r="1105" spans="2:13" ht="15" x14ac:dyDescent="0.25">
      <c r="B1105" s="8">
        <v>43018</v>
      </c>
      <c r="C1105" s="9" t="s">
        <v>17</v>
      </c>
      <c r="D1105" s="9" t="s">
        <v>726</v>
      </c>
      <c r="E1105" s="10" t="s">
        <v>727</v>
      </c>
      <c r="F1105" s="11">
        <v>-19312.467000000001</v>
      </c>
      <c r="G1105" s="12">
        <v>270</v>
      </c>
      <c r="H1105" s="13">
        <v>71.472099999999998</v>
      </c>
      <c r="I1105" s="11">
        <v>-15</v>
      </c>
      <c r="J1105" s="11">
        <v>0</v>
      </c>
      <c r="K1105" s="14">
        <v>43020</v>
      </c>
      <c r="L1105" s="15">
        <v>-19297.47</v>
      </c>
      <c r="M1105" s="25" t="s">
        <v>886</v>
      </c>
    </row>
    <row r="1106" spans="2:13" ht="15" x14ac:dyDescent="0.25">
      <c r="B1106" s="17">
        <v>43018</v>
      </c>
      <c r="C1106" s="18" t="s">
        <v>54</v>
      </c>
      <c r="D1106" s="18" t="s">
        <v>322</v>
      </c>
      <c r="E1106" s="19" t="s">
        <v>323</v>
      </c>
      <c r="F1106" s="20">
        <v>-131098.12</v>
      </c>
      <c r="G1106" s="21">
        <v>700</v>
      </c>
      <c r="H1106" s="22">
        <v>187.26159999999999</v>
      </c>
      <c r="I1106" s="20">
        <v>-15</v>
      </c>
      <c r="J1106" s="20">
        <v>0</v>
      </c>
      <c r="K1106" s="23">
        <v>43020</v>
      </c>
      <c r="L1106" s="24">
        <v>-131083.12</v>
      </c>
      <c r="M1106" s="25" t="s">
        <v>883</v>
      </c>
    </row>
    <row r="1107" spans="2:13" ht="15" x14ac:dyDescent="0.25">
      <c r="B1107" s="8">
        <v>43018</v>
      </c>
      <c r="C1107" s="9" t="s">
        <v>17</v>
      </c>
      <c r="D1107" s="9" t="s">
        <v>701</v>
      </c>
      <c r="E1107" s="10" t="s">
        <v>702</v>
      </c>
      <c r="F1107" s="11">
        <v>19917.48</v>
      </c>
      <c r="G1107" s="12">
        <v>-150</v>
      </c>
      <c r="H1107" s="13">
        <v>132.88319999999999</v>
      </c>
      <c r="I1107" s="11">
        <v>-15</v>
      </c>
      <c r="J1107" s="11">
        <v>0</v>
      </c>
      <c r="K1107" s="14">
        <v>43020</v>
      </c>
      <c r="L1107" s="15">
        <v>19932.48</v>
      </c>
      <c r="M1107" s="25" t="s">
        <v>885</v>
      </c>
    </row>
    <row r="1108" spans="2:13" ht="15" x14ac:dyDescent="0.25">
      <c r="B1108" s="17">
        <v>43021</v>
      </c>
      <c r="C1108" s="18" t="s">
        <v>27</v>
      </c>
      <c r="D1108" s="18" t="s">
        <v>64</v>
      </c>
      <c r="E1108" s="19" t="s">
        <v>65</v>
      </c>
      <c r="F1108" s="20">
        <v>21079.875</v>
      </c>
      <c r="G1108" s="21">
        <v>-255</v>
      </c>
      <c r="H1108" s="22">
        <v>82.724999999999994</v>
      </c>
      <c r="I1108" s="20">
        <v>-15</v>
      </c>
      <c r="J1108" s="20">
        <v>0</v>
      </c>
      <c r="K1108" s="23">
        <v>43025</v>
      </c>
      <c r="L1108" s="24">
        <v>21094.880000000001</v>
      </c>
      <c r="M1108" s="25" t="s">
        <v>885</v>
      </c>
    </row>
    <row r="1109" spans="2:13" ht="15" x14ac:dyDescent="0.25">
      <c r="B1109" s="8">
        <v>43021</v>
      </c>
      <c r="C1109" s="9" t="s">
        <v>27</v>
      </c>
      <c r="D1109" s="9" t="s">
        <v>147</v>
      </c>
      <c r="E1109" s="10" t="s">
        <v>148</v>
      </c>
      <c r="F1109" s="11">
        <v>-22285.5</v>
      </c>
      <c r="G1109" s="12">
        <v>750</v>
      </c>
      <c r="H1109" s="13">
        <v>29.693999999999999</v>
      </c>
      <c r="I1109" s="11">
        <v>-15</v>
      </c>
      <c r="J1109" s="11">
        <v>0</v>
      </c>
      <c r="K1109" s="14">
        <v>43025</v>
      </c>
      <c r="L1109" s="15">
        <v>-22270.5</v>
      </c>
      <c r="M1109" s="25" t="s">
        <v>886</v>
      </c>
    </row>
    <row r="1110" spans="2:13" ht="15" x14ac:dyDescent="0.25">
      <c r="B1110" s="17">
        <v>43024</v>
      </c>
      <c r="C1110" s="18" t="s">
        <v>105</v>
      </c>
      <c r="D1110" s="18" t="s">
        <v>369</v>
      </c>
      <c r="E1110" s="19" t="s">
        <v>635</v>
      </c>
      <c r="F1110" s="20">
        <v>-142450.41</v>
      </c>
      <c r="G1110" s="21">
        <v>1460</v>
      </c>
      <c r="H1110" s="22">
        <v>97.558499999999995</v>
      </c>
      <c r="I1110" s="20">
        <v>-15</v>
      </c>
      <c r="J1110" s="20">
        <v>0</v>
      </c>
      <c r="K1110" s="23">
        <v>43026</v>
      </c>
      <c r="L1110" s="24">
        <v>-142435.41</v>
      </c>
      <c r="M1110" s="25" t="s">
        <v>883</v>
      </c>
    </row>
    <row r="1111" spans="2:13" ht="15" x14ac:dyDescent="0.25">
      <c r="B1111" s="8">
        <v>43024</v>
      </c>
      <c r="C1111" s="9" t="s">
        <v>105</v>
      </c>
      <c r="D1111" s="9" t="s">
        <v>681</v>
      </c>
      <c r="E1111" s="10" t="s">
        <v>682</v>
      </c>
      <c r="F1111" s="11">
        <v>141877.78</v>
      </c>
      <c r="G1111" s="12">
        <v>-740</v>
      </c>
      <c r="H1111" s="13">
        <v>191.74700000000001</v>
      </c>
      <c r="I1111" s="11">
        <v>-15</v>
      </c>
      <c r="J1111" s="11">
        <v>0</v>
      </c>
      <c r="K1111" s="14">
        <v>43026</v>
      </c>
      <c r="L1111" s="15">
        <v>141892.78</v>
      </c>
      <c r="M1111" s="25" t="s">
        <v>884</v>
      </c>
    </row>
    <row r="1112" spans="2:13" ht="15" x14ac:dyDescent="0.25">
      <c r="B1112" s="17">
        <v>43028</v>
      </c>
      <c r="C1112" s="18" t="s">
        <v>650</v>
      </c>
      <c r="D1112" s="18" t="s">
        <v>469</v>
      </c>
      <c r="E1112" s="19" t="s">
        <v>470</v>
      </c>
      <c r="F1112" s="20">
        <v>22463.19</v>
      </c>
      <c r="G1112" s="21">
        <v>-350</v>
      </c>
      <c r="H1112" s="22">
        <v>64.223399999999998</v>
      </c>
      <c r="I1112" s="20">
        <v>-15</v>
      </c>
      <c r="J1112" s="20">
        <v>0</v>
      </c>
      <c r="K1112" s="23">
        <v>43032</v>
      </c>
      <c r="L1112" s="24">
        <v>22478.19</v>
      </c>
      <c r="M1112" s="25" t="s">
        <v>885</v>
      </c>
    </row>
    <row r="1113" spans="2:13" ht="15" x14ac:dyDescent="0.25">
      <c r="B1113" s="8">
        <v>43031</v>
      </c>
      <c r="C1113" s="9" t="s">
        <v>17</v>
      </c>
      <c r="D1113" s="9" t="s">
        <v>733</v>
      </c>
      <c r="E1113" s="10" t="s">
        <v>734</v>
      </c>
      <c r="F1113" s="11">
        <v>-28131.903999999999</v>
      </c>
      <c r="G1113" s="12">
        <v>470</v>
      </c>
      <c r="H1113" s="13">
        <v>59.8232</v>
      </c>
      <c r="I1113" s="11">
        <v>-15</v>
      </c>
      <c r="J1113" s="11">
        <v>0</v>
      </c>
      <c r="K1113" s="14">
        <v>43033</v>
      </c>
      <c r="L1113" s="15">
        <v>-28116.9</v>
      </c>
      <c r="M1113" s="25" t="s">
        <v>883</v>
      </c>
    </row>
    <row r="1114" spans="2:13" ht="15" x14ac:dyDescent="0.25">
      <c r="B1114" s="17">
        <v>43031</v>
      </c>
      <c r="C1114" s="18" t="s">
        <v>17</v>
      </c>
      <c r="D1114" s="18" t="s">
        <v>715</v>
      </c>
      <c r="E1114" s="19" t="s">
        <v>716</v>
      </c>
      <c r="F1114" s="20">
        <v>26489.555</v>
      </c>
      <c r="G1114" s="21">
        <v>-550</v>
      </c>
      <c r="H1114" s="22">
        <v>48.190100000000001</v>
      </c>
      <c r="I1114" s="20">
        <v>-15</v>
      </c>
      <c r="J1114" s="20">
        <v>0</v>
      </c>
      <c r="K1114" s="23">
        <v>43033</v>
      </c>
      <c r="L1114" s="24">
        <v>26504.560000000001</v>
      </c>
      <c r="M1114" s="25" t="s">
        <v>884</v>
      </c>
    </row>
    <row r="1115" spans="2:13" ht="15" x14ac:dyDescent="0.25">
      <c r="B1115" s="8">
        <v>43033</v>
      </c>
      <c r="C1115" s="9" t="s">
        <v>59</v>
      </c>
      <c r="D1115" s="9" t="s">
        <v>735</v>
      </c>
      <c r="E1115" s="10" t="s">
        <v>736</v>
      </c>
      <c r="F1115" s="11">
        <v>-18466.98</v>
      </c>
      <c r="G1115" s="12">
        <v>300</v>
      </c>
      <c r="H1115" s="13">
        <v>61.506599999999999</v>
      </c>
      <c r="I1115" s="11">
        <v>-15</v>
      </c>
      <c r="J1115" s="11">
        <v>0</v>
      </c>
      <c r="K1115" s="14">
        <v>43035</v>
      </c>
      <c r="L1115" s="15">
        <v>-18451.98</v>
      </c>
      <c r="M1115" s="25" t="s">
        <v>883</v>
      </c>
    </row>
    <row r="1116" spans="2:13" ht="15" x14ac:dyDescent="0.25">
      <c r="B1116" s="17">
        <v>43033</v>
      </c>
      <c r="C1116" s="18" t="s">
        <v>105</v>
      </c>
      <c r="D1116" s="18" t="s">
        <v>316</v>
      </c>
      <c r="E1116" s="19" t="s">
        <v>605</v>
      </c>
      <c r="F1116" s="20">
        <v>29687.769</v>
      </c>
      <c r="G1116" s="21">
        <v>-30</v>
      </c>
      <c r="H1116" s="22">
        <v>990.09230000000002</v>
      </c>
      <c r="I1116" s="20">
        <v>-15</v>
      </c>
      <c r="J1116" s="20">
        <v>0</v>
      </c>
      <c r="K1116" s="23">
        <v>43035</v>
      </c>
      <c r="L1116" s="24">
        <v>29702.77</v>
      </c>
      <c r="M1116" s="25" t="s">
        <v>885</v>
      </c>
    </row>
    <row r="1117" spans="2:13" ht="15" x14ac:dyDescent="0.25">
      <c r="B1117" s="8">
        <v>43033</v>
      </c>
      <c r="C1117" s="9" t="s">
        <v>105</v>
      </c>
      <c r="D1117" s="9" t="s">
        <v>533</v>
      </c>
      <c r="E1117" s="10" t="s">
        <v>534</v>
      </c>
      <c r="F1117" s="11">
        <v>30621.54</v>
      </c>
      <c r="G1117" s="12">
        <v>-180</v>
      </c>
      <c r="H1117" s="13">
        <v>170.203</v>
      </c>
      <c r="I1117" s="11">
        <v>-15</v>
      </c>
      <c r="J1117" s="11">
        <v>0</v>
      </c>
      <c r="K1117" s="14">
        <v>43035</v>
      </c>
      <c r="L1117" s="15">
        <v>30636.54</v>
      </c>
      <c r="M1117" s="25" t="s">
        <v>885</v>
      </c>
    </row>
    <row r="1118" spans="2:13" ht="15" x14ac:dyDescent="0.25">
      <c r="B1118" s="17">
        <v>43033</v>
      </c>
      <c r="C1118" s="18" t="s">
        <v>11</v>
      </c>
      <c r="D1118" s="18" t="s">
        <v>22</v>
      </c>
      <c r="E1118" s="19" t="s">
        <v>23</v>
      </c>
      <c r="F1118" s="20">
        <v>44220.75</v>
      </c>
      <c r="G1118" s="21">
        <v>-500</v>
      </c>
      <c r="H1118" s="22">
        <v>88.471500000000006</v>
      </c>
      <c r="I1118" s="20">
        <v>-15</v>
      </c>
      <c r="J1118" s="20">
        <v>0</v>
      </c>
      <c r="K1118" s="23">
        <v>43035</v>
      </c>
      <c r="L1118" s="24">
        <v>44235.75</v>
      </c>
      <c r="M1118" s="25" t="s">
        <v>885</v>
      </c>
    </row>
    <row r="1119" spans="2:13" ht="15" x14ac:dyDescent="0.25">
      <c r="B1119" s="8">
        <v>43040</v>
      </c>
      <c r="C1119" s="9" t="s">
        <v>24</v>
      </c>
      <c r="D1119" s="9" t="s">
        <v>568</v>
      </c>
      <c r="E1119" s="10" t="s">
        <v>569</v>
      </c>
      <c r="F1119" s="11">
        <v>36459.129999999997</v>
      </c>
      <c r="G1119" s="12">
        <v>-1010</v>
      </c>
      <c r="H1119" s="13">
        <v>36.113</v>
      </c>
      <c r="I1119" s="11">
        <v>-15</v>
      </c>
      <c r="J1119" s="11">
        <v>0</v>
      </c>
      <c r="K1119" s="14">
        <v>43042</v>
      </c>
      <c r="L1119" s="15">
        <v>36474.129999999997</v>
      </c>
      <c r="M1119" s="25" t="s">
        <v>885</v>
      </c>
    </row>
    <row r="1120" spans="2:13" ht="15" x14ac:dyDescent="0.25">
      <c r="B1120" s="17">
        <v>43040</v>
      </c>
      <c r="C1120" s="18" t="s">
        <v>24</v>
      </c>
      <c r="D1120" s="18" t="s">
        <v>221</v>
      </c>
      <c r="E1120" s="19" t="s">
        <v>896</v>
      </c>
      <c r="F1120" s="20">
        <v>-37534.146000000001</v>
      </c>
      <c r="G1120" s="21">
        <f>540*2</f>
        <v>1080</v>
      </c>
      <c r="H1120" s="22">
        <f>69.4799/2</f>
        <v>34.73995</v>
      </c>
      <c r="I1120" s="20">
        <v>-15</v>
      </c>
      <c r="J1120" s="20">
        <v>0</v>
      </c>
      <c r="K1120" s="23">
        <v>43042</v>
      </c>
      <c r="L1120" s="24">
        <v>-37519.15</v>
      </c>
      <c r="M1120" s="25" t="s">
        <v>886</v>
      </c>
    </row>
    <row r="1121" spans="2:14" ht="15" x14ac:dyDescent="0.25">
      <c r="B1121" s="8">
        <v>43041</v>
      </c>
      <c r="C1121" s="9" t="s">
        <v>11</v>
      </c>
      <c r="D1121" s="9" t="s">
        <v>191</v>
      </c>
      <c r="E1121" s="10" t="s">
        <v>192</v>
      </c>
      <c r="F1121" s="11">
        <v>90000.9</v>
      </c>
      <c r="G1121" s="12">
        <v>-1300</v>
      </c>
      <c r="H1121" s="13">
        <v>69.242999999999995</v>
      </c>
      <c r="I1121" s="11">
        <v>-15</v>
      </c>
      <c r="J1121" s="11">
        <v>0</v>
      </c>
      <c r="K1121" s="14">
        <v>43045</v>
      </c>
      <c r="L1121" s="15">
        <v>90015.9</v>
      </c>
      <c r="M1121" s="25" t="s">
        <v>884</v>
      </c>
    </row>
    <row r="1122" spans="2:14" ht="15" x14ac:dyDescent="0.25">
      <c r="B1122" s="17">
        <v>43041</v>
      </c>
      <c r="C1122" s="18" t="s">
        <v>11</v>
      </c>
      <c r="D1122" s="18" t="s">
        <v>521</v>
      </c>
      <c r="E1122" s="19" t="s">
        <v>522</v>
      </c>
      <c r="F1122" s="20">
        <v>-79643</v>
      </c>
      <c r="G1122" s="21">
        <v>1000</v>
      </c>
      <c r="H1122" s="22">
        <v>79.628</v>
      </c>
      <c r="I1122" s="20">
        <v>-15</v>
      </c>
      <c r="J1122" s="20">
        <v>0</v>
      </c>
      <c r="K1122" s="23">
        <v>43045</v>
      </c>
      <c r="L1122" s="24">
        <v>-79628</v>
      </c>
      <c r="M1122" s="25" t="s">
        <v>883</v>
      </c>
    </row>
    <row r="1123" spans="2:14" ht="15" x14ac:dyDescent="0.25">
      <c r="B1123" s="8">
        <v>43048</v>
      </c>
      <c r="C1123" s="9" t="s">
        <v>68</v>
      </c>
      <c r="D1123" s="9" t="s">
        <v>737</v>
      </c>
      <c r="E1123" s="10" t="s">
        <v>738</v>
      </c>
      <c r="F1123" s="11">
        <v>-138717.5</v>
      </c>
      <c r="G1123" s="12">
        <v>1250</v>
      </c>
      <c r="H1123" s="13">
        <v>110.962</v>
      </c>
      <c r="I1123" s="11">
        <v>-15</v>
      </c>
      <c r="J1123" s="11">
        <v>0</v>
      </c>
      <c r="K1123" s="14">
        <v>43052</v>
      </c>
      <c r="L1123" s="15">
        <v>-138702.5</v>
      </c>
      <c r="M1123" s="25" t="s">
        <v>883</v>
      </c>
    </row>
    <row r="1124" spans="2:14" ht="15" x14ac:dyDescent="0.25">
      <c r="B1124" s="17">
        <v>43048</v>
      </c>
      <c r="C1124" s="18" t="s">
        <v>68</v>
      </c>
      <c r="D1124" s="18" t="s">
        <v>133</v>
      </c>
      <c r="E1124" s="19" t="s">
        <v>134</v>
      </c>
      <c r="F1124" s="20">
        <v>41364.824999999997</v>
      </c>
      <c r="G1124" s="21">
        <v>-750</v>
      </c>
      <c r="H1124" s="22">
        <v>55.173099999999998</v>
      </c>
      <c r="I1124" s="20">
        <v>-15</v>
      </c>
      <c r="J1124" s="20">
        <v>0</v>
      </c>
      <c r="K1124" s="23">
        <v>43052</v>
      </c>
      <c r="L1124" s="24">
        <v>41379.83</v>
      </c>
      <c r="M1124" s="25" t="s">
        <v>885</v>
      </c>
    </row>
    <row r="1125" spans="2:14" ht="15" x14ac:dyDescent="0.25">
      <c r="B1125" s="8">
        <v>43048</v>
      </c>
      <c r="C1125" s="9" t="s">
        <v>68</v>
      </c>
      <c r="D1125" s="9" t="s">
        <v>653</v>
      </c>
      <c r="E1125" s="10" t="s">
        <v>654</v>
      </c>
      <c r="F1125" s="11">
        <v>111077.31999999999</v>
      </c>
      <c r="G1125" s="12">
        <v>-1600</v>
      </c>
      <c r="H1125" s="13">
        <v>69.432699999999997</v>
      </c>
      <c r="I1125" s="11">
        <v>-15</v>
      </c>
      <c r="J1125" s="11">
        <v>0</v>
      </c>
      <c r="K1125" s="14">
        <v>43052</v>
      </c>
      <c r="L1125" s="15">
        <v>111092.32</v>
      </c>
      <c r="M1125" s="25" t="s">
        <v>884</v>
      </c>
    </row>
    <row r="1126" spans="2:14" ht="15" x14ac:dyDescent="0.25">
      <c r="B1126" s="17">
        <v>43053</v>
      </c>
      <c r="C1126" s="18" t="s">
        <v>650</v>
      </c>
      <c r="D1126" s="18" t="s">
        <v>689</v>
      </c>
      <c r="E1126" s="19" t="s">
        <v>690</v>
      </c>
      <c r="F1126" s="20">
        <v>-18720.45</v>
      </c>
      <c r="G1126" s="21">
        <v>150</v>
      </c>
      <c r="H1126" s="22">
        <v>124.703</v>
      </c>
      <c r="I1126" s="20">
        <v>-15</v>
      </c>
      <c r="J1126" s="20">
        <v>0</v>
      </c>
      <c r="K1126" s="23">
        <v>43055</v>
      </c>
      <c r="L1126" s="24">
        <v>-18705.45</v>
      </c>
      <c r="M1126" s="25" t="s">
        <v>886</v>
      </c>
    </row>
    <row r="1127" spans="2:14" ht="15" x14ac:dyDescent="0.25">
      <c r="B1127" s="8">
        <v>43056</v>
      </c>
      <c r="C1127" s="9" t="s">
        <v>27</v>
      </c>
      <c r="D1127" s="9" t="s">
        <v>485</v>
      </c>
      <c r="E1127" s="10" t="s">
        <v>486</v>
      </c>
      <c r="F1127" s="11">
        <v>-42678.25</v>
      </c>
      <c r="G1127" s="12">
        <v>1750</v>
      </c>
      <c r="H1127" s="13">
        <v>24.379000000000001</v>
      </c>
      <c r="I1127" s="11">
        <v>-15</v>
      </c>
      <c r="J1127" s="11">
        <v>0</v>
      </c>
      <c r="K1127" s="14">
        <v>43060</v>
      </c>
      <c r="L1127" s="15">
        <v>-42663.25</v>
      </c>
      <c r="M1127" s="25" t="s">
        <v>883</v>
      </c>
    </row>
    <row r="1128" spans="2:14" ht="15" x14ac:dyDescent="0.25">
      <c r="B1128" s="17">
        <v>43056</v>
      </c>
      <c r="C1128" s="18" t="s">
        <v>27</v>
      </c>
      <c r="D1128" s="18" t="s">
        <v>673</v>
      </c>
      <c r="E1128" s="19" t="s">
        <v>674</v>
      </c>
      <c r="F1128" s="20">
        <v>39358.207999999999</v>
      </c>
      <c r="G1128" s="21">
        <v>-2324</v>
      </c>
      <c r="H1128" s="22">
        <v>16.942</v>
      </c>
      <c r="I1128" s="20">
        <v>-15</v>
      </c>
      <c r="J1128" s="20">
        <v>0</v>
      </c>
      <c r="K1128" s="23">
        <v>43060</v>
      </c>
      <c r="L1128" s="24">
        <v>39373.21</v>
      </c>
      <c r="M1128" s="25" t="s">
        <v>884</v>
      </c>
    </row>
    <row r="1129" spans="2:14" ht="15" x14ac:dyDescent="0.25">
      <c r="B1129" s="8">
        <v>43069</v>
      </c>
      <c r="C1129" s="9" t="s">
        <v>105</v>
      </c>
      <c r="D1129" s="9" t="s">
        <v>294</v>
      </c>
      <c r="E1129" s="10" t="s">
        <v>295</v>
      </c>
      <c r="F1129" s="11">
        <v>-30161.004000000001</v>
      </c>
      <c r="G1129" s="12">
        <v>360</v>
      </c>
      <c r="H1129" s="13">
        <v>83.738900000000001</v>
      </c>
      <c r="I1129" s="11">
        <v>-15</v>
      </c>
      <c r="J1129" s="11">
        <v>0</v>
      </c>
      <c r="K1129" s="14">
        <v>43073</v>
      </c>
      <c r="L1129" s="15">
        <v>-30146</v>
      </c>
      <c r="M1129" s="25" t="s">
        <v>886</v>
      </c>
    </row>
    <row r="1130" spans="2:14" ht="15" x14ac:dyDescent="0.25">
      <c r="B1130" s="17">
        <v>43069</v>
      </c>
      <c r="C1130" s="18" t="s">
        <v>17</v>
      </c>
      <c r="D1130" s="18" t="s">
        <v>42</v>
      </c>
      <c r="E1130" s="19" t="s">
        <v>43</v>
      </c>
      <c r="F1130" s="20">
        <v>-51132.33</v>
      </c>
      <c r="G1130" s="21">
        <v>330</v>
      </c>
      <c r="H1130" s="22">
        <v>154.90100000000001</v>
      </c>
      <c r="I1130" s="20">
        <v>-15</v>
      </c>
      <c r="J1130" s="20">
        <v>0</v>
      </c>
      <c r="K1130" s="23">
        <v>43073</v>
      </c>
      <c r="L1130" s="24">
        <v>-51117.33</v>
      </c>
      <c r="M1130" s="25" t="s">
        <v>883</v>
      </c>
    </row>
    <row r="1131" spans="2:14" ht="15" x14ac:dyDescent="0.25">
      <c r="B1131" s="8">
        <v>43069</v>
      </c>
      <c r="C1131" s="9" t="s">
        <v>105</v>
      </c>
      <c r="D1131" s="9" t="s">
        <v>687</v>
      </c>
      <c r="E1131" s="10" t="s">
        <v>688</v>
      </c>
      <c r="F1131" s="11">
        <v>35672.5</v>
      </c>
      <c r="G1131" s="12">
        <v>-200</v>
      </c>
      <c r="H1131" s="13">
        <v>178.4375</v>
      </c>
      <c r="I1131" s="11">
        <v>-15</v>
      </c>
      <c r="J1131" s="11">
        <v>0</v>
      </c>
      <c r="K1131" s="14">
        <v>43073</v>
      </c>
      <c r="L1131" s="15">
        <v>35687.5</v>
      </c>
      <c r="M1131" s="25" t="s">
        <v>885</v>
      </c>
      <c r="N1131" s="1" t="s">
        <v>889</v>
      </c>
    </row>
    <row r="1132" spans="2:14" ht="15" x14ac:dyDescent="0.25">
      <c r="B1132" s="17">
        <v>43070</v>
      </c>
      <c r="C1132" s="18" t="s">
        <v>54</v>
      </c>
      <c r="D1132" s="18" t="s">
        <v>479</v>
      </c>
      <c r="E1132" s="19" t="s">
        <v>686</v>
      </c>
      <c r="F1132" s="20">
        <v>31404.6</v>
      </c>
      <c r="G1132" s="21">
        <v>-600</v>
      </c>
      <c r="H1132" s="22">
        <v>52.366</v>
      </c>
      <c r="I1132" s="20">
        <v>-15</v>
      </c>
      <c r="J1132" s="20">
        <v>0</v>
      </c>
      <c r="K1132" s="23">
        <v>43074</v>
      </c>
      <c r="L1132" s="24">
        <v>31419.599999999999</v>
      </c>
      <c r="M1132" s="25" t="s">
        <v>885</v>
      </c>
    </row>
    <row r="1133" spans="2:14" ht="15" x14ac:dyDescent="0.25">
      <c r="B1133" s="8">
        <v>43074</v>
      </c>
      <c r="C1133" s="9" t="s">
        <v>27</v>
      </c>
      <c r="D1133" s="9" t="s">
        <v>415</v>
      </c>
      <c r="E1133" s="10" t="s">
        <v>416</v>
      </c>
      <c r="F1133" s="11">
        <v>56156.205000000002</v>
      </c>
      <c r="G1133" s="12">
        <v>-1285</v>
      </c>
      <c r="H1133" s="13">
        <v>43.713000000000001</v>
      </c>
      <c r="I1133" s="11">
        <v>-15</v>
      </c>
      <c r="J1133" s="11">
        <v>0</v>
      </c>
      <c r="K1133" s="14">
        <v>43076</v>
      </c>
      <c r="L1133" s="15">
        <v>56171.21</v>
      </c>
      <c r="M1133" s="25" t="s">
        <v>884</v>
      </c>
    </row>
    <row r="1134" spans="2:14" ht="15" x14ac:dyDescent="0.25">
      <c r="B1134" s="17">
        <v>43077</v>
      </c>
      <c r="C1134" s="18" t="s">
        <v>27</v>
      </c>
      <c r="D1134" s="18" t="s">
        <v>537</v>
      </c>
      <c r="E1134" s="19" t="s">
        <v>538</v>
      </c>
      <c r="F1134" s="20">
        <v>-57754.775000000001</v>
      </c>
      <c r="G1134" s="21">
        <v>575</v>
      </c>
      <c r="H1134" s="22">
        <v>100.417</v>
      </c>
      <c r="I1134" s="20">
        <v>-15</v>
      </c>
      <c r="J1134" s="20">
        <v>0</v>
      </c>
      <c r="K1134" s="23">
        <v>43081</v>
      </c>
      <c r="L1134" s="24">
        <v>-57739.78</v>
      </c>
      <c r="M1134" s="25" t="s">
        <v>883</v>
      </c>
    </row>
    <row r="1135" spans="2:14" ht="15" x14ac:dyDescent="0.25">
      <c r="B1135" s="8">
        <v>43080</v>
      </c>
      <c r="C1135" s="9" t="s">
        <v>24</v>
      </c>
      <c r="D1135" s="9" t="s">
        <v>357</v>
      </c>
      <c r="E1135" s="10" t="s">
        <v>358</v>
      </c>
      <c r="F1135" s="11">
        <v>-85459.48</v>
      </c>
      <c r="G1135" s="12">
        <v>1600</v>
      </c>
      <c r="H1135" s="13">
        <v>53.402799999999999</v>
      </c>
      <c r="I1135" s="11">
        <v>-15</v>
      </c>
      <c r="J1135" s="11">
        <v>0</v>
      </c>
      <c r="K1135" s="14">
        <v>43082</v>
      </c>
      <c r="L1135" s="15">
        <v>-85444.479999999996</v>
      </c>
      <c r="M1135" s="43" t="s">
        <v>883</v>
      </c>
    </row>
    <row r="1136" spans="2:14" ht="15" x14ac:dyDescent="0.25">
      <c r="B1136" s="17">
        <v>43080</v>
      </c>
      <c r="C1136" s="18" t="s">
        <v>24</v>
      </c>
      <c r="D1136" s="18" t="s">
        <v>304</v>
      </c>
      <c r="E1136" s="19" t="s">
        <v>723</v>
      </c>
      <c r="F1136" s="20">
        <v>62627.100000000006</v>
      </c>
      <c r="G1136" s="21">
        <v>-1500</v>
      </c>
      <c r="H1136" s="22">
        <v>41.761400000000002</v>
      </c>
      <c r="I1136" s="20">
        <v>-15</v>
      </c>
      <c r="J1136" s="20">
        <v>0</v>
      </c>
      <c r="K1136" s="23">
        <v>43082</v>
      </c>
      <c r="L1136" s="24">
        <v>62642.1</v>
      </c>
      <c r="M1136" s="25" t="s">
        <v>884</v>
      </c>
    </row>
    <row r="1137" spans="2:13" ht="15" x14ac:dyDescent="0.25">
      <c r="B1137" s="8">
        <v>43082</v>
      </c>
      <c r="C1137" s="9" t="s">
        <v>17</v>
      </c>
      <c r="D1137" s="9" t="s">
        <v>739</v>
      </c>
      <c r="E1137" s="10" t="s">
        <v>740</v>
      </c>
      <c r="F1137" s="11">
        <v>-36310.479999999996</v>
      </c>
      <c r="G1137" s="12">
        <v>400</v>
      </c>
      <c r="H1137" s="13">
        <v>90.738699999999994</v>
      </c>
      <c r="I1137" s="11">
        <v>-15</v>
      </c>
      <c r="J1137" s="11">
        <v>0</v>
      </c>
      <c r="K1137" s="14">
        <v>43084</v>
      </c>
      <c r="L1137" s="15">
        <v>-36295.480000000003</v>
      </c>
      <c r="M1137" s="25" t="s">
        <v>883</v>
      </c>
    </row>
    <row r="1138" spans="2:13" ht="15" x14ac:dyDescent="0.25">
      <c r="B1138" s="17">
        <v>43082</v>
      </c>
      <c r="C1138" s="18" t="s">
        <v>17</v>
      </c>
      <c r="D1138" s="18" t="s">
        <v>32</v>
      </c>
      <c r="E1138" s="19" t="s">
        <v>33</v>
      </c>
      <c r="F1138" s="20">
        <v>47118.239999999998</v>
      </c>
      <c r="G1138" s="21">
        <v>-400</v>
      </c>
      <c r="H1138" s="22">
        <v>117.8331</v>
      </c>
      <c r="I1138" s="20">
        <v>-15</v>
      </c>
      <c r="J1138" s="20">
        <v>0</v>
      </c>
      <c r="K1138" s="23">
        <v>43084</v>
      </c>
      <c r="L1138" s="24">
        <v>47133.24</v>
      </c>
      <c r="M1138" s="25" t="s">
        <v>884</v>
      </c>
    </row>
    <row r="1139" spans="2:13" ht="15" x14ac:dyDescent="0.25">
      <c r="B1139" s="8">
        <v>43091</v>
      </c>
      <c r="C1139" s="9" t="s">
        <v>44</v>
      </c>
      <c r="D1139" s="9" t="s">
        <v>453</v>
      </c>
      <c r="E1139" s="10" t="s">
        <v>741</v>
      </c>
      <c r="F1139" s="11">
        <v>-24362.205000000002</v>
      </c>
      <c r="G1139" s="12">
        <v>225</v>
      </c>
      <c r="H1139" s="13">
        <v>108.2098</v>
      </c>
      <c r="I1139" s="11">
        <v>-15</v>
      </c>
      <c r="J1139" s="11">
        <v>0</v>
      </c>
      <c r="K1139" s="14">
        <v>43096</v>
      </c>
      <c r="L1139" s="15">
        <v>-24347.21</v>
      </c>
      <c r="M1139" s="25" t="s">
        <v>883</v>
      </c>
    </row>
    <row r="1140" spans="2:13" ht="15" x14ac:dyDescent="0.25">
      <c r="B1140" s="17">
        <v>43091</v>
      </c>
      <c r="C1140" s="18" t="s">
        <v>44</v>
      </c>
      <c r="D1140" s="18" t="s">
        <v>678</v>
      </c>
      <c r="E1140" s="19" t="s">
        <v>719</v>
      </c>
      <c r="F1140" s="20">
        <v>25824.892</v>
      </c>
      <c r="G1140" s="21">
        <v>-830</v>
      </c>
      <c r="H1140" s="22">
        <v>31.132400000000001</v>
      </c>
      <c r="I1140" s="20">
        <v>-15</v>
      </c>
      <c r="J1140" s="20">
        <v>0</v>
      </c>
      <c r="K1140" s="23">
        <v>43096</v>
      </c>
      <c r="L1140" s="24">
        <v>25839.89</v>
      </c>
      <c r="M1140" s="25" t="s">
        <v>884</v>
      </c>
    </row>
    <row r="1141" spans="2:13" ht="15" x14ac:dyDescent="0.25">
      <c r="B1141" s="8">
        <v>43103</v>
      </c>
      <c r="C1141" s="9" t="s">
        <v>68</v>
      </c>
      <c r="D1141" s="9" t="s">
        <v>742</v>
      </c>
      <c r="E1141" s="10" t="s">
        <v>743</v>
      </c>
      <c r="F1141" s="11">
        <v>-81246.84</v>
      </c>
      <c r="G1141" s="12">
        <v>240</v>
      </c>
      <c r="H1141" s="13">
        <v>338.46600000000001</v>
      </c>
      <c r="I1141" s="11">
        <v>-15</v>
      </c>
      <c r="J1141" s="11">
        <v>0</v>
      </c>
      <c r="K1141" s="14">
        <v>43105</v>
      </c>
      <c r="L1141" s="15">
        <v>-81231.839999999997</v>
      </c>
      <c r="M1141" s="25" t="s">
        <v>883</v>
      </c>
    </row>
    <row r="1142" spans="2:13" ht="15" x14ac:dyDescent="0.25">
      <c r="B1142" s="17">
        <v>43103</v>
      </c>
      <c r="C1142" s="18" t="s">
        <v>68</v>
      </c>
      <c r="D1142" s="18" t="s">
        <v>151</v>
      </c>
      <c r="E1142" s="19" t="s">
        <v>152</v>
      </c>
      <c r="F1142" s="20">
        <v>81325.5</v>
      </c>
      <c r="G1142" s="21">
        <v>-750</v>
      </c>
      <c r="H1142" s="22">
        <v>108.45399999999999</v>
      </c>
      <c r="I1142" s="20">
        <v>-15</v>
      </c>
      <c r="J1142" s="20">
        <v>0</v>
      </c>
      <c r="K1142" s="23">
        <v>43105</v>
      </c>
      <c r="L1142" s="24">
        <v>81340.5</v>
      </c>
      <c r="M1142" s="25" t="s">
        <v>884</v>
      </c>
    </row>
    <row r="1143" spans="2:13" ht="15" x14ac:dyDescent="0.25">
      <c r="B1143" s="8">
        <v>43103</v>
      </c>
      <c r="C1143" s="9" t="s">
        <v>11</v>
      </c>
      <c r="D1143" s="9" t="s">
        <v>455</v>
      </c>
      <c r="E1143" s="10" t="s">
        <v>456</v>
      </c>
      <c r="F1143" s="11">
        <v>136758</v>
      </c>
      <c r="G1143" s="12">
        <v>-600</v>
      </c>
      <c r="H1143" s="13">
        <v>227.95500000000001</v>
      </c>
      <c r="I1143" s="11">
        <v>-15</v>
      </c>
      <c r="J1143" s="11">
        <v>0</v>
      </c>
      <c r="K1143" s="14">
        <v>43105</v>
      </c>
      <c r="L1143" s="15">
        <v>136773</v>
      </c>
      <c r="M1143" s="25" t="s">
        <v>884</v>
      </c>
    </row>
    <row r="1144" spans="2:13" ht="15" x14ac:dyDescent="0.25">
      <c r="B1144" s="17">
        <v>43123</v>
      </c>
      <c r="C1144" s="18" t="s">
        <v>24</v>
      </c>
      <c r="D1144" s="18" t="s">
        <v>744</v>
      </c>
      <c r="E1144" s="19" t="s">
        <v>745</v>
      </c>
      <c r="F1144" s="20">
        <v>-114306.59999999999</v>
      </c>
      <c r="G1144" s="21">
        <v>600</v>
      </c>
      <c r="H1144" s="22">
        <v>190.48599999999999</v>
      </c>
      <c r="I1144" s="20">
        <v>-15</v>
      </c>
      <c r="J1144" s="20">
        <v>0</v>
      </c>
      <c r="K1144" s="23">
        <v>43125</v>
      </c>
      <c r="L1144" s="24">
        <v>-114291.6</v>
      </c>
      <c r="M1144" s="25" t="s">
        <v>883</v>
      </c>
    </row>
    <row r="1145" spans="2:13" ht="15" x14ac:dyDescent="0.25">
      <c r="B1145" s="8">
        <v>43123</v>
      </c>
      <c r="C1145" s="9" t="s">
        <v>54</v>
      </c>
      <c r="D1145" s="9" t="s">
        <v>129</v>
      </c>
      <c r="E1145" s="10" t="s">
        <v>130</v>
      </c>
      <c r="F1145" s="11">
        <v>33155</v>
      </c>
      <c r="G1145" s="12">
        <v>-2000</v>
      </c>
      <c r="H1145" s="13">
        <v>16.585000000000001</v>
      </c>
      <c r="I1145" s="11">
        <v>-15</v>
      </c>
      <c r="J1145" s="11">
        <v>0</v>
      </c>
      <c r="K1145" s="14">
        <v>43125</v>
      </c>
      <c r="L1145" s="15">
        <v>33170</v>
      </c>
      <c r="M1145" s="25" t="s">
        <v>884</v>
      </c>
    </row>
    <row r="1146" spans="2:13" ht="15" x14ac:dyDescent="0.25">
      <c r="B1146" s="17">
        <v>43123</v>
      </c>
      <c r="C1146" s="18" t="s">
        <v>54</v>
      </c>
      <c r="D1146" s="18" t="s">
        <v>717</v>
      </c>
      <c r="E1146" s="19" t="s">
        <v>718</v>
      </c>
      <c r="F1146" s="20">
        <v>21961.5</v>
      </c>
      <c r="G1146" s="21">
        <v>-105</v>
      </c>
      <c r="H1146" s="22">
        <v>209.3</v>
      </c>
      <c r="I1146" s="20">
        <v>-15</v>
      </c>
      <c r="J1146" s="20">
        <v>0</v>
      </c>
      <c r="K1146" s="23">
        <v>43125</v>
      </c>
      <c r="L1146" s="24">
        <v>21976.5</v>
      </c>
      <c r="M1146" s="25" t="s">
        <v>885</v>
      </c>
    </row>
    <row r="1147" spans="2:13" ht="15" x14ac:dyDescent="0.25">
      <c r="B1147" s="8">
        <v>43123</v>
      </c>
      <c r="C1147" s="9" t="s">
        <v>24</v>
      </c>
      <c r="D1147" s="9" t="s">
        <v>221</v>
      </c>
      <c r="E1147" s="10" t="s">
        <v>896</v>
      </c>
      <c r="F1147" s="11">
        <v>112053.814</v>
      </c>
      <c r="G1147" s="12">
        <f>-1420*2</f>
        <v>-2840</v>
      </c>
      <c r="H1147" s="13">
        <f>78.9217/2</f>
        <v>39.460850000000001</v>
      </c>
      <c r="I1147" s="11">
        <v>-15</v>
      </c>
      <c r="J1147" s="11">
        <v>0</v>
      </c>
      <c r="K1147" s="14">
        <v>43125</v>
      </c>
      <c r="L1147" s="15">
        <v>112068.81</v>
      </c>
      <c r="M1147" s="25" t="s">
        <v>884</v>
      </c>
    </row>
    <row r="1148" spans="2:13" ht="15" x14ac:dyDescent="0.25">
      <c r="B1148" s="17">
        <v>43125</v>
      </c>
      <c r="C1148" s="18" t="s">
        <v>54</v>
      </c>
      <c r="D1148" s="18" t="s">
        <v>258</v>
      </c>
      <c r="E1148" s="19" t="s">
        <v>259</v>
      </c>
      <c r="F1148" s="20">
        <v>-55904.68</v>
      </c>
      <c r="G1148" s="21">
        <v>220</v>
      </c>
      <c r="H1148" s="22">
        <v>254.04400000000001</v>
      </c>
      <c r="I1148" s="20">
        <v>-15</v>
      </c>
      <c r="J1148" s="20">
        <v>0</v>
      </c>
      <c r="K1148" s="23">
        <v>43129</v>
      </c>
      <c r="L1148" s="24">
        <v>-55889.68</v>
      </c>
      <c r="M1148" s="25" t="s">
        <v>883</v>
      </c>
    </row>
    <row r="1149" spans="2:13" ht="15" x14ac:dyDescent="0.25">
      <c r="B1149" s="8">
        <v>43125</v>
      </c>
      <c r="C1149" s="9" t="s">
        <v>11</v>
      </c>
      <c r="D1149" s="9" t="s">
        <v>593</v>
      </c>
      <c r="E1149" s="10" t="s">
        <v>594</v>
      </c>
      <c r="F1149" s="11">
        <v>-151490</v>
      </c>
      <c r="G1149" s="12">
        <v>1250</v>
      </c>
      <c r="H1149" s="13">
        <v>121.18</v>
      </c>
      <c r="I1149" s="11">
        <v>-15</v>
      </c>
      <c r="J1149" s="11">
        <v>0</v>
      </c>
      <c r="K1149" s="14">
        <v>43129</v>
      </c>
      <c r="L1149" s="15">
        <v>-151475</v>
      </c>
      <c r="M1149" s="25" t="s">
        <v>883</v>
      </c>
    </row>
    <row r="1150" spans="2:13" ht="15" x14ac:dyDescent="0.25">
      <c r="B1150" s="17">
        <v>43125</v>
      </c>
      <c r="C1150" s="18" t="s">
        <v>11</v>
      </c>
      <c r="D1150" s="18" t="s">
        <v>703</v>
      </c>
      <c r="E1150" s="19" t="s">
        <v>704</v>
      </c>
      <c r="F1150" s="20">
        <v>24036.059999999998</v>
      </c>
      <c r="G1150" s="21">
        <v>-300</v>
      </c>
      <c r="H1150" s="22">
        <v>80.170199999999994</v>
      </c>
      <c r="I1150" s="20">
        <v>-15</v>
      </c>
      <c r="J1150" s="20">
        <v>0</v>
      </c>
      <c r="K1150" s="23">
        <v>43129</v>
      </c>
      <c r="L1150" s="24">
        <v>24051.06</v>
      </c>
      <c r="M1150" s="25" t="s">
        <v>885</v>
      </c>
    </row>
    <row r="1151" spans="2:13" ht="15" x14ac:dyDescent="0.25">
      <c r="B1151" s="8">
        <v>43129</v>
      </c>
      <c r="C1151" s="9" t="s">
        <v>17</v>
      </c>
      <c r="D1151" s="9" t="s">
        <v>721</v>
      </c>
      <c r="E1151" s="10" t="s">
        <v>722</v>
      </c>
      <c r="F1151" s="11">
        <v>-39483.24</v>
      </c>
      <c r="G1151" s="12">
        <v>1050</v>
      </c>
      <c r="H1151" s="13">
        <v>37.588799999999999</v>
      </c>
      <c r="I1151" s="11">
        <v>-15</v>
      </c>
      <c r="J1151" s="11">
        <v>0</v>
      </c>
      <c r="K1151" s="14">
        <v>43131</v>
      </c>
      <c r="L1151" s="15">
        <v>-39468.239999999998</v>
      </c>
      <c r="M1151" s="25" t="s">
        <v>886</v>
      </c>
    </row>
    <row r="1152" spans="2:13" ht="15" x14ac:dyDescent="0.25">
      <c r="B1152" s="17">
        <v>43129</v>
      </c>
      <c r="C1152" s="18" t="s">
        <v>17</v>
      </c>
      <c r="D1152" s="18" t="s">
        <v>733</v>
      </c>
      <c r="E1152" s="19" t="s">
        <v>734</v>
      </c>
      <c r="F1152" s="20">
        <v>32642.010000000002</v>
      </c>
      <c r="G1152" s="21">
        <v>-470</v>
      </c>
      <c r="H1152" s="22">
        <v>69.483000000000004</v>
      </c>
      <c r="I1152" s="20">
        <v>-15</v>
      </c>
      <c r="J1152" s="20">
        <v>0</v>
      </c>
      <c r="K1152" s="23">
        <v>43131</v>
      </c>
      <c r="L1152" s="24">
        <v>32657.01</v>
      </c>
      <c r="M1152" s="25" t="s">
        <v>884</v>
      </c>
    </row>
    <row r="1153" spans="2:13" ht="15" x14ac:dyDescent="0.25">
      <c r="B1153" s="8">
        <v>43129</v>
      </c>
      <c r="C1153" s="9" t="s">
        <v>68</v>
      </c>
      <c r="D1153" s="9" t="s">
        <v>320</v>
      </c>
      <c r="E1153" s="10" t="s">
        <v>321</v>
      </c>
      <c r="F1153" s="11">
        <v>49742</v>
      </c>
      <c r="G1153" s="12">
        <v>-200</v>
      </c>
      <c r="H1153" s="13">
        <v>248.785</v>
      </c>
      <c r="I1153" s="11">
        <v>-15</v>
      </c>
      <c r="J1153" s="11">
        <v>0</v>
      </c>
      <c r="K1153" s="14">
        <v>43131</v>
      </c>
      <c r="L1153" s="15">
        <v>49757</v>
      </c>
      <c r="M1153" s="25" t="s">
        <v>885</v>
      </c>
    </row>
    <row r="1154" spans="2:13" ht="15" x14ac:dyDescent="0.25">
      <c r="B1154" s="17">
        <v>43130</v>
      </c>
      <c r="C1154" s="18" t="s">
        <v>11</v>
      </c>
      <c r="D1154" s="18" t="s">
        <v>644</v>
      </c>
      <c r="E1154" s="19" t="s">
        <v>645</v>
      </c>
      <c r="F1154" s="20">
        <v>121438.78750000001</v>
      </c>
      <c r="G1154" s="21">
        <v>-1025</v>
      </c>
      <c r="H1154" s="22">
        <v>118.4915</v>
      </c>
      <c r="I1154" s="20">
        <v>-15</v>
      </c>
      <c r="J1154" s="20">
        <v>0</v>
      </c>
      <c r="K1154" s="23">
        <v>43132</v>
      </c>
      <c r="L1154" s="24">
        <v>121453.79</v>
      </c>
      <c r="M1154" s="25" t="s">
        <v>884</v>
      </c>
    </row>
    <row r="1155" spans="2:13" ht="15" x14ac:dyDescent="0.25">
      <c r="B1155" s="8">
        <v>43137</v>
      </c>
      <c r="C1155" s="9" t="s">
        <v>17</v>
      </c>
      <c r="D1155" s="9" t="s">
        <v>701</v>
      </c>
      <c r="E1155" s="10" t="s">
        <v>702</v>
      </c>
      <c r="F1155" s="11">
        <v>23522.699999999997</v>
      </c>
      <c r="G1155" s="12">
        <v>-180</v>
      </c>
      <c r="H1155" s="13">
        <v>130.76499999999999</v>
      </c>
      <c r="I1155" s="11">
        <v>-15</v>
      </c>
      <c r="J1155" s="11">
        <v>0</v>
      </c>
      <c r="K1155" s="14">
        <v>43139</v>
      </c>
      <c r="L1155" s="15">
        <v>23537.7</v>
      </c>
      <c r="M1155" s="25" t="s">
        <v>884</v>
      </c>
    </row>
    <row r="1156" spans="2:13" ht="15" x14ac:dyDescent="0.25">
      <c r="B1156" s="17">
        <v>43137</v>
      </c>
      <c r="C1156" s="18" t="s">
        <v>11</v>
      </c>
      <c r="D1156" s="18" t="s">
        <v>12</v>
      </c>
      <c r="E1156" s="19" t="s">
        <v>902</v>
      </c>
      <c r="F1156" s="20">
        <v>28468.07</v>
      </c>
      <c r="G1156" s="21">
        <v>-350</v>
      </c>
      <c r="H1156" s="22">
        <v>81.380200000000002</v>
      </c>
      <c r="I1156" s="20">
        <v>-15</v>
      </c>
      <c r="J1156" s="20">
        <v>0</v>
      </c>
      <c r="K1156" s="23">
        <v>43139</v>
      </c>
      <c r="L1156" s="24">
        <v>28483.07</v>
      </c>
      <c r="M1156" s="25" t="s">
        <v>885</v>
      </c>
    </row>
    <row r="1157" spans="2:13" ht="15" x14ac:dyDescent="0.25">
      <c r="B1157" s="8">
        <v>43139</v>
      </c>
      <c r="C1157" s="9" t="s">
        <v>17</v>
      </c>
      <c r="D1157" s="9" t="s">
        <v>705</v>
      </c>
      <c r="E1157" s="10" t="s">
        <v>706</v>
      </c>
      <c r="F1157" s="11">
        <v>-24643.285</v>
      </c>
      <c r="G1157" s="12">
        <v>230</v>
      </c>
      <c r="H1157" s="13">
        <v>107.0795</v>
      </c>
      <c r="I1157" s="11">
        <v>-15</v>
      </c>
      <c r="J1157" s="11">
        <v>0</v>
      </c>
      <c r="K1157" s="14">
        <v>43143</v>
      </c>
      <c r="L1157" s="15">
        <v>-24628.29</v>
      </c>
      <c r="M1157" s="25" t="s">
        <v>886</v>
      </c>
    </row>
    <row r="1158" spans="2:13" ht="15" x14ac:dyDescent="0.25">
      <c r="B1158" s="17">
        <v>43139</v>
      </c>
      <c r="C1158" s="18" t="s">
        <v>650</v>
      </c>
      <c r="D1158" s="18" t="s">
        <v>746</v>
      </c>
      <c r="E1158" s="19" t="s">
        <v>747</v>
      </c>
      <c r="F1158" s="20">
        <v>-50553.59</v>
      </c>
      <c r="G1158" s="21">
        <v>575</v>
      </c>
      <c r="H1158" s="22">
        <v>87.893199999999993</v>
      </c>
      <c r="I1158" s="20">
        <v>-15</v>
      </c>
      <c r="J1158" s="20">
        <v>0</v>
      </c>
      <c r="K1158" s="23">
        <v>43143</v>
      </c>
      <c r="L1158" s="24">
        <v>-50538.59</v>
      </c>
      <c r="M1158" s="25" t="s">
        <v>883</v>
      </c>
    </row>
    <row r="1159" spans="2:13" ht="15" x14ac:dyDescent="0.25">
      <c r="B1159" s="8">
        <v>43144</v>
      </c>
      <c r="C1159" s="9" t="s">
        <v>54</v>
      </c>
      <c r="D1159" s="9" t="s">
        <v>748</v>
      </c>
      <c r="E1159" s="10" t="s">
        <v>749</v>
      </c>
      <c r="F1159" s="11">
        <v>-81108.600000000006</v>
      </c>
      <c r="G1159" s="12">
        <v>1200</v>
      </c>
      <c r="H1159" s="13">
        <v>67.578000000000003</v>
      </c>
      <c r="I1159" s="11">
        <v>-15</v>
      </c>
      <c r="J1159" s="11">
        <v>0</v>
      </c>
      <c r="K1159" s="14">
        <v>43146</v>
      </c>
      <c r="L1159" s="15">
        <v>-81093.600000000006</v>
      </c>
      <c r="M1159" s="25" t="s">
        <v>883</v>
      </c>
    </row>
    <row r="1160" spans="2:13" ht="15" x14ac:dyDescent="0.25">
      <c r="B1160" s="17">
        <v>43144</v>
      </c>
      <c r="C1160" s="18" t="s">
        <v>54</v>
      </c>
      <c r="D1160" s="18" t="s">
        <v>479</v>
      </c>
      <c r="E1160" s="19" t="s">
        <v>686</v>
      </c>
      <c r="F1160" s="20">
        <v>52477.26</v>
      </c>
      <c r="G1160" s="21">
        <v>-1020</v>
      </c>
      <c r="H1160" s="22">
        <v>51.463000000000001</v>
      </c>
      <c r="I1160" s="20">
        <v>-15</v>
      </c>
      <c r="J1160" s="20">
        <v>0</v>
      </c>
      <c r="K1160" s="23">
        <v>43146</v>
      </c>
      <c r="L1160" s="24">
        <v>52492.26</v>
      </c>
      <c r="M1160" s="25" t="s">
        <v>884</v>
      </c>
    </row>
    <row r="1161" spans="2:13" ht="15" x14ac:dyDescent="0.25">
      <c r="B1161" s="8">
        <v>43144</v>
      </c>
      <c r="C1161" s="9" t="s">
        <v>54</v>
      </c>
      <c r="D1161" s="9" t="s">
        <v>322</v>
      </c>
      <c r="E1161" s="10" t="s">
        <v>323</v>
      </c>
      <c r="F1161" s="11">
        <v>46734.600000000006</v>
      </c>
      <c r="G1161" s="12">
        <v>-225</v>
      </c>
      <c r="H1161" s="13">
        <v>207.77600000000001</v>
      </c>
      <c r="I1161" s="11">
        <v>-15</v>
      </c>
      <c r="J1161" s="11">
        <v>0</v>
      </c>
      <c r="K1161" s="14">
        <v>43146</v>
      </c>
      <c r="L1161" s="15">
        <v>46749.599999999999</v>
      </c>
      <c r="M1161" s="25" t="s">
        <v>885</v>
      </c>
    </row>
    <row r="1162" spans="2:13" ht="15" x14ac:dyDescent="0.25">
      <c r="B1162" s="17">
        <v>43151</v>
      </c>
      <c r="C1162" s="18" t="s">
        <v>11</v>
      </c>
      <c r="D1162" s="18" t="s">
        <v>401</v>
      </c>
      <c r="E1162" s="19" t="s">
        <v>750</v>
      </c>
      <c r="F1162" s="20">
        <v>-68601.66</v>
      </c>
      <c r="G1162" s="21">
        <v>600</v>
      </c>
      <c r="H1162" s="22">
        <v>114.3111</v>
      </c>
      <c r="I1162" s="20">
        <v>-15</v>
      </c>
      <c r="J1162" s="20">
        <v>0</v>
      </c>
      <c r="K1162" s="23">
        <v>43153</v>
      </c>
      <c r="L1162" s="24">
        <v>-68586.66</v>
      </c>
      <c r="M1162" s="25" t="s">
        <v>883</v>
      </c>
    </row>
    <row r="1163" spans="2:13" ht="15" x14ac:dyDescent="0.25">
      <c r="B1163" s="8">
        <v>43151</v>
      </c>
      <c r="C1163" s="9" t="s">
        <v>13</v>
      </c>
      <c r="D1163" s="9" t="s">
        <v>286</v>
      </c>
      <c r="E1163" s="10" t="s">
        <v>287</v>
      </c>
      <c r="F1163" s="11">
        <v>-158800.38750000001</v>
      </c>
      <c r="G1163" s="12">
        <v>2875</v>
      </c>
      <c r="H1163" s="13">
        <v>55.229700000000001</v>
      </c>
      <c r="I1163" s="11">
        <v>-15</v>
      </c>
      <c r="J1163" s="11">
        <v>0</v>
      </c>
      <c r="K1163" s="14">
        <v>43153</v>
      </c>
      <c r="L1163" s="15">
        <v>-158785.39000000001</v>
      </c>
      <c r="M1163" s="25" t="s">
        <v>883</v>
      </c>
    </row>
    <row r="1164" spans="2:13" ht="15" x14ac:dyDescent="0.25">
      <c r="B1164" s="17">
        <v>43151</v>
      </c>
      <c r="C1164" s="18" t="s">
        <v>59</v>
      </c>
      <c r="D1164" s="18" t="s">
        <v>266</v>
      </c>
      <c r="E1164" s="19" t="s">
        <v>267</v>
      </c>
      <c r="F1164" s="20">
        <v>22059.48</v>
      </c>
      <c r="G1164" s="21">
        <v>-600</v>
      </c>
      <c r="H1164" s="22">
        <v>36.790799999999997</v>
      </c>
      <c r="I1164" s="20">
        <v>-15</v>
      </c>
      <c r="J1164" s="20">
        <v>0</v>
      </c>
      <c r="K1164" s="23">
        <v>43153</v>
      </c>
      <c r="L1164" s="24">
        <v>22074.48</v>
      </c>
      <c r="M1164" s="25" t="s">
        <v>885</v>
      </c>
    </row>
    <row r="1165" spans="2:13" ht="15" x14ac:dyDescent="0.25">
      <c r="B1165" s="8">
        <v>43151</v>
      </c>
      <c r="C1165" s="9" t="s">
        <v>13</v>
      </c>
      <c r="D1165" s="9" t="s">
        <v>86</v>
      </c>
      <c r="E1165" s="10" t="s">
        <v>903</v>
      </c>
      <c r="F1165" s="11">
        <v>157172.30719999998</v>
      </c>
      <c r="G1165" s="12">
        <v>-592</v>
      </c>
      <c r="H1165" s="13">
        <v>265.51909999999998</v>
      </c>
      <c r="I1165" s="11">
        <v>-15</v>
      </c>
      <c r="J1165" s="11">
        <v>0</v>
      </c>
      <c r="K1165" s="14">
        <v>43153</v>
      </c>
      <c r="L1165" s="15">
        <v>157187.31</v>
      </c>
      <c r="M1165" s="25" t="s">
        <v>884</v>
      </c>
    </row>
    <row r="1166" spans="2:13" ht="15" x14ac:dyDescent="0.25">
      <c r="B1166" s="17">
        <v>43154</v>
      </c>
      <c r="C1166" s="18" t="s">
        <v>24</v>
      </c>
      <c r="D1166" s="18" t="s">
        <v>751</v>
      </c>
      <c r="E1166" s="19" t="s">
        <v>752</v>
      </c>
      <c r="F1166" s="20">
        <v>-95404.37</v>
      </c>
      <c r="G1166" s="21">
        <v>1970</v>
      </c>
      <c r="H1166" s="22">
        <v>48.420999999999999</v>
      </c>
      <c r="I1166" s="20">
        <v>-15</v>
      </c>
      <c r="J1166" s="20">
        <v>0</v>
      </c>
      <c r="K1166" s="23">
        <v>43158</v>
      </c>
      <c r="L1166" s="24">
        <v>-95389.37</v>
      </c>
      <c r="M1166" s="25" t="s">
        <v>883</v>
      </c>
    </row>
    <row r="1167" spans="2:13" ht="15" x14ac:dyDescent="0.25">
      <c r="B1167" s="8">
        <v>43154</v>
      </c>
      <c r="C1167" s="9" t="s">
        <v>24</v>
      </c>
      <c r="D1167" s="9" t="s">
        <v>629</v>
      </c>
      <c r="E1167" s="10" t="s">
        <v>630</v>
      </c>
      <c r="F1167" s="11">
        <v>131540.745</v>
      </c>
      <c r="G1167" s="12">
        <v>-2349</v>
      </c>
      <c r="H1167" s="13">
        <v>56.005000000000003</v>
      </c>
      <c r="I1167" s="11">
        <v>-15</v>
      </c>
      <c r="J1167" s="11">
        <v>0</v>
      </c>
      <c r="K1167" s="14">
        <v>43158</v>
      </c>
      <c r="L1167" s="15">
        <v>131555.75</v>
      </c>
      <c r="M1167" s="25" t="s">
        <v>884</v>
      </c>
    </row>
    <row r="1168" spans="2:13" ht="15" x14ac:dyDescent="0.25">
      <c r="B1168" s="17">
        <v>43158</v>
      </c>
      <c r="C1168" s="18" t="s">
        <v>27</v>
      </c>
      <c r="D1168" s="18" t="s">
        <v>753</v>
      </c>
      <c r="E1168" s="19" t="s">
        <v>754</v>
      </c>
      <c r="F1168" s="20">
        <v>-43136.565000000002</v>
      </c>
      <c r="G1168" s="21">
        <v>1215</v>
      </c>
      <c r="H1168" s="22">
        <v>35.491</v>
      </c>
      <c r="I1168" s="20">
        <v>-15</v>
      </c>
      <c r="J1168" s="20">
        <v>0</v>
      </c>
      <c r="K1168" s="23">
        <v>43160</v>
      </c>
      <c r="L1168" s="24">
        <v>-43121.57</v>
      </c>
      <c r="M1168" s="25" t="s">
        <v>883</v>
      </c>
    </row>
    <row r="1169" spans="2:13" ht="15" x14ac:dyDescent="0.25">
      <c r="B1169" s="8">
        <v>43158</v>
      </c>
      <c r="C1169" s="9" t="s">
        <v>24</v>
      </c>
      <c r="D1169" s="9" t="s">
        <v>755</v>
      </c>
      <c r="E1169" s="10" t="s">
        <v>756</v>
      </c>
      <c r="F1169" s="11">
        <v>-97096.92</v>
      </c>
      <c r="G1169" s="12">
        <v>3600</v>
      </c>
      <c r="H1169" s="13">
        <v>26.967199999999998</v>
      </c>
      <c r="I1169" s="11">
        <v>-15</v>
      </c>
      <c r="J1169" s="11">
        <v>0</v>
      </c>
      <c r="K1169" s="14">
        <v>43160</v>
      </c>
      <c r="L1169" s="15">
        <v>-97081.919999999998</v>
      </c>
      <c r="M1169" s="25" t="s">
        <v>883</v>
      </c>
    </row>
    <row r="1170" spans="2:13" ht="15" x14ac:dyDescent="0.25">
      <c r="B1170" s="17">
        <v>43158</v>
      </c>
      <c r="C1170" s="18" t="s">
        <v>24</v>
      </c>
      <c r="D1170" s="18" t="s">
        <v>75</v>
      </c>
      <c r="E1170" s="19" t="s">
        <v>757</v>
      </c>
      <c r="F1170" s="20">
        <v>41952.189599999998</v>
      </c>
      <c r="G1170" s="21">
        <v>-398</v>
      </c>
      <c r="H1170" s="22">
        <v>105.4452</v>
      </c>
      <c r="I1170" s="20">
        <v>-15</v>
      </c>
      <c r="J1170" s="20">
        <v>0</v>
      </c>
      <c r="K1170" s="23">
        <v>43160</v>
      </c>
      <c r="L1170" s="24">
        <v>41967.19</v>
      </c>
      <c r="M1170" s="25" t="s">
        <v>885</v>
      </c>
    </row>
    <row r="1171" spans="2:13" ht="15" x14ac:dyDescent="0.25">
      <c r="B1171" s="8">
        <v>43164</v>
      </c>
      <c r="C1171" s="9" t="s">
        <v>68</v>
      </c>
      <c r="D1171" s="9" t="s">
        <v>69</v>
      </c>
      <c r="E1171" s="10" t="s">
        <v>70</v>
      </c>
      <c r="F1171" s="11">
        <v>-207925.4</v>
      </c>
      <c r="G1171" s="12">
        <v>1600</v>
      </c>
      <c r="H1171" s="13">
        <v>129.94399999999999</v>
      </c>
      <c r="I1171" s="11">
        <v>-15</v>
      </c>
      <c r="J1171" s="11">
        <v>0</v>
      </c>
      <c r="K1171" s="14">
        <v>43166</v>
      </c>
      <c r="L1171" s="15">
        <v>-207910.39999999999</v>
      </c>
      <c r="M1171" s="25" t="s">
        <v>883</v>
      </c>
    </row>
    <row r="1172" spans="2:13" ht="15" x14ac:dyDescent="0.25">
      <c r="B1172" s="17">
        <v>43164</v>
      </c>
      <c r="C1172" s="18" t="s">
        <v>11</v>
      </c>
      <c r="D1172" s="18" t="s">
        <v>620</v>
      </c>
      <c r="E1172" s="19" t="s">
        <v>758</v>
      </c>
      <c r="F1172" s="20">
        <v>-101530.50000000001</v>
      </c>
      <c r="G1172" s="21">
        <v>1500</v>
      </c>
      <c r="H1172" s="22">
        <v>67.677000000000007</v>
      </c>
      <c r="I1172" s="20">
        <v>-15</v>
      </c>
      <c r="J1172" s="20">
        <v>0</v>
      </c>
      <c r="K1172" s="23">
        <v>43166</v>
      </c>
      <c r="L1172" s="24">
        <v>-101515.5</v>
      </c>
      <c r="M1172" s="25" t="s">
        <v>883</v>
      </c>
    </row>
    <row r="1173" spans="2:13" ht="15" x14ac:dyDescent="0.25">
      <c r="B1173" s="8">
        <v>43164</v>
      </c>
      <c r="C1173" s="9" t="s">
        <v>105</v>
      </c>
      <c r="D1173" s="9" t="s">
        <v>759</v>
      </c>
      <c r="E1173" s="10" t="s">
        <v>760</v>
      </c>
      <c r="F1173" s="11">
        <v>-104413.79999999999</v>
      </c>
      <c r="G1173" s="12">
        <v>2000</v>
      </c>
      <c r="H1173" s="13">
        <v>52.199399999999997</v>
      </c>
      <c r="I1173" s="11">
        <v>-15</v>
      </c>
      <c r="J1173" s="11">
        <v>0</v>
      </c>
      <c r="K1173" s="14">
        <v>43166</v>
      </c>
      <c r="L1173" s="15">
        <v>-104398.8</v>
      </c>
      <c r="M1173" s="25" t="s">
        <v>883</v>
      </c>
    </row>
    <row r="1174" spans="2:13" ht="15" x14ac:dyDescent="0.25">
      <c r="B1174" s="17">
        <v>43164</v>
      </c>
      <c r="C1174" s="18" t="s">
        <v>68</v>
      </c>
      <c r="D1174" s="18" t="s">
        <v>761</v>
      </c>
      <c r="E1174" s="19" t="s">
        <v>762</v>
      </c>
      <c r="F1174" s="20">
        <v>-91595.00499999999</v>
      </c>
      <c r="G1174" s="21">
        <v>275</v>
      </c>
      <c r="H1174" s="22">
        <v>333.01819999999998</v>
      </c>
      <c r="I1174" s="20">
        <v>-15</v>
      </c>
      <c r="J1174" s="20">
        <v>0</v>
      </c>
      <c r="K1174" s="23">
        <v>43166</v>
      </c>
      <c r="L1174" s="24">
        <v>-91580.01</v>
      </c>
      <c r="M1174" s="25" t="s">
        <v>883</v>
      </c>
    </row>
    <row r="1175" spans="2:13" ht="15" x14ac:dyDescent="0.25">
      <c r="B1175" s="8">
        <v>43164</v>
      </c>
      <c r="C1175" s="9" t="s">
        <v>68</v>
      </c>
      <c r="D1175" s="9" t="s">
        <v>133</v>
      </c>
      <c r="E1175" s="10" t="s">
        <v>134</v>
      </c>
      <c r="F1175" s="11">
        <v>129619.25</v>
      </c>
      <c r="G1175" s="12">
        <v>-2150</v>
      </c>
      <c r="H1175" s="13">
        <v>60.295000000000002</v>
      </c>
      <c r="I1175" s="11">
        <v>-15</v>
      </c>
      <c r="J1175" s="11">
        <v>0</v>
      </c>
      <c r="K1175" s="14">
        <v>43166</v>
      </c>
      <c r="L1175" s="15">
        <v>129634.25</v>
      </c>
      <c r="M1175" s="25" t="s">
        <v>884</v>
      </c>
    </row>
    <row r="1176" spans="2:13" ht="15" x14ac:dyDescent="0.25">
      <c r="B1176" s="17">
        <v>43164</v>
      </c>
      <c r="C1176" s="18" t="s">
        <v>68</v>
      </c>
      <c r="D1176" s="18" t="s">
        <v>268</v>
      </c>
      <c r="E1176" s="19" t="s">
        <v>269</v>
      </c>
      <c r="F1176" s="20">
        <v>155705.19999999998</v>
      </c>
      <c r="G1176" s="21">
        <v>-4300</v>
      </c>
      <c r="H1176" s="22">
        <v>36.213999999999999</v>
      </c>
      <c r="I1176" s="20">
        <v>-15</v>
      </c>
      <c r="J1176" s="20">
        <v>0</v>
      </c>
      <c r="K1176" s="23">
        <v>43166</v>
      </c>
      <c r="L1176" s="24">
        <v>155720.20000000001</v>
      </c>
      <c r="M1176" s="25" t="s">
        <v>884</v>
      </c>
    </row>
    <row r="1177" spans="2:13" ht="15" x14ac:dyDescent="0.25">
      <c r="B1177" s="8">
        <v>43164</v>
      </c>
      <c r="C1177" s="9" t="s">
        <v>105</v>
      </c>
      <c r="D1177" s="9" t="s">
        <v>369</v>
      </c>
      <c r="E1177" s="10" t="s">
        <v>635</v>
      </c>
      <c r="F1177" s="11">
        <v>157813.04399999999</v>
      </c>
      <c r="G1177" s="12">
        <v>-1460</v>
      </c>
      <c r="H1177" s="13">
        <v>108.1014</v>
      </c>
      <c r="I1177" s="11">
        <v>-15</v>
      </c>
      <c r="J1177" s="11">
        <v>0</v>
      </c>
      <c r="K1177" s="14">
        <v>43166</v>
      </c>
      <c r="L1177" s="15">
        <v>157828.04</v>
      </c>
      <c r="M1177" s="25" t="s">
        <v>884</v>
      </c>
    </row>
    <row r="1178" spans="2:13" ht="15" x14ac:dyDescent="0.25">
      <c r="B1178" s="17">
        <v>43173</v>
      </c>
      <c r="C1178" s="18" t="s">
        <v>13</v>
      </c>
      <c r="D1178" s="18" t="s">
        <v>729</v>
      </c>
      <c r="E1178" s="19" t="s">
        <v>763</v>
      </c>
      <c r="F1178" s="20">
        <v>-40180.810000000005</v>
      </c>
      <c r="G1178" s="21">
        <v>1900</v>
      </c>
      <c r="H1178" s="22">
        <v>21.139900000000001</v>
      </c>
      <c r="I1178" s="20">
        <v>-15</v>
      </c>
      <c r="J1178" s="20">
        <v>0</v>
      </c>
      <c r="K1178" s="23">
        <v>43175</v>
      </c>
      <c r="L1178" s="24">
        <v>-40165.81</v>
      </c>
      <c r="M1178" s="25" t="s">
        <v>886</v>
      </c>
    </row>
    <row r="1179" spans="2:13" ht="15" x14ac:dyDescent="0.25">
      <c r="B1179" s="8">
        <v>43173</v>
      </c>
      <c r="C1179" s="9" t="s">
        <v>13</v>
      </c>
      <c r="D1179" s="9" t="s">
        <v>554</v>
      </c>
      <c r="E1179" s="10" t="s">
        <v>764</v>
      </c>
      <c r="F1179" s="11">
        <v>33755.144</v>
      </c>
      <c r="G1179" s="12">
        <v>-608</v>
      </c>
      <c r="H1179" s="13">
        <v>55.542999999999999</v>
      </c>
      <c r="I1179" s="11">
        <v>-15</v>
      </c>
      <c r="J1179" s="11">
        <v>0</v>
      </c>
      <c r="K1179" s="14">
        <v>43175</v>
      </c>
      <c r="L1179" s="15">
        <v>33770.14</v>
      </c>
      <c r="M1179" s="25" t="s">
        <v>885</v>
      </c>
    </row>
    <row r="1180" spans="2:13" ht="15" x14ac:dyDescent="0.25">
      <c r="B1180" s="17">
        <v>43187</v>
      </c>
      <c r="C1180" s="18" t="s">
        <v>650</v>
      </c>
      <c r="D1180" s="18" t="s">
        <v>689</v>
      </c>
      <c r="E1180" s="19" t="s">
        <v>690</v>
      </c>
      <c r="F1180" s="20">
        <v>51531.6</v>
      </c>
      <c r="G1180" s="21">
        <v>-420</v>
      </c>
      <c r="H1180" s="22">
        <v>122.73</v>
      </c>
      <c r="I1180" s="20">
        <v>-15</v>
      </c>
      <c r="J1180" s="20">
        <v>0</v>
      </c>
      <c r="K1180" s="23">
        <v>43192</v>
      </c>
      <c r="L1180" s="24">
        <v>51546.6</v>
      </c>
      <c r="M1180" s="25" t="s">
        <v>884</v>
      </c>
    </row>
    <row r="1181" spans="2:13" ht="15" x14ac:dyDescent="0.25">
      <c r="B1181" s="8">
        <v>43192</v>
      </c>
      <c r="C1181" s="9" t="s">
        <v>105</v>
      </c>
      <c r="D1181" s="9" t="s">
        <v>533</v>
      </c>
      <c r="E1181" s="10" t="s">
        <v>534</v>
      </c>
      <c r="F1181" s="11">
        <v>208638.48149999999</v>
      </c>
      <c r="G1181" s="12">
        <v>-1345</v>
      </c>
      <c r="H1181" s="13">
        <v>155.1327</v>
      </c>
      <c r="I1181" s="11">
        <v>-15</v>
      </c>
      <c r="J1181" s="11">
        <v>0</v>
      </c>
      <c r="K1181" s="14">
        <v>43194</v>
      </c>
      <c r="L1181" s="15">
        <v>208653.48</v>
      </c>
      <c r="M1181" s="25" t="s">
        <v>884</v>
      </c>
    </row>
    <row r="1182" spans="2:13" ht="15" x14ac:dyDescent="0.25">
      <c r="B1182" s="17">
        <v>43199</v>
      </c>
      <c r="C1182" s="18" t="s">
        <v>68</v>
      </c>
      <c r="D1182" s="18" t="s">
        <v>589</v>
      </c>
      <c r="E1182" s="19" t="s">
        <v>590</v>
      </c>
      <c r="F1182" s="20">
        <v>-34490.699999999997</v>
      </c>
      <c r="G1182" s="21">
        <v>210</v>
      </c>
      <c r="H1182" s="22">
        <v>164.17</v>
      </c>
      <c r="I1182" s="20">
        <v>-15</v>
      </c>
      <c r="J1182" s="20">
        <v>0</v>
      </c>
      <c r="K1182" s="23">
        <v>43201</v>
      </c>
      <c r="L1182" s="24">
        <v>-34475.699999999997</v>
      </c>
      <c r="M1182" s="25" t="s">
        <v>886</v>
      </c>
    </row>
    <row r="1183" spans="2:13" ht="15" x14ac:dyDescent="0.25">
      <c r="B1183" s="8">
        <v>43199</v>
      </c>
      <c r="C1183" s="9" t="s">
        <v>650</v>
      </c>
      <c r="D1183" s="9" t="s">
        <v>765</v>
      </c>
      <c r="E1183" s="10" t="s">
        <v>390</v>
      </c>
      <c r="F1183" s="11">
        <v>-52516.46</v>
      </c>
      <c r="G1183" s="12">
        <v>1100</v>
      </c>
      <c r="H1183" s="13">
        <v>47.7286</v>
      </c>
      <c r="I1183" s="11">
        <v>-15</v>
      </c>
      <c r="J1183" s="11">
        <v>0</v>
      </c>
      <c r="K1183" s="14">
        <v>43201</v>
      </c>
      <c r="L1183" s="15">
        <v>-52501.46</v>
      </c>
      <c r="M1183" s="25" t="s">
        <v>883</v>
      </c>
    </row>
    <row r="1184" spans="2:13" ht="15" x14ac:dyDescent="0.25">
      <c r="B1184" s="17">
        <v>43199</v>
      </c>
      <c r="C1184" s="18" t="s">
        <v>105</v>
      </c>
      <c r="D1184" s="18" t="s">
        <v>759</v>
      </c>
      <c r="E1184" s="19" t="s">
        <v>760</v>
      </c>
      <c r="F1184" s="20">
        <v>-24727.5</v>
      </c>
      <c r="G1184" s="21">
        <v>500</v>
      </c>
      <c r="H1184" s="22">
        <v>49.424999999999997</v>
      </c>
      <c r="I1184" s="20">
        <v>-15</v>
      </c>
      <c r="J1184" s="20">
        <v>0</v>
      </c>
      <c r="K1184" s="23">
        <v>43201</v>
      </c>
      <c r="L1184" s="24">
        <v>-24712.5</v>
      </c>
      <c r="M1184" s="25" t="s">
        <v>886</v>
      </c>
    </row>
    <row r="1185" spans="2:13" ht="15" x14ac:dyDescent="0.25">
      <c r="B1185" s="8">
        <v>43199</v>
      </c>
      <c r="C1185" s="9" t="s">
        <v>105</v>
      </c>
      <c r="D1185" s="9" t="s">
        <v>675</v>
      </c>
      <c r="E1185" s="10" t="s">
        <v>676</v>
      </c>
      <c r="F1185" s="11">
        <v>-102804</v>
      </c>
      <c r="G1185" s="12">
        <v>600</v>
      </c>
      <c r="H1185" s="13">
        <v>171.315</v>
      </c>
      <c r="I1185" s="11">
        <v>-15</v>
      </c>
      <c r="J1185" s="11">
        <v>0</v>
      </c>
      <c r="K1185" s="14">
        <v>43201</v>
      </c>
      <c r="L1185" s="15">
        <v>-102789</v>
      </c>
      <c r="M1185" s="25" t="s">
        <v>883</v>
      </c>
    </row>
    <row r="1186" spans="2:13" ht="15" x14ac:dyDescent="0.25">
      <c r="B1186" s="17">
        <v>43199</v>
      </c>
      <c r="C1186" s="18" t="s">
        <v>68</v>
      </c>
      <c r="D1186" s="18" t="s">
        <v>737</v>
      </c>
      <c r="E1186" s="19" t="s">
        <v>738</v>
      </c>
      <c r="F1186" s="20">
        <v>26892.6</v>
      </c>
      <c r="G1186" s="21">
        <v>-250</v>
      </c>
      <c r="H1186" s="22">
        <v>107.63039999999999</v>
      </c>
      <c r="I1186" s="20">
        <v>-15</v>
      </c>
      <c r="J1186" s="20">
        <v>0</v>
      </c>
      <c r="K1186" s="23">
        <v>43201</v>
      </c>
      <c r="L1186" s="24">
        <v>26907.599999999999</v>
      </c>
      <c r="M1186" s="25" t="s">
        <v>885</v>
      </c>
    </row>
    <row r="1187" spans="2:13" ht="15" x14ac:dyDescent="0.25">
      <c r="B1187" s="8">
        <v>43224</v>
      </c>
      <c r="C1187" s="9" t="s">
        <v>17</v>
      </c>
      <c r="D1187" s="9" t="s">
        <v>766</v>
      </c>
      <c r="E1187" s="10" t="s">
        <v>767</v>
      </c>
      <c r="F1187" s="11">
        <v>-31661.24</v>
      </c>
      <c r="G1187" s="12">
        <v>800</v>
      </c>
      <c r="H1187" s="13">
        <v>39.5578</v>
      </c>
      <c r="I1187" s="11">
        <v>-15</v>
      </c>
      <c r="J1187" s="11">
        <v>0</v>
      </c>
      <c r="K1187" s="14">
        <v>43228</v>
      </c>
      <c r="L1187" s="15">
        <v>-31646.240000000002</v>
      </c>
      <c r="M1187" s="25" t="s">
        <v>883</v>
      </c>
    </row>
    <row r="1188" spans="2:13" ht="15" x14ac:dyDescent="0.25">
      <c r="B1188" s="17">
        <v>43224</v>
      </c>
      <c r="C1188" s="18" t="s">
        <v>17</v>
      </c>
      <c r="D1188" s="18" t="s">
        <v>739</v>
      </c>
      <c r="E1188" s="19" t="s">
        <v>740</v>
      </c>
      <c r="F1188" s="20">
        <v>34564.04</v>
      </c>
      <c r="G1188" s="21">
        <v>-400</v>
      </c>
      <c r="H1188" s="22">
        <v>86.447599999999994</v>
      </c>
      <c r="I1188" s="20">
        <v>-15</v>
      </c>
      <c r="J1188" s="20">
        <v>0</v>
      </c>
      <c r="K1188" s="23">
        <v>43228</v>
      </c>
      <c r="L1188" s="24">
        <v>34579.040000000001</v>
      </c>
      <c r="M1188" s="25" t="s">
        <v>884</v>
      </c>
    </row>
    <row r="1189" spans="2:13" ht="15" x14ac:dyDescent="0.25">
      <c r="B1189" s="8">
        <v>43236</v>
      </c>
      <c r="C1189" s="9" t="s">
        <v>24</v>
      </c>
      <c r="D1189" s="9" t="s">
        <v>568</v>
      </c>
      <c r="E1189" s="10" t="s">
        <v>569</v>
      </c>
      <c r="F1189" s="11">
        <v>-53800.05</v>
      </c>
      <c r="G1189" s="12">
        <v>1650</v>
      </c>
      <c r="H1189" s="13">
        <v>32.597000000000001</v>
      </c>
      <c r="I1189" s="11">
        <v>-15</v>
      </c>
      <c r="J1189" s="11">
        <v>0</v>
      </c>
      <c r="K1189" s="14">
        <v>43238</v>
      </c>
      <c r="L1189" s="15">
        <v>-53785.05</v>
      </c>
      <c r="M1189" s="25" t="s">
        <v>886</v>
      </c>
    </row>
    <row r="1190" spans="2:13" ht="15" x14ac:dyDescent="0.25">
      <c r="B1190" s="17">
        <v>43236</v>
      </c>
      <c r="C1190" s="18" t="s">
        <v>44</v>
      </c>
      <c r="D1190" s="18" t="s">
        <v>768</v>
      </c>
      <c r="E1190" s="19" t="s">
        <v>769</v>
      </c>
      <c r="F1190" s="20">
        <v>-63899.08</v>
      </c>
      <c r="G1190" s="21">
        <v>1040</v>
      </c>
      <c r="H1190" s="22">
        <v>61.427</v>
      </c>
      <c r="I1190" s="20">
        <v>-15</v>
      </c>
      <c r="J1190" s="20">
        <v>0</v>
      </c>
      <c r="K1190" s="23">
        <v>43238</v>
      </c>
      <c r="L1190" s="24">
        <v>-63884.08</v>
      </c>
      <c r="M1190" s="25" t="s">
        <v>883</v>
      </c>
    </row>
    <row r="1191" spans="2:13" ht="15" x14ac:dyDescent="0.25">
      <c r="B1191" s="8">
        <v>43236</v>
      </c>
      <c r="C1191" s="9" t="s">
        <v>24</v>
      </c>
      <c r="D1191" s="9" t="s">
        <v>215</v>
      </c>
      <c r="E1191" s="10" t="s">
        <v>216</v>
      </c>
      <c r="F1191" s="11">
        <v>61341.008999999991</v>
      </c>
      <c r="G1191" s="12">
        <v>-935</v>
      </c>
      <c r="H1191" s="13">
        <v>65.621399999999994</v>
      </c>
      <c r="I1191" s="11">
        <v>-15</v>
      </c>
      <c r="J1191" s="11">
        <v>0</v>
      </c>
      <c r="K1191" s="14">
        <v>43238</v>
      </c>
      <c r="L1191" s="15">
        <v>61356.01</v>
      </c>
      <c r="M1191" s="25" t="s">
        <v>884</v>
      </c>
    </row>
    <row r="1192" spans="2:13" ht="15" x14ac:dyDescent="0.25">
      <c r="B1192" s="17">
        <v>43236</v>
      </c>
      <c r="C1192" s="18" t="s">
        <v>11</v>
      </c>
      <c r="D1192" s="18" t="s">
        <v>22</v>
      </c>
      <c r="E1192" s="19" t="s">
        <v>770</v>
      </c>
      <c r="F1192" s="20">
        <v>27050.870999999999</v>
      </c>
      <c r="G1192" s="21">
        <v>-315</v>
      </c>
      <c r="H1192" s="22">
        <v>85.923400000000001</v>
      </c>
      <c r="I1192" s="20">
        <v>-15</v>
      </c>
      <c r="J1192" s="20">
        <v>0</v>
      </c>
      <c r="K1192" s="23">
        <v>43238</v>
      </c>
      <c r="L1192" s="24">
        <v>27065.87</v>
      </c>
      <c r="M1192" s="25" t="s">
        <v>885</v>
      </c>
    </row>
    <row r="1193" spans="2:13" ht="15" x14ac:dyDescent="0.25">
      <c r="B1193" s="8">
        <v>43236</v>
      </c>
      <c r="C1193" s="9" t="s">
        <v>44</v>
      </c>
      <c r="D1193" s="9" t="s">
        <v>319</v>
      </c>
      <c r="E1193" s="10" t="s">
        <v>626</v>
      </c>
      <c r="F1193" s="11">
        <v>62378.185000000005</v>
      </c>
      <c r="G1193" s="12">
        <v>-1025</v>
      </c>
      <c r="H1193" s="13">
        <v>60.871400000000001</v>
      </c>
      <c r="I1193" s="11">
        <v>-15</v>
      </c>
      <c r="J1193" s="11">
        <v>0</v>
      </c>
      <c r="K1193" s="14">
        <v>43238</v>
      </c>
      <c r="L1193" s="15">
        <v>62393.19</v>
      </c>
      <c r="M1193" s="25" t="s">
        <v>884</v>
      </c>
    </row>
    <row r="1194" spans="2:13" ht="15" x14ac:dyDescent="0.25">
      <c r="B1194" s="17">
        <v>43243</v>
      </c>
      <c r="C1194" s="18" t="s">
        <v>68</v>
      </c>
      <c r="D1194" s="18" t="s">
        <v>324</v>
      </c>
      <c r="E1194" s="19" t="s">
        <v>771</v>
      </c>
      <c r="F1194" s="20">
        <v>-129832.6</v>
      </c>
      <c r="G1194" s="21">
        <v>2200</v>
      </c>
      <c r="H1194" s="22">
        <v>59.008000000000003</v>
      </c>
      <c r="I1194" s="20">
        <v>-15</v>
      </c>
      <c r="J1194" s="20">
        <v>0</v>
      </c>
      <c r="K1194" s="23">
        <v>43245</v>
      </c>
      <c r="L1194" s="24">
        <v>-129817.60000000001</v>
      </c>
      <c r="M1194" s="25" t="s">
        <v>883</v>
      </c>
    </row>
    <row r="1195" spans="2:13" ht="15" x14ac:dyDescent="0.25">
      <c r="B1195" s="8">
        <v>43243</v>
      </c>
      <c r="C1195" s="9" t="s">
        <v>68</v>
      </c>
      <c r="D1195" s="9" t="s">
        <v>616</v>
      </c>
      <c r="E1195" s="10" t="s">
        <v>772</v>
      </c>
      <c r="F1195" s="11">
        <v>133746.75</v>
      </c>
      <c r="G1195" s="12">
        <v>-750</v>
      </c>
      <c r="H1195" s="13">
        <v>178.34899999999999</v>
      </c>
      <c r="I1195" s="11">
        <v>-15</v>
      </c>
      <c r="J1195" s="11">
        <v>0</v>
      </c>
      <c r="K1195" s="14">
        <v>43245</v>
      </c>
      <c r="L1195" s="15">
        <v>133761.75</v>
      </c>
      <c r="M1195" s="25" t="s">
        <v>884</v>
      </c>
    </row>
    <row r="1196" spans="2:13" ht="15" x14ac:dyDescent="0.25">
      <c r="B1196" s="17">
        <v>43257</v>
      </c>
      <c r="C1196" s="18" t="s">
        <v>13</v>
      </c>
      <c r="D1196" s="18" t="s">
        <v>125</v>
      </c>
      <c r="E1196" s="19" t="s">
        <v>773</v>
      </c>
      <c r="F1196" s="20">
        <v>-78344.59199999999</v>
      </c>
      <c r="G1196" s="21">
        <v>405</v>
      </c>
      <c r="H1196" s="22">
        <v>193.40639999999999</v>
      </c>
      <c r="I1196" s="20">
        <v>-15</v>
      </c>
      <c r="J1196" s="20">
        <v>0</v>
      </c>
      <c r="K1196" s="23">
        <v>43259</v>
      </c>
      <c r="L1196" s="24">
        <v>-78329.59</v>
      </c>
      <c r="M1196" s="25" t="s">
        <v>883</v>
      </c>
    </row>
    <row r="1197" spans="2:13" ht="15" x14ac:dyDescent="0.25">
      <c r="B1197" s="8">
        <v>43257</v>
      </c>
      <c r="C1197" s="9" t="s">
        <v>13</v>
      </c>
      <c r="D1197" s="9" t="s">
        <v>554</v>
      </c>
      <c r="E1197" s="10" t="s">
        <v>764</v>
      </c>
      <c r="F1197" s="11">
        <v>78187.850000000006</v>
      </c>
      <c r="G1197" s="12">
        <v>-1450</v>
      </c>
      <c r="H1197" s="13">
        <v>53.933</v>
      </c>
      <c r="I1197" s="11">
        <v>-15</v>
      </c>
      <c r="J1197" s="11">
        <v>0</v>
      </c>
      <c r="K1197" s="14">
        <v>43259</v>
      </c>
      <c r="L1197" s="15">
        <v>78202.850000000006</v>
      </c>
      <c r="M1197" s="25" t="s">
        <v>884</v>
      </c>
    </row>
    <row r="1198" spans="2:13" ht="15" x14ac:dyDescent="0.25">
      <c r="B1198" s="17">
        <v>43257</v>
      </c>
      <c r="C1198" s="18" t="s">
        <v>54</v>
      </c>
      <c r="D1198" s="18" t="s">
        <v>204</v>
      </c>
      <c r="E1198" s="19" t="s">
        <v>774</v>
      </c>
      <c r="F1198" s="20">
        <v>24203.100000000002</v>
      </c>
      <c r="G1198" s="21">
        <v>-72</v>
      </c>
      <c r="H1198" s="22">
        <v>336.36250000000001</v>
      </c>
      <c r="I1198" s="20">
        <v>-15</v>
      </c>
      <c r="J1198" s="20">
        <v>0</v>
      </c>
      <c r="K1198" s="23">
        <v>43259</v>
      </c>
      <c r="L1198" s="24">
        <v>24218.1</v>
      </c>
      <c r="M1198" s="25" t="s">
        <v>885</v>
      </c>
    </row>
    <row r="1199" spans="2:13" ht="15" x14ac:dyDescent="0.25">
      <c r="B1199" s="8">
        <v>43265</v>
      </c>
      <c r="C1199" s="9" t="s">
        <v>44</v>
      </c>
      <c r="D1199" s="9" t="s">
        <v>45</v>
      </c>
      <c r="E1199" s="10" t="s">
        <v>326</v>
      </c>
      <c r="F1199" s="11">
        <v>19754.2</v>
      </c>
      <c r="G1199" s="12">
        <v>-125</v>
      </c>
      <c r="H1199" s="13">
        <v>158.15360000000001</v>
      </c>
      <c r="I1199" s="11">
        <v>-15</v>
      </c>
      <c r="J1199" s="11">
        <v>0</v>
      </c>
      <c r="K1199" s="14">
        <v>43269</v>
      </c>
      <c r="L1199" s="15">
        <v>19769.2</v>
      </c>
      <c r="M1199" s="25" t="s">
        <v>885</v>
      </c>
    </row>
    <row r="1200" spans="2:13" ht="15" x14ac:dyDescent="0.25">
      <c r="B1200" s="17">
        <v>43271</v>
      </c>
      <c r="C1200" s="18" t="s">
        <v>54</v>
      </c>
      <c r="D1200" s="18" t="s">
        <v>258</v>
      </c>
      <c r="E1200" s="19" t="s">
        <v>259</v>
      </c>
      <c r="F1200" s="20">
        <v>43601.495999999999</v>
      </c>
      <c r="G1200" s="21">
        <v>-220</v>
      </c>
      <c r="H1200" s="22">
        <v>198.2568</v>
      </c>
      <c r="I1200" s="20">
        <v>-15</v>
      </c>
      <c r="J1200" s="20">
        <v>0</v>
      </c>
      <c r="K1200" s="23">
        <v>43273</v>
      </c>
      <c r="L1200" s="24">
        <v>43616.5</v>
      </c>
      <c r="M1200" s="25" t="s">
        <v>884</v>
      </c>
    </row>
    <row r="1201" spans="2:13" ht="15" x14ac:dyDescent="0.25">
      <c r="B1201" s="8">
        <v>43272</v>
      </c>
      <c r="C1201" s="9" t="s">
        <v>13</v>
      </c>
      <c r="D1201" s="9" t="s">
        <v>125</v>
      </c>
      <c r="E1201" s="10" t="s">
        <v>773</v>
      </c>
      <c r="F1201" s="11">
        <v>-36919.373999999996</v>
      </c>
      <c r="G1201" s="12">
        <v>195</v>
      </c>
      <c r="H1201" s="13">
        <v>189.25319999999999</v>
      </c>
      <c r="I1201" s="11">
        <v>-15</v>
      </c>
      <c r="J1201" s="11">
        <v>0</v>
      </c>
      <c r="K1201" s="14">
        <v>43276</v>
      </c>
      <c r="L1201" s="15">
        <v>-36904.370000000003</v>
      </c>
      <c r="M1201" s="25" t="s">
        <v>886</v>
      </c>
    </row>
    <row r="1202" spans="2:13" ht="15" x14ac:dyDescent="0.25">
      <c r="B1202" s="17">
        <v>43277</v>
      </c>
      <c r="C1202" s="18" t="s">
        <v>11</v>
      </c>
      <c r="D1202" s="18" t="s">
        <v>731</v>
      </c>
      <c r="E1202" s="19" t="s">
        <v>775</v>
      </c>
      <c r="F1202" s="20">
        <v>103247.5</v>
      </c>
      <c r="G1202" s="21">
        <v>-2500</v>
      </c>
      <c r="H1202" s="22">
        <v>41.305</v>
      </c>
      <c r="I1202" s="20">
        <v>-15</v>
      </c>
      <c r="J1202" s="20">
        <v>0</v>
      </c>
      <c r="K1202" s="23">
        <v>43279</v>
      </c>
      <c r="L1202" s="24">
        <v>103262.5</v>
      </c>
      <c r="M1202" s="25" t="s">
        <v>884</v>
      </c>
    </row>
    <row r="1203" spans="2:13" ht="15" x14ac:dyDescent="0.25">
      <c r="B1203" s="8">
        <v>43277</v>
      </c>
      <c r="C1203" s="9" t="s">
        <v>11</v>
      </c>
      <c r="D1203" s="9" t="s">
        <v>593</v>
      </c>
      <c r="E1203" s="10" t="s">
        <v>776</v>
      </c>
      <c r="F1203" s="11">
        <v>26994.2</v>
      </c>
      <c r="G1203" s="12">
        <v>-250</v>
      </c>
      <c r="H1203" s="13">
        <v>108.0368</v>
      </c>
      <c r="I1203" s="11">
        <v>-15</v>
      </c>
      <c r="J1203" s="11">
        <v>0</v>
      </c>
      <c r="K1203" s="14">
        <v>43279</v>
      </c>
      <c r="L1203" s="15">
        <v>27009.200000000001</v>
      </c>
      <c r="M1203" s="25" t="s">
        <v>885</v>
      </c>
    </row>
    <row r="1204" spans="2:13" ht="15" x14ac:dyDescent="0.25">
      <c r="B1204" s="17">
        <v>43283</v>
      </c>
      <c r="C1204" s="18" t="s">
        <v>68</v>
      </c>
      <c r="D1204" s="18" t="s">
        <v>151</v>
      </c>
      <c r="E1204" s="19" t="s">
        <v>152</v>
      </c>
      <c r="F1204" s="20">
        <v>-103398.02</v>
      </c>
      <c r="G1204" s="21">
        <v>1300</v>
      </c>
      <c r="H1204" s="22">
        <v>79.525400000000005</v>
      </c>
      <c r="I1204" s="20">
        <v>-15</v>
      </c>
      <c r="J1204" s="20">
        <v>0</v>
      </c>
      <c r="K1204" s="23">
        <v>43286</v>
      </c>
      <c r="L1204" s="24">
        <v>-103383.02</v>
      </c>
      <c r="M1204" s="25" t="s">
        <v>883</v>
      </c>
    </row>
    <row r="1205" spans="2:13" ht="15" x14ac:dyDescent="0.25">
      <c r="B1205" s="8">
        <v>43283</v>
      </c>
      <c r="C1205" s="9" t="s">
        <v>17</v>
      </c>
      <c r="D1205" s="9" t="s">
        <v>721</v>
      </c>
      <c r="E1205" s="10" t="s">
        <v>722</v>
      </c>
      <c r="F1205" s="11">
        <v>40985.949999999997</v>
      </c>
      <c r="G1205" s="12">
        <v>-1150</v>
      </c>
      <c r="H1205" s="13">
        <v>35.652999999999999</v>
      </c>
      <c r="I1205" s="11">
        <v>-15</v>
      </c>
      <c r="J1205" s="11">
        <v>0</v>
      </c>
      <c r="K1205" s="14">
        <v>43286</v>
      </c>
      <c r="L1205" s="15">
        <v>41000.949999999997</v>
      </c>
      <c r="M1205" s="25" t="s">
        <v>885</v>
      </c>
    </row>
    <row r="1206" spans="2:13" ht="15" x14ac:dyDescent="0.25">
      <c r="B1206" s="17">
        <v>43287</v>
      </c>
      <c r="C1206" s="18" t="s">
        <v>68</v>
      </c>
      <c r="D1206" s="18" t="s">
        <v>742</v>
      </c>
      <c r="E1206" s="19" t="s">
        <v>743</v>
      </c>
      <c r="F1206" s="20">
        <v>82744.920000000013</v>
      </c>
      <c r="G1206" s="21">
        <v>-240</v>
      </c>
      <c r="H1206" s="22">
        <v>344.83300000000003</v>
      </c>
      <c r="I1206" s="20">
        <v>-15</v>
      </c>
      <c r="J1206" s="20">
        <v>0</v>
      </c>
      <c r="K1206" s="23">
        <v>43291</v>
      </c>
      <c r="L1206" s="24">
        <v>82759.92</v>
      </c>
      <c r="M1206" s="25" t="s">
        <v>884</v>
      </c>
    </row>
    <row r="1207" spans="2:13" ht="15" x14ac:dyDescent="0.25">
      <c r="B1207" s="8">
        <v>43290</v>
      </c>
      <c r="C1207" s="9" t="s">
        <v>68</v>
      </c>
      <c r="D1207" s="9" t="s">
        <v>256</v>
      </c>
      <c r="E1207" s="10" t="s">
        <v>777</v>
      </c>
      <c r="F1207" s="11">
        <v>-99844</v>
      </c>
      <c r="G1207" s="12">
        <v>1000</v>
      </c>
      <c r="H1207" s="13">
        <v>99.828999999999994</v>
      </c>
      <c r="I1207" s="11">
        <v>-15</v>
      </c>
      <c r="J1207" s="11">
        <v>0</v>
      </c>
      <c r="K1207" s="14">
        <v>43292</v>
      </c>
      <c r="L1207" s="15">
        <v>-99829</v>
      </c>
      <c r="M1207" s="25" t="s">
        <v>883</v>
      </c>
    </row>
    <row r="1208" spans="2:13" ht="15" x14ac:dyDescent="0.25">
      <c r="B1208" s="17">
        <v>43304</v>
      </c>
      <c r="C1208" s="18" t="s">
        <v>11</v>
      </c>
      <c r="D1208" s="18" t="s">
        <v>455</v>
      </c>
      <c r="E1208" s="19" t="s">
        <v>456</v>
      </c>
      <c r="F1208" s="20">
        <v>-107515</v>
      </c>
      <c r="G1208" s="21">
        <v>500</v>
      </c>
      <c r="H1208" s="22">
        <v>215</v>
      </c>
      <c r="I1208" s="20">
        <v>-15</v>
      </c>
      <c r="J1208" s="20">
        <v>0</v>
      </c>
      <c r="K1208" s="23">
        <v>43306</v>
      </c>
      <c r="L1208" s="24">
        <v>-107500</v>
      </c>
      <c r="M1208" s="25" t="s">
        <v>883</v>
      </c>
    </row>
    <row r="1209" spans="2:13" ht="15" x14ac:dyDescent="0.25">
      <c r="B1209" s="8">
        <v>43304</v>
      </c>
      <c r="C1209" s="9" t="s">
        <v>105</v>
      </c>
      <c r="D1209" s="9" t="s">
        <v>533</v>
      </c>
      <c r="E1209" s="10" t="s">
        <v>534</v>
      </c>
      <c r="F1209" s="11">
        <v>-146860.29999999999</v>
      </c>
      <c r="G1209" s="12">
        <v>700</v>
      </c>
      <c r="H1209" s="13">
        <v>209.779</v>
      </c>
      <c r="I1209" s="11">
        <v>-15</v>
      </c>
      <c r="J1209" s="11">
        <v>0</v>
      </c>
      <c r="K1209" s="14">
        <v>43306</v>
      </c>
      <c r="L1209" s="15">
        <v>-146845.29999999999</v>
      </c>
      <c r="M1209" s="25" t="s">
        <v>883</v>
      </c>
    </row>
    <row r="1210" spans="2:13" ht="15" x14ac:dyDescent="0.25">
      <c r="B1210" s="17">
        <v>43304</v>
      </c>
      <c r="C1210" s="18" t="s">
        <v>24</v>
      </c>
      <c r="D1210" s="18" t="s">
        <v>292</v>
      </c>
      <c r="E1210" s="19" t="s">
        <v>293</v>
      </c>
      <c r="F1210" s="20">
        <v>-182269.5</v>
      </c>
      <c r="G1210" s="21">
        <v>900</v>
      </c>
      <c r="H1210" s="22">
        <v>202.505</v>
      </c>
      <c r="I1210" s="20">
        <v>-15</v>
      </c>
      <c r="J1210" s="20">
        <v>0</v>
      </c>
      <c r="K1210" s="23">
        <v>43306</v>
      </c>
      <c r="L1210" s="24">
        <v>-182254.5</v>
      </c>
      <c r="M1210" s="25" t="s">
        <v>883</v>
      </c>
    </row>
    <row r="1211" spans="2:13" ht="15" x14ac:dyDescent="0.25">
      <c r="B1211" s="8">
        <v>43304</v>
      </c>
      <c r="C1211" s="9" t="s">
        <v>54</v>
      </c>
      <c r="D1211" s="9" t="s">
        <v>114</v>
      </c>
      <c r="E1211" s="10" t="s">
        <v>894</v>
      </c>
      <c r="F1211" s="11">
        <v>-90273.84</v>
      </c>
      <c r="G1211" s="12">
        <v>630</v>
      </c>
      <c r="H1211" s="13">
        <v>143.268</v>
      </c>
      <c r="I1211" s="11">
        <v>-15</v>
      </c>
      <c r="J1211" s="11">
        <v>0</v>
      </c>
      <c r="K1211" s="14">
        <v>43306</v>
      </c>
      <c r="L1211" s="15">
        <v>-90258.84</v>
      </c>
      <c r="M1211" s="25" t="s">
        <v>883</v>
      </c>
    </row>
    <row r="1212" spans="2:13" ht="15" x14ac:dyDescent="0.25">
      <c r="B1212" s="17">
        <v>43304</v>
      </c>
      <c r="C1212" s="18" t="s">
        <v>24</v>
      </c>
      <c r="D1212" s="18" t="s">
        <v>624</v>
      </c>
      <c r="E1212" s="19" t="s">
        <v>625</v>
      </c>
      <c r="F1212" s="20">
        <v>87342.258799999996</v>
      </c>
      <c r="G1212" s="21">
        <v>-398</v>
      </c>
      <c r="H1212" s="22">
        <v>219.4906</v>
      </c>
      <c r="I1212" s="20">
        <v>-15</v>
      </c>
      <c r="J1212" s="20">
        <v>0</v>
      </c>
      <c r="K1212" s="23">
        <v>43306</v>
      </c>
      <c r="L1212" s="24">
        <v>87357.26</v>
      </c>
      <c r="M1212" s="25" t="s">
        <v>884</v>
      </c>
    </row>
    <row r="1213" spans="2:13" ht="15" x14ac:dyDescent="0.25">
      <c r="B1213" s="8">
        <v>43304</v>
      </c>
      <c r="C1213" s="9" t="s">
        <v>11</v>
      </c>
      <c r="D1213" s="9" t="s">
        <v>521</v>
      </c>
      <c r="E1213" s="10" t="s">
        <v>522</v>
      </c>
      <c r="F1213" s="11">
        <v>63054</v>
      </c>
      <c r="G1213" s="12">
        <v>-1000</v>
      </c>
      <c r="H1213" s="13">
        <v>63.069000000000003</v>
      </c>
      <c r="I1213" s="11">
        <v>-15</v>
      </c>
      <c r="J1213" s="11">
        <v>0</v>
      </c>
      <c r="K1213" s="14">
        <v>43306</v>
      </c>
      <c r="L1213" s="15">
        <v>63069</v>
      </c>
      <c r="M1213" s="25" t="s">
        <v>884</v>
      </c>
    </row>
    <row r="1214" spans="2:13" ht="15" x14ac:dyDescent="0.25">
      <c r="B1214" s="17">
        <v>43304</v>
      </c>
      <c r="C1214" s="18" t="s">
        <v>54</v>
      </c>
      <c r="D1214" s="18" t="s">
        <v>717</v>
      </c>
      <c r="E1214" s="19" t="s">
        <v>718</v>
      </c>
      <c r="F1214" s="20">
        <v>99625.625</v>
      </c>
      <c r="G1214" s="21">
        <v>-625</v>
      </c>
      <c r="H1214" s="22">
        <v>159.42500000000001</v>
      </c>
      <c r="I1214" s="20">
        <v>-15</v>
      </c>
      <c r="J1214" s="20">
        <v>0</v>
      </c>
      <c r="K1214" s="23">
        <v>43306</v>
      </c>
      <c r="L1214" s="24">
        <v>99640.63</v>
      </c>
      <c r="M1214" s="25" t="s">
        <v>884</v>
      </c>
    </row>
    <row r="1215" spans="2:13" ht="15" x14ac:dyDescent="0.25">
      <c r="B1215" s="8">
        <v>43304</v>
      </c>
      <c r="C1215" s="9" t="s">
        <v>11</v>
      </c>
      <c r="D1215" s="9" t="s">
        <v>703</v>
      </c>
      <c r="E1215" s="10" t="s">
        <v>704</v>
      </c>
      <c r="F1215" s="11">
        <v>38230.800000000003</v>
      </c>
      <c r="G1215" s="12">
        <v>-600</v>
      </c>
      <c r="H1215" s="13">
        <v>63.743000000000002</v>
      </c>
      <c r="I1215" s="11">
        <v>-15</v>
      </c>
      <c r="J1215" s="11">
        <v>0</v>
      </c>
      <c r="K1215" s="14">
        <v>43306</v>
      </c>
      <c r="L1215" s="15">
        <v>38245.800000000003</v>
      </c>
      <c r="M1215" s="25" t="s">
        <v>885</v>
      </c>
    </row>
    <row r="1216" spans="2:13" ht="15" x14ac:dyDescent="0.25">
      <c r="B1216" s="17">
        <v>43304</v>
      </c>
      <c r="C1216" s="18" t="s">
        <v>105</v>
      </c>
      <c r="D1216" s="18" t="s">
        <v>675</v>
      </c>
      <c r="E1216" s="19" t="s">
        <v>676</v>
      </c>
      <c r="F1216" s="20">
        <v>113940</v>
      </c>
      <c r="G1216" s="21">
        <v>-600</v>
      </c>
      <c r="H1216" s="22">
        <v>189.92500000000001</v>
      </c>
      <c r="I1216" s="20">
        <v>-15</v>
      </c>
      <c r="J1216" s="20">
        <v>0</v>
      </c>
      <c r="K1216" s="23">
        <v>43306</v>
      </c>
      <c r="L1216" s="24">
        <v>113955</v>
      </c>
      <c r="M1216" s="25" t="s">
        <v>884</v>
      </c>
    </row>
    <row r="1217" spans="2:13" ht="15" x14ac:dyDescent="0.25">
      <c r="B1217" s="8">
        <v>43321</v>
      </c>
      <c r="C1217" s="9" t="s">
        <v>24</v>
      </c>
      <c r="D1217" s="9" t="s">
        <v>778</v>
      </c>
      <c r="E1217" s="10" t="s">
        <v>779</v>
      </c>
      <c r="F1217" s="11">
        <v>-56226.2</v>
      </c>
      <c r="G1217" s="12">
        <v>160</v>
      </c>
      <c r="H1217" s="13">
        <v>351.32</v>
      </c>
      <c r="I1217" s="11">
        <v>-15</v>
      </c>
      <c r="J1217" s="11">
        <v>0</v>
      </c>
      <c r="K1217" s="14">
        <v>43325</v>
      </c>
      <c r="L1217" s="15">
        <v>-56211.199999999997</v>
      </c>
      <c r="M1217" s="25" t="s">
        <v>883</v>
      </c>
    </row>
    <row r="1218" spans="2:13" ht="15" x14ac:dyDescent="0.25">
      <c r="B1218" s="17">
        <v>43321</v>
      </c>
      <c r="C1218" s="18" t="s">
        <v>24</v>
      </c>
      <c r="D1218" s="18" t="s">
        <v>75</v>
      </c>
      <c r="E1218" s="19" t="s">
        <v>757</v>
      </c>
      <c r="F1218" s="20">
        <v>68583.06</v>
      </c>
      <c r="G1218" s="21">
        <v>-600</v>
      </c>
      <c r="H1218" s="22">
        <v>114.3301</v>
      </c>
      <c r="I1218" s="20">
        <v>-15</v>
      </c>
      <c r="J1218" s="20">
        <v>0</v>
      </c>
      <c r="K1218" s="23">
        <v>43325</v>
      </c>
      <c r="L1218" s="24">
        <v>68598.06</v>
      </c>
      <c r="M1218" s="25" t="s">
        <v>885</v>
      </c>
    </row>
    <row r="1219" spans="2:13" ht="15" x14ac:dyDescent="0.25">
      <c r="B1219" s="8">
        <v>43332</v>
      </c>
      <c r="C1219" s="9" t="s">
        <v>13</v>
      </c>
      <c r="D1219" s="9" t="s">
        <v>238</v>
      </c>
      <c r="E1219" s="10" t="s">
        <v>780</v>
      </c>
      <c r="F1219" s="11">
        <v>-30676.844999999998</v>
      </c>
      <c r="G1219" s="12">
        <v>435</v>
      </c>
      <c r="H1219" s="13">
        <v>70.486999999999995</v>
      </c>
      <c r="I1219" s="11">
        <v>-15</v>
      </c>
      <c r="J1219" s="11">
        <v>0</v>
      </c>
      <c r="K1219" s="14">
        <v>43334</v>
      </c>
      <c r="L1219" s="15">
        <v>-30661.85</v>
      </c>
      <c r="M1219" s="25" t="s">
        <v>886</v>
      </c>
    </row>
    <row r="1220" spans="2:13" ht="15" x14ac:dyDescent="0.25">
      <c r="B1220" s="17">
        <v>43332</v>
      </c>
      <c r="C1220" s="18" t="s">
        <v>13</v>
      </c>
      <c r="D1220" s="18" t="s">
        <v>363</v>
      </c>
      <c r="E1220" s="19" t="s">
        <v>781</v>
      </c>
      <c r="F1220" s="20">
        <v>-26668.140000000003</v>
      </c>
      <c r="G1220" s="21">
        <v>360</v>
      </c>
      <c r="H1220" s="22">
        <v>74.036500000000004</v>
      </c>
      <c r="I1220" s="20">
        <v>-15</v>
      </c>
      <c r="J1220" s="20">
        <v>0</v>
      </c>
      <c r="K1220" s="23">
        <v>43334</v>
      </c>
      <c r="L1220" s="24">
        <v>-26653.14</v>
      </c>
      <c r="M1220" s="25" t="s">
        <v>886</v>
      </c>
    </row>
    <row r="1221" spans="2:13" ht="15" x14ac:dyDescent="0.25">
      <c r="B1221" s="8">
        <v>43332</v>
      </c>
      <c r="C1221" s="9" t="s">
        <v>13</v>
      </c>
      <c r="D1221" s="9" t="s">
        <v>622</v>
      </c>
      <c r="E1221" s="10" t="s">
        <v>782</v>
      </c>
      <c r="F1221" s="11">
        <v>39696.75</v>
      </c>
      <c r="G1221" s="12">
        <v>-195</v>
      </c>
      <c r="H1221" s="13">
        <v>203.65</v>
      </c>
      <c r="I1221" s="11">
        <v>-15</v>
      </c>
      <c r="J1221" s="11">
        <v>0</v>
      </c>
      <c r="K1221" s="14">
        <v>43334</v>
      </c>
      <c r="L1221" s="15">
        <v>39711.75</v>
      </c>
      <c r="M1221" s="25" t="s">
        <v>885</v>
      </c>
    </row>
    <row r="1222" spans="2:13" ht="15" x14ac:dyDescent="0.25">
      <c r="B1222" s="17">
        <v>43355</v>
      </c>
      <c r="C1222" s="18" t="s">
        <v>68</v>
      </c>
      <c r="D1222" s="18" t="s">
        <v>560</v>
      </c>
      <c r="E1222" s="19" t="s">
        <v>783</v>
      </c>
      <c r="F1222" s="20">
        <v>-102100.50000000001</v>
      </c>
      <c r="G1222" s="21">
        <v>550</v>
      </c>
      <c r="H1222" s="22">
        <v>185.61</v>
      </c>
      <c r="I1222" s="20">
        <v>-15</v>
      </c>
      <c r="J1222" s="20">
        <v>0</v>
      </c>
      <c r="K1222" s="23">
        <v>43357</v>
      </c>
      <c r="L1222" s="24">
        <v>-102085.5</v>
      </c>
      <c r="M1222" s="25" t="s">
        <v>883</v>
      </c>
    </row>
    <row r="1223" spans="2:13" ht="15" x14ac:dyDescent="0.25">
      <c r="B1223" s="8">
        <v>43355</v>
      </c>
      <c r="C1223" s="9" t="s">
        <v>68</v>
      </c>
      <c r="D1223" s="9" t="s">
        <v>256</v>
      </c>
      <c r="E1223" s="10" t="s">
        <v>777</v>
      </c>
      <c r="F1223" s="11">
        <v>95720.8</v>
      </c>
      <c r="G1223" s="12">
        <v>-1000</v>
      </c>
      <c r="H1223" s="13">
        <v>95.735799999999998</v>
      </c>
      <c r="I1223" s="11">
        <v>-15</v>
      </c>
      <c r="J1223" s="11">
        <v>0</v>
      </c>
      <c r="K1223" s="14">
        <v>43357</v>
      </c>
      <c r="L1223" s="15">
        <v>95735.8</v>
      </c>
      <c r="M1223" s="25" t="s">
        <v>884</v>
      </c>
    </row>
    <row r="1224" spans="2:13" ht="15" x14ac:dyDescent="0.25">
      <c r="B1224" s="17">
        <v>43360</v>
      </c>
      <c r="C1224" s="18" t="s">
        <v>24</v>
      </c>
      <c r="D1224" s="18" t="s">
        <v>784</v>
      </c>
      <c r="E1224" s="19" t="s">
        <v>785</v>
      </c>
      <c r="F1224" s="20">
        <v>-93928.930000000008</v>
      </c>
      <c r="G1224" s="21">
        <v>1100</v>
      </c>
      <c r="H1224" s="22">
        <v>85.376300000000001</v>
      </c>
      <c r="I1224" s="20">
        <v>-15</v>
      </c>
      <c r="J1224" s="20">
        <v>0</v>
      </c>
      <c r="K1224" s="23">
        <v>43362</v>
      </c>
      <c r="L1224" s="24">
        <v>-93913.93</v>
      </c>
      <c r="M1224" s="25" t="s">
        <v>883</v>
      </c>
    </row>
    <row r="1225" spans="2:13" ht="15" x14ac:dyDescent="0.25">
      <c r="B1225" s="8">
        <v>43360</v>
      </c>
      <c r="C1225" s="9" t="s">
        <v>24</v>
      </c>
      <c r="D1225" s="9" t="s">
        <v>707</v>
      </c>
      <c r="E1225" s="10" t="s">
        <v>786</v>
      </c>
      <c r="F1225" s="11">
        <v>85438.838000000003</v>
      </c>
      <c r="G1225" s="12">
        <v>-1070</v>
      </c>
      <c r="H1225" s="13">
        <v>79.863399999999999</v>
      </c>
      <c r="I1225" s="11">
        <v>-15</v>
      </c>
      <c r="J1225" s="11">
        <v>0</v>
      </c>
      <c r="K1225" s="14">
        <v>43362</v>
      </c>
      <c r="L1225" s="15">
        <v>85453.84</v>
      </c>
      <c r="M1225" s="25" t="s">
        <v>884</v>
      </c>
    </row>
    <row r="1226" spans="2:13" ht="15" x14ac:dyDescent="0.25">
      <c r="B1226" s="17">
        <v>43363</v>
      </c>
      <c r="C1226" s="18" t="s">
        <v>27</v>
      </c>
      <c r="D1226" s="18" t="s">
        <v>415</v>
      </c>
      <c r="E1226" s="19" t="s">
        <v>787</v>
      </c>
      <c r="F1226" s="20">
        <v>-72969.129000000001</v>
      </c>
      <c r="G1226" s="21">
        <v>1805</v>
      </c>
      <c r="H1226" s="22">
        <v>40.4178</v>
      </c>
      <c r="I1226" s="20">
        <v>-15</v>
      </c>
      <c r="J1226" s="20">
        <v>0</v>
      </c>
      <c r="K1226" s="23">
        <v>43367</v>
      </c>
      <c r="L1226" s="24">
        <v>-72954.13</v>
      </c>
      <c r="M1226" s="25" t="s">
        <v>883</v>
      </c>
    </row>
    <row r="1227" spans="2:13" ht="15" x14ac:dyDescent="0.25">
      <c r="B1227" s="8">
        <v>43363</v>
      </c>
      <c r="C1227" s="9" t="s">
        <v>27</v>
      </c>
      <c r="D1227" s="9" t="s">
        <v>219</v>
      </c>
      <c r="E1227" s="10" t="s">
        <v>788</v>
      </c>
      <c r="F1227" s="11">
        <v>23336.37</v>
      </c>
      <c r="G1227" s="12">
        <v>-210</v>
      </c>
      <c r="H1227" s="13">
        <v>111.197</v>
      </c>
      <c r="I1227" s="11">
        <v>-15</v>
      </c>
      <c r="J1227" s="11">
        <v>0</v>
      </c>
      <c r="K1227" s="14">
        <v>43367</v>
      </c>
      <c r="L1227" s="15">
        <v>23351.37</v>
      </c>
      <c r="M1227" s="25" t="s">
        <v>885</v>
      </c>
    </row>
    <row r="1228" spans="2:13" ht="15" x14ac:dyDescent="0.25">
      <c r="B1228" s="17">
        <v>43363</v>
      </c>
      <c r="C1228" s="18" t="s">
        <v>27</v>
      </c>
      <c r="D1228" s="18" t="s">
        <v>147</v>
      </c>
      <c r="E1228" s="19" t="s">
        <v>148</v>
      </c>
      <c r="F1228" s="20">
        <v>52794.915000000001</v>
      </c>
      <c r="G1228" s="21">
        <v>-1850</v>
      </c>
      <c r="H1228" s="22">
        <v>28.5459</v>
      </c>
      <c r="I1228" s="20">
        <v>-15</v>
      </c>
      <c r="J1228" s="20">
        <v>0</v>
      </c>
      <c r="K1228" s="23">
        <v>43367</v>
      </c>
      <c r="L1228" s="24">
        <v>52809.919999999998</v>
      </c>
      <c r="M1228" s="25" t="s">
        <v>884</v>
      </c>
    </row>
    <row r="1229" spans="2:13" ht="15" x14ac:dyDescent="0.25">
      <c r="B1229" s="8">
        <v>43369</v>
      </c>
      <c r="C1229" s="9" t="s">
        <v>24</v>
      </c>
      <c r="D1229" s="9" t="s">
        <v>755</v>
      </c>
      <c r="E1229" s="10" t="s">
        <v>756</v>
      </c>
      <c r="F1229" s="11">
        <v>74219.16</v>
      </c>
      <c r="G1229" s="12">
        <v>-3600</v>
      </c>
      <c r="H1229" s="13">
        <v>20.6206</v>
      </c>
      <c r="I1229" s="11">
        <v>-15</v>
      </c>
      <c r="J1229" s="11">
        <v>0</v>
      </c>
      <c r="K1229" s="14">
        <v>43371</v>
      </c>
      <c r="L1229" s="15">
        <v>74234.16</v>
      </c>
      <c r="M1229" s="25" t="s">
        <v>884</v>
      </c>
    </row>
    <row r="1230" spans="2:13" ht="15" x14ac:dyDescent="0.25">
      <c r="B1230" s="17">
        <v>43375</v>
      </c>
      <c r="C1230" s="18" t="s">
        <v>105</v>
      </c>
      <c r="D1230" s="18" t="s">
        <v>264</v>
      </c>
      <c r="E1230" s="19" t="s">
        <v>265</v>
      </c>
      <c r="F1230" s="20">
        <v>-51460.08</v>
      </c>
      <c r="G1230" s="21">
        <v>225</v>
      </c>
      <c r="H1230" s="22">
        <v>228.6448</v>
      </c>
      <c r="I1230" s="20">
        <v>-15</v>
      </c>
      <c r="J1230" s="20">
        <v>0</v>
      </c>
      <c r="K1230" s="23">
        <v>43377</v>
      </c>
      <c r="L1230" s="24">
        <v>-51445.08</v>
      </c>
      <c r="M1230" s="25" t="s">
        <v>886</v>
      </c>
    </row>
    <row r="1231" spans="2:13" ht="15" x14ac:dyDescent="0.25">
      <c r="B1231" s="8">
        <v>43375</v>
      </c>
      <c r="C1231" s="9" t="s">
        <v>59</v>
      </c>
      <c r="D1231" s="9" t="s">
        <v>266</v>
      </c>
      <c r="E1231" s="10" t="s">
        <v>789</v>
      </c>
      <c r="F1231" s="11">
        <v>-44066.8</v>
      </c>
      <c r="G1231" s="12">
        <v>1300</v>
      </c>
      <c r="H1231" s="13">
        <v>33.886000000000003</v>
      </c>
      <c r="I1231" s="11">
        <v>-15</v>
      </c>
      <c r="J1231" s="11">
        <v>0</v>
      </c>
      <c r="K1231" s="14">
        <v>43377</v>
      </c>
      <c r="L1231" s="15">
        <v>-44051.8</v>
      </c>
      <c r="M1231" s="25" t="s">
        <v>886</v>
      </c>
    </row>
    <row r="1232" spans="2:13" ht="15" x14ac:dyDescent="0.25">
      <c r="B1232" s="17">
        <v>43375</v>
      </c>
      <c r="C1232" s="18" t="s">
        <v>105</v>
      </c>
      <c r="D1232" s="18" t="s">
        <v>533</v>
      </c>
      <c r="E1232" s="19" t="s">
        <v>790</v>
      </c>
      <c r="F1232" s="20">
        <v>-76943.687999999995</v>
      </c>
      <c r="G1232" s="21">
        <v>480</v>
      </c>
      <c r="H1232" s="22">
        <v>160.2681</v>
      </c>
      <c r="I1232" s="20">
        <v>-15</v>
      </c>
      <c r="J1232" s="20">
        <v>0</v>
      </c>
      <c r="K1232" s="23">
        <v>43377</v>
      </c>
      <c r="L1232" s="24">
        <v>-76928.69</v>
      </c>
      <c r="M1232" s="25" t="s">
        <v>886</v>
      </c>
    </row>
    <row r="1233" spans="2:13" ht="15" x14ac:dyDescent="0.25">
      <c r="B1233" s="8">
        <v>43375</v>
      </c>
      <c r="C1233" s="9" t="s">
        <v>24</v>
      </c>
      <c r="D1233" s="9" t="s">
        <v>778</v>
      </c>
      <c r="E1233" s="10" t="s">
        <v>779</v>
      </c>
      <c r="F1233" s="11">
        <v>-34561.059000000001</v>
      </c>
      <c r="G1233" s="12">
        <v>90</v>
      </c>
      <c r="H1233" s="13">
        <v>383.8451</v>
      </c>
      <c r="I1233" s="11">
        <v>-15</v>
      </c>
      <c r="J1233" s="11">
        <v>0</v>
      </c>
      <c r="K1233" s="14">
        <v>43377</v>
      </c>
      <c r="L1233" s="15">
        <v>-34546.06</v>
      </c>
      <c r="M1233" s="25" t="s">
        <v>886</v>
      </c>
    </row>
    <row r="1234" spans="2:13" ht="15" x14ac:dyDescent="0.25">
      <c r="B1234" s="17">
        <v>43375</v>
      </c>
      <c r="C1234" s="18" t="s">
        <v>105</v>
      </c>
      <c r="D1234" s="18" t="s">
        <v>664</v>
      </c>
      <c r="E1234" s="19" t="s">
        <v>791</v>
      </c>
      <c r="F1234" s="20">
        <v>115526.99100000001</v>
      </c>
      <c r="G1234" s="21">
        <v>-730</v>
      </c>
      <c r="H1234" s="22">
        <v>158.27670000000001</v>
      </c>
      <c r="I1234" s="20">
        <v>-15</v>
      </c>
      <c r="J1234" s="20">
        <v>0</v>
      </c>
      <c r="K1234" s="23">
        <v>43377</v>
      </c>
      <c r="L1234" s="24">
        <v>115541.99</v>
      </c>
      <c r="M1234" s="25" t="s">
        <v>885</v>
      </c>
    </row>
    <row r="1235" spans="2:13" ht="15" x14ac:dyDescent="0.25">
      <c r="B1235" s="8">
        <v>43375</v>
      </c>
      <c r="C1235" s="9" t="s">
        <v>59</v>
      </c>
      <c r="D1235" s="9" t="s">
        <v>735</v>
      </c>
      <c r="E1235" s="10" t="s">
        <v>792</v>
      </c>
      <c r="F1235" s="11">
        <v>21040.47</v>
      </c>
      <c r="G1235" s="12">
        <v>-300</v>
      </c>
      <c r="H1235" s="13">
        <v>70.184899999999999</v>
      </c>
      <c r="I1235" s="11">
        <v>-15</v>
      </c>
      <c r="J1235" s="11">
        <v>0</v>
      </c>
      <c r="K1235" s="14">
        <v>43377</v>
      </c>
      <c r="L1235" s="15">
        <v>21055.47</v>
      </c>
      <c r="M1235" s="25" t="s">
        <v>884</v>
      </c>
    </row>
    <row r="1236" spans="2:13" ht="15" x14ac:dyDescent="0.25">
      <c r="B1236" s="17">
        <v>43377</v>
      </c>
      <c r="C1236" s="18" t="s">
        <v>44</v>
      </c>
      <c r="D1236" s="18" t="s">
        <v>793</v>
      </c>
      <c r="E1236" s="19" t="s">
        <v>794</v>
      </c>
      <c r="F1236" s="20">
        <v>-56622.07</v>
      </c>
      <c r="G1236" s="21">
        <v>650</v>
      </c>
      <c r="H1236" s="22">
        <v>87.087800000000001</v>
      </c>
      <c r="I1236" s="20">
        <v>-15</v>
      </c>
      <c r="J1236" s="20">
        <v>0</v>
      </c>
      <c r="K1236" s="23">
        <v>43382</v>
      </c>
      <c r="L1236" s="24">
        <v>-56607.07</v>
      </c>
      <c r="M1236" s="25" t="s">
        <v>883</v>
      </c>
    </row>
    <row r="1237" spans="2:13" ht="15" x14ac:dyDescent="0.25">
      <c r="B1237" s="8">
        <v>43377</v>
      </c>
      <c r="C1237" s="9" t="s">
        <v>68</v>
      </c>
      <c r="D1237" s="9" t="s">
        <v>151</v>
      </c>
      <c r="E1237" s="10" t="s">
        <v>152</v>
      </c>
      <c r="F1237" s="11">
        <v>-37539.606</v>
      </c>
      <c r="G1237" s="12">
        <v>420</v>
      </c>
      <c r="H1237" s="13">
        <v>89.344300000000004</v>
      </c>
      <c r="I1237" s="11">
        <v>-15</v>
      </c>
      <c r="J1237" s="11">
        <v>0</v>
      </c>
      <c r="K1237" s="14">
        <v>43382</v>
      </c>
      <c r="L1237" s="15">
        <v>-37524.61</v>
      </c>
      <c r="M1237" s="25" t="s">
        <v>886</v>
      </c>
    </row>
    <row r="1238" spans="2:13" ht="15" x14ac:dyDescent="0.25">
      <c r="B1238" s="17">
        <v>43377</v>
      </c>
      <c r="C1238" s="18" t="s">
        <v>44</v>
      </c>
      <c r="D1238" s="18" t="s">
        <v>254</v>
      </c>
      <c r="E1238" s="19" t="s">
        <v>795</v>
      </c>
      <c r="F1238" s="20">
        <v>47087.071999999993</v>
      </c>
      <c r="G1238" s="21">
        <v>-670</v>
      </c>
      <c r="H1238" s="22">
        <v>70.301599999999993</v>
      </c>
      <c r="I1238" s="20">
        <v>-15</v>
      </c>
      <c r="J1238" s="20">
        <v>0</v>
      </c>
      <c r="K1238" s="23">
        <v>43382</v>
      </c>
      <c r="L1238" s="24">
        <v>47102.07</v>
      </c>
      <c r="M1238" s="25" t="s">
        <v>884</v>
      </c>
    </row>
    <row r="1239" spans="2:13" ht="15" x14ac:dyDescent="0.25">
      <c r="B1239" s="8">
        <v>43377</v>
      </c>
      <c r="C1239" s="9" t="s">
        <v>44</v>
      </c>
      <c r="D1239" s="9" t="s">
        <v>768</v>
      </c>
      <c r="E1239" s="10" t="s">
        <v>796</v>
      </c>
      <c r="F1239" s="11">
        <v>23906.904999999999</v>
      </c>
      <c r="G1239" s="12">
        <v>-350</v>
      </c>
      <c r="H1239" s="13">
        <v>68.348299999999995</v>
      </c>
      <c r="I1239" s="11">
        <v>-15</v>
      </c>
      <c r="J1239" s="11">
        <v>0</v>
      </c>
      <c r="K1239" s="14">
        <v>43382</v>
      </c>
      <c r="L1239" s="15">
        <v>23921.91</v>
      </c>
      <c r="M1239" s="25" t="s">
        <v>885</v>
      </c>
    </row>
    <row r="1240" spans="2:13" ht="15" x14ac:dyDescent="0.25">
      <c r="B1240" s="17">
        <v>43377</v>
      </c>
      <c r="C1240" s="18" t="s">
        <v>68</v>
      </c>
      <c r="D1240" s="18" t="s">
        <v>248</v>
      </c>
      <c r="E1240" s="19" t="s">
        <v>249</v>
      </c>
      <c r="F1240" s="20">
        <v>39000.76</v>
      </c>
      <c r="G1240" s="21">
        <v>-160</v>
      </c>
      <c r="H1240" s="22">
        <v>243.8485</v>
      </c>
      <c r="I1240" s="20">
        <v>-15</v>
      </c>
      <c r="J1240" s="20">
        <v>0</v>
      </c>
      <c r="K1240" s="23">
        <v>43382</v>
      </c>
      <c r="L1240" s="24">
        <v>39015.760000000002</v>
      </c>
      <c r="M1240" s="25" t="s">
        <v>885</v>
      </c>
    </row>
    <row r="1241" spans="2:13" ht="15" x14ac:dyDescent="0.25">
      <c r="B1241" s="8">
        <v>43384</v>
      </c>
      <c r="C1241" s="9" t="s">
        <v>13</v>
      </c>
      <c r="D1241" s="9" t="s">
        <v>797</v>
      </c>
      <c r="E1241" s="10" t="s">
        <v>798</v>
      </c>
      <c r="F1241" s="11">
        <v>-74727.534999999989</v>
      </c>
      <c r="G1241" s="12">
        <v>850</v>
      </c>
      <c r="H1241" s="13">
        <v>87.897099999999995</v>
      </c>
      <c r="I1241" s="11">
        <v>-15</v>
      </c>
      <c r="J1241" s="11">
        <v>0</v>
      </c>
      <c r="K1241" s="14">
        <v>43388</v>
      </c>
      <c r="L1241" s="15">
        <v>-74712.539999999994</v>
      </c>
      <c r="M1241" s="25" t="s">
        <v>883</v>
      </c>
    </row>
    <row r="1242" spans="2:13" ht="15" x14ac:dyDescent="0.25">
      <c r="B1242" s="17">
        <v>43384</v>
      </c>
      <c r="C1242" s="18" t="s">
        <v>13</v>
      </c>
      <c r="D1242" s="18" t="s">
        <v>95</v>
      </c>
      <c r="E1242" s="19" t="s">
        <v>96</v>
      </c>
      <c r="F1242" s="20">
        <v>78455.875</v>
      </c>
      <c r="G1242" s="21">
        <v>-1750</v>
      </c>
      <c r="H1242" s="22">
        <v>44.840499999999999</v>
      </c>
      <c r="I1242" s="20">
        <v>-15</v>
      </c>
      <c r="J1242" s="20">
        <v>0</v>
      </c>
      <c r="K1242" s="23">
        <v>43388</v>
      </c>
      <c r="L1242" s="24">
        <v>78470.880000000005</v>
      </c>
      <c r="M1242" s="25" t="s">
        <v>884</v>
      </c>
    </row>
    <row r="1243" spans="2:13" ht="15" x14ac:dyDescent="0.25">
      <c r="B1243" s="8">
        <v>43389</v>
      </c>
      <c r="C1243" s="9" t="s">
        <v>59</v>
      </c>
      <c r="D1243" s="9" t="s">
        <v>799</v>
      </c>
      <c r="E1243" s="10" t="s">
        <v>800</v>
      </c>
      <c r="F1243" s="11">
        <v>-75687.87</v>
      </c>
      <c r="G1243" s="12">
        <v>700</v>
      </c>
      <c r="H1243" s="13">
        <v>108.1041</v>
      </c>
      <c r="I1243" s="11">
        <v>-15</v>
      </c>
      <c r="J1243" s="11">
        <v>0</v>
      </c>
      <c r="K1243" s="14">
        <v>43391</v>
      </c>
      <c r="L1243" s="15">
        <v>-75672.87</v>
      </c>
      <c r="M1243" s="25" t="s">
        <v>883</v>
      </c>
    </row>
    <row r="1244" spans="2:13" ht="15" x14ac:dyDescent="0.25">
      <c r="B1244" s="17">
        <v>43389</v>
      </c>
      <c r="C1244" s="18" t="s">
        <v>24</v>
      </c>
      <c r="D1244" s="18" t="s">
        <v>75</v>
      </c>
      <c r="E1244" s="19" t="s">
        <v>757</v>
      </c>
      <c r="F1244" s="20">
        <v>-23052.620000000003</v>
      </c>
      <c r="G1244" s="21">
        <v>200</v>
      </c>
      <c r="H1244" s="22">
        <v>115.18810000000001</v>
      </c>
      <c r="I1244" s="20">
        <v>-15</v>
      </c>
      <c r="J1244" s="20">
        <v>0</v>
      </c>
      <c r="K1244" s="23">
        <v>43391</v>
      </c>
      <c r="L1244" s="24">
        <v>-23037.62</v>
      </c>
      <c r="M1244" s="25" t="s">
        <v>886</v>
      </c>
    </row>
    <row r="1245" spans="2:13" ht="15" x14ac:dyDescent="0.25">
      <c r="B1245" s="8">
        <v>43389</v>
      </c>
      <c r="C1245" s="9" t="s">
        <v>24</v>
      </c>
      <c r="D1245" s="9" t="s">
        <v>568</v>
      </c>
      <c r="E1245" s="10" t="s">
        <v>801</v>
      </c>
      <c r="F1245" s="11">
        <v>97805.25</v>
      </c>
      <c r="G1245" s="12">
        <v>-2750</v>
      </c>
      <c r="H1245" s="13">
        <v>35.570999999999998</v>
      </c>
      <c r="I1245" s="11">
        <v>-15</v>
      </c>
      <c r="J1245" s="11">
        <v>0</v>
      </c>
      <c r="K1245" s="14">
        <v>43391</v>
      </c>
      <c r="L1245" s="15">
        <v>97820.25</v>
      </c>
      <c r="M1245" s="25" t="s">
        <v>884</v>
      </c>
    </row>
    <row r="1246" spans="2:13" ht="15" x14ac:dyDescent="0.25">
      <c r="B1246" s="17">
        <v>43392</v>
      </c>
      <c r="C1246" s="18" t="s">
        <v>17</v>
      </c>
      <c r="D1246" s="18" t="s">
        <v>42</v>
      </c>
      <c r="E1246" s="19" t="s">
        <v>43</v>
      </c>
      <c r="F1246" s="20">
        <v>21136.26</v>
      </c>
      <c r="G1246" s="21">
        <v>-130</v>
      </c>
      <c r="H1246" s="22">
        <v>162.702</v>
      </c>
      <c r="I1246" s="20">
        <v>-15</v>
      </c>
      <c r="J1246" s="20">
        <v>0</v>
      </c>
      <c r="K1246" s="23">
        <v>43396</v>
      </c>
      <c r="L1246" s="24">
        <v>21151.26</v>
      </c>
      <c r="M1246" s="25" t="s">
        <v>885</v>
      </c>
    </row>
    <row r="1247" spans="2:13" ht="15" x14ac:dyDescent="0.25">
      <c r="B1247" s="8">
        <v>43398</v>
      </c>
      <c r="C1247" s="9" t="s">
        <v>650</v>
      </c>
      <c r="D1247" s="9" t="s">
        <v>469</v>
      </c>
      <c r="E1247" s="10" t="s">
        <v>470</v>
      </c>
      <c r="F1247" s="11">
        <v>-22938.985000000001</v>
      </c>
      <c r="G1247" s="12">
        <v>350</v>
      </c>
      <c r="H1247" s="13">
        <v>65.497100000000003</v>
      </c>
      <c r="I1247" s="11">
        <v>-15</v>
      </c>
      <c r="J1247" s="11">
        <v>0</v>
      </c>
      <c r="K1247" s="14">
        <v>43402</v>
      </c>
      <c r="L1247" s="15">
        <v>-22923.99</v>
      </c>
      <c r="M1247" s="25" t="s">
        <v>886</v>
      </c>
    </row>
    <row r="1248" spans="2:13" ht="15" x14ac:dyDescent="0.25">
      <c r="B1248" s="17">
        <v>43398</v>
      </c>
      <c r="C1248" s="18" t="s">
        <v>650</v>
      </c>
      <c r="D1248" s="18" t="s">
        <v>765</v>
      </c>
      <c r="E1248" s="19" t="s">
        <v>390</v>
      </c>
      <c r="F1248" s="20">
        <v>43094.99</v>
      </c>
      <c r="G1248" s="21">
        <v>-1100</v>
      </c>
      <c r="H1248" s="22">
        <v>39.190899999999999</v>
      </c>
      <c r="I1248" s="20">
        <v>-15</v>
      </c>
      <c r="J1248" s="20">
        <v>0</v>
      </c>
      <c r="K1248" s="23">
        <v>43402</v>
      </c>
      <c r="L1248" s="24">
        <v>43109.99</v>
      </c>
      <c r="M1248" s="25" t="s">
        <v>884</v>
      </c>
    </row>
    <row r="1249" spans="2:13" ht="15" x14ac:dyDescent="0.25">
      <c r="B1249" s="8">
        <v>43403</v>
      </c>
      <c r="C1249" s="9" t="s">
        <v>24</v>
      </c>
      <c r="D1249" s="9" t="s">
        <v>751</v>
      </c>
      <c r="E1249" s="10" t="s">
        <v>802</v>
      </c>
      <c r="F1249" s="11">
        <v>97567.570999999996</v>
      </c>
      <c r="G1249" s="12">
        <v>-1970</v>
      </c>
      <c r="H1249" s="13">
        <v>49.534300000000002</v>
      </c>
      <c r="I1249" s="11">
        <v>-15</v>
      </c>
      <c r="J1249" s="11">
        <v>0</v>
      </c>
      <c r="K1249" s="14">
        <v>43405</v>
      </c>
      <c r="L1249" s="15">
        <v>97582.57</v>
      </c>
      <c r="M1249" s="25" t="s">
        <v>884</v>
      </c>
    </row>
    <row r="1250" spans="2:13" ht="15" x14ac:dyDescent="0.25">
      <c r="B1250" s="17">
        <v>43409</v>
      </c>
      <c r="C1250" s="18" t="s">
        <v>11</v>
      </c>
      <c r="D1250" s="18" t="s">
        <v>22</v>
      </c>
      <c r="E1250" s="19" t="s">
        <v>770</v>
      </c>
      <c r="F1250" s="20">
        <v>-21576.75</v>
      </c>
      <c r="G1250" s="21">
        <v>210</v>
      </c>
      <c r="H1250" s="22">
        <v>102.675</v>
      </c>
      <c r="I1250" s="20">
        <v>-15</v>
      </c>
      <c r="J1250" s="20">
        <v>0</v>
      </c>
      <c r="K1250" s="23">
        <v>43411</v>
      </c>
      <c r="L1250" s="24">
        <v>-21561.75</v>
      </c>
      <c r="M1250" s="25" t="s">
        <v>886</v>
      </c>
    </row>
    <row r="1251" spans="2:13" ht="15" x14ac:dyDescent="0.25">
      <c r="B1251" s="8">
        <v>43409</v>
      </c>
      <c r="C1251" s="9" t="s">
        <v>24</v>
      </c>
      <c r="D1251" s="9" t="s">
        <v>804</v>
      </c>
      <c r="E1251" s="10" t="s">
        <v>805</v>
      </c>
      <c r="F1251" s="11">
        <v>-78852.12</v>
      </c>
      <c r="G1251" s="12">
        <v>900</v>
      </c>
      <c r="H1251" s="13">
        <v>87.596800000000002</v>
      </c>
      <c r="I1251" s="11">
        <v>-15</v>
      </c>
      <c r="J1251" s="11">
        <v>0</v>
      </c>
      <c r="K1251" s="14">
        <v>43411</v>
      </c>
      <c r="L1251" s="15">
        <v>-78837.119999999995</v>
      </c>
      <c r="M1251" s="25" t="s">
        <v>883</v>
      </c>
    </row>
    <row r="1252" spans="2:13" ht="15" x14ac:dyDescent="0.25">
      <c r="B1252" s="17">
        <v>43410</v>
      </c>
      <c r="C1252" s="18" t="s">
        <v>105</v>
      </c>
      <c r="D1252" s="18" t="s">
        <v>294</v>
      </c>
      <c r="E1252" s="19" t="s">
        <v>295</v>
      </c>
      <c r="F1252" s="20">
        <v>-43038.239999999998</v>
      </c>
      <c r="G1252" s="21">
        <v>400</v>
      </c>
      <c r="H1252" s="22">
        <v>107.5581</v>
      </c>
      <c r="I1252" s="20">
        <v>-15</v>
      </c>
      <c r="J1252" s="20">
        <v>0</v>
      </c>
      <c r="K1252" s="23">
        <v>43412</v>
      </c>
      <c r="L1252" s="24">
        <v>-43023.24</v>
      </c>
      <c r="M1252" s="25" t="s">
        <v>886</v>
      </c>
    </row>
    <row r="1253" spans="2:13" ht="15" x14ac:dyDescent="0.25">
      <c r="B1253" s="8">
        <v>43410</v>
      </c>
      <c r="C1253" s="9" t="s">
        <v>105</v>
      </c>
      <c r="D1253" s="9" t="s">
        <v>556</v>
      </c>
      <c r="E1253" s="10" t="s">
        <v>557</v>
      </c>
      <c r="F1253" s="11">
        <v>96884.900000000009</v>
      </c>
      <c r="G1253" s="12">
        <v>-1000</v>
      </c>
      <c r="H1253" s="13">
        <v>96.899900000000002</v>
      </c>
      <c r="I1253" s="11">
        <v>-15</v>
      </c>
      <c r="J1253" s="11">
        <v>0</v>
      </c>
      <c r="K1253" s="14">
        <v>43412</v>
      </c>
      <c r="L1253" s="15">
        <v>96899.9</v>
      </c>
      <c r="M1253" s="25" t="s">
        <v>885</v>
      </c>
    </row>
    <row r="1254" spans="2:13" ht="15" x14ac:dyDescent="0.25">
      <c r="B1254" s="17">
        <v>43416</v>
      </c>
      <c r="C1254" s="18" t="s">
        <v>11</v>
      </c>
      <c r="D1254" s="18" t="s">
        <v>703</v>
      </c>
      <c r="E1254" s="19" t="s">
        <v>704</v>
      </c>
      <c r="F1254" s="20">
        <v>37085.040000000001</v>
      </c>
      <c r="G1254" s="21">
        <v>-600</v>
      </c>
      <c r="H1254" s="22">
        <v>61.833399999999997</v>
      </c>
      <c r="I1254" s="20">
        <v>-15</v>
      </c>
      <c r="J1254" s="20">
        <v>0</v>
      </c>
      <c r="K1254" s="23">
        <v>43418</v>
      </c>
      <c r="L1254" s="24">
        <v>37100.04</v>
      </c>
      <c r="M1254" s="25" t="s">
        <v>884</v>
      </c>
    </row>
    <row r="1255" spans="2:13" ht="15" x14ac:dyDescent="0.25">
      <c r="B1255" s="8">
        <v>43431</v>
      </c>
      <c r="C1255" s="9" t="s">
        <v>11</v>
      </c>
      <c r="D1255" s="9" t="s">
        <v>401</v>
      </c>
      <c r="E1255" s="10" t="s">
        <v>806</v>
      </c>
      <c r="F1255" s="11">
        <v>68784.72</v>
      </c>
      <c r="G1255" s="12">
        <v>-600</v>
      </c>
      <c r="H1255" s="13">
        <v>114.6662</v>
      </c>
      <c r="I1255" s="11">
        <v>-15</v>
      </c>
      <c r="J1255" s="11">
        <v>0</v>
      </c>
      <c r="K1255" s="14">
        <v>43433</v>
      </c>
      <c r="L1255" s="15">
        <v>68799.72</v>
      </c>
      <c r="M1255" s="25" t="s">
        <v>884</v>
      </c>
    </row>
    <row r="1256" spans="2:13" ht="15" x14ac:dyDescent="0.25">
      <c r="B1256" s="17">
        <v>43432</v>
      </c>
      <c r="C1256" s="18" t="s">
        <v>54</v>
      </c>
      <c r="D1256" s="18" t="s">
        <v>232</v>
      </c>
      <c r="E1256" s="19" t="s">
        <v>807</v>
      </c>
      <c r="F1256" s="20">
        <v>-72945.262499999997</v>
      </c>
      <c r="G1256" s="21">
        <v>225</v>
      </c>
      <c r="H1256" s="22">
        <v>324.1345</v>
      </c>
      <c r="I1256" s="20">
        <v>-15</v>
      </c>
      <c r="J1256" s="20">
        <v>0</v>
      </c>
      <c r="K1256" s="23">
        <v>43434</v>
      </c>
      <c r="L1256" s="24">
        <v>-72930.259999999995</v>
      </c>
      <c r="M1256" s="25" t="s">
        <v>883</v>
      </c>
    </row>
    <row r="1257" spans="2:13" ht="15" x14ac:dyDescent="0.25">
      <c r="B1257" s="8">
        <v>43432</v>
      </c>
      <c r="C1257" s="9" t="s">
        <v>24</v>
      </c>
      <c r="D1257" s="9" t="s">
        <v>784</v>
      </c>
      <c r="E1257" s="10" t="s">
        <v>785</v>
      </c>
      <c r="F1257" s="11">
        <v>90593.099999999991</v>
      </c>
      <c r="G1257" s="12">
        <v>-1100</v>
      </c>
      <c r="H1257" s="13">
        <v>82.370999999999995</v>
      </c>
      <c r="I1257" s="11">
        <v>-15</v>
      </c>
      <c r="J1257" s="11">
        <v>0</v>
      </c>
      <c r="K1257" s="14">
        <v>43434</v>
      </c>
      <c r="L1257" s="15">
        <v>90608.1</v>
      </c>
      <c r="M1257" s="25" t="s">
        <v>884</v>
      </c>
    </row>
    <row r="1258" spans="2:13" ht="15" x14ac:dyDescent="0.25">
      <c r="B1258" s="17">
        <v>43432</v>
      </c>
      <c r="C1258" s="18" t="s">
        <v>54</v>
      </c>
      <c r="D1258" s="18" t="s">
        <v>204</v>
      </c>
      <c r="E1258" s="19" t="s">
        <v>774</v>
      </c>
      <c r="F1258" s="20">
        <v>85066.327499999999</v>
      </c>
      <c r="G1258" s="21">
        <v>-325</v>
      </c>
      <c r="H1258" s="22">
        <v>261.78870000000001</v>
      </c>
      <c r="I1258" s="20">
        <v>-15</v>
      </c>
      <c r="J1258" s="20">
        <v>0</v>
      </c>
      <c r="K1258" s="23">
        <v>43434</v>
      </c>
      <c r="L1258" s="24">
        <v>85081.33</v>
      </c>
      <c r="M1258" s="25" t="s">
        <v>884</v>
      </c>
    </row>
    <row r="1259" spans="2:13" ht="15" x14ac:dyDescent="0.25">
      <c r="B1259" s="8">
        <v>43433</v>
      </c>
      <c r="C1259" s="9" t="s">
        <v>105</v>
      </c>
      <c r="D1259" s="9" t="s">
        <v>808</v>
      </c>
      <c r="E1259" s="10" t="s">
        <v>809</v>
      </c>
      <c r="F1259" s="11">
        <v>-117834.09999999999</v>
      </c>
      <c r="G1259" s="12">
        <v>1400</v>
      </c>
      <c r="H1259" s="13">
        <v>84.156499999999994</v>
      </c>
      <c r="I1259" s="11">
        <v>-15</v>
      </c>
      <c r="J1259" s="11">
        <v>0</v>
      </c>
      <c r="K1259" s="14">
        <v>43437</v>
      </c>
      <c r="L1259" s="15">
        <v>-117819.1</v>
      </c>
      <c r="M1259" s="25" t="s">
        <v>883</v>
      </c>
    </row>
    <row r="1260" spans="2:13" ht="15" x14ac:dyDescent="0.25">
      <c r="B1260" s="17">
        <v>43434</v>
      </c>
      <c r="C1260" s="18" t="s">
        <v>27</v>
      </c>
      <c r="D1260" s="18" t="s">
        <v>810</v>
      </c>
      <c r="E1260" s="19" t="s">
        <v>811</v>
      </c>
      <c r="F1260" s="20">
        <v>-33607</v>
      </c>
      <c r="G1260" s="21">
        <v>5000</v>
      </c>
      <c r="H1260" s="22">
        <v>6.7183999999999999</v>
      </c>
      <c r="I1260" s="20">
        <v>-15</v>
      </c>
      <c r="J1260" s="20">
        <v>0</v>
      </c>
      <c r="K1260" s="23">
        <v>43438</v>
      </c>
      <c r="L1260" s="24">
        <v>-33592</v>
      </c>
      <c r="M1260" s="25" t="s">
        <v>883</v>
      </c>
    </row>
    <row r="1261" spans="2:13" ht="15" x14ac:dyDescent="0.25">
      <c r="B1261" s="8">
        <v>43434</v>
      </c>
      <c r="C1261" s="9" t="s">
        <v>27</v>
      </c>
      <c r="D1261" s="9" t="s">
        <v>537</v>
      </c>
      <c r="E1261" s="10" t="s">
        <v>538</v>
      </c>
      <c r="F1261" s="11">
        <v>59264.28</v>
      </c>
      <c r="G1261" s="12">
        <v>-575</v>
      </c>
      <c r="H1261" s="13">
        <v>103.09439999999999</v>
      </c>
      <c r="I1261" s="11">
        <v>-15</v>
      </c>
      <c r="J1261" s="11">
        <v>0</v>
      </c>
      <c r="K1261" s="14">
        <v>43438</v>
      </c>
      <c r="L1261" s="15">
        <v>59279.28</v>
      </c>
      <c r="M1261" s="25" t="s">
        <v>884</v>
      </c>
    </row>
    <row r="1262" spans="2:13" ht="15" x14ac:dyDescent="0.25">
      <c r="B1262" s="17">
        <v>43434</v>
      </c>
      <c r="C1262" s="18" t="s">
        <v>27</v>
      </c>
      <c r="D1262" s="18" t="s">
        <v>485</v>
      </c>
      <c r="E1262" s="19" t="s">
        <v>486</v>
      </c>
      <c r="F1262" s="20">
        <v>19696.05</v>
      </c>
      <c r="G1262" s="21">
        <v>-750</v>
      </c>
      <c r="H1262" s="22">
        <v>26.281400000000001</v>
      </c>
      <c r="I1262" s="20">
        <v>-15</v>
      </c>
      <c r="J1262" s="20">
        <v>0</v>
      </c>
      <c r="K1262" s="23">
        <v>43438</v>
      </c>
      <c r="L1262" s="24">
        <v>19711.05</v>
      </c>
      <c r="M1262" s="25" t="s">
        <v>885</v>
      </c>
    </row>
    <row r="1263" spans="2:13" ht="15" x14ac:dyDescent="0.25">
      <c r="B1263" s="8">
        <v>43474</v>
      </c>
      <c r="C1263" s="9" t="s">
        <v>11</v>
      </c>
      <c r="D1263" s="9" t="s">
        <v>177</v>
      </c>
      <c r="E1263" s="10" t="s">
        <v>178</v>
      </c>
      <c r="F1263" s="11">
        <v>-73739.28</v>
      </c>
      <c r="G1263" s="12">
        <v>350</v>
      </c>
      <c r="H1263" s="13">
        <v>210.64080000000001</v>
      </c>
      <c r="I1263" s="11">
        <v>-15</v>
      </c>
      <c r="J1263" s="11">
        <v>0</v>
      </c>
      <c r="K1263" s="14">
        <v>43476</v>
      </c>
      <c r="L1263" s="15">
        <v>-73724.28</v>
      </c>
      <c r="M1263" s="25" t="s">
        <v>883</v>
      </c>
    </row>
    <row r="1264" spans="2:13" ht="15" x14ac:dyDescent="0.25">
      <c r="B1264" s="17">
        <v>43474</v>
      </c>
      <c r="C1264" s="18" t="s">
        <v>375</v>
      </c>
      <c r="D1264" s="18" t="s">
        <v>376</v>
      </c>
      <c r="E1264" s="19" t="s">
        <v>377</v>
      </c>
      <c r="F1264" s="20">
        <v>-335050.87</v>
      </c>
      <c r="G1264" s="21">
        <v>1300</v>
      </c>
      <c r="H1264" s="22">
        <v>257.7199</v>
      </c>
      <c r="I1264" s="20">
        <v>-15</v>
      </c>
      <c r="J1264" s="20">
        <v>0</v>
      </c>
      <c r="K1264" s="23">
        <v>43476</v>
      </c>
      <c r="L1264" s="24">
        <v>-335035.87</v>
      </c>
      <c r="M1264" s="25" t="s">
        <v>883</v>
      </c>
    </row>
    <row r="1265" spans="2:14" ht="15" x14ac:dyDescent="0.25">
      <c r="B1265" s="8">
        <v>43474</v>
      </c>
      <c r="C1265" s="9" t="s">
        <v>68</v>
      </c>
      <c r="D1265" s="9" t="s">
        <v>151</v>
      </c>
      <c r="E1265" s="10" t="s">
        <v>152</v>
      </c>
      <c r="F1265" s="11">
        <v>149867.69199999998</v>
      </c>
      <c r="G1265" s="12">
        <v>-1720</v>
      </c>
      <c r="H1265" s="13">
        <v>87.141099999999994</v>
      </c>
      <c r="I1265" s="11">
        <v>-15</v>
      </c>
      <c r="J1265" s="11">
        <v>0</v>
      </c>
      <c r="K1265" s="14">
        <v>43476</v>
      </c>
      <c r="L1265" s="15">
        <v>149882.69</v>
      </c>
      <c r="M1265" s="25" t="s">
        <v>884</v>
      </c>
    </row>
    <row r="1266" spans="2:14" ht="15" x14ac:dyDescent="0.25">
      <c r="B1266" s="17">
        <v>43479</v>
      </c>
      <c r="C1266" s="18" t="s">
        <v>68</v>
      </c>
      <c r="D1266" s="18" t="s">
        <v>393</v>
      </c>
      <c r="E1266" s="19" t="s">
        <v>394</v>
      </c>
      <c r="F1266" s="20">
        <v>-105846</v>
      </c>
      <c r="G1266" s="21">
        <v>3000</v>
      </c>
      <c r="H1266" s="22">
        <v>35.277000000000001</v>
      </c>
      <c r="I1266" s="20">
        <v>-15</v>
      </c>
      <c r="J1266" s="20">
        <v>0</v>
      </c>
      <c r="K1266" s="23">
        <v>43481</v>
      </c>
      <c r="L1266" s="24">
        <v>-105831</v>
      </c>
      <c r="M1266" s="25" t="s">
        <v>883</v>
      </c>
    </row>
    <row r="1267" spans="2:14" ht="15" x14ac:dyDescent="0.25">
      <c r="B1267" s="8">
        <v>43479</v>
      </c>
      <c r="C1267" s="9" t="s">
        <v>68</v>
      </c>
      <c r="D1267" s="9" t="s">
        <v>324</v>
      </c>
      <c r="E1267" s="10" t="s">
        <v>325</v>
      </c>
      <c r="F1267" s="11">
        <v>162392.07999999999</v>
      </c>
      <c r="G1267" s="12">
        <v>-2200</v>
      </c>
      <c r="H1267" s="13">
        <v>73.821399999999997</v>
      </c>
      <c r="I1267" s="11">
        <v>-15</v>
      </c>
      <c r="J1267" s="11">
        <v>0</v>
      </c>
      <c r="K1267" s="14">
        <v>43481</v>
      </c>
      <c r="L1267" s="15">
        <v>162407.07999999999</v>
      </c>
      <c r="M1267" s="25" t="s">
        <v>884</v>
      </c>
    </row>
    <row r="1268" spans="2:14" ht="15" x14ac:dyDescent="0.25">
      <c r="B1268" s="17">
        <v>43483</v>
      </c>
      <c r="C1268" s="18" t="s">
        <v>27</v>
      </c>
      <c r="D1268" s="18" t="s">
        <v>415</v>
      </c>
      <c r="E1268" s="19" t="s">
        <v>416</v>
      </c>
      <c r="F1268" s="20">
        <v>57170.648999999998</v>
      </c>
      <c r="G1268" s="21">
        <v>-1805</v>
      </c>
      <c r="H1268" s="22">
        <v>31.681799999999999</v>
      </c>
      <c r="I1268" s="20">
        <v>-15</v>
      </c>
      <c r="J1268" s="20">
        <v>0</v>
      </c>
      <c r="K1268" s="23">
        <v>43488</v>
      </c>
      <c r="L1268" s="24">
        <v>57185.65</v>
      </c>
      <c r="M1268" s="25" t="s">
        <v>884</v>
      </c>
    </row>
    <row r="1269" spans="2:14" ht="15" x14ac:dyDescent="0.25">
      <c r="B1269" s="8">
        <v>43487</v>
      </c>
      <c r="C1269" s="9" t="s">
        <v>24</v>
      </c>
      <c r="D1269" s="9" t="s">
        <v>812</v>
      </c>
      <c r="E1269" s="10" t="s">
        <v>813</v>
      </c>
      <c r="F1269" s="11">
        <v>-69227.98000000001</v>
      </c>
      <c r="G1269" s="12">
        <v>200</v>
      </c>
      <c r="H1269" s="13">
        <v>346.06490000000002</v>
      </c>
      <c r="I1269" s="11">
        <v>-15</v>
      </c>
      <c r="J1269" s="11">
        <v>0</v>
      </c>
      <c r="K1269" s="14">
        <v>43489</v>
      </c>
      <c r="L1269" s="15">
        <v>-69212.98</v>
      </c>
      <c r="M1269" s="25" t="s">
        <v>883</v>
      </c>
    </row>
    <row r="1270" spans="2:14" ht="15" x14ac:dyDescent="0.25">
      <c r="B1270" s="17">
        <v>43487</v>
      </c>
      <c r="C1270" s="18" t="s">
        <v>24</v>
      </c>
      <c r="D1270" s="18" t="s">
        <v>357</v>
      </c>
      <c r="E1270" s="19" t="s">
        <v>814</v>
      </c>
      <c r="F1270" s="20">
        <v>63733.96</v>
      </c>
      <c r="G1270" s="21">
        <v>-1600</v>
      </c>
      <c r="H1270" s="22">
        <v>39.8431</v>
      </c>
      <c r="I1270" s="20">
        <v>-15</v>
      </c>
      <c r="J1270" s="20">
        <v>0</v>
      </c>
      <c r="K1270" s="23">
        <v>43489</v>
      </c>
      <c r="L1270" s="24">
        <v>63748.959999999999</v>
      </c>
      <c r="M1270" s="43" t="s">
        <v>884</v>
      </c>
      <c r="N1270" s="1" t="s">
        <v>890</v>
      </c>
    </row>
    <row r="1271" spans="2:14" ht="15" x14ac:dyDescent="0.25">
      <c r="B1271" s="8">
        <v>43493</v>
      </c>
      <c r="C1271" s="9" t="s">
        <v>24</v>
      </c>
      <c r="D1271" s="9" t="s">
        <v>221</v>
      </c>
      <c r="E1271" s="10" t="s">
        <v>896</v>
      </c>
      <c r="F1271" s="11">
        <v>-24413.65</v>
      </c>
      <c r="G1271" s="12">
        <v>500</v>
      </c>
      <c r="H1271" s="13">
        <v>48.7973</v>
      </c>
      <c r="I1271" s="11">
        <v>-15</v>
      </c>
      <c r="J1271" s="11">
        <v>0</v>
      </c>
      <c r="K1271" s="14">
        <v>43495</v>
      </c>
      <c r="L1271" s="15">
        <v>-24398.65</v>
      </c>
      <c r="M1271" s="25" t="s">
        <v>883</v>
      </c>
    </row>
    <row r="1272" spans="2:14" ht="15" x14ac:dyDescent="0.25">
      <c r="B1272" s="17">
        <v>43493</v>
      </c>
      <c r="C1272" s="18" t="s">
        <v>24</v>
      </c>
      <c r="D1272" s="18" t="s">
        <v>744</v>
      </c>
      <c r="E1272" s="19" t="s">
        <v>745</v>
      </c>
      <c r="F1272" s="20">
        <v>95007.540000000008</v>
      </c>
      <c r="G1272" s="21">
        <v>-600</v>
      </c>
      <c r="H1272" s="22">
        <v>158.37090000000001</v>
      </c>
      <c r="I1272" s="20">
        <v>-15</v>
      </c>
      <c r="J1272" s="20">
        <v>0</v>
      </c>
      <c r="K1272" s="23">
        <v>43495</v>
      </c>
      <c r="L1272" s="24">
        <v>95022.54</v>
      </c>
      <c r="M1272" s="25" t="s">
        <v>884</v>
      </c>
    </row>
    <row r="1273" spans="2:14" ht="15" x14ac:dyDescent="0.25">
      <c r="B1273" s="8">
        <v>43493</v>
      </c>
      <c r="C1273" s="9" t="s">
        <v>105</v>
      </c>
      <c r="D1273" s="9" t="s">
        <v>533</v>
      </c>
      <c r="E1273" s="10" t="s">
        <v>534</v>
      </c>
      <c r="F1273" s="11">
        <v>22830.465499999998</v>
      </c>
      <c r="G1273" s="12">
        <v>-155</v>
      </c>
      <c r="H1273" s="13">
        <v>147.39009999999999</v>
      </c>
      <c r="I1273" s="11">
        <v>-15</v>
      </c>
      <c r="J1273" s="11">
        <v>0</v>
      </c>
      <c r="K1273" s="14">
        <v>43495</v>
      </c>
      <c r="L1273" s="15">
        <v>22845.47</v>
      </c>
      <c r="M1273" s="25" t="s">
        <v>885</v>
      </c>
    </row>
    <row r="1274" spans="2:14" ht="15" x14ac:dyDescent="0.25">
      <c r="B1274" s="17">
        <v>43507</v>
      </c>
      <c r="C1274" s="18" t="s">
        <v>27</v>
      </c>
      <c r="D1274" s="18" t="s">
        <v>815</v>
      </c>
      <c r="E1274" s="19" t="s">
        <v>816</v>
      </c>
      <c r="F1274" s="20">
        <v>-49335.45</v>
      </c>
      <c r="G1274" s="21">
        <v>1500</v>
      </c>
      <c r="H1274" s="22">
        <v>32.880299999999998</v>
      </c>
      <c r="I1274" s="20">
        <v>-15</v>
      </c>
      <c r="J1274" s="20">
        <v>0</v>
      </c>
      <c r="K1274" s="23">
        <v>43509</v>
      </c>
      <c r="L1274" s="24">
        <v>-49320.45</v>
      </c>
      <c r="M1274" s="25" t="s">
        <v>883</v>
      </c>
    </row>
    <row r="1275" spans="2:14" ht="15" x14ac:dyDescent="0.25">
      <c r="B1275" s="8">
        <v>43511</v>
      </c>
      <c r="C1275" s="9" t="s">
        <v>650</v>
      </c>
      <c r="D1275" s="9" t="s">
        <v>817</v>
      </c>
      <c r="E1275" s="10" t="s">
        <v>818</v>
      </c>
      <c r="F1275" s="11">
        <v>-26226.62</v>
      </c>
      <c r="G1275" s="12">
        <v>850</v>
      </c>
      <c r="H1275" s="13">
        <v>30.837199999999999</v>
      </c>
      <c r="I1275" s="11">
        <v>-15</v>
      </c>
      <c r="J1275" s="11">
        <v>0</v>
      </c>
      <c r="K1275" s="14">
        <v>43516</v>
      </c>
      <c r="L1275" s="15">
        <v>-26211.62</v>
      </c>
      <c r="M1275" s="25" t="s">
        <v>883</v>
      </c>
    </row>
    <row r="1276" spans="2:14" ht="15" x14ac:dyDescent="0.25">
      <c r="B1276" s="17">
        <v>43516</v>
      </c>
      <c r="C1276" s="18" t="s">
        <v>11</v>
      </c>
      <c r="D1276" s="18" t="s">
        <v>347</v>
      </c>
      <c r="E1276" s="19" t="s">
        <v>348</v>
      </c>
      <c r="F1276" s="20">
        <v>-93717.315000000002</v>
      </c>
      <c r="G1276" s="21">
        <v>1850</v>
      </c>
      <c r="H1276" s="22">
        <v>50.649900000000002</v>
      </c>
      <c r="I1276" s="20">
        <v>-15</v>
      </c>
      <c r="J1276" s="20">
        <v>0</v>
      </c>
      <c r="K1276" s="23">
        <v>43518</v>
      </c>
      <c r="L1276" s="24">
        <v>-93702.32</v>
      </c>
      <c r="M1276" s="25" t="s">
        <v>883</v>
      </c>
    </row>
    <row r="1277" spans="2:14" ht="15" x14ac:dyDescent="0.25">
      <c r="B1277" s="8">
        <v>43516</v>
      </c>
      <c r="C1277" s="9" t="s">
        <v>17</v>
      </c>
      <c r="D1277" s="9" t="s">
        <v>577</v>
      </c>
      <c r="E1277" s="10" t="s">
        <v>819</v>
      </c>
      <c r="F1277" s="11">
        <v>-29443.279999999999</v>
      </c>
      <c r="G1277" s="12">
        <v>350</v>
      </c>
      <c r="H1277" s="13">
        <v>84.080799999999996</v>
      </c>
      <c r="I1277" s="11">
        <v>-15</v>
      </c>
      <c r="J1277" s="11">
        <v>0</v>
      </c>
      <c r="K1277" s="14">
        <v>43518</v>
      </c>
      <c r="L1277" s="15">
        <v>-29428.28</v>
      </c>
      <c r="M1277" s="25" t="s">
        <v>883</v>
      </c>
    </row>
    <row r="1278" spans="2:14" ht="15" x14ac:dyDescent="0.25">
      <c r="B1278" s="17">
        <v>43516</v>
      </c>
      <c r="C1278" s="18" t="s">
        <v>17</v>
      </c>
      <c r="D1278" s="18" t="s">
        <v>705</v>
      </c>
      <c r="E1278" s="19" t="s">
        <v>706</v>
      </c>
      <c r="F1278" s="20">
        <v>49950.890000000007</v>
      </c>
      <c r="G1278" s="21">
        <v>-598</v>
      </c>
      <c r="H1278" s="22">
        <v>83.555000000000007</v>
      </c>
      <c r="I1278" s="20">
        <v>-15</v>
      </c>
      <c r="J1278" s="20">
        <v>0</v>
      </c>
      <c r="K1278" s="23">
        <v>43518</v>
      </c>
      <c r="L1278" s="24">
        <v>49965.89</v>
      </c>
      <c r="M1278" s="25" t="s">
        <v>884</v>
      </c>
    </row>
    <row r="1279" spans="2:14" ht="15" x14ac:dyDescent="0.25">
      <c r="B1279" s="8">
        <v>43521</v>
      </c>
      <c r="C1279" s="9" t="s">
        <v>27</v>
      </c>
      <c r="D1279" s="9" t="s">
        <v>262</v>
      </c>
      <c r="E1279" s="10" t="s">
        <v>820</v>
      </c>
      <c r="F1279" s="11">
        <v>-65933</v>
      </c>
      <c r="G1279" s="12">
        <v>1000</v>
      </c>
      <c r="H1279" s="13">
        <v>65.918000000000006</v>
      </c>
      <c r="I1279" s="11">
        <v>-15</v>
      </c>
      <c r="J1279" s="11">
        <v>0</v>
      </c>
      <c r="K1279" s="14">
        <v>43523</v>
      </c>
      <c r="L1279" s="15">
        <v>-65918</v>
      </c>
      <c r="M1279" s="25" t="s">
        <v>883</v>
      </c>
    </row>
    <row r="1280" spans="2:14" ht="15" x14ac:dyDescent="0.25">
      <c r="B1280" s="17">
        <v>43524</v>
      </c>
      <c r="C1280" s="18" t="s">
        <v>44</v>
      </c>
      <c r="D1280" s="18" t="s">
        <v>175</v>
      </c>
      <c r="E1280" s="19" t="s">
        <v>821</v>
      </c>
      <c r="F1280" s="20">
        <v>-56889.93</v>
      </c>
      <c r="G1280" s="21">
        <v>700</v>
      </c>
      <c r="H1280" s="22">
        <v>81.249899999999997</v>
      </c>
      <c r="I1280" s="20">
        <v>-15</v>
      </c>
      <c r="J1280" s="20">
        <v>0</v>
      </c>
      <c r="K1280" s="23">
        <v>43528</v>
      </c>
      <c r="L1280" s="24">
        <v>-56874.93</v>
      </c>
      <c r="M1280" s="25" t="s">
        <v>883</v>
      </c>
    </row>
    <row r="1281" spans="2:13" ht="15" x14ac:dyDescent="0.25">
      <c r="B1281" s="8">
        <v>43524</v>
      </c>
      <c r="C1281" s="9" t="s">
        <v>44</v>
      </c>
      <c r="D1281" s="9" t="s">
        <v>768</v>
      </c>
      <c r="E1281" s="10" t="s">
        <v>822</v>
      </c>
      <c r="F1281" s="11">
        <v>41532.728999999999</v>
      </c>
      <c r="G1281" s="12">
        <v>-690</v>
      </c>
      <c r="H1281" s="13">
        <v>60.214100000000002</v>
      </c>
      <c r="I1281" s="11">
        <v>-15</v>
      </c>
      <c r="J1281" s="11">
        <v>0</v>
      </c>
      <c r="K1281" s="14">
        <v>43528</v>
      </c>
      <c r="L1281" s="15">
        <v>41547.730000000003</v>
      </c>
      <c r="M1281" s="25" t="s">
        <v>884</v>
      </c>
    </row>
    <row r="1282" spans="2:13" ht="15" x14ac:dyDescent="0.25">
      <c r="B1282" s="17">
        <v>43535</v>
      </c>
      <c r="C1282" s="18" t="s">
        <v>105</v>
      </c>
      <c r="D1282" s="18" t="s">
        <v>298</v>
      </c>
      <c r="E1282" s="19" t="s">
        <v>823</v>
      </c>
      <c r="F1282" s="20">
        <v>-117780.78</v>
      </c>
      <c r="G1282" s="21">
        <v>2200</v>
      </c>
      <c r="H1282" s="22">
        <v>53.529899999999998</v>
      </c>
      <c r="I1282" s="20">
        <v>-15</v>
      </c>
      <c r="J1282" s="20">
        <v>0</v>
      </c>
      <c r="K1282" s="23">
        <v>43537</v>
      </c>
      <c r="L1282" s="24">
        <v>-117765.78</v>
      </c>
      <c r="M1282" s="25" t="s">
        <v>883</v>
      </c>
    </row>
    <row r="1283" spans="2:13" ht="15" x14ac:dyDescent="0.25">
      <c r="B1283" s="8">
        <v>43535</v>
      </c>
      <c r="C1283" s="9" t="s">
        <v>105</v>
      </c>
      <c r="D1283" s="9" t="s">
        <v>687</v>
      </c>
      <c r="E1283" s="10" t="s">
        <v>824</v>
      </c>
      <c r="F1283" s="11">
        <v>25987.58</v>
      </c>
      <c r="G1283" s="12">
        <v>-100</v>
      </c>
      <c r="H1283" s="13">
        <v>260.0258</v>
      </c>
      <c r="I1283" s="11">
        <v>-15</v>
      </c>
      <c r="J1283" s="11">
        <v>0</v>
      </c>
      <c r="K1283" s="14">
        <v>43537</v>
      </c>
      <c r="L1283" s="15">
        <v>26002.58</v>
      </c>
      <c r="M1283" s="25" t="s">
        <v>885</v>
      </c>
    </row>
    <row r="1284" spans="2:13" ht="15" x14ac:dyDescent="0.25">
      <c r="B1284" s="17">
        <v>43535</v>
      </c>
      <c r="C1284" s="18" t="s">
        <v>105</v>
      </c>
      <c r="D1284" s="18" t="s">
        <v>712</v>
      </c>
      <c r="E1284" s="19" t="s">
        <v>825</v>
      </c>
      <c r="F1284" s="20">
        <v>18960.04</v>
      </c>
      <c r="G1284" s="21">
        <v>-350</v>
      </c>
      <c r="H1284" s="22">
        <v>54.214399999999998</v>
      </c>
      <c r="I1284" s="20">
        <v>-15</v>
      </c>
      <c r="J1284" s="20">
        <v>0</v>
      </c>
      <c r="K1284" s="23">
        <v>43537</v>
      </c>
      <c r="L1284" s="24">
        <v>18975.04</v>
      </c>
      <c r="M1284" s="25" t="s">
        <v>885</v>
      </c>
    </row>
    <row r="1285" spans="2:13" ht="15" x14ac:dyDescent="0.25">
      <c r="B1285" s="8">
        <v>43535</v>
      </c>
      <c r="C1285" s="9" t="s">
        <v>105</v>
      </c>
      <c r="D1285" s="9" t="s">
        <v>759</v>
      </c>
      <c r="E1285" s="10" t="s">
        <v>826</v>
      </c>
      <c r="F1285" s="11">
        <v>98741.25</v>
      </c>
      <c r="G1285" s="12">
        <v>-2500</v>
      </c>
      <c r="H1285" s="13">
        <v>39.502499999999998</v>
      </c>
      <c r="I1285" s="11">
        <v>-15</v>
      </c>
      <c r="J1285" s="11">
        <v>0</v>
      </c>
      <c r="K1285" s="14">
        <v>43537</v>
      </c>
      <c r="L1285" s="15">
        <v>98756.25</v>
      </c>
      <c r="M1285" s="25" t="s">
        <v>884</v>
      </c>
    </row>
    <row r="1286" spans="2:13" ht="15" x14ac:dyDescent="0.25">
      <c r="B1286" s="17">
        <v>43543</v>
      </c>
      <c r="C1286" s="18" t="s">
        <v>54</v>
      </c>
      <c r="D1286" s="18" t="s">
        <v>827</v>
      </c>
      <c r="E1286" s="19" t="s">
        <v>828</v>
      </c>
      <c r="F1286" s="20">
        <v>-85738.25</v>
      </c>
      <c r="G1286" s="21">
        <v>1250</v>
      </c>
      <c r="H1286" s="22">
        <v>68.578599999999994</v>
      </c>
      <c r="I1286" s="20">
        <v>-15</v>
      </c>
      <c r="J1286" s="20">
        <v>0</v>
      </c>
      <c r="K1286" s="23">
        <v>43545</v>
      </c>
      <c r="L1286" s="24">
        <v>-85723.25</v>
      </c>
      <c r="M1286" s="25" t="s">
        <v>883</v>
      </c>
    </row>
    <row r="1287" spans="2:13" ht="15" x14ac:dyDescent="0.25">
      <c r="B1287" s="8">
        <v>43543</v>
      </c>
      <c r="C1287" s="9" t="s">
        <v>54</v>
      </c>
      <c r="D1287" s="9" t="s">
        <v>493</v>
      </c>
      <c r="E1287" s="10" t="s">
        <v>829</v>
      </c>
      <c r="F1287" s="11">
        <v>90978.423600000009</v>
      </c>
      <c r="G1287" s="12">
        <v>-501</v>
      </c>
      <c r="H1287" s="13">
        <v>181.62360000000001</v>
      </c>
      <c r="I1287" s="11">
        <v>-15</v>
      </c>
      <c r="J1287" s="11">
        <v>0</v>
      </c>
      <c r="K1287" s="14">
        <v>43545</v>
      </c>
      <c r="L1287" s="15">
        <v>90993.42</v>
      </c>
      <c r="M1287" s="25" t="s">
        <v>884</v>
      </c>
    </row>
    <row r="1288" spans="2:13" ht="15" x14ac:dyDescent="0.25">
      <c r="B1288" s="17">
        <v>43545</v>
      </c>
      <c r="C1288" s="18" t="s">
        <v>13</v>
      </c>
      <c r="D1288" s="18" t="s">
        <v>729</v>
      </c>
      <c r="E1288" s="19" t="s">
        <v>763</v>
      </c>
      <c r="F1288" s="20">
        <v>94862.9</v>
      </c>
      <c r="G1288" s="21">
        <v>-5900</v>
      </c>
      <c r="H1288" s="22">
        <v>16.081</v>
      </c>
      <c r="I1288" s="20">
        <v>-15</v>
      </c>
      <c r="J1288" s="20">
        <v>0</v>
      </c>
      <c r="K1288" s="23">
        <v>43549</v>
      </c>
      <c r="L1288" s="24">
        <v>94877.9</v>
      </c>
      <c r="M1288" s="25" t="s">
        <v>884</v>
      </c>
    </row>
    <row r="1289" spans="2:13" ht="15" x14ac:dyDescent="0.25">
      <c r="B1289" s="8">
        <v>43549</v>
      </c>
      <c r="C1289" s="9" t="s">
        <v>44</v>
      </c>
      <c r="D1289" s="9" t="s">
        <v>678</v>
      </c>
      <c r="E1289" s="10" t="s">
        <v>719</v>
      </c>
      <c r="F1289" s="11">
        <v>-70126.44</v>
      </c>
      <c r="G1289" s="12">
        <v>2160</v>
      </c>
      <c r="H1289" s="13">
        <v>32.459000000000003</v>
      </c>
      <c r="I1289" s="11">
        <v>-15</v>
      </c>
      <c r="J1289" s="11">
        <v>0</v>
      </c>
      <c r="K1289" s="14">
        <v>43551</v>
      </c>
      <c r="L1289" s="15">
        <v>-70111.44</v>
      </c>
      <c r="M1289" s="25" t="s">
        <v>883</v>
      </c>
    </row>
    <row r="1290" spans="2:13" ht="15" x14ac:dyDescent="0.25">
      <c r="B1290" s="17">
        <v>43550</v>
      </c>
      <c r="C1290" s="18" t="s">
        <v>27</v>
      </c>
      <c r="D1290" s="18" t="s">
        <v>810</v>
      </c>
      <c r="E1290" s="19" t="s">
        <v>811</v>
      </c>
      <c r="F1290" s="20">
        <v>-35858</v>
      </c>
      <c r="G1290" s="21">
        <v>5000</v>
      </c>
      <c r="H1290" s="22">
        <v>7.1685999999999996</v>
      </c>
      <c r="I1290" s="20">
        <v>-15</v>
      </c>
      <c r="J1290" s="20">
        <v>0</v>
      </c>
      <c r="K1290" s="23">
        <v>43552</v>
      </c>
      <c r="L1290" s="24">
        <v>-35843</v>
      </c>
      <c r="M1290" s="25" t="s">
        <v>886</v>
      </c>
    </row>
    <row r="1291" spans="2:13" ht="15" x14ac:dyDescent="0.25">
      <c r="B1291" s="8">
        <v>43550</v>
      </c>
      <c r="C1291" s="9" t="s">
        <v>13</v>
      </c>
      <c r="D1291" s="9" t="s">
        <v>86</v>
      </c>
      <c r="E1291" s="10" t="s">
        <v>903</v>
      </c>
      <c r="F1291" s="11">
        <v>-133060.01</v>
      </c>
      <c r="G1291" s="12">
        <v>700</v>
      </c>
      <c r="H1291" s="13">
        <v>190.0643</v>
      </c>
      <c r="I1291" s="11">
        <v>-15</v>
      </c>
      <c r="J1291" s="11">
        <v>0</v>
      </c>
      <c r="K1291" s="14">
        <v>43552</v>
      </c>
      <c r="L1291" s="15">
        <v>-133045.01</v>
      </c>
      <c r="M1291" s="25" t="s">
        <v>883</v>
      </c>
    </row>
    <row r="1292" spans="2:13" ht="15" x14ac:dyDescent="0.25">
      <c r="B1292" s="17">
        <v>43550</v>
      </c>
      <c r="C1292" s="18" t="s">
        <v>13</v>
      </c>
      <c r="D1292" s="18" t="s">
        <v>433</v>
      </c>
      <c r="E1292" s="19" t="s">
        <v>830</v>
      </c>
      <c r="F1292" s="20">
        <v>-81438.880000000005</v>
      </c>
      <c r="G1292" s="21">
        <v>2900</v>
      </c>
      <c r="H1292" s="22">
        <v>28.077200000000001</v>
      </c>
      <c r="I1292" s="20">
        <v>-15</v>
      </c>
      <c r="J1292" s="20">
        <v>0</v>
      </c>
      <c r="K1292" s="23">
        <v>43552</v>
      </c>
      <c r="L1292" s="24">
        <v>-81423.88</v>
      </c>
      <c r="M1292" s="25" t="s">
        <v>883</v>
      </c>
    </row>
    <row r="1293" spans="2:13" ht="15" x14ac:dyDescent="0.25">
      <c r="B1293" s="8">
        <v>43550</v>
      </c>
      <c r="C1293" s="9" t="s">
        <v>27</v>
      </c>
      <c r="D1293" s="9" t="s">
        <v>485</v>
      </c>
      <c r="E1293" s="10" t="s">
        <v>831</v>
      </c>
      <c r="F1293" s="11">
        <v>-66615.64</v>
      </c>
      <c r="G1293" s="12">
        <v>2300</v>
      </c>
      <c r="H1293" s="13">
        <v>28.956800000000001</v>
      </c>
      <c r="I1293" s="11">
        <v>-15</v>
      </c>
      <c r="J1293" s="11">
        <v>0</v>
      </c>
      <c r="K1293" s="14">
        <v>43552</v>
      </c>
      <c r="L1293" s="15">
        <v>-66600.639999999999</v>
      </c>
      <c r="M1293" s="25" t="s">
        <v>886</v>
      </c>
    </row>
    <row r="1294" spans="2:13" ht="15" x14ac:dyDescent="0.25">
      <c r="B1294" s="17">
        <v>43550</v>
      </c>
      <c r="C1294" s="18" t="s">
        <v>24</v>
      </c>
      <c r="D1294" s="18" t="s">
        <v>75</v>
      </c>
      <c r="E1294" s="19" t="s">
        <v>757</v>
      </c>
      <c r="F1294" s="20">
        <v>-33041.25</v>
      </c>
      <c r="G1294" s="21">
        <v>300</v>
      </c>
      <c r="H1294" s="22">
        <v>110.08750000000001</v>
      </c>
      <c r="I1294" s="20">
        <v>-15</v>
      </c>
      <c r="J1294" s="20">
        <v>0</v>
      </c>
      <c r="K1294" s="23">
        <v>43552</v>
      </c>
      <c r="L1294" s="24">
        <v>-33026.25</v>
      </c>
      <c r="M1294" s="25" t="s">
        <v>886</v>
      </c>
    </row>
    <row r="1295" spans="2:13" ht="15" x14ac:dyDescent="0.25">
      <c r="B1295" s="8">
        <v>43550</v>
      </c>
      <c r="C1295" s="9" t="s">
        <v>27</v>
      </c>
      <c r="D1295" s="9" t="s">
        <v>753</v>
      </c>
      <c r="E1295" s="10" t="s">
        <v>832</v>
      </c>
      <c r="F1295" s="11">
        <v>40396.021500000003</v>
      </c>
      <c r="G1295" s="12">
        <v>-1215</v>
      </c>
      <c r="H1295" s="13">
        <v>33.260100000000001</v>
      </c>
      <c r="I1295" s="11">
        <v>-15</v>
      </c>
      <c r="J1295" s="11">
        <v>0</v>
      </c>
      <c r="K1295" s="14">
        <v>43552</v>
      </c>
      <c r="L1295" s="15">
        <v>40411.019999999997</v>
      </c>
      <c r="M1295" s="25" t="s">
        <v>884</v>
      </c>
    </row>
    <row r="1296" spans="2:13" ht="15" x14ac:dyDescent="0.25">
      <c r="B1296" s="17">
        <v>43550</v>
      </c>
      <c r="C1296" s="18" t="s">
        <v>13</v>
      </c>
      <c r="D1296" s="18" t="s">
        <v>286</v>
      </c>
      <c r="E1296" s="19" t="s">
        <v>287</v>
      </c>
      <c r="F1296" s="20">
        <v>119443.83749999999</v>
      </c>
      <c r="G1296" s="21">
        <v>-2875</v>
      </c>
      <c r="H1296" s="22">
        <v>41.550899999999999</v>
      </c>
      <c r="I1296" s="20">
        <v>-15</v>
      </c>
      <c r="J1296" s="20">
        <v>0</v>
      </c>
      <c r="K1296" s="23">
        <v>43552</v>
      </c>
      <c r="L1296" s="24">
        <v>119458.84</v>
      </c>
      <c r="M1296" s="25" t="s">
        <v>884</v>
      </c>
    </row>
    <row r="1297" spans="2:14" ht="15" x14ac:dyDescent="0.25">
      <c r="B1297" s="8">
        <v>43550</v>
      </c>
      <c r="C1297" s="9" t="s">
        <v>13</v>
      </c>
      <c r="D1297" s="9" t="s">
        <v>622</v>
      </c>
      <c r="E1297" s="10" t="s">
        <v>782</v>
      </c>
      <c r="F1297" s="11">
        <v>119008.772</v>
      </c>
      <c r="G1297" s="12">
        <v>-580</v>
      </c>
      <c r="H1297" s="13">
        <v>205.21340000000001</v>
      </c>
      <c r="I1297" s="11">
        <v>-15</v>
      </c>
      <c r="J1297" s="11">
        <v>0</v>
      </c>
      <c r="K1297" s="14">
        <v>43552</v>
      </c>
      <c r="L1297" s="15">
        <v>119023.77</v>
      </c>
      <c r="M1297" s="25" t="s">
        <v>884</v>
      </c>
    </row>
    <row r="1298" spans="2:14" ht="15" x14ac:dyDescent="0.25">
      <c r="B1298" s="17">
        <v>43556</v>
      </c>
      <c r="C1298" s="18" t="s">
        <v>68</v>
      </c>
      <c r="D1298" s="18" t="s">
        <v>595</v>
      </c>
      <c r="E1298" s="19" t="s">
        <v>596</v>
      </c>
      <c r="F1298" s="20">
        <v>-117145.152</v>
      </c>
      <c r="G1298" s="21">
        <v>2480</v>
      </c>
      <c r="H1298" s="22">
        <v>47.229900000000001</v>
      </c>
      <c r="I1298" s="20">
        <v>-15</v>
      </c>
      <c r="J1298" s="20">
        <v>0</v>
      </c>
      <c r="K1298" s="23">
        <v>43558</v>
      </c>
      <c r="L1298" s="24">
        <v>-117130.15</v>
      </c>
      <c r="M1298" s="25" t="s">
        <v>883</v>
      </c>
    </row>
    <row r="1299" spans="2:14" ht="15" x14ac:dyDescent="0.25">
      <c r="B1299" s="8">
        <v>43556</v>
      </c>
      <c r="C1299" s="9" t="s">
        <v>68</v>
      </c>
      <c r="D1299" s="9" t="s">
        <v>589</v>
      </c>
      <c r="E1299" s="10" t="s">
        <v>590</v>
      </c>
      <c r="F1299" s="11">
        <v>130597.48399999998</v>
      </c>
      <c r="G1299" s="12">
        <v>-890</v>
      </c>
      <c r="H1299" s="13">
        <v>146.75559999999999</v>
      </c>
      <c r="I1299" s="11">
        <v>-15</v>
      </c>
      <c r="J1299" s="11">
        <v>0</v>
      </c>
      <c r="K1299" s="14">
        <v>43558</v>
      </c>
      <c r="L1299" s="15">
        <v>130612.48</v>
      </c>
      <c r="M1299" s="25" t="s">
        <v>884</v>
      </c>
    </row>
    <row r="1300" spans="2:14" ht="15" x14ac:dyDescent="0.25">
      <c r="B1300" s="44">
        <v>42979</v>
      </c>
      <c r="C1300" s="45" t="s">
        <v>17</v>
      </c>
      <c r="D1300" s="18" t="s">
        <v>574</v>
      </c>
      <c r="E1300" s="19" t="s">
        <v>833</v>
      </c>
      <c r="F1300" s="20">
        <v>-11865.24</v>
      </c>
      <c r="G1300" s="21">
        <v>230</v>
      </c>
      <c r="H1300" s="22">
        <v>51.588000000000001</v>
      </c>
      <c r="I1300" s="20">
        <v>0</v>
      </c>
      <c r="J1300" s="20">
        <v>0</v>
      </c>
      <c r="K1300" s="23">
        <v>42979</v>
      </c>
      <c r="L1300" s="24">
        <v>-11865.24</v>
      </c>
      <c r="M1300" s="25" t="s">
        <v>883</v>
      </c>
    </row>
    <row r="1301" spans="2:14" ht="15" x14ac:dyDescent="0.25">
      <c r="B1301" s="46">
        <v>43018</v>
      </c>
      <c r="C1301" s="47" t="s">
        <v>17</v>
      </c>
      <c r="D1301" s="9" t="s">
        <v>574</v>
      </c>
      <c r="E1301" s="10" t="s">
        <v>833</v>
      </c>
      <c r="F1301" s="11">
        <v>-4642.92</v>
      </c>
      <c r="G1301" s="12">
        <v>90</v>
      </c>
      <c r="H1301" s="13">
        <v>51.588000000000001</v>
      </c>
      <c r="I1301" s="11">
        <v>0</v>
      </c>
      <c r="J1301" s="11">
        <v>0</v>
      </c>
      <c r="K1301" s="14">
        <v>43018</v>
      </c>
      <c r="L1301" s="15">
        <v>-4642.92</v>
      </c>
      <c r="M1301" s="25" t="s">
        <v>886</v>
      </c>
      <c r="N1301" s="1" t="s">
        <v>899</v>
      </c>
    </row>
    <row r="1302" spans="2:14" ht="15" x14ac:dyDescent="0.25">
      <c r="B1302" s="17">
        <v>43560</v>
      </c>
      <c r="C1302" s="18" t="s">
        <v>27</v>
      </c>
      <c r="D1302" s="18" t="s">
        <v>834</v>
      </c>
      <c r="E1302" s="19" t="s">
        <v>835</v>
      </c>
      <c r="F1302" s="20">
        <v>-79050.875</v>
      </c>
      <c r="G1302" s="21">
        <v>1250</v>
      </c>
      <c r="H1302" s="22">
        <v>63.228700000000003</v>
      </c>
      <c r="I1302" s="20">
        <v>-15</v>
      </c>
      <c r="J1302" s="20">
        <v>0</v>
      </c>
      <c r="K1302" s="23">
        <v>43564</v>
      </c>
      <c r="L1302" s="24">
        <v>-79035.88</v>
      </c>
      <c r="M1302" s="25" t="s">
        <v>883</v>
      </c>
    </row>
    <row r="1303" spans="2:14" ht="15" x14ac:dyDescent="0.25">
      <c r="B1303" s="8">
        <v>43560</v>
      </c>
      <c r="C1303" s="9" t="s">
        <v>27</v>
      </c>
      <c r="D1303" s="9" t="s">
        <v>219</v>
      </c>
      <c r="E1303" s="10" t="s">
        <v>788</v>
      </c>
      <c r="F1303" s="11">
        <v>56187.38</v>
      </c>
      <c r="G1303" s="12">
        <v>-650</v>
      </c>
      <c r="H1303" s="13">
        <v>86.465199999999996</v>
      </c>
      <c r="I1303" s="11">
        <v>-15</v>
      </c>
      <c r="J1303" s="11">
        <v>0</v>
      </c>
      <c r="K1303" s="14">
        <v>43564</v>
      </c>
      <c r="L1303" s="15">
        <v>56202.38</v>
      </c>
      <c r="M1303" s="25" t="s">
        <v>884</v>
      </c>
    </row>
    <row r="1304" spans="2:14" ht="15" x14ac:dyDescent="0.25">
      <c r="B1304" s="17">
        <v>43563</v>
      </c>
      <c r="C1304" s="18" t="s">
        <v>11</v>
      </c>
      <c r="D1304" s="18" t="s">
        <v>642</v>
      </c>
      <c r="E1304" s="19" t="s">
        <v>836</v>
      </c>
      <c r="F1304" s="20">
        <v>-56284.51</v>
      </c>
      <c r="G1304" s="21">
        <v>1100</v>
      </c>
      <c r="H1304" s="22">
        <v>51.1541</v>
      </c>
      <c r="I1304" s="20">
        <v>-15</v>
      </c>
      <c r="J1304" s="20">
        <v>0</v>
      </c>
      <c r="K1304" s="23">
        <v>43565</v>
      </c>
      <c r="L1304" s="24">
        <v>-56269.51</v>
      </c>
      <c r="M1304" s="25" t="s">
        <v>883</v>
      </c>
    </row>
    <row r="1305" spans="2:14" ht="15" x14ac:dyDescent="0.25">
      <c r="B1305" s="8">
        <v>43563</v>
      </c>
      <c r="C1305" s="9" t="s">
        <v>27</v>
      </c>
      <c r="D1305" s="9" t="s">
        <v>262</v>
      </c>
      <c r="E1305" s="10" t="s">
        <v>820</v>
      </c>
      <c r="F1305" s="11">
        <v>67836.800000000003</v>
      </c>
      <c r="G1305" s="12">
        <v>-1000</v>
      </c>
      <c r="H1305" s="13">
        <v>67.851799999999997</v>
      </c>
      <c r="I1305" s="11">
        <v>-15</v>
      </c>
      <c r="J1305" s="11">
        <v>0</v>
      </c>
      <c r="K1305" s="14">
        <v>43565</v>
      </c>
      <c r="L1305" s="15">
        <v>67851.8</v>
      </c>
      <c r="M1305" s="25" t="s">
        <v>884</v>
      </c>
    </row>
    <row r="1306" spans="2:14" ht="15" x14ac:dyDescent="0.25">
      <c r="B1306" s="17">
        <v>43584</v>
      </c>
      <c r="C1306" s="18" t="s">
        <v>17</v>
      </c>
      <c r="D1306" s="18" t="s">
        <v>803</v>
      </c>
      <c r="E1306" s="19" t="s">
        <v>837</v>
      </c>
      <c r="F1306" s="20">
        <v>-17770.96</v>
      </c>
      <c r="G1306" s="21">
        <v>100</v>
      </c>
      <c r="H1306" s="22">
        <v>177.55959999999999</v>
      </c>
      <c r="I1306" s="20">
        <v>-15</v>
      </c>
      <c r="J1306" s="20">
        <v>0</v>
      </c>
      <c r="K1306" s="23">
        <v>43586</v>
      </c>
      <c r="L1306" s="24">
        <v>-17755.96</v>
      </c>
      <c r="M1306" s="25" t="s">
        <v>883</v>
      </c>
      <c r="N1306" s="1" t="s">
        <v>891</v>
      </c>
    </row>
    <row r="1307" spans="2:14" ht="15" x14ac:dyDescent="0.25">
      <c r="B1307" s="8">
        <v>43584</v>
      </c>
      <c r="C1307" s="9" t="s">
        <v>105</v>
      </c>
      <c r="D1307" s="9" t="s">
        <v>108</v>
      </c>
      <c r="E1307" s="10" t="s">
        <v>838</v>
      </c>
      <c r="F1307" s="11">
        <v>-96550.84</v>
      </c>
      <c r="G1307" s="12">
        <v>800</v>
      </c>
      <c r="H1307" s="13">
        <v>120.6698</v>
      </c>
      <c r="I1307" s="11">
        <v>-15</v>
      </c>
      <c r="J1307" s="11">
        <v>0</v>
      </c>
      <c r="K1307" s="14">
        <v>43586</v>
      </c>
      <c r="L1307" s="15">
        <v>-96535.84</v>
      </c>
      <c r="M1307" s="25" t="s">
        <v>883</v>
      </c>
    </row>
    <row r="1308" spans="2:14" ht="15" x14ac:dyDescent="0.25">
      <c r="B1308" s="17">
        <v>43584</v>
      </c>
      <c r="C1308" s="18" t="s">
        <v>24</v>
      </c>
      <c r="D1308" s="18" t="s">
        <v>221</v>
      </c>
      <c r="E1308" s="19" t="s">
        <v>896</v>
      </c>
      <c r="F1308" s="20">
        <v>-71420.490000000005</v>
      </c>
      <c r="G1308" s="21">
        <v>1300</v>
      </c>
      <c r="H1308" s="22">
        <v>54.927300000000002</v>
      </c>
      <c r="I1308" s="20">
        <v>-15</v>
      </c>
      <c r="J1308" s="20">
        <v>0</v>
      </c>
      <c r="K1308" s="23">
        <v>43586</v>
      </c>
      <c r="L1308" s="24">
        <v>-71405.490000000005</v>
      </c>
      <c r="M1308" s="25" t="s">
        <v>886</v>
      </c>
    </row>
    <row r="1309" spans="2:14" ht="15" x14ac:dyDescent="0.25">
      <c r="B1309" s="8">
        <v>43584</v>
      </c>
      <c r="C1309" s="9" t="s">
        <v>68</v>
      </c>
      <c r="D1309" s="9" t="s">
        <v>256</v>
      </c>
      <c r="E1309" s="10" t="s">
        <v>839</v>
      </c>
      <c r="F1309" s="11">
        <v>-69837</v>
      </c>
      <c r="G1309" s="12">
        <v>800</v>
      </c>
      <c r="H1309" s="13">
        <v>87.277500000000003</v>
      </c>
      <c r="I1309" s="11">
        <v>-15</v>
      </c>
      <c r="J1309" s="11">
        <v>0</v>
      </c>
      <c r="K1309" s="14">
        <v>43586</v>
      </c>
      <c r="L1309" s="15">
        <v>-69822</v>
      </c>
      <c r="M1309" s="25" t="s">
        <v>883</v>
      </c>
    </row>
    <row r="1310" spans="2:14" ht="15" x14ac:dyDescent="0.25">
      <c r="B1310" s="17">
        <v>43584</v>
      </c>
      <c r="C1310" s="18" t="s">
        <v>17</v>
      </c>
      <c r="D1310" s="18" t="s">
        <v>574</v>
      </c>
      <c r="E1310" s="19" t="s">
        <v>833</v>
      </c>
      <c r="F1310" s="20">
        <v>17574.344000000001</v>
      </c>
      <c r="G1310" s="21">
        <v>-320</v>
      </c>
      <c r="H1310" s="22">
        <v>54.966700000000003</v>
      </c>
      <c r="I1310" s="20">
        <v>-15</v>
      </c>
      <c r="J1310" s="20">
        <v>0</v>
      </c>
      <c r="K1310" s="23">
        <v>43586</v>
      </c>
      <c r="L1310" s="24">
        <v>17589.34</v>
      </c>
      <c r="M1310" s="25" t="s">
        <v>884</v>
      </c>
    </row>
    <row r="1311" spans="2:14" ht="15" x14ac:dyDescent="0.25">
      <c r="B1311" s="8">
        <v>43584</v>
      </c>
      <c r="C1311" s="9" t="s">
        <v>375</v>
      </c>
      <c r="D1311" s="9" t="s">
        <v>376</v>
      </c>
      <c r="E1311" s="10" t="s">
        <v>840</v>
      </c>
      <c r="F1311" s="11">
        <v>382329.04</v>
      </c>
      <c r="G1311" s="12">
        <v>-1300</v>
      </c>
      <c r="H1311" s="13">
        <v>294.11079999999998</v>
      </c>
      <c r="I1311" s="11">
        <v>-15</v>
      </c>
      <c r="J1311" s="11">
        <v>0</v>
      </c>
      <c r="K1311" s="14">
        <v>43586</v>
      </c>
      <c r="L1311" s="15">
        <v>382344.04</v>
      </c>
      <c r="M1311" s="25" t="s">
        <v>884</v>
      </c>
    </row>
    <row r="1312" spans="2:14" ht="15" x14ac:dyDescent="0.25">
      <c r="B1312" s="17">
        <v>43592</v>
      </c>
      <c r="C1312" s="18" t="s">
        <v>68</v>
      </c>
      <c r="D1312" s="18" t="s">
        <v>560</v>
      </c>
      <c r="E1312" s="19" t="s">
        <v>841</v>
      </c>
      <c r="F1312" s="20">
        <v>-54199.829999999994</v>
      </c>
      <c r="G1312" s="21">
        <v>350</v>
      </c>
      <c r="H1312" s="22">
        <v>154.81379999999999</v>
      </c>
      <c r="I1312" s="20">
        <v>-15</v>
      </c>
      <c r="J1312" s="20">
        <v>0</v>
      </c>
      <c r="K1312" s="23">
        <v>43594</v>
      </c>
      <c r="L1312" s="24">
        <v>-54184.83</v>
      </c>
      <c r="M1312" s="25" t="s">
        <v>886</v>
      </c>
    </row>
    <row r="1313" spans="2:14" ht="15" x14ac:dyDescent="0.25">
      <c r="B1313" s="8">
        <v>43605</v>
      </c>
      <c r="C1313" s="9" t="s">
        <v>11</v>
      </c>
      <c r="D1313" s="9" t="s">
        <v>620</v>
      </c>
      <c r="E1313" s="10" t="s">
        <v>842</v>
      </c>
      <c r="F1313" s="11">
        <v>47596.5</v>
      </c>
      <c r="G1313" s="12">
        <v>-1500</v>
      </c>
      <c r="H1313" s="13">
        <v>31.741</v>
      </c>
      <c r="I1313" s="11">
        <v>-15</v>
      </c>
      <c r="J1313" s="11">
        <v>0</v>
      </c>
      <c r="K1313" s="14">
        <v>43607</v>
      </c>
      <c r="L1313" s="15">
        <v>47611.5</v>
      </c>
      <c r="M1313" s="25" t="s">
        <v>884</v>
      </c>
    </row>
    <row r="1314" spans="2:14" ht="15" x14ac:dyDescent="0.25">
      <c r="B1314" s="17">
        <v>43619</v>
      </c>
      <c r="C1314" s="18" t="s">
        <v>17</v>
      </c>
      <c r="D1314" s="18" t="s">
        <v>726</v>
      </c>
      <c r="E1314" s="19" t="s">
        <v>843</v>
      </c>
      <c r="F1314" s="20">
        <v>29345.239999999998</v>
      </c>
      <c r="G1314" s="21">
        <v>-962</v>
      </c>
      <c r="H1314" s="22">
        <v>30.52</v>
      </c>
      <c r="I1314" s="20">
        <v>-15</v>
      </c>
      <c r="J1314" s="20">
        <v>0</v>
      </c>
      <c r="K1314" s="23">
        <v>43619</v>
      </c>
      <c r="L1314" s="24">
        <v>29360.240000000002</v>
      </c>
      <c r="M1314" s="25" t="s">
        <v>884</v>
      </c>
      <c r="N1314" s="1" t="s">
        <v>892</v>
      </c>
    </row>
    <row r="1315" spans="2:14" ht="15" x14ac:dyDescent="0.25">
      <c r="B1315" s="8">
        <v>43619</v>
      </c>
      <c r="C1315" s="9" t="s">
        <v>17</v>
      </c>
      <c r="D1315" s="9" t="s">
        <v>282</v>
      </c>
      <c r="E1315" s="10" t="s">
        <v>844</v>
      </c>
      <c r="F1315" s="11">
        <v>-21095.07</v>
      </c>
      <c r="G1315" s="12">
        <v>321</v>
      </c>
      <c r="H1315" s="13">
        <v>65.67</v>
      </c>
      <c r="I1315" s="11">
        <v>-15</v>
      </c>
      <c r="J1315" s="11">
        <v>0</v>
      </c>
      <c r="K1315" s="14">
        <v>43619</v>
      </c>
      <c r="L1315" s="15">
        <v>-21080.07</v>
      </c>
      <c r="M1315" s="25" t="s">
        <v>883</v>
      </c>
    </row>
    <row r="1316" spans="2:14" ht="15" x14ac:dyDescent="0.25">
      <c r="B1316" s="17">
        <v>43619</v>
      </c>
      <c r="C1316" s="18" t="s">
        <v>17</v>
      </c>
      <c r="D1316" s="18" t="s">
        <v>845</v>
      </c>
      <c r="E1316" s="19" t="s">
        <v>846</v>
      </c>
      <c r="F1316" s="20">
        <v>-8507.7999999999993</v>
      </c>
      <c r="G1316" s="21">
        <v>320</v>
      </c>
      <c r="H1316" s="22">
        <v>26.54</v>
      </c>
      <c r="I1316" s="20">
        <v>-15</v>
      </c>
      <c r="J1316" s="20">
        <v>0</v>
      </c>
      <c r="K1316" s="23">
        <v>43619</v>
      </c>
      <c r="L1316" s="24">
        <v>-8492.7999999999993</v>
      </c>
      <c r="M1316" s="25" t="s">
        <v>883</v>
      </c>
    </row>
    <row r="1317" spans="2:14" ht="15" x14ac:dyDescent="0.25">
      <c r="B1317" s="8">
        <v>43626</v>
      </c>
      <c r="C1317" s="9" t="s">
        <v>59</v>
      </c>
      <c r="D1317" s="9" t="s">
        <v>60</v>
      </c>
      <c r="E1317" s="10" t="s">
        <v>847</v>
      </c>
      <c r="F1317" s="11">
        <v>-56091.700000000004</v>
      </c>
      <c r="G1317" s="12">
        <v>1000</v>
      </c>
      <c r="H1317" s="13">
        <v>56.076700000000002</v>
      </c>
      <c r="I1317" s="11">
        <v>-15</v>
      </c>
      <c r="J1317" s="11">
        <v>0</v>
      </c>
      <c r="K1317" s="14">
        <v>43628</v>
      </c>
      <c r="L1317" s="15">
        <v>-56076.7</v>
      </c>
      <c r="M1317" s="25" t="s">
        <v>886</v>
      </c>
    </row>
    <row r="1318" spans="2:14" ht="15" x14ac:dyDescent="0.25">
      <c r="B1318" s="17">
        <v>43626</v>
      </c>
      <c r="C1318" s="18" t="s">
        <v>59</v>
      </c>
      <c r="D1318" s="18" t="s">
        <v>799</v>
      </c>
      <c r="E1318" s="19" t="s">
        <v>800</v>
      </c>
      <c r="F1318" s="20">
        <v>66663.849999999991</v>
      </c>
      <c r="G1318" s="21">
        <v>-700</v>
      </c>
      <c r="H1318" s="22">
        <v>95.255499999999998</v>
      </c>
      <c r="I1318" s="20">
        <v>-15</v>
      </c>
      <c r="J1318" s="20">
        <v>0</v>
      </c>
      <c r="K1318" s="23">
        <v>43628</v>
      </c>
      <c r="L1318" s="24">
        <v>66678.850000000006</v>
      </c>
      <c r="M1318" s="25" t="s">
        <v>884</v>
      </c>
    </row>
    <row r="1319" spans="2:14" ht="15" x14ac:dyDescent="0.25">
      <c r="B1319" s="8">
        <v>43626</v>
      </c>
      <c r="C1319" s="9" t="s">
        <v>13</v>
      </c>
      <c r="D1319" s="9" t="s">
        <v>14</v>
      </c>
      <c r="E1319" s="10" t="s">
        <v>848</v>
      </c>
      <c r="F1319" s="11">
        <v>-94681.785000000003</v>
      </c>
      <c r="G1319" s="12">
        <v>213</v>
      </c>
      <c r="H1319" s="13">
        <v>444.44499999999999</v>
      </c>
      <c r="I1319" s="11">
        <v>-15</v>
      </c>
      <c r="J1319" s="11">
        <v>0</v>
      </c>
      <c r="K1319" s="14">
        <v>43628</v>
      </c>
      <c r="L1319" s="15">
        <v>-94666.79</v>
      </c>
      <c r="M1319" s="25" t="s">
        <v>883</v>
      </c>
    </row>
    <row r="1320" spans="2:14" ht="15" x14ac:dyDescent="0.25">
      <c r="B1320" s="17">
        <v>43626</v>
      </c>
      <c r="C1320" s="18" t="s">
        <v>13</v>
      </c>
      <c r="D1320" s="18" t="s">
        <v>433</v>
      </c>
      <c r="E1320" s="19" t="s">
        <v>849</v>
      </c>
      <c r="F1320" s="20">
        <v>95636.860000000015</v>
      </c>
      <c r="G1320" s="21">
        <v>-2900</v>
      </c>
      <c r="H1320" s="22">
        <v>32.983400000000003</v>
      </c>
      <c r="I1320" s="20">
        <v>-15</v>
      </c>
      <c r="J1320" s="20">
        <v>0</v>
      </c>
      <c r="K1320" s="23">
        <v>43628</v>
      </c>
      <c r="L1320" s="24">
        <v>95651.86</v>
      </c>
      <c r="M1320" s="25" t="s">
        <v>884</v>
      </c>
    </row>
    <row r="1321" spans="2:14" ht="15" x14ac:dyDescent="0.25">
      <c r="B1321" s="8">
        <v>43629</v>
      </c>
      <c r="C1321" s="9" t="s">
        <v>105</v>
      </c>
      <c r="D1321" s="9" t="s">
        <v>808</v>
      </c>
      <c r="E1321" s="10" t="s">
        <v>809</v>
      </c>
      <c r="F1321" s="11">
        <v>-28861.274999999998</v>
      </c>
      <c r="G1321" s="12">
        <v>250</v>
      </c>
      <c r="H1321" s="13">
        <v>115.38509999999999</v>
      </c>
      <c r="I1321" s="11">
        <v>-15</v>
      </c>
      <c r="J1321" s="11">
        <v>0</v>
      </c>
      <c r="K1321" s="14">
        <v>43633</v>
      </c>
      <c r="L1321" s="15">
        <v>-28846.28</v>
      </c>
      <c r="M1321" s="25" t="s">
        <v>886</v>
      </c>
    </row>
    <row r="1322" spans="2:14" ht="15" x14ac:dyDescent="0.25">
      <c r="B1322" s="17">
        <v>43629</v>
      </c>
      <c r="C1322" s="18" t="s">
        <v>105</v>
      </c>
      <c r="D1322" s="18" t="s">
        <v>409</v>
      </c>
      <c r="E1322" s="19" t="s">
        <v>410</v>
      </c>
      <c r="F1322" s="20">
        <v>53632.65</v>
      </c>
      <c r="G1322" s="21">
        <v>-315</v>
      </c>
      <c r="H1322" s="22">
        <v>170.31</v>
      </c>
      <c r="I1322" s="20">
        <v>-15</v>
      </c>
      <c r="J1322" s="20">
        <v>0</v>
      </c>
      <c r="K1322" s="23">
        <v>43633</v>
      </c>
      <c r="L1322" s="24">
        <v>53647.65</v>
      </c>
      <c r="M1322" s="25" t="s">
        <v>885</v>
      </c>
    </row>
    <row r="1323" spans="2:14" ht="15" x14ac:dyDescent="0.25">
      <c r="B1323" s="8">
        <v>43633</v>
      </c>
      <c r="C1323" s="9" t="s">
        <v>27</v>
      </c>
      <c r="D1323" s="9" t="s">
        <v>850</v>
      </c>
      <c r="E1323" s="10" t="s">
        <v>851</v>
      </c>
      <c r="F1323" s="11">
        <v>-50054.25</v>
      </c>
      <c r="G1323" s="12">
        <v>500</v>
      </c>
      <c r="H1323" s="13">
        <v>100.07850000000001</v>
      </c>
      <c r="I1323" s="11">
        <v>-15</v>
      </c>
      <c r="J1323" s="11">
        <v>0</v>
      </c>
      <c r="K1323" s="14">
        <v>43635</v>
      </c>
      <c r="L1323" s="15">
        <v>-50039.25</v>
      </c>
      <c r="M1323" s="25" t="s">
        <v>883</v>
      </c>
    </row>
    <row r="1324" spans="2:14" ht="15" x14ac:dyDescent="0.25">
      <c r="B1324" s="17">
        <v>43633</v>
      </c>
      <c r="C1324" s="18" t="s">
        <v>27</v>
      </c>
      <c r="D1324" s="18" t="s">
        <v>810</v>
      </c>
      <c r="E1324" s="19" t="s">
        <v>811</v>
      </c>
      <c r="F1324" s="20">
        <v>47305</v>
      </c>
      <c r="G1324" s="21">
        <v>-10000</v>
      </c>
      <c r="H1324" s="22">
        <v>4.7320000000000002</v>
      </c>
      <c r="I1324" s="20">
        <v>-15</v>
      </c>
      <c r="J1324" s="20">
        <v>0</v>
      </c>
      <c r="K1324" s="23">
        <v>43635</v>
      </c>
      <c r="L1324" s="24">
        <v>47320</v>
      </c>
      <c r="M1324" s="25" t="s">
        <v>884</v>
      </c>
    </row>
    <row r="1325" spans="2:14" ht="15" x14ac:dyDescent="0.25">
      <c r="B1325" s="8">
        <v>43644</v>
      </c>
      <c r="C1325" s="9" t="s">
        <v>17</v>
      </c>
      <c r="D1325" s="9" t="s">
        <v>845</v>
      </c>
      <c r="E1325" s="10" t="s">
        <v>852</v>
      </c>
      <c r="F1325" s="11">
        <v>-19409.37</v>
      </c>
      <c r="G1325" s="12">
        <v>659</v>
      </c>
      <c r="H1325" s="13">
        <v>29.43</v>
      </c>
      <c r="I1325" s="11">
        <v>-15</v>
      </c>
      <c r="J1325" s="11">
        <v>0</v>
      </c>
      <c r="K1325" s="14">
        <v>43648</v>
      </c>
      <c r="L1325" s="15">
        <v>-19394.37</v>
      </c>
      <c r="M1325" s="25" t="s">
        <v>886</v>
      </c>
    </row>
    <row r="1326" spans="2:14" ht="15" x14ac:dyDescent="0.25">
      <c r="B1326" s="17">
        <v>43644</v>
      </c>
      <c r="C1326" s="18" t="s">
        <v>17</v>
      </c>
      <c r="D1326" s="18" t="s">
        <v>282</v>
      </c>
      <c r="E1326" s="19" t="s">
        <v>844</v>
      </c>
      <c r="F1326" s="20">
        <v>23819.25</v>
      </c>
      <c r="G1326" s="21">
        <v>-321</v>
      </c>
      <c r="H1326" s="22">
        <v>74.25</v>
      </c>
      <c r="I1326" s="20">
        <v>-15</v>
      </c>
      <c r="J1326" s="20">
        <v>0</v>
      </c>
      <c r="K1326" s="23">
        <v>43648</v>
      </c>
      <c r="L1326" s="24">
        <v>23834.25</v>
      </c>
      <c r="M1326" s="25" t="s">
        <v>884</v>
      </c>
    </row>
    <row r="1327" spans="2:14" ht="15" x14ac:dyDescent="0.25">
      <c r="B1327" s="8">
        <v>43655</v>
      </c>
      <c r="C1327" s="9" t="s">
        <v>54</v>
      </c>
      <c r="D1327" s="9" t="s">
        <v>141</v>
      </c>
      <c r="E1327" s="10" t="s">
        <v>853</v>
      </c>
      <c r="F1327" s="11">
        <v>-91960.7</v>
      </c>
      <c r="G1327" s="12">
        <v>1100</v>
      </c>
      <c r="H1327" s="13">
        <v>83.587000000000003</v>
      </c>
      <c r="I1327" s="11">
        <v>-15</v>
      </c>
      <c r="J1327" s="11">
        <v>0</v>
      </c>
      <c r="K1327" s="14">
        <v>43657</v>
      </c>
      <c r="L1327" s="15">
        <v>-91945.7</v>
      </c>
      <c r="M1327" s="25" t="s">
        <v>883</v>
      </c>
    </row>
    <row r="1328" spans="2:14" ht="15" x14ac:dyDescent="0.25">
      <c r="B1328" s="17">
        <v>43655</v>
      </c>
      <c r="C1328" s="18" t="s">
        <v>54</v>
      </c>
      <c r="D1328" s="18" t="s">
        <v>854</v>
      </c>
      <c r="E1328" s="19" t="s">
        <v>855</v>
      </c>
      <c r="F1328" s="20">
        <v>-84756.552000000011</v>
      </c>
      <c r="G1328" s="21">
        <v>1620</v>
      </c>
      <c r="H1328" s="22">
        <v>52.309600000000003</v>
      </c>
      <c r="I1328" s="20">
        <v>-15</v>
      </c>
      <c r="J1328" s="20">
        <v>0</v>
      </c>
      <c r="K1328" s="23">
        <v>43657</v>
      </c>
      <c r="L1328" s="24">
        <v>-84741.55</v>
      </c>
      <c r="M1328" s="25" t="s">
        <v>883</v>
      </c>
    </row>
    <row r="1329" spans="2:13" ht="15" x14ac:dyDescent="0.25">
      <c r="B1329" s="8">
        <v>43655</v>
      </c>
      <c r="C1329" s="9" t="s">
        <v>54</v>
      </c>
      <c r="D1329" s="9" t="s">
        <v>827</v>
      </c>
      <c r="E1329" s="10" t="s">
        <v>828</v>
      </c>
      <c r="F1329" s="11">
        <v>80138.75</v>
      </c>
      <c r="G1329" s="12">
        <v>-1250</v>
      </c>
      <c r="H1329" s="13">
        <v>64.123000000000005</v>
      </c>
      <c r="I1329" s="11">
        <v>-15</v>
      </c>
      <c r="J1329" s="11">
        <v>0</v>
      </c>
      <c r="K1329" s="14">
        <v>43657</v>
      </c>
      <c r="L1329" s="15">
        <v>80153.75</v>
      </c>
      <c r="M1329" s="25" t="s">
        <v>884</v>
      </c>
    </row>
    <row r="1330" spans="2:13" ht="15" x14ac:dyDescent="0.25">
      <c r="B1330" s="17">
        <v>43655</v>
      </c>
      <c r="C1330" s="18" t="s">
        <v>54</v>
      </c>
      <c r="D1330" s="18" t="s">
        <v>322</v>
      </c>
      <c r="E1330" s="19" t="s">
        <v>323</v>
      </c>
      <c r="F1330" s="20">
        <v>81068.925000000003</v>
      </c>
      <c r="G1330" s="21">
        <v>-475</v>
      </c>
      <c r="H1330" s="22">
        <v>170.703</v>
      </c>
      <c r="I1330" s="20">
        <v>-15</v>
      </c>
      <c r="J1330" s="20">
        <v>0</v>
      </c>
      <c r="K1330" s="23">
        <v>43657</v>
      </c>
      <c r="L1330" s="24">
        <v>81083.929999999993</v>
      </c>
      <c r="M1330" s="25" t="s">
        <v>884</v>
      </c>
    </row>
    <row r="1331" spans="2:13" ht="15" x14ac:dyDescent="0.25">
      <c r="B1331" s="8">
        <v>43664</v>
      </c>
      <c r="C1331" s="9" t="s">
        <v>13</v>
      </c>
      <c r="D1331" s="9" t="s">
        <v>856</v>
      </c>
      <c r="E1331" s="10" t="s">
        <v>857</v>
      </c>
      <c r="F1331" s="11">
        <v>-60447.33</v>
      </c>
      <c r="G1331" s="12">
        <v>2170</v>
      </c>
      <c r="H1331" s="13">
        <v>27.849</v>
      </c>
      <c r="I1331" s="11">
        <v>-15</v>
      </c>
      <c r="J1331" s="11">
        <v>0</v>
      </c>
      <c r="K1331" s="14">
        <v>43668</v>
      </c>
      <c r="L1331" s="15">
        <v>-60432.33</v>
      </c>
      <c r="M1331" s="25" t="s">
        <v>883</v>
      </c>
    </row>
    <row r="1332" spans="2:13" ht="15" x14ac:dyDescent="0.25">
      <c r="B1332" s="17">
        <v>43664</v>
      </c>
      <c r="C1332" s="18" t="s">
        <v>13</v>
      </c>
      <c r="D1332" s="18" t="s">
        <v>797</v>
      </c>
      <c r="E1332" s="19" t="s">
        <v>798</v>
      </c>
      <c r="F1332" s="20">
        <v>58892.974999999999</v>
      </c>
      <c r="G1332" s="21">
        <v>-850</v>
      </c>
      <c r="H1332" s="22">
        <v>69.3035</v>
      </c>
      <c r="I1332" s="20">
        <v>-15</v>
      </c>
      <c r="J1332" s="20">
        <v>0</v>
      </c>
      <c r="K1332" s="23">
        <v>43668</v>
      </c>
      <c r="L1332" s="24">
        <v>58907.98</v>
      </c>
      <c r="M1332" s="25" t="s">
        <v>884</v>
      </c>
    </row>
    <row r="1333" spans="2:13" ht="15" x14ac:dyDescent="0.25">
      <c r="B1333" s="8">
        <v>43671</v>
      </c>
      <c r="C1333" s="9" t="s">
        <v>105</v>
      </c>
      <c r="D1333" s="9" t="s">
        <v>298</v>
      </c>
      <c r="E1333" s="10" t="s">
        <v>823</v>
      </c>
      <c r="F1333" s="11">
        <v>114385</v>
      </c>
      <c r="G1333" s="12">
        <v>-2200</v>
      </c>
      <c r="H1333" s="13">
        <v>52</v>
      </c>
      <c r="I1333" s="11">
        <v>-15</v>
      </c>
      <c r="J1333" s="11">
        <v>0</v>
      </c>
      <c r="K1333" s="14">
        <v>43675</v>
      </c>
      <c r="L1333" s="15">
        <v>114400</v>
      </c>
      <c r="M1333" s="25" t="s">
        <v>884</v>
      </c>
    </row>
    <row r="1334" spans="2:13" ht="15" x14ac:dyDescent="0.25">
      <c r="B1334" s="17">
        <v>43672</v>
      </c>
      <c r="C1334" s="18" t="s">
        <v>68</v>
      </c>
      <c r="D1334" s="18" t="s">
        <v>858</v>
      </c>
      <c r="E1334" s="19" t="s">
        <v>859</v>
      </c>
      <c r="F1334" s="20">
        <v>-125355</v>
      </c>
      <c r="G1334" s="21">
        <v>3000</v>
      </c>
      <c r="H1334" s="22">
        <v>41.78</v>
      </c>
      <c r="I1334" s="20">
        <v>-15</v>
      </c>
      <c r="J1334" s="20">
        <v>0</v>
      </c>
      <c r="K1334" s="23">
        <v>43676</v>
      </c>
      <c r="L1334" s="24">
        <v>-125340</v>
      </c>
      <c r="M1334" s="25" t="s">
        <v>883</v>
      </c>
    </row>
    <row r="1335" spans="2:13" ht="15" x14ac:dyDescent="0.25">
      <c r="B1335" s="8">
        <v>43672</v>
      </c>
      <c r="C1335" s="9" t="s">
        <v>68</v>
      </c>
      <c r="D1335" s="9" t="s">
        <v>595</v>
      </c>
      <c r="E1335" s="10" t="s">
        <v>596</v>
      </c>
      <c r="F1335" s="11">
        <v>111138.6</v>
      </c>
      <c r="G1335" s="12">
        <v>-2480</v>
      </c>
      <c r="H1335" s="13">
        <v>44.82</v>
      </c>
      <c r="I1335" s="11">
        <v>-15</v>
      </c>
      <c r="J1335" s="11">
        <v>0</v>
      </c>
      <c r="K1335" s="14">
        <v>43676</v>
      </c>
      <c r="L1335" s="15">
        <v>111153.60000000001</v>
      </c>
      <c r="M1335" s="25" t="s">
        <v>884</v>
      </c>
    </row>
    <row r="1336" spans="2:13" ht="15" x14ac:dyDescent="0.25">
      <c r="B1336" s="17">
        <v>43682</v>
      </c>
      <c r="C1336" s="18" t="s">
        <v>44</v>
      </c>
      <c r="D1336" s="18" t="s">
        <v>860</v>
      </c>
      <c r="E1336" s="19" t="s">
        <v>861</v>
      </c>
      <c r="F1336" s="20">
        <v>-66269.400000000009</v>
      </c>
      <c r="G1336" s="21">
        <v>860</v>
      </c>
      <c r="H1336" s="22">
        <v>77.040000000000006</v>
      </c>
      <c r="I1336" s="20">
        <v>-15</v>
      </c>
      <c r="J1336" s="20">
        <v>0</v>
      </c>
      <c r="K1336" s="23">
        <v>43684</v>
      </c>
      <c r="L1336" s="24">
        <v>-66254.399999999994</v>
      </c>
      <c r="M1336" s="25" t="s">
        <v>883</v>
      </c>
    </row>
    <row r="1337" spans="2:13" ht="15" x14ac:dyDescent="0.25">
      <c r="B1337" s="8">
        <v>43682</v>
      </c>
      <c r="C1337" s="9" t="s">
        <v>54</v>
      </c>
      <c r="D1337" s="9" t="s">
        <v>862</v>
      </c>
      <c r="E1337" s="10" t="s">
        <v>863</v>
      </c>
      <c r="F1337" s="11">
        <v>-74312.099999999991</v>
      </c>
      <c r="G1337" s="12">
        <v>2270</v>
      </c>
      <c r="H1337" s="13">
        <v>32.729999999999997</v>
      </c>
      <c r="I1337" s="11">
        <v>-15</v>
      </c>
      <c r="J1337" s="11">
        <v>0</v>
      </c>
      <c r="K1337" s="14">
        <v>43684</v>
      </c>
      <c r="L1337" s="15">
        <v>-74297.100000000006</v>
      </c>
      <c r="M1337" s="25" t="s">
        <v>883</v>
      </c>
    </row>
    <row r="1338" spans="2:13" ht="15" x14ac:dyDescent="0.25">
      <c r="B1338" s="17">
        <v>43682</v>
      </c>
      <c r="C1338" s="18" t="s">
        <v>54</v>
      </c>
      <c r="D1338" s="18" t="s">
        <v>748</v>
      </c>
      <c r="E1338" s="19" t="s">
        <v>749</v>
      </c>
      <c r="F1338" s="20">
        <v>77241</v>
      </c>
      <c r="G1338" s="21">
        <v>-1200</v>
      </c>
      <c r="H1338" s="22">
        <v>64.38</v>
      </c>
      <c r="I1338" s="20">
        <v>-15</v>
      </c>
      <c r="J1338" s="20">
        <v>0</v>
      </c>
      <c r="K1338" s="23">
        <v>43684</v>
      </c>
      <c r="L1338" s="24">
        <v>77256</v>
      </c>
      <c r="M1338" s="25" t="s">
        <v>884</v>
      </c>
    </row>
    <row r="1339" spans="2:13" ht="15" x14ac:dyDescent="0.25">
      <c r="B1339" s="8">
        <v>43682</v>
      </c>
      <c r="C1339" s="9" t="s">
        <v>44</v>
      </c>
      <c r="D1339" s="9" t="s">
        <v>678</v>
      </c>
      <c r="E1339" s="10" t="s">
        <v>719</v>
      </c>
      <c r="F1339" s="11">
        <v>62970.6</v>
      </c>
      <c r="G1339" s="12">
        <v>-2160</v>
      </c>
      <c r="H1339" s="13">
        <v>29.16</v>
      </c>
      <c r="I1339" s="11">
        <v>-15</v>
      </c>
      <c r="J1339" s="11">
        <v>0</v>
      </c>
      <c r="K1339" s="14">
        <v>43684</v>
      </c>
      <c r="L1339" s="15">
        <v>62985.599999999999</v>
      </c>
      <c r="M1339" s="25" t="s">
        <v>884</v>
      </c>
    </row>
    <row r="1340" spans="2:13" ht="15" x14ac:dyDescent="0.25">
      <c r="B1340" s="17">
        <v>43685</v>
      </c>
      <c r="C1340" s="18" t="s">
        <v>105</v>
      </c>
      <c r="D1340" s="18" t="s">
        <v>864</v>
      </c>
      <c r="E1340" s="19" t="s">
        <v>865</v>
      </c>
      <c r="F1340" s="20">
        <v>-114130</v>
      </c>
      <c r="G1340" s="21">
        <v>725</v>
      </c>
      <c r="H1340" s="22">
        <v>157.4</v>
      </c>
      <c r="I1340" s="20">
        <v>-15</v>
      </c>
      <c r="J1340" s="20">
        <v>0</v>
      </c>
      <c r="K1340" s="23">
        <v>43689</v>
      </c>
      <c r="L1340" s="24">
        <v>-114115</v>
      </c>
      <c r="M1340" s="25" t="s">
        <v>883</v>
      </c>
    </row>
    <row r="1341" spans="2:13" ht="15" x14ac:dyDescent="0.25">
      <c r="B1341" s="8">
        <v>43724</v>
      </c>
      <c r="C1341" s="9" t="s">
        <v>13</v>
      </c>
      <c r="D1341" s="9" t="s">
        <v>125</v>
      </c>
      <c r="E1341" s="10" t="s">
        <v>773</v>
      </c>
      <c r="F1341" s="11">
        <v>-59771.082000000002</v>
      </c>
      <c r="G1341" s="12">
        <v>282</v>
      </c>
      <c r="H1341" s="13">
        <v>211.90100000000001</v>
      </c>
      <c r="I1341" s="11">
        <v>-15</v>
      </c>
      <c r="J1341" s="11">
        <v>0</v>
      </c>
      <c r="K1341" s="14">
        <v>43726</v>
      </c>
      <c r="L1341" s="15">
        <v>-59756.08</v>
      </c>
      <c r="M1341" s="25" t="s">
        <v>886</v>
      </c>
    </row>
    <row r="1342" spans="2:13" ht="15" x14ac:dyDescent="0.25">
      <c r="B1342" s="17">
        <v>43724</v>
      </c>
      <c r="C1342" s="18" t="s">
        <v>13</v>
      </c>
      <c r="D1342" s="18" t="s">
        <v>856</v>
      </c>
      <c r="E1342" s="19" t="s">
        <v>893</v>
      </c>
      <c r="F1342" s="20">
        <v>61791.159994599999</v>
      </c>
      <c r="G1342" s="21">
        <v>-2170</v>
      </c>
      <c r="H1342" s="22">
        <v>28.48210138</v>
      </c>
      <c r="I1342" s="20">
        <v>-15</v>
      </c>
      <c r="J1342" s="20">
        <v>0</v>
      </c>
      <c r="K1342" s="23">
        <v>43726</v>
      </c>
      <c r="L1342" s="24">
        <v>61806.16</v>
      </c>
      <c r="M1342" s="25" t="s">
        <v>884</v>
      </c>
    </row>
    <row r="1343" spans="2:13" ht="15" x14ac:dyDescent="0.25">
      <c r="B1343" s="8">
        <v>43727</v>
      </c>
      <c r="C1343" s="9" t="s">
        <v>27</v>
      </c>
      <c r="D1343" s="9" t="s">
        <v>850</v>
      </c>
      <c r="E1343" s="10" t="s">
        <v>866</v>
      </c>
      <c r="F1343" s="11">
        <v>36788.9</v>
      </c>
      <c r="G1343" s="12">
        <v>-500</v>
      </c>
      <c r="H1343" s="13">
        <v>73.607799999999997</v>
      </c>
      <c r="I1343" s="11">
        <v>-15</v>
      </c>
      <c r="J1343" s="11">
        <v>0</v>
      </c>
      <c r="K1343" s="14">
        <v>43728</v>
      </c>
      <c r="L1343" s="15">
        <v>36803.9</v>
      </c>
      <c r="M1343" s="25" t="s">
        <v>884</v>
      </c>
    </row>
    <row r="1344" spans="2:13" ht="15" x14ac:dyDescent="0.25">
      <c r="B1344" s="17">
        <v>43740</v>
      </c>
      <c r="C1344" s="18" t="s">
        <v>68</v>
      </c>
      <c r="D1344" s="18" t="s">
        <v>867</v>
      </c>
      <c r="E1344" s="19" t="s">
        <v>868</v>
      </c>
      <c r="F1344" s="20">
        <v>-55290.16</v>
      </c>
      <c r="G1344" s="21">
        <v>725</v>
      </c>
      <c r="H1344" s="22">
        <v>76.241600000000005</v>
      </c>
      <c r="I1344" s="20">
        <v>-15</v>
      </c>
      <c r="J1344" s="20">
        <v>0</v>
      </c>
      <c r="K1344" s="23">
        <v>43742</v>
      </c>
      <c r="L1344" s="24">
        <v>-55275.16</v>
      </c>
      <c r="M1344" s="25" t="s">
        <v>883</v>
      </c>
    </row>
    <row r="1345" spans="2:13" ht="15" x14ac:dyDescent="0.25">
      <c r="B1345" s="8">
        <v>43740</v>
      </c>
      <c r="C1345" s="9" t="s">
        <v>68</v>
      </c>
      <c r="D1345" s="9" t="s">
        <v>256</v>
      </c>
      <c r="E1345" s="10" t="s">
        <v>839</v>
      </c>
      <c r="F1345" s="11">
        <v>59841.08</v>
      </c>
      <c r="G1345" s="12">
        <v>-800</v>
      </c>
      <c r="H1345" s="13">
        <v>74.820099999999996</v>
      </c>
      <c r="I1345" s="11">
        <v>-15</v>
      </c>
      <c r="J1345" s="11">
        <v>0</v>
      </c>
      <c r="K1345" s="14">
        <v>43742</v>
      </c>
      <c r="L1345" s="15">
        <v>59856.08</v>
      </c>
      <c r="M1345" s="25" t="s">
        <v>884</v>
      </c>
    </row>
    <row r="1346" spans="2:13" ht="15" x14ac:dyDescent="0.25">
      <c r="B1346" s="17">
        <v>43747</v>
      </c>
      <c r="C1346" s="18" t="s">
        <v>68</v>
      </c>
      <c r="D1346" s="18" t="s">
        <v>869</v>
      </c>
      <c r="E1346" s="19" t="s">
        <v>870</v>
      </c>
      <c r="F1346" s="20">
        <v>-89538.25</v>
      </c>
      <c r="G1346" s="21">
        <v>350</v>
      </c>
      <c r="H1346" s="22">
        <v>255.7807</v>
      </c>
      <c r="I1346" s="20">
        <v>-15</v>
      </c>
      <c r="J1346" s="20">
        <v>0</v>
      </c>
      <c r="K1346" s="23">
        <v>43747</v>
      </c>
      <c r="L1346" s="24">
        <v>-89523.25</v>
      </c>
      <c r="M1346" s="25" t="s">
        <v>883</v>
      </c>
    </row>
    <row r="1347" spans="2:13" ht="15" x14ac:dyDescent="0.25">
      <c r="B1347" s="8">
        <v>43745</v>
      </c>
      <c r="C1347" s="9" t="s">
        <v>24</v>
      </c>
      <c r="D1347" s="9" t="s">
        <v>812</v>
      </c>
      <c r="E1347" s="10" t="s">
        <v>871</v>
      </c>
      <c r="F1347" s="11">
        <v>-39024.370000000003</v>
      </c>
      <c r="G1347" s="12">
        <v>100</v>
      </c>
      <c r="H1347" s="13">
        <v>390.09370000000001</v>
      </c>
      <c r="I1347" s="11">
        <v>-15</v>
      </c>
      <c r="J1347" s="11">
        <v>0</v>
      </c>
      <c r="K1347" s="14">
        <v>43747</v>
      </c>
      <c r="L1347" s="15">
        <v>-39009.370000000003</v>
      </c>
      <c r="M1347" s="25" t="s">
        <v>886</v>
      </c>
    </row>
    <row r="1348" spans="2:13" ht="15" x14ac:dyDescent="0.25">
      <c r="B1348" s="17">
        <v>43745</v>
      </c>
      <c r="C1348" s="18" t="s">
        <v>54</v>
      </c>
      <c r="D1348" s="18" t="s">
        <v>862</v>
      </c>
      <c r="E1348" s="19" t="s">
        <v>863</v>
      </c>
      <c r="F1348" s="20">
        <v>-29771.37</v>
      </c>
      <c r="G1348" s="21">
        <v>795</v>
      </c>
      <c r="H1348" s="22">
        <v>37.429400000000001</v>
      </c>
      <c r="I1348" s="20">
        <v>-15</v>
      </c>
      <c r="J1348" s="20">
        <v>0</v>
      </c>
      <c r="K1348" s="23">
        <v>43747</v>
      </c>
      <c r="L1348" s="24">
        <v>-29756.37</v>
      </c>
      <c r="M1348" s="25" t="s">
        <v>886</v>
      </c>
    </row>
    <row r="1349" spans="2:13" ht="15" x14ac:dyDescent="0.25">
      <c r="B1349" s="8">
        <v>43745</v>
      </c>
      <c r="C1349" s="9" t="s">
        <v>24</v>
      </c>
      <c r="D1349" s="9" t="s">
        <v>599</v>
      </c>
      <c r="E1349" s="10" t="s">
        <v>872</v>
      </c>
      <c r="F1349" s="11">
        <v>-73351.8</v>
      </c>
      <c r="G1349" s="12">
        <v>800</v>
      </c>
      <c r="H1349" s="13">
        <v>91.671000000000006</v>
      </c>
      <c r="I1349" s="11">
        <v>-15</v>
      </c>
      <c r="J1349" s="11">
        <v>0</v>
      </c>
      <c r="K1349" s="14">
        <v>43747</v>
      </c>
      <c r="L1349" s="15">
        <v>-73336.800000000003</v>
      </c>
      <c r="M1349" s="25" t="s">
        <v>883</v>
      </c>
    </row>
    <row r="1350" spans="2:13" ht="15" x14ac:dyDescent="0.25">
      <c r="B1350" s="17">
        <v>43745</v>
      </c>
      <c r="C1350" s="18" t="s">
        <v>54</v>
      </c>
      <c r="D1350" s="18" t="s">
        <v>114</v>
      </c>
      <c r="E1350" s="19" t="s">
        <v>894</v>
      </c>
      <c r="F1350" s="20">
        <v>-33443.01</v>
      </c>
      <c r="G1350" s="21">
        <v>215</v>
      </c>
      <c r="H1350" s="22">
        <v>155.47909999999999</v>
      </c>
      <c r="I1350" s="20">
        <v>-15</v>
      </c>
      <c r="J1350" s="20">
        <v>0</v>
      </c>
      <c r="K1350" s="23">
        <v>43747</v>
      </c>
      <c r="L1350" s="24">
        <v>-33428.01</v>
      </c>
      <c r="M1350" s="25" t="s">
        <v>886</v>
      </c>
    </row>
    <row r="1351" spans="2:13" ht="15" x14ac:dyDescent="0.25">
      <c r="B1351" s="8">
        <v>43745</v>
      </c>
      <c r="C1351" s="9" t="s">
        <v>68</v>
      </c>
      <c r="D1351" s="9" t="s">
        <v>560</v>
      </c>
      <c r="E1351" s="10" t="s">
        <v>841</v>
      </c>
      <c r="F1351" s="11">
        <v>135040.79999999999</v>
      </c>
      <c r="G1351" s="12">
        <v>-900</v>
      </c>
      <c r="H1351" s="13">
        <v>150.06200000000001</v>
      </c>
      <c r="I1351" s="11">
        <v>-15</v>
      </c>
      <c r="J1351" s="11">
        <v>0</v>
      </c>
      <c r="K1351" s="14">
        <v>43747</v>
      </c>
      <c r="L1351" s="15">
        <v>135055.79999999999</v>
      </c>
      <c r="M1351" s="25" t="s">
        <v>884</v>
      </c>
    </row>
    <row r="1352" spans="2:13" ht="15" x14ac:dyDescent="0.25">
      <c r="B1352" s="17">
        <v>43745</v>
      </c>
      <c r="C1352" s="18" t="s">
        <v>24</v>
      </c>
      <c r="D1352" s="18" t="s">
        <v>292</v>
      </c>
      <c r="E1352" s="19" t="s">
        <v>873</v>
      </c>
      <c r="F1352" s="20">
        <v>22641</v>
      </c>
      <c r="G1352" s="21">
        <v>-100</v>
      </c>
      <c r="H1352" s="22">
        <v>226.56</v>
      </c>
      <c r="I1352" s="20">
        <v>-15</v>
      </c>
      <c r="J1352" s="20">
        <v>0</v>
      </c>
      <c r="K1352" s="23">
        <v>43747</v>
      </c>
      <c r="L1352" s="24">
        <v>22656</v>
      </c>
      <c r="M1352" s="25" t="s">
        <v>885</v>
      </c>
    </row>
    <row r="1353" spans="2:13" ht="15" x14ac:dyDescent="0.25">
      <c r="B1353" s="8">
        <v>43746</v>
      </c>
      <c r="C1353" s="9" t="s">
        <v>59</v>
      </c>
      <c r="D1353" s="9" t="s">
        <v>266</v>
      </c>
      <c r="E1353" s="10" t="s">
        <v>789</v>
      </c>
      <c r="F1353" s="11">
        <v>-50680.5</v>
      </c>
      <c r="G1353" s="12">
        <v>1350</v>
      </c>
      <c r="H1353" s="13">
        <v>37.53</v>
      </c>
      <c r="I1353" s="11">
        <v>-15</v>
      </c>
      <c r="J1353" s="11">
        <v>0</v>
      </c>
      <c r="K1353" s="14">
        <v>43748</v>
      </c>
      <c r="L1353" s="15">
        <v>-50665.5</v>
      </c>
      <c r="M1353" s="25" t="s">
        <v>886</v>
      </c>
    </row>
    <row r="1354" spans="2:13" ht="15" x14ac:dyDescent="0.25">
      <c r="B1354" s="17">
        <v>43746</v>
      </c>
      <c r="C1354" s="18" t="s">
        <v>24</v>
      </c>
      <c r="D1354" s="18" t="s">
        <v>778</v>
      </c>
      <c r="E1354" s="19" t="s">
        <v>779</v>
      </c>
      <c r="F1354" s="20">
        <v>24705.8</v>
      </c>
      <c r="G1354" s="21">
        <v>-90</v>
      </c>
      <c r="H1354" s="22">
        <v>274.67559999999997</v>
      </c>
      <c r="I1354" s="20">
        <v>-15</v>
      </c>
      <c r="J1354" s="20">
        <v>0</v>
      </c>
      <c r="K1354" s="23">
        <v>43748</v>
      </c>
      <c r="L1354" s="24">
        <v>24720.799999999999</v>
      </c>
      <c r="M1354" s="25" t="s">
        <v>885</v>
      </c>
    </row>
    <row r="1355" spans="2:13" ht="15" x14ac:dyDescent="0.25">
      <c r="B1355" s="8">
        <v>43756</v>
      </c>
      <c r="C1355" s="9" t="s">
        <v>24</v>
      </c>
      <c r="D1355" s="9" t="s">
        <v>38</v>
      </c>
      <c r="E1355" s="10" t="s">
        <v>39</v>
      </c>
      <c r="F1355" s="11">
        <v>-63505.65</v>
      </c>
      <c r="G1355" s="12">
        <v>36</v>
      </c>
      <c r="H1355" s="13">
        <v>1763.63</v>
      </c>
      <c r="I1355" s="11">
        <v>-15</v>
      </c>
      <c r="J1355" s="11">
        <v>0</v>
      </c>
      <c r="K1355" s="14">
        <v>43760</v>
      </c>
      <c r="L1355" s="15">
        <v>-63490.65</v>
      </c>
      <c r="M1355" s="25" t="s">
        <v>886</v>
      </c>
    </row>
    <row r="1356" spans="2:13" ht="15" x14ac:dyDescent="0.25">
      <c r="B1356" s="17">
        <v>43756</v>
      </c>
      <c r="C1356" s="18" t="s">
        <v>44</v>
      </c>
      <c r="D1356" s="18" t="s">
        <v>793</v>
      </c>
      <c r="E1356" s="19" t="s">
        <v>794</v>
      </c>
      <c r="F1356" s="20">
        <v>18329.57</v>
      </c>
      <c r="G1356" s="21">
        <v>-150</v>
      </c>
      <c r="H1356" s="22">
        <v>122.3</v>
      </c>
      <c r="I1356" s="20">
        <v>-15</v>
      </c>
      <c r="J1356" s="20">
        <v>0</v>
      </c>
      <c r="K1356" s="23">
        <v>43760</v>
      </c>
      <c r="L1356" s="24">
        <v>18344.57</v>
      </c>
      <c r="M1356" s="25" t="s">
        <v>885</v>
      </c>
    </row>
    <row r="1357" spans="2:13" ht="15" x14ac:dyDescent="0.25">
      <c r="B1357" s="8">
        <v>43756</v>
      </c>
      <c r="C1357" s="9" t="s">
        <v>27</v>
      </c>
      <c r="D1357" s="9" t="s">
        <v>485</v>
      </c>
      <c r="E1357" s="10" t="s">
        <v>486</v>
      </c>
      <c r="F1357" s="11">
        <v>17902.169999999998</v>
      </c>
      <c r="G1357" s="12">
        <v>-650</v>
      </c>
      <c r="H1357" s="13">
        <v>27.54</v>
      </c>
      <c r="I1357" s="11">
        <v>-15</v>
      </c>
      <c r="J1357" s="11">
        <v>0</v>
      </c>
      <c r="K1357" s="14">
        <v>43760</v>
      </c>
      <c r="L1357" s="15">
        <v>17917.169999999998</v>
      </c>
      <c r="M1357" s="25" t="s">
        <v>885</v>
      </c>
    </row>
    <row r="1358" spans="2:13" ht="15" x14ac:dyDescent="0.25">
      <c r="B1358" s="17">
        <v>43756</v>
      </c>
      <c r="C1358" s="18" t="s">
        <v>27</v>
      </c>
      <c r="D1358" s="18" t="s">
        <v>834</v>
      </c>
      <c r="E1358" s="19" t="s">
        <v>835</v>
      </c>
      <c r="F1358" s="20">
        <v>21370.32</v>
      </c>
      <c r="G1358" s="21">
        <v>-330</v>
      </c>
      <c r="H1358" s="22">
        <v>64.8</v>
      </c>
      <c r="I1358" s="20">
        <v>-15</v>
      </c>
      <c r="J1358" s="20">
        <v>0</v>
      </c>
      <c r="K1358" s="23">
        <v>43760</v>
      </c>
      <c r="L1358" s="24">
        <v>21385.32</v>
      </c>
      <c r="M1358" s="25" t="s">
        <v>885</v>
      </c>
    </row>
    <row r="1359" spans="2:13" ht="15" x14ac:dyDescent="0.25">
      <c r="B1359" s="8">
        <v>43756</v>
      </c>
      <c r="C1359" s="9" t="s">
        <v>44</v>
      </c>
      <c r="D1359" s="9" t="s">
        <v>45</v>
      </c>
      <c r="E1359" s="10" t="s">
        <v>326</v>
      </c>
      <c r="F1359" s="11">
        <v>-28241.279999999999</v>
      </c>
      <c r="G1359" s="12">
        <v>122</v>
      </c>
      <c r="H1359" s="13">
        <v>231.49</v>
      </c>
      <c r="I1359" s="11">
        <v>-15</v>
      </c>
      <c r="J1359" s="11">
        <v>0</v>
      </c>
      <c r="K1359" s="14">
        <v>43760</v>
      </c>
      <c r="L1359" s="15">
        <v>-28226.28</v>
      </c>
      <c r="M1359" s="25" t="s">
        <v>886</v>
      </c>
    </row>
    <row r="1360" spans="2:13" ht="15" x14ac:dyDescent="0.25">
      <c r="B1360" s="17">
        <v>43756</v>
      </c>
      <c r="C1360" s="18" t="s">
        <v>24</v>
      </c>
      <c r="D1360" s="18" t="s">
        <v>221</v>
      </c>
      <c r="E1360" s="19" t="s">
        <v>896</v>
      </c>
      <c r="F1360" s="20">
        <v>108686.88</v>
      </c>
      <c r="G1360" s="21">
        <v>-1800</v>
      </c>
      <c r="H1360" s="22">
        <v>60.38</v>
      </c>
      <c r="I1360" s="20">
        <v>-15</v>
      </c>
      <c r="J1360" s="20">
        <v>0</v>
      </c>
      <c r="K1360" s="23">
        <v>43760</v>
      </c>
      <c r="L1360" s="24">
        <v>108701.88</v>
      </c>
      <c r="M1360" s="25" t="s">
        <v>884</v>
      </c>
    </row>
    <row r="1361" spans="2:13" ht="15" x14ac:dyDescent="0.25">
      <c r="B1361" s="8">
        <v>43766</v>
      </c>
      <c r="C1361" s="9" t="s">
        <v>44</v>
      </c>
      <c r="D1361" s="9" t="s">
        <v>254</v>
      </c>
      <c r="E1361" s="10" t="s">
        <v>874</v>
      </c>
      <c r="F1361" s="11">
        <v>-57214.66</v>
      </c>
      <c r="G1361" s="12">
        <v>700</v>
      </c>
      <c r="H1361" s="13">
        <v>81.713800000000006</v>
      </c>
      <c r="I1361" s="11">
        <v>-15</v>
      </c>
      <c r="J1361" s="11">
        <v>0</v>
      </c>
      <c r="K1361" s="14">
        <v>43768</v>
      </c>
      <c r="L1361" s="15">
        <v>-57199.66</v>
      </c>
      <c r="M1361" s="25" t="s">
        <v>883</v>
      </c>
    </row>
    <row r="1362" spans="2:13" ht="15" x14ac:dyDescent="0.25">
      <c r="B1362" s="17">
        <v>43766</v>
      </c>
      <c r="C1362" s="18" t="s">
        <v>44</v>
      </c>
      <c r="D1362" s="18" t="s">
        <v>453</v>
      </c>
      <c r="E1362" s="19" t="s">
        <v>875</v>
      </c>
      <c r="F1362" s="20">
        <v>31979.21</v>
      </c>
      <c r="G1362" s="21">
        <v>-225</v>
      </c>
      <c r="H1362" s="22">
        <v>142.19649999999999</v>
      </c>
      <c r="I1362" s="20">
        <v>-15</v>
      </c>
      <c r="J1362" s="20">
        <v>0</v>
      </c>
      <c r="K1362" s="23">
        <v>43768</v>
      </c>
      <c r="L1362" s="24">
        <v>31994.21</v>
      </c>
      <c r="M1362" s="25" t="s">
        <v>884</v>
      </c>
    </row>
    <row r="1363" spans="2:13" ht="15" x14ac:dyDescent="0.25">
      <c r="B1363" s="8">
        <v>43801</v>
      </c>
      <c r="C1363" s="9" t="s">
        <v>105</v>
      </c>
      <c r="D1363" s="9" t="s">
        <v>687</v>
      </c>
      <c r="E1363" s="10" t="s">
        <v>824</v>
      </c>
      <c r="F1363" s="11">
        <v>182454.78</v>
      </c>
      <c r="G1363" s="12">
        <v>-600</v>
      </c>
      <c r="H1363" s="13">
        <v>304.11630000000002</v>
      </c>
      <c r="I1363" s="11">
        <v>-15</v>
      </c>
      <c r="J1363" s="11">
        <v>0</v>
      </c>
      <c r="K1363" s="14">
        <v>43803</v>
      </c>
      <c r="L1363" s="15">
        <v>182469.78</v>
      </c>
      <c r="M1363" s="25" t="s">
        <v>884</v>
      </c>
    </row>
    <row r="1364" spans="2:13" ht="15" x14ac:dyDescent="0.25">
      <c r="B1364" s="17">
        <v>43801</v>
      </c>
      <c r="C1364" s="18" t="s">
        <v>105</v>
      </c>
      <c r="D1364" s="18" t="s">
        <v>681</v>
      </c>
      <c r="E1364" s="19" t="s">
        <v>876</v>
      </c>
      <c r="F1364" s="20">
        <v>-121494.33</v>
      </c>
      <c r="G1364" s="21">
        <v>460</v>
      </c>
      <c r="H1364" s="22">
        <v>264.08550000000002</v>
      </c>
      <c r="I1364" s="20">
        <v>-15</v>
      </c>
      <c r="J1364" s="20">
        <v>0</v>
      </c>
      <c r="K1364" s="23">
        <v>43803</v>
      </c>
      <c r="L1364" s="24">
        <v>-121479.33</v>
      </c>
      <c r="M1364" s="25" t="s">
        <v>883</v>
      </c>
    </row>
    <row r="1365" spans="2:13" ht="15" x14ac:dyDescent="0.25">
      <c r="B1365" s="8">
        <v>43810</v>
      </c>
      <c r="C1365" s="9" t="s">
        <v>13</v>
      </c>
      <c r="D1365" s="9" t="s">
        <v>179</v>
      </c>
      <c r="E1365" s="10" t="s">
        <v>180</v>
      </c>
      <c r="F1365" s="11">
        <v>-76731.570000000007</v>
      </c>
      <c r="G1365" s="12">
        <v>505</v>
      </c>
      <c r="H1365" s="13">
        <v>151.91399999999999</v>
      </c>
      <c r="I1365" s="11">
        <v>-15</v>
      </c>
      <c r="J1365" s="11">
        <v>0</v>
      </c>
      <c r="K1365" s="14">
        <v>43812</v>
      </c>
      <c r="L1365" s="15">
        <v>-76716.570000000007</v>
      </c>
      <c r="M1365" s="25" t="s">
        <v>883</v>
      </c>
    </row>
    <row r="1366" spans="2:13" ht="15" x14ac:dyDescent="0.25">
      <c r="B1366" s="17">
        <v>43810</v>
      </c>
      <c r="C1366" s="18" t="s">
        <v>13</v>
      </c>
      <c r="D1366" s="18" t="s">
        <v>388</v>
      </c>
      <c r="E1366" s="19" t="s">
        <v>895</v>
      </c>
      <c r="F1366" s="20">
        <v>56298.239999999998</v>
      </c>
      <c r="G1366" s="21">
        <v>-515</v>
      </c>
      <c r="H1366" s="22">
        <v>109.34610000000001</v>
      </c>
      <c r="I1366" s="20">
        <v>-15</v>
      </c>
      <c r="J1366" s="20">
        <v>0</v>
      </c>
      <c r="K1366" s="23">
        <v>43812</v>
      </c>
      <c r="L1366" s="24">
        <v>56313.24</v>
      </c>
      <c r="M1366" s="25" t="s">
        <v>885</v>
      </c>
    </row>
    <row r="1367" spans="2:13" ht="15" x14ac:dyDescent="0.25">
      <c r="B1367" s="8">
        <v>43810</v>
      </c>
      <c r="C1367" s="9" t="s">
        <v>13</v>
      </c>
      <c r="D1367" s="9" t="s">
        <v>89</v>
      </c>
      <c r="E1367" s="10" t="s">
        <v>90</v>
      </c>
      <c r="F1367" s="11">
        <v>30200.61</v>
      </c>
      <c r="G1367" s="12">
        <v>-225</v>
      </c>
      <c r="H1367" s="13">
        <v>134.29159999999999</v>
      </c>
      <c r="I1367" s="11">
        <v>-15</v>
      </c>
      <c r="J1367" s="11">
        <v>0</v>
      </c>
      <c r="K1367" s="14">
        <v>43812</v>
      </c>
      <c r="L1367" s="15">
        <v>30215.61</v>
      </c>
      <c r="M1367" s="25" t="s">
        <v>885</v>
      </c>
    </row>
    <row r="1368" spans="2:13" ht="15" x14ac:dyDescent="0.25">
      <c r="B1368" s="17">
        <v>43874</v>
      </c>
      <c r="C1368" s="18" t="s">
        <v>13</v>
      </c>
      <c r="D1368" s="18" t="s">
        <v>14</v>
      </c>
      <c r="E1368" s="19" t="s">
        <v>15</v>
      </c>
      <c r="F1368" s="20">
        <v>58512.11</v>
      </c>
      <c r="G1368" s="21">
        <v>-103</v>
      </c>
      <c r="H1368" s="22">
        <v>568.37</v>
      </c>
      <c r="I1368" s="20">
        <v>-15</v>
      </c>
      <c r="J1368" s="20">
        <v>0</v>
      </c>
      <c r="K1368" s="23">
        <v>43879</v>
      </c>
      <c r="L1368" s="24">
        <v>58527.11</v>
      </c>
      <c r="M1368" s="25" t="s">
        <v>885</v>
      </c>
    </row>
    <row r="1369" spans="2:13" ht="15" x14ac:dyDescent="0.25">
      <c r="B1369" s="8">
        <v>43879</v>
      </c>
      <c r="C1369" s="9" t="s">
        <v>54</v>
      </c>
      <c r="D1369" s="9" t="s">
        <v>232</v>
      </c>
      <c r="E1369" s="10" t="s">
        <v>807</v>
      </c>
      <c r="F1369" s="11">
        <v>75875.87</v>
      </c>
      <c r="G1369" s="12">
        <v>-225</v>
      </c>
      <c r="H1369" s="13">
        <v>337.35939999999999</v>
      </c>
      <c r="I1369" s="11">
        <v>-15</v>
      </c>
      <c r="J1369" s="11">
        <v>0</v>
      </c>
      <c r="K1369" s="14">
        <v>43881</v>
      </c>
      <c r="L1369" s="15">
        <v>75890.87</v>
      </c>
      <c r="M1369" s="25" t="s">
        <v>884</v>
      </c>
    </row>
    <row r="1370" spans="2:13" ht="15" x14ac:dyDescent="0.25">
      <c r="B1370" s="17">
        <v>43879</v>
      </c>
      <c r="C1370" s="18" t="s">
        <v>54</v>
      </c>
      <c r="D1370" s="18" t="s">
        <v>877</v>
      </c>
      <c r="E1370" s="19" t="s">
        <v>878</v>
      </c>
      <c r="F1370" s="20">
        <v>-123933.61</v>
      </c>
      <c r="G1370" s="21">
        <v>285</v>
      </c>
      <c r="H1370" s="22">
        <v>434</v>
      </c>
      <c r="I1370" s="20">
        <v>-15</v>
      </c>
      <c r="J1370" s="20">
        <v>0</v>
      </c>
      <c r="K1370" s="23">
        <v>43881</v>
      </c>
      <c r="L1370" s="24">
        <v>-123918.61</v>
      </c>
      <c r="M1370" s="25" t="s">
        <v>883</v>
      </c>
    </row>
    <row r="1371" spans="2:13" ht="15" x14ac:dyDescent="0.25">
      <c r="B1371" s="8">
        <v>43885</v>
      </c>
      <c r="C1371" s="9" t="s">
        <v>59</v>
      </c>
      <c r="D1371" s="9" t="s">
        <v>879</v>
      </c>
      <c r="E1371" s="10" t="s">
        <v>880</v>
      </c>
      <c r="F1371" s="11">
        <v>-53307.62</v>
      </c>
      <c r="G1371" s="12">
        <v>850</v>
      </c>
      <c r="H1371" s="13">
        <v>62.697200000000002</v>
      </c>
      <c r="I1371" s="11">
        <v>-15</v>
      </c>
      <c r="J1371" s="11">
        <v>0</v>
      </c>
      <c r="K1371" s="14">
        <v>43887</v>
      </c>
      <c r="L1371" s="15">
        <v>-53292.62</v>
      </c>
      <c r="M1371" s="25" t="s">
        <v>883</v>
      </c>
    </row>
    <row r="1372" spans="2:13" ht="15" x14ac:dyDescent="0.25">
      <c r="B1372" s="17">
        <v>43885</v>
      </c>
      <c r="C1372" s="18" t="s">
        <v>24</v>
      </c>
      <c r="D1372" s="18" t="s">
        <v>778</v>
      </c>
      <c r="E1372" s="19" t="s">
        <v>779</v>
      </c>
      <c r="F1372" s="20">
        <v>56226.2</v>
      </c>
      <c r="G1372" s="21">
        <v>-160</v>
      </c>
      <c r="H1372" s="22">
        <v>369.43340000000001</v>
      </c>
      <c r="I1372" s="20">
        <v>-15</v>
      </c>
      <c r="J1372" s="20">
        <v>0</v>
      </c>
      <c r="K1372" s="23">
        <v>43887</v>
      </c>
      <c r="L1372" s="24">
        <v>56241.2</v>
      </c>
      <c r="M1372" s="25" t="s">
        <v>884</v>
      </c>
    </row>
    <row r="1373" spans="2:13" ht="15" x14ac:dyDescent="0.25">
      <c r="B1373" s="8">
        <v>43887</v>
      </c>
      <c r="C1373" s="9" t="s">
        <v>11</v>
      </c>
      <c r="D1373" s="9" t="s">
        <v>435</v>
      </c>
      <c r="E1373" s="10" t="s">
        <v>881</v>
      </c>
      <c r="F1373" s="11">
        <v>-103576.25</v>
      </c>
      <c r="G1373" s="12">
        <v>650</v>
      </c>
      <c r="H1373" s="13">
        <v>159.32499999999999</v>
      </c>
      <c r="I1373" s="11">
        <v>-15</v>
      </c>
      <c r="J1373" s="11">
        <v>0</v>
      </c>
      <c r="K1373" s="14">
        <v>43889</v>
      </c>
      <c r="L1373" s="15">
        <v>-103561.25</v>
      </c>
      <c r="M1373" s="25" t="s">
        <v>883</v>
      </c>
    </row>
    <row r="1374" spans="2:13" ht="15" x14ac:dyDescent="0.25">
      <c r="B1374" s="17">
        <v>43887</v>
      </c>
      <c r="C1374" s="18" t="s">
        <v>11</v>
      </c>
      <c r="D1374" s="18" t="s">
        <v>12</v>
      </c>
      <c r="E1374" s="19" t="s">
        <v>902</v>
      </c>
      <c r="F1374" s="20">
        <v>-66292.59</v>
      </c>
      <c r="G1374" s="21">
        <v>550</v>
      </c>
      <c r="H1374" s="22">
        <v>120.5047</v>
      </c>
      <c r="I1374" s="20">
        <v>-15</v>
      </c>
      <c r="J1374" s="20">
        <v>0</v>
      </c>
      <c r="K1374" s="23">
        <v>43889</v>
      </c>
      <c r="L1374" s="24">
        <v>-66277.59</v>
      </c>
      <c r="M1374" s="25" t="s">
        <v>886</v>
      </c>
    </row>
    <row r="1375" spans="2:13" ht="15" x14ac:dyDescent="0.25">
      <c r="B1375" s="28">
        <v>43887</v>
      </c>
      <c r="C1375" s="29" t="s">
        <v>11</v>
      </c>
      <c r="D1375" s="29" t="s">
        <v>22</v>
      </c>
      <c r="E1375" s="30" t="s">
        <v>882</v>
      </c>
      <c r="F1375" s="31">
        <v>-39942.79</v>
      </c>
      <c r="G1375" s="32">
        <v>350</v>
      </c>
      <c r="H1375" s="33">
        <v>114.07940000000001</v>
      </c>
      <c r="I1375" s="31">
        <v>-15</v>
      </c>
      <c r="J1375" s="31">
        <v>0</v>
      </c>
      <c r="K1375" s="34">
        <v>43889</v>
      </c>
      <c r="L1375" s="35">
        <v>-39927.79</v>
      </c>
      <c r="M1375" s="25" t="s">
        <v>886</v>
      </c>
    </row>
    <row r="1376" spans="2:13" ht="15" x14ac:dyDescent="0.25">
      <c r="M1376" s="16"/>
    </row>
    <row r="1377" spans="13:13" ht="15" x14ac:dyDescent="0.25">
      <c r="M1377" s="1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0E290009420942A4793E2EACF0B9B9" ma:contentTypeVersion="10" ma:contentTypeDescription="Create a new document." ma:contentTypeScope="" ma:versionID="9c3431f0d81a783511e129601d7b2ab8">
  <xsd:schema xmlns:xsd="http://www.w3.org/2001/XMLSchema" xmlns:xs="http://www.w3.org/2001/XMLSchema" xmlns:p="http://schemas.microsoft.com/office/2006/metadata/properties" xmlns:ns3="63651048-f4b5-4bf6-835b-919380539613" targetNamespace="http://schemas.microsoft.com/office/2006/metadata/properties" ma:root="true" ma:fieldsID="c08283c010d44902ea37307bb8eb983e" ns3:_="">
    <xsd:import namespace="63651048-f4b5-4bf6-835b-9193805396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51048-f4b5-4bf6-835b-919380539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CF6D71-8B70-40AA-893A-F2179896BE9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3651048-f4b5-4bf6-835b-91938053961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3DB02B-E480-469A-92CD-01F606160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51048-f4b5-4bf6-835b-919380539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D2C765-C3D5-4A6D-B1A4-4748AC3BDD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Robert Krimetz</cp:lastModifiedBy>
  <dcterms:created xsi:type="dcterms:W3CDTF">2020-03-02T03:28:52Z</dcterms:created>
  <dcterms:modified xsi:type="dcterms:W3CDTF">2020-08-10T20:19:01Z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0x0101007C0E290009420942A4793E2EACF0B9B9</vt:lpwstr>
  </property>
</Properties>
</file>