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 HCI list - Unknown" sheetId="1" r:id="rId3"/>
  </sheets>
  <definedNames/>
  <calcPr/>
</workbook>
</file>

<file path=xl/sharedStrings.xml><?xml version="1.0" encoding="utf-8"?>
<sst xmlns="http://schemas.openxmlformats.org/spreadsheetml/2006/main" count="198" uniqueCount="115">
  <si>
    <t>School Name</t>
  </si>
  <si>
    <t>College/School</t>
  </si>
  <si>
    <t>Department</t>
  </si>
  <si>
    <t>Degree Program</t>
  </si>
  <si>
    <t>School Location</t>
  </si>
  <si>
    <t>Lab Web Page</t>
  </si>
  <si>
    <t>Main Professor(s)</t>
  </si>
  <si>
    <t>Sponsoring Professor, if any</t>
  </si>
  <si>
    <t>Areas of Research</t>
  </si>
  <si>
    <t>?</t>
  </si>
  <si>
    <t>Charlotte, NC</t>
  </si>
  <si>
    <t>Denton, TX</t>
  </si>
  <si>
    <t>Ann Arbor, MI</t>
  </si>
  <si>
    <t>Mississippi State, MS</t>
  </si>
  <si>
    <t>Troy, NY</t>
  </si>
  <si>
    <t>Wayne Gray, Mike Kalsher, Michael Schoelles</t>
  </si>
  <si>
    <t>Columbus, OH</t>
  </si>
  <si>
    <t>Chicago, IL</t>
  </si>
  <si>
    <t>Atlanta, GA</t>
  </si>
  <si>
    <t>CS</t>
  </si>
  <si>
    <t>Computer Systems Engineering</t>
  </si>
  <si>
    <t>Boston, MA</t>
  </si>
  <si>
    <t>Engineering and Applied Sciences</t>
  </si>
  <si>
    <t>Cambridge, MA</t>
  </si>
  <si>
    <t>Los Angeles, CA</t>
  </si>
  <si>
    <t>Memphis, TN</t>
  </si>
  <si>
    <t>Grad Student: D MELLO SIDNEY K, D MELLO SK</t>
  </si>
  <si>
    <t>Arthur C. Graesser</t>
  </si>
  <si>
    <t>David R. Cheriton School of Computer Science</t>
  </si>
  <si>
    <t>Ontario, Canada</t>
  </si>
  <si>
    <t>Medicine</t>
  </si>
  <si>
    <t>Charlestown, MA</t>
  </si>
  <si>
    <t>Maria Kozhevnikov</t>
  </si>
  <si>
    <t>Stanford, CA</t>
  </si>
  <si>
    <t>Terry Winigrad</t>
  </si>
  <si>
    <t>Architecture and Planning</t>
  </si>
  <si>
    <t>LIEBERMAN H, LIEBERMAN HENRY</t>
  </si>
  <si>
    <t>http://web.media.mit.edu/~lieber/</t>
  </si>
  <si>
    <t>Seattle, WA</t>
  </si>
  <si>
    <t>Virtual Reality Applications Center</t>
  </si>
  <si>
    <t>Ames, IA</t>
  </si>
  <si>
    <t>Raleigh, NC</t>
  </si>
  <si>
    <t>Minneapolis, MN</t>
  </si>
  <si>
    <t>Madison, WI</t>
  </si>
  <si>
    <t>Blacksburg, VA</t>
  </si>
  <si>
    <t>Buffalo, NY</t>
  </si>
  <si>
    <t>Clemson, SC</t>
  </si>
  <si>
    <t>Dayton, OH</t>
  </si>
  <si>
    <t>Fairfax, VA</t>
  </si>
  <si>
    <t>BOEHM DAVIS DA, BOEHM DAVIS DEBORAH A</t>
  </si>
  <si>
    <t>http://hfac.gmu.edu/people/dbdavis/</t>
  </si>
  <si>
    <t>Houston, TX</t>
  </si>
  <si>
    <t>Mike Burne, David Lane, Phil Kortum</t>
  </si>
  <si>
    <t>Boulder, CO</t>
  </si>
  <si>
    <t>University of Maryland BC</t>
  </si>
  <si>
    <t>Information Systems</t>
  </si>
  <si>
    <t>Baltimore, MD</t>
  </si>
  <si>
    <t>Pittsburgh, PA</t>
  </si>
  <si>
    <t>Louisville, KY</t>
  </si>
  <si>
    <t>Industrial Engineering w/Human Factors Option</t>
  </si>
  <si>
    <t>West Lafayette, IN</t>
  </si>
  <si>
    <t>Ji  Soo Yi</t>
  </si>
  <si>
    <t>NO Ph.D.</t>
  </si>
  <si>
    <t>Human Factors and Ergonomics</t>
  </si>
  <si>
    <t>M.S. ONLY</t>
  </si>
  <si>
    <t>San Jose, CA</t>
  </si>
  <si>
    <t>Industrial and Manufacturing Engineering</t>
  </si>
  <si>
    <t>University Park, PA</t>
  </si>
  <si>
    <t>Informatics</t>
  </si>
  <si>
    <t>Indianapolis, IN</t>
  </si>
  <si>
    <t>User Simulation and Experience Research Lab &amp; Media Arts Research and Learning Arcade</t>
  </si>
  <si>
    <t>STOLTERMAN E, STOLTERMAN ERIC</t>
  </si>
  <si>
    <t>*Informatics and Computing</t>
  </si>
  <si>
    <t>http://www.soic.indiana.edu/research/index.shtml</t>
  </si>
  <si>
    <t>Chapel Hill, NC</t>
  </si>
  <si>
    <t>Library &amp; Information Science</t>
  </si>
  <si>
    <t>Bloomington, IN</t>
  </si>
  <si>
    <t>Syracuse, NY</t>
  </si>
  <si>
    <t>CARROLL JM, CARROLL JOHN M</t>
  </si>
  <si>
    <t>http://cscl.ist.psu.edu/public/users/jcarroll/Self/CurrentProjects</t>
  </si>
  <si>
    <t>Tallahassee, FL</t>
  </si>
  <si>
    <t>College Park, MD</t>
  </si>
  <si>
    <t>Fayetteville, AR</t>
  </si>
  <si>
    <t>SHNEIDERMAN B, SHNEIDERMAN BEN</t>
  </si>
  <si>
    <t>http://www.cs.umd.edu/~ben/</t>
  </si>
  <si>
    <t>Lincoln, NB</t>
  </si>
  <si>
    <t>Greensboro, NC</t>
  </si>
  <si>
    <t>Salt Lake City, UT</t>
  </si>
  <si>
    <t>Chris Johnson</t>
  </si>
  <si>
    <t>Arlington, TX</t>
  </si>
  <si>
    <t>Pullman, WA</t>
  </si>
  <si>
    <t>The George Washington University</t>
  </si>
  <si>
    <t>Washington, D.C.</t>
  </si>
  <si>
    <t>Evanston, IL</t>
  </si>
  <si>
    <t>NO INFO FOUND</t>
  </si>
  <si>
    <t>NJ</t>
  </si>
  <si>
    <t>Austin, TX</t>
  </si>
  <si>
    <t>Berkeley, CA</t>
  </si>
  <si>
    <t>Urbana, IL</t>
  </si>
  <si>
    <t xml:space="preserve">HUANG THOMAS S </t>
  </si>
  <si>
    <t>http://www.beckman.illinois.edu/directory/t-huang1</t>
  </si>
  <si>
    <t>Iowa City, IA</t>
  </si>
  <si>
    <t>Charlottesville, VA</t>
  </si>
  <si>
    <t xml:space="preserve"> INDIANA UNIVERSITY JOINT PROGRAM</t>
  </si>
  <si>
    <t>SEE INDIANA UNIVERSITY JOINT PROGRAM</t>
  </si>
  <si>
    <t>Applied Psychology</t>
  </si>
  <si>
    <t>Mesa, AZ</t>
  </si>
  <si>
    <t>US Navy</t>
  </si>
  <si>
    <t>SMART GRANT</t>
  </si>
  <si>
    <t>USA</t>
  </si>
  <si>
    <t>TRAFTON J GREGORY, TRAFTON JG</t>
  </si>
  <si>
    <t>http://www.nrl.navy.mil/aic/iss/aas/poc-trafton.php</t>
  </si>
  <si>
    <t>Irvine, CA</t>
  </si>
  <si>
    <t>DOURISH P, DOURISH PAUL</t>
  </si>
  <si>
    <t>http://www.ics.uci.edu/~jpd/research.shtml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</si>
</sst>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sz val="15.0"/>
      <color rgb="FF1F497D"/>
    </font>
    <font>
      <u/>
      <sz val="10.0"/>
      <color rgb="FF0000FF"/>
    </font>
    <font>
      <u/>
      <sz val="10.0"/>
      <color rgb="FF0000FF"/>
    </font>
    <font>
      <sz val="10.0"/>
      <color rgb="FF000000"/>
    </font>
    <font/>
    <font>
      <u/>
      <sz val="10.0"/>
      <color rgb="FF0000FF"/>
    </font>
    <font>
      <u/>
      <sz val="10.0"/>
      <color rgb="FF0000FF"/>
    </font>
    <font>
      <u/>
      <sz val="11.0"/>
      <color rgb="FF9C6500"/>
    </font>
    <font>
      <u/>
      <sz val="11.0"/>
      <color rgb="FF9C0006"/>
    </font>
    <font>
      <u/>
      <sz val="10.0"/>
      <color rgb="FF0000FF"/>
    </font>
    <font>
      <u/>
      <sz val="10.0"/>
      <color rgb="FF0000FF"/>
    </font>
    <font>
      <u/>
      <sz val="11.0"/>
      <color rgb="FF9C6500"/>
    </font>
    <font>
      <u/>
      <sz val="11.0"/>
      <color rgb="FF006100"/>
    </font>
    <font>
      <sz val="11.0"/>
      <color rgb="FF9C0006"/>
    </font>
    <font>
      <u/>
      <sz val="10.0"/>
      <color rgb="FF0000FF"/>
    </font>
    <font>
      <b/>
      <sz val="10.0"/>
      <color rgb="FF000000"/>
    </font>
    <font>
      <u/>
      <sz val="10.0"/>
      <color rgb="FF000000"/>
    </font>
    <font>
      <u/>
      <sz val="10.0"/>
      <color rgb="FF0000FF"/>
    </font>
    <font>
      <u/>
      <sz val="11.0"/>
      <color rgb="FF006100"/>
    </font>
    <font>
      <sz val="11.0"/>
      <color rgb="FF9C6500"/>
    </font>
    <font>
      <u/>
      <sz val="10.0"/>
      <color rgb="FF0000FF"/>
    </font>
    <font>
      <u/>
      <sz val="10.0"/>
      <color rgb="FF274E13"/>
    </font>
    <font>
      <sz val="11.0"/>
      <color rgb="FF006100"/>
    </font>
    <font>
      <u/>
      <sz val="11.0"/>
      <color rgb="FF006100"/>
    </font>
    <font>
      <u/>
      <sz val="11.0"/>
      <color rgb="FF006100"/>
    </font>
    <font>
      <u/>
      <sz val="11.0"/>
      <color rgb="FF006100"/>
    </font>
    <font>
      <u/>
      <sz val="10.0"/>
      <color rgb="FFF4CCCC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9C6500"/>
    </font>
    <font>
      <u/>
      <sz val="10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  <bgColor rgb="FFC6EFCE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2" fillId="0" fontId="2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5" numFmtId="0" xfId="0" applyBorder="1" applyFont="1"/>
    <xf borderId="0" fillId="0" fontId="6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2" fontId="8" numFmtId="0" xfId="0" applyAlignment="1" applyFill="1" applyFont="1">
      <alignment vertical="center"/>
    </xf>
    <xf borderId="0" fillId="3" fontId="9" numFmtId="0" xfId="0" applyAlignment="1" applyFill="1" applyFont="1">
      <alignment vertical="center"/>
    </xf>
    <xf borderId="0" fillId="4" fontId="10" numFmtId="0" xfId="0" applyAlignment="1" applyFill="1" applyFont="1">
      <alignment vertical="center"/>
    </xf>
    <xf borderId="0" fillId="4" fontId="11" numFmtId="0" xfId="0" applyAlignment="1" applyFont="1">
      <alignment vertical="center"/>
    </xf>
    <xf borderId="0" fillId="4" fontId="12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4" fontId="5" numFmtId="0" xfId="0" applyFont="1"/>
    <xf borderId="0" fillId="5" fontId="13" numFmtId="0" xfId="0" applyAlignment="1" applyFill="1" applyFont="1">
      <alignment vertical="center"/>
    </xf>
    <xf borderId="0" fillId="3" fontId="14" numFmtId="0" xfId="0" applyAlignment="1" applyFont="1">
      <alignment vertical="center"/>
    </xf>
    <xf borderId="0" fillId="4" fontId="14" numFmtId="0" xfId="0" applyAlignment="1" applyFont="1">
      <alignment vertical="center"/>
    </xf>
    <xf borderId="0" fillId="0" fontId="4" numFmtId="0" xfId="0" applyAlignment="1" applyFont="1">
      <alignment/>
    </xf>
    <xf borderId="0" fillId="5" fontId="15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6" numFmtId="0" xfId="0" applyAlignment="1" applyFont="1">
      <alignment/>
    </xf>
    <xf borderId="0" fillId="0" fontId="4" numFmtId="0" xfId="0" applyFont="1"/>
    <xf borderId="0" fillId="0" fontId="17" numFmtId="0" xfId="0" applyAlignment="1" applyFont="1">
      <alignment vertical="center"/>
    </xf>
    <xf borderId="0" fillId="6" fontId="18" numFmtId="0" xfId="0" applyAlignment="1" applyFill="1" applyFont="1">
      <alignment vertical="center"/>
    </xf>
    <xf borderId="0" fillId="6" fontId="19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6" fontId="5" numFmtId="0" xfId="0" applyFont="1"/>
    <xf borderId="0" fillId="2" fontId="20" numFmtId="0" xfId="0" applyAlignment="1" applyFont="1">
      <alignment vertical="center"/>
    </xf>
    <xf borderId="0" fillId="3" fontId="14" numFmtId="0" xfId="0" applyAlignment="1" applyFont="1">
      <alignment vertical="center"/>
    </xf>
    <xf borderId="0" fillId="4" fontId="21" numFmtId="0" xfId="0" applyFont="1"/>
    <xf borderId="0" fillId="6" fontId="22" numFmtId="0" xfId="0" applyAlignment="1" applyFont="1">
      <alignment vertical="center"/>
    </xf>
    <xf borderId="0" fillId="6" fontId="23" numFmtId="0" xfId="0" applyAlignment="1" applyFont="1">
      <alignment vertical="center"/>
    </xf>
    <xf borderId="0" fillId="6" fontId="23" numFmtId="0" xfId="0" applyAlignment="1" applyFont="1">
      <alignment/>
    </xf>
    <xf borderId="0" fillId="6" fontId="24" numFmtId="0" xfId="0" applyAlignment="1" applyFont="1">
      <alignment vertical="center"/>
    </xf>
    <xf borderId="0" fillId="4" fontId="4" numFmtId="0" xfId="0" applyFont="1"/>
    <xf borderId="0" fillId="5" fontId="25" numFmtId="0" xfId="0" applyFont="1"/>
    <xf borderId="0" fillId="5" fontId="23" numFmtId="0" xfId="0" applyAlignment="1" applyFont="1">
      <alignment vertical="center"/>
    </xf>
    <xf borderId="0" fillId="5" fontId="23" numFmtId="0" xfId="0" applyAlignment="1" applyFont="1">
      <alignment vertical="center"/>
    </xf>
    <xf borderId="0" fillId="5" fontId="26" numFmtId="0" xfId="0" applyAlignment="1" applyFont="1">
      <alignment vertical="center"/>
    </xf>
    <xf borderId="0" fillId="4" fontId="27" numFmtId="0" xfId="0" applyAlignment="1" applyFont="1">
      <alignment vertical="center"/>
    </xf>
    <xf borderId="0" fillId="7" fontId="28" numFmtId="0" xfId="0" applyAlignment="1" applyFill="1" applyFont="1">
      <alignment vertical="center"/>
    </xf>
    <xf borderId="0" fillId="6" fontId="29" numFmtId="0" xfId="0" applyFont="1"/>
    <xf borderId="0" fillId="0" fontId="30" numFmtId="0" xfId="0" applyAlignment="1" applyFont="1">
      <alignment/>
    </xf>
    <xf borderId="0" fillId="2" fontId="20" numFmtId="0" xfId="0" applyAlignment="1" applyFont="1">
      <alignment/>
    </xf>
    <xf borderId="0" fillId="2" fontId="20" numFmtId="0" xfId="0" applyFont="1"/>
    <xf borderId="0" fillId="2" fontId="31" numFmtId="0" xfId="0" applyAlignment="1" applyFont="1">
      <alignment vertical="center"/>
    </xf>
    <xf borderId="0" fillId="0" fontId="3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ci.stanford.edu/academics/degrees.php" TargetMode="External"/><Relationship Id="rId190" Type="http://schemas.openxmlformats.org/officeDocument/2006/relationships/hyperlink" Target="http://www.northwestern.edu/" TargetMode="External"/><Relationship Id="rId42" Type="http://schemas.openxmlformats.org/officeDocument/2006/relationships/hyperlink" Target="http://www.media.mit.edu/admissions/degrees" TargetMode="External"/><Relationship Id="rId41" Type="http://schemas.openxmlformats.org/officeDocument/2006/relationships/hyperlink" Target="http://mit.edu/" TargetMode="External"/><Relationship Id="rId44" Type="http://schemas.openxmlformats.org/officeDocument/2006/relationships/hyperlink" Target="http://web.media.mit.edu/~lieber/" TargetMode="External"/><Relationship Id="rId194" Type="http://schemas.openxmlformats.org/officeDocument/2006/relationships/hyperlink" Target="https://www.rutgers.edu/" TargetMode="External"/><Relationship Id="rId43" Type="http://schemas.openxmlformats.org/officeDocument/2006/relationships/hyperlink" Target="http://www.media.mit.edu/" TargetMode="External"/><Relationship Id="rId193" Type="http://schemas.openxmlformats.org/officeDocument/2006/relationships/hyperlink" Target="http://www.communication.northwestern.edu/programs/phd_media_technology_society/" TargetMode="External"/><Relationship Id="rId46" Type="http://schemas.openxmlformats.org/officeDocument/2006/relationships/hyperlink" Target="http://www.psychology.gatech.edu/index.php" TargetMode="External"/><Relationship Id="rId192" Type="http://schemas.openxmlformats.org/officeDocument/2006/relationships/hyperlink" Target="http://www.eecs.northwestern.edu/" TargetMode="External"/><Relationship Id="rId45" Type="http://schemas.openxmlformats.org/officeDocument/2006/relationships/hyperlink" Target="http://www.gatech.edu/" TargetMode="External"/><Relationship Id="rId191" Type="http://schemas.openxmlformats.org/officeDocument/2006/relationships/hyperlink" Target="http://www.communication.northwestern.edu/" TargetMode="External"/><Relationship Id="rId48" Type="http://schemas.openxmlformats.org/officeDocument/2006/relationships/hyperlink" Target="http://mit.edu/" TargetMode="External"/><Relationship Id="rId187" Type="http://schemas.openxmlformats.org/officeDocument/2006/relationships/hyperlink" Target="http://www.coe.neu.edu/coe/index.html" TargetMode="External"/><Relationship Id="rId47" Type="http://schemas.openxmlformats.org/officeDocument/2006/relationships/hyperlink" Target="http://www.psychology.gatech.edu/research/researchoverview/researchoverview_ep.php" TargetMode="External"/><Relationship Id="rId186" Type="http://schemas.openxmlformats.org/officeDocument/2006/relationships/hyperlink" Target="http://www.northeastern.edu/" TargetMode="External"/><Relationship Id="rId185" Type="http://schemas.openxmlformats.org/officeDocument/2006/relationships/hyperlink" Target="http://business.gwu.edu/phd/" TargetMode="External"/><Relationship Id="rId49" Type="http://schemas.openxmlformats.org/officeDocument/2006/relationships/hyperlink" Target="http://esd.mit.edu/hse/default.htmHuman-Systems%20Engineering" TargetMode="External"/><Relationship Id="rId184" Type="http://schemas.openxmlformats.org/officeDocument/2006/relationships/hyperlink" Target="http://business.gwu.edu/" TargetMode="External"/><Relationship Id="rId189" Type="http://schemas.openxmlformats.org/officeDocument/2006/relationships/hyperlink" Target="http://www.coe.neu.edu/gse/programs/MIE/MIE_PhD.html" TargetMode="External"/><Relationship Id="rId188" Type="http://schemas.openxmlformats.org/officeDocument/2006/relationships/hyperlink" Target="http://www.mie.neu.edu/" TargetMode="External"/><Relationship Id="rId31" Type="http://schemas.openxmlformats.org/officeDocument/2006/relationships/hyperlink" Target="https://sites.google.com/site/sidneydmello/projects" TargetMode="External"/><Relationship Id="rId30" Type="http://schemas.openxmlformats.org/officeDocument/2006/relationships/hyperlink" Target="http://www.memphis.edu/" TargetMode="External"/><Relationship Id="rId33" Type="http://schemas.openxmlformats.org/officeDocument/2006/relationships/hyperlink" Target="http://www.cs.uwaterloo.ca/grad/programs/" TargetMode="External"/><Relationship Id="rId183" Type="http://schemas.openxmlformats.org/officeDocument/2006/relationships/hyperlink" Target="http://www.business.wsu.edu/academics/EIS/Pages/PhDDescription.aspx" TargetMode="External"/><Relationship Id="rId32" Type="http://schemas.openxmlformats.org/officeDocument/2006/relationships/hyperlink" Target="http://www.uwaterloo.ca/" TargetMode="External"/><Relationship Id="rId182" Type="http://schemas.openxmlformats.org/officeDocument/2006/relationships/hyperlink" Target="http://www.business.wsu.edu/academics/EIS/Pages/index.aspx" TargetMode="External"/><Relationship Id="rId35" Type="http://schemas.openxmlformats.org/officeDocument/2006/relationships/hyperlink" Target="http://hms.harvard.edu/hms/home.asp" TargetMode="External"/><Relationship Id="rId181" Type="http://schemas.openxmlformats.org/officeDocument/2006/relationships/hyperlink" Target="http://www.business.wsu.edu/Pages/index.aspx" TargetMode="External"/><Relationship Id="rId34" Type="http://schemas.openxmlformats.org/officeDocument/2006/relationships/hyperlink" Target="http://hci.uwaterloo.ca/" TargetMode="External"/><Relationship Id="rId180" Type="http://schemas.openxmlformats.org/officeDocument/2006/relationships/hyperlink" Target="http://www.wsu.edu/" TargetMode="External"/><Relationship Id="rId37" Type="http://schemas.openxmlformats.org/officeDocument/2006/relationships/hyperlink" Target="http://stanford.edu/" TargetMode="External"/><Relationship Id="rId176" Type="http://schemas.openxmlformats.org/officeDocument/2006/relationships/hyperlink" Target="http://www.uta.edu/uta/" TargetMode="External"/><Relationship Id="rId36" Type="http://schemas.openxmlformats.org/officeDocument/2006/relationships/hyperlink" Target="http://www.nmr.mgh.harvard.edu/mkozhevnlab/" TargetMode="External"/><Relationship Id="rId175" Type="http://schemas.openxmlformats.org/officeDocument/2006/relationships/hyperlink" Target="http://www.business.utah.edu/node/1023" TargetMode="External"/><Relationship Id="rId39" Type="http://schemas.openxmlformats.org/officeDocument/2006/relationships/hyperlink" Target="http://cs.stanford.edu/" TargetMode="External"/><Relationship Id="rId174" Type="http://schemas.openxmlformats.org/officeDocument/2006/relationships/hyperlink" Target="http://www.business.utah.edu/" TargetMode="External"/><Relationship Id="rId38" Type="http://schemas.openxmlformats.org/officeDocument/2006/relationships/hyperlink" Target="http://soe.stanford.edu/" TargetMode="External"/><Relationship Id="rId173" Type="http://schemas.openxmlformats.org/officeDocument/2006/relationships/hyperlink" Target="http://www.utah.edu/" TargetMode="External"/><Relationship Id="rId179" Type="http://schemas.openxmlformats.org/officeDocument/2006/relationships/hyperlink" Target="http://www.uta.edu/gradcatalog/2012/schools/business/systems/" TargetMode="External"/><Relationship Id="rId178" Type="http://schemas.openxmlformats.org/officeDocument/2006/relationships/hyperlink" Target="http://wweb.uta.edu/insyopma/index.html" TargetMode="External"/><Relationship Id="rId177" Type="http://schemas.openxmlformats.org/officeDocument/2006/relationships/hyperlink" Target="http://www.uta.edu/business/" TargetMode="External"/><Relationship Id="rId20" Type="http://schemas.openxmlformats.org/officeDocument/2006/relationships/hyperlink" Target="http://www.depaul.edu/Pages/default.aspx" TargetMode="External"/><Relationship Id="rId22" Type="http://schemas.openxmlformats.org/officeDocument/2006/relationships/hyperlink" Target="http://www.cdm.depaul.edu/academics/Pages/PhdinComputerScience.aspx" TargetMode="External"/><Relationship Id="rId21" Type="http://schemas.openxmlformats.org/officeDocument/2006/relationships/hyperlink" Target="http://www.cdm.depaul.edu/Pages/default2.aspx" TargetMode="External"/><Relationship Id="rId24" Type="http://schemas.openxmlformats.org/officeDocument/2006/relationships/hyperlink" Target="http://www.cc.gatech.edu/" TargetMode="External"/><Relationship Id="rId23" Type="http://schemas.openxmlformats.org/officeDocument/2006/relationships/hyperlink" Target="http://www.gatech.edu/" TargetMode="External"/><Relationship Id="rId26" Type="http://schemas.openxmlformats.org/officeDocument/2006/relationships/hyperlink" Target="http://www.northeastern.edu/" TargetMode="External"/><Relationship Id="rId25" Type="http://schemas.openxmlformats.org/officeDocument/2006/relationships/hyperlink" Target="http://www.cc.gatech.edu/future/doctoral/phdcs/program" TargetMode="External"/><Relationship Id="rId28" Type="http://schemas.openxmlformats.org/officeDocument/2006/relationships/hyperlink" Target="http://sdr.seas.harvard.edu/" TargetMode="External"/><Relationship Id="rId27" Type="http://schemas.openxmlformats.org/officeDocument/2006/relationships/hyperlink" Target="http://www.harvard.edu/" TargetMode="External"/><Relationship Id="rId29" Type="http://schemas.openxmlformats.org/officeDocument/2006/relationships/hyperlink" Target="http://www.ucla.edu/" TargetMode="External"/><Relationship Id="rId11" Type="http://schemas.openxmlformats.org/officeDocument/2006/relationships/hyperlink" Target="http://www.psychology.msstate.edu/" TargetMode="External"/><Relationship Id="rId10" Type="http://schemas.openxmlformats.org/officeDocument/2006/relationships/hyperlink" Target="http://www.msstate.edu/" TargetMode="External"/><Relationship Id="rId13" Type="http://schemas.openxmlformats.org/officeDocument/2006/relationships/hyperlink" Target="http://www.rpi.edu/index.html" TargetMode="External"/><Relationship Id="rId12" Type="http://schemas.openxmlformats.org/officeDocument/2006/relationships/hyperlink" Target="http://www.psychology.msstate.edu/graduate/prospective/cognitive.php" TargetMode="External"/><Relationship Id="rId15" Type="http://schemas.openxmlformats.org/officeDocument/2006/relationships/hyperlink" Target="http://www.cogsci.rpi.edu/" TargetMode="External"/><Relationship Id="rId198" Type="http://schemas.openxmlformats.org/officeDocument/2006/relationships/hyperlink" Target="http://www.utexas.edu/" TargetMode="External"/><Relationship Id="rId14" Type="http://schemas.openxmlformats.org/officeDocument/2006/relationships/hyperlink" Target="http://www.hass.rpi.edu/" TargetMode="External"/><Relationship Id="rId197" Type="http://schemas.openxmlformats.org/officeDocument/2006/relationships/hyperlink" Target="http://www.ccs.neu.edu/graduate/degreeprograms/phdphi.html" TargetMode="External"/><Relationship Id="rId17" Type="http://schemas.openxmlformats.org/officeDocument/2006/relationships/hyperlink" Target="http://www.osu.edu/" TargetMode="External"/><Relationship Id="rId196" Type="http://schemas.openxmlformats.org/officeDocument/2006/relationships/hyperlink" Target="http://www.ccs.neu.edu/index.html" TargetMode="External"/><Relationship Id="rId16" Type="http://schemas.openxmlformats.org/officeDocument/2006/relationships/hyperlink" Target="http://www.cogsci.rpi.edu/pl/phd-cognitive-science" TargetMode="External"/><Relationship Id="rId195" Type="http://schemas.openxmlformats.org/officeDocument/2006/relationships/hyperlink" Target="http://www.northeastern.edu/" TargetMode="External"/><Relationship Id="rId19" Type="http://schemas.openxmlformats.org/officeDocument/2006/relationships/hyperlink" Target="http://www.psy.ohio-state.edu/programs/cognitive/" TargetMode="External"/><Relationship Id="rId18" Type="http://schemas.openxmlformats.org/officeDocument/2006/relationships/hyperlink" Target="http://www.psy.ohio-state.edu/" TargetMode="External"/><Relationship Id="rId199" Type="http://schemas.openxmlformats.org/officeDocument/2006/relationships/hyperlink" Target="http://www.ischool.utexas.edu/" TargetMode="External"/><Relationship Id="rId84" Type="http://schemas.openxmlformats.org/officeDocument/2006/relationships/hyperlink" Target="http://hfac.gmu.edu/people/dbdavis/" TargetMode="External"/><Relationship Id="rId83" Type="http://schemas.openxmlformats.org/officeDocument/2006/relationships/hyperlink" Target="http://psychology.gmu.edu/programs/la-phd-psyc-hf" TargetMode="External"/><Relationship Id="rId86" Type="http://schemas.openxmlformats.org/officeDocument/2006/relationships/hyperlink" Target="http://socialsciences.rice.edu/" TargetMode="External"/><Relationship Id="rId85" Type="http://schemas.openxmlformats.org/officeDocument/2006/relationships/hyperlink" Target="http://www.rice.edu/" TargetMode="External"/><Relationship Id="rId88" Type="http://schemas.openxmlformats.org/officeDocument/2006/relationships/hyperlink" Target="http://psychology.rice.edu/Content.aspx?id=94" TargetMode="External"/><Relationship Id="rId150" Type="http://schemas.openxmlformats.org/officeDocument/2006/relationships/hyperlink" Target="http://www.iub.edu/index.shtml" TargetMode="External"/><Relationship Id="rId87" Type="http://schemas.openxmlformats.org/officeDocument/2006/relationships/hyperlink" Target="http://psychology.rice.edu/" TargetMode="External"/><Relationship Id="rId89" Type="http://schemas.openxmlformats.org/officeDocument/2006/relationships/hyperlink" Target="http://www.gatech.edu/" TargetMode="External"/><Relationship Id="rId80" Type="http://schemas.openxmlformats.org/officeDocument/2006/relationships/hyperlink" Target="http://www.gmu.edu/" TargetMode="External"/><Relationship Id="rId82" Type="http://schemas.openxmlformats.org/officeDocument/2006/relationships/hyperlink" Target="http://psychology.gmu.edu/" TargetMode="External"/><Relationship Id="rId81" Type="http://schemas.openxmlformats.org/officeDocument/2006/relationships/hyperlink" Target="http://chss.gmu.edu/" TargetMode="External"/><Relationship Id="rId1" Type="http://schemas.openxmlformats.org/officeDocument/2006/relationships/hyperlink" Target="http://www.uncc.edu/" TargetMode="External"/><Relationship Id="rId2" Type="http://schemas.openxmlformats.org/officeDocument/2006/relationships/hyperlink" Target="http://belkcollege.uncc.edu/" TargetMode="External"/><Relationship Id="rId3" Type="http://schemas.openxmlformats.org/officeDocument/2006/relationships/hyperlink" Target="http://phd-business.uncc.edu/" TargetMode="External"/><Relationship Id="rId149" Type="http://schemas.openxmlformats.org/officeDocument/2006/relationships/hyperlink" Target="http://www.clemson.edu/cbbs/departments/management/academics.html" TargetMode="External"/><Relationship Id="rId4" Type="http://schemas.openxmlformats.org/officeDocument/2006/relationships/hyperlink" Target="http://www.unt.edu/" TargetMode="External"/><Relationship Id="rId148" Type="http://schemas.openxmlformats.org/officeDocument/2006/relationships/hyperlink" Target="http://www.clemson.edu/cbbs/departments/management/" TargetMode="External"/><Relationship Id="rId9" Type="http://schemas.openxmlformats.org/officeDocument/2006/relationships/hyperlink" Target="http://www.bus.umich.edu/Academics/Departments/Cis/CIS/Phd/" TargetMode="External"/><Relationship Id="rId143" Type="http://schemas.openxmlformats.org/officeDocument/2006/relationships/hyperlink" Target="http://www.cmu.edu/index.shtml" TargetMode="External"/><Relationship Id="rId142" Type="http://schemas.openxmlformats.org/officeDocument/2006/relationships/hyperlink" Target="http://www.cs.umd.edu/hcil/" TargetMode="External"/><Relationship Id="rId141" Type="http://schemas.openxmlformats.org/officeDocument/2006/relationships/hyperlink" Target="http://www.gradschool.umd.edu/catalog/programs/infs.htm" TargetMode="External"/><Relationship Id="rId140" Type="http://schemas.openxmlformats.org/officeDocument/2006/relationships/hyperlink" Target="http://www.ischool.umd.edu/" TargetMode="External"/><Relationship Id="rId5" Type="http://schemas.openxmlformats.org/officeDocument/2006/relationships/hyperlink" Target="http://www.cob.unt.edu/" TargetMode="External"/><Relationship Id="rId147" Type="http://schemas.openxmlformats.org/officeDocument/2006/relationships/hyperlink" Target="http://www.clemson.edu/cbbs/index.html" TargetMode="External"/><Relationship Id="rId6" Type="http://schemas.openxmlformats.org/officeDocument/2006/relationships/hyperlink" Target="http://www.cob.unt.edu/programs/phd/phd_bcis.php" TargetMode="External"/><Relationship Id="rId146" Type="http://schemas.openxmlformats.org/officeDocument/2006/relationships/hyperlink" Target="http://www.clemson.edu/" TargetMode="External"/><Relationship Id="rId7" Type="http://schemas.openxmlformats.org/officeDocument/2006/relationships/hyperlink" Target="http://www.umich.edu/" TargetMode="External"/><Relationship Id="rId145" Type="http://schemas.openxmlformats.org/officeDocument/2006/relationships/hyperlink" Target="http://www.tepper.cmu.edu/doctoral-program/fields-of-study/information-systems/index.aspx" TargetMode="External"/><Relationship Id="rId8" Type="http://schemas.openxmlformats.org/officeDocument/2006/relationships/hyperlink" Target="http://www.bus.umich.edu/" TargetMode="External"/><Relationship Id="rId144" Type="http://schemas.openxmlformats.org/officeDocument/2006/relationships/hyperlink" Target="http://www.tepper.cmu.edu/index.aspx" TargetMode="External"/><Relationship Id="rId73" Type="http://schemas.openxmlformats.org/officeDocument/2006/relationships/hyperlink" Target="http://www.clemson.edu/" TargetMode="External"/><Relationship Id="rId72" Type="http://schemas.openxmlformats.org/officeDocument/2006/relationships/hyperlink" Target="http://www.ise.buffalo.edu/graduate/doct_phil_human_factors.php" TargetMode="External"/><Relationship Id="rId75" Type="http://schemas.openxmlformats.org/officeDocument/2006/relationships/hyperlink" Target="http://www.clemson.edu/psych/grad/phd-hf/" TargetMode="External"/><Relationship Id="rId74" Type="http://schemas.openxmlformats.org/officeDocument/2006/relationships/hyperlink" Target="http://www.clemson.edu/psych/" TargetMode="External"/><Relationship Id="rId77" Type="http://schemas.openxmlformats.org/officeDocument/2006/relationships/hyperlink" Target="http://www.wright.edu/cosm/" TargetMode="External"/><Relationship Id="rId76" Type="http://schemas.openxmlformats.org/officeDocument/2006/relationships/hyperlink" Target="http://www.wright.edu/" TargetMode="External"/><Relationship Id="rId79" Type="http://schemas.openxmlformats.org/officeDocument/2006/relationships/hyperlink" Target="http://www.wright.edu/cosm/departments/psychology/graduate/humanfactors.html" TargetMode="External"/><Relationship Id="rId78" Type="http://schemas.openxmlformats.org/officeDocument/2006/relationships/hyperlink" Target="http://www.wright.edu/cosm/departments/psychology/" TargetMode="External"/><Relationship Id="rId71" Type="http://schemas.openxmlformats.org/officeDocument/2006/relationships/hyperlink" Target="http://www.ise.buffalo.edu/" TargetMode="External"/><Relationship Id="rId70" Type="http://schemas.openxmlformats.org/officeDocument/2006/relationships/hyperlink" Target="http://www.buffalo.edu/" TargetMode="External"/><Relationship Id="rId139" Type="http://schemas.openxmlformats.org/officeDocument/2006/relationships/hyperlink" Target="http://www.umd.edu/" TargetMode="External"/><Relationship Id="rId138" Type="http://schemas.openxmlformats.org/officeDocument/2006/relationships/hyperlink" Target="http://slis.fsu.edu/Graduate-Program/PhD-Program" TargetMode="External"/><Relationship Id="rId137" Type="http://schemas.openxmlformats.org/officeDocument/2006/relationships/hyperlink" Target="http://www.ii.fsu.edu/" TargetMode="External"/><Relationship Id="rId132" Type="http://schemas.openxmlformats.org/officeDocument/2006/relationships/hyperlink" Target="http://ist.psu.edu/graduate-students/current-graduates/phd/hci" TargetMode="External"/><Relationship Id="rId131" Type="http://schemas.openxmlformats.org/officeDocument/2006/relationships/hyperlink" Target="http://ist.psu.edu/" TargetMode="External"/><Relationship Id="rId130" Type="http://schemas.openxmlformats.org/officeDocument/2006/relationships/hyperlink" Target="http://www.psu.edu/" TargetMode="External"/><Relationship Id="rId136" Type="http://schemas.openxmlformats.org/officeDocument/2006/relationships/hyperlink" Target="http://slis.fsu.edu/" TargetMode="External"/><Relationship Id="rId135" Type="http://schemas.openxmlformats.org/officeDocument/2006/relationships/hyperlink" Target="http://fsu.edu/" TargetMode="External"/><Relationship Id="rId134" Type="http://schemas.openxmlformats.org/officeDocument/2006/relationships/hyperlink" Target="http://cscl.ist.psu.edu/public/users/jcarroll/Self/CurrentProjects" TargetMode="External"/><Relationship Id="rId133" Type="http://schemas.openxmlformats.org/officeDocument/2006/relationships/hyperlink" Target="https://hci.ist.psu.edu/" TargetMode="External"/><Relationship Id="rId62" Type="http://schemas.openxmlformats.org/officeDocument/2006/relationships/hyperlink" Target="http://www.humanfactors.umn.edu/ms_phd.shtml" TargetMode="External"/><Relationship Id="rId61" Type="http://schemas.openxmlformats.org/officeDocument/2006/relationships/hyperlink" Target="http://www1.umn.edu/twincities/index.html" TargetMode="External"/><Relationship Id="rId64" Type="http://schemas.openxmlformats.org/officeDocument/2006/relationships/hyperlink" Target="http://www.engr.wisc.edu/ie/" TargetMode="External"/><Relationship Id="rId63" Type="http://schemas.openxmlformats.org/officeDocument/2006/relationships/hyperlink" Target="http://www.wisc.edu/" TargetMode="External"/><Relationship Id="rId66" Type="http://schemas.openxmlformats.org/officeDocument/2006/relationships/hyperlink" Target="http://hci.cs.wisc.edu/" TargetMode="External"/><Relationship Id="rId172" Type="http://schemas.openxmlformats.org/officeDocument/2006/relationships/hyperlink" Target="http://www.business.pitt.edu/katz/phd/academics/information-systems.php" TargetMode="External"/><Relationship Id="rId65" Type="http://schemas.openxmlformats.org/officeDocument/2006/relationships/hyperlink" Target="http://www.engr.wisc.edu/ie/current/grad/ms/HFE%20Brouchure0211.pdf" TargetMode="External"/><Relationship Id="rId171" Type="http://schemas.openxmlformats.org/officeDocument/2006/relationships/hyperlink" Target="http://www.business.pitt.edu/katz/index.php" TargetMode="External"/><Relationship Id="rId68" Type="http://schemas.openxmlformats.org/officeDocument/2006/relationships/hyperlink" Target="http://www.eng.vt.edu/" TargetMode="External"/><Relationship Id="rId170" Type="http://schemas.openxmlformats.org/officeDocument/2006/relationships/hyperlink" Target="http://www.pitt.edu/" TargetMode="External"/><Relationship Id="rId67" Type="http://schemas.openxmlformats.org/officeDocument/2006/relationships/hyperlink" Target="http://www.vt.edu/" TargetMode="External"/><Relationship Id="rId60" Type="http://schemas.openxmlformats.org/officeDocument/2006/relationships/hyperlink" Target="http://psychology.chass.ncsu.edu/psg/" TargetMode="External"/><Relationship Id="rId165" Type="http://schemas.openxmlformats.org/officeDocument/2006/relationships/hyperlink" Target="http://cba.unl.edu/departments/management/programs/phd.aspx" TargetMode="External"/><Relationship Id="rId69" Type="http://schemas.openxmlformats.org/officeDocument/2006/relationships/hyperlink" Target="http://www.ise.vt.edu/GraduatePrograms/PhD/Human_Factors_Ergonomics/HFEE_index.html" TargetMode="External"/><Relationship Id="rId164" Type="http://schemas.openxmlformats.org/officeDocument/2006/relationships/hyperlink" Target="http://cba.unl.edu/departments/management/default.aspx" TargetMode="External"/><Relationship Id="rId163" Type="http://schemas.openxmlformats.org/officeDocument/2006/relationships/hyperlink" Target="http://cba.unl.edu/default.aspx" TargetMode="External"/><Relationship Id="rId162" Type="http://schemas.openxmlformats.org/officeDocument/2006/relationships/hyperlink" Target="http://www.unl.edu/" TargetMode="External"/><Relationship Id="rId169" Type="http://schemas.openxmlformats.org/officeDocument/2006/relationships/hyperlink" Target="http://www.uncg.edu/bae/isom/phd/" TargetMode="External"/><Relationship Id="rId168" Type="http://schemas.openxmlformats.org/officeDocument/2006/relationships/hyperlink" Target="http://www.uncg.edu/bae/isom/" TargetMode="External"/><Relationship Id="rId167" Type="http://schemas.openxmlformats.org/officeDocument/2006/relationships/hyperlink" Target="http://www.uncg.edu/bae/" TargetMode="External"/><Relationship Id="rId166" Type="http://schemas.openxmlformats.org/officeDocument/2006/relationships/hyperlink" Target="http://uncg.edu/" TargetMode="External"/><Relationship Id="rId51" Type="http://schemas.openxmlformats.org/officeDocument/2006/relationships/hyperlink" Target="http://www.washington.edu/" TargetMode="External"/><Relationship Id="rId50" Type="http://schemas.openxmlformats.org/officeDocument/2006/relationships/hyperlink" Target="http://esd.mit.edu/academics/phd.html" TargetMode="External"/><Relationship Id="rId53" Type="http://schemas.openxmlformats.org/officeDocument/2006/relationships/hyperlink" Target="http://www.hcde.washington.edu/" TargetMode="External"/><Relationship Id="rId52" Type="http://schemas.openxmlformats.org/officeDocument/2006/relationships/hyperlink" Target="http://www.engr.washington.edu/" TargetMode="External"/><Relationship Id="rId55" Type="http://schemas.openxmlformats.org/officeDocument/2006/relationships/hyperlink" Target="http://www.iastate.edu/" TargetMode="External"/><Relationship Id="rId161" Type="http://schemas.openxmlformats.org/officeDocument/2006/relationships/hyperlink" Target="http://www.is.umbc.edu/programs/graduate/PhD_program.asp" TargetMode="External"/><Relationship Id="rId54" Type="http://schemas.openxmlformats.org/officeDocument/2006/relationships/hyperlink" Target="http://www.hcde.washington.edu/phd" TargetMode="External"/><Relationship Id="rId160" Type="http://schemas.openxmlformats.org/officeDocument/2006/relationships/hyperlink" Target="http://www.cs.umd.edu/~ben/" TargetMode="External"/><Relationship Id="rId57" Type="http://schemas.openxmlformats.org/officeDocument/2006/relationships/hyperlink" Target="http://uxlab.hci.iastate.edu/" TargetMode="External"/><Relationship Id="rId56" Type="http://schemas.openxmlformats.org/officeDocument/2006/relationships/hyperlink" Target="http://www.hci.iastate.edu/Academics/phd.php" TargetMode="External"/><Relationship Id="rId159" Type="http://schemas.openxmlformats.org/officeDocument/2006/relationships/hyperlink" Target="http://www.rhsmith.umd.edu/doctoral/fieldsofstudy/is.aspx" TargetMode="External"/><Relationship Id="rId59" Type="http://schemas.openxmlformats.org/officeDocument/2006/relationships/hyperlink" Target="http://psychology.chass.ncsu.edu/index.php" TargetMode="External"/><Relationship Id="rId154" Type="http://schemas.openxmlformats.org/officeDocument/2006/relationships/hyperlink" Target="http://www.uark.edu/" TargetMode="External"/><Relationship Id="rId58" Type="http://schemas.openxmlformats.org/officeDocument/2006/relationships/hyperlink" Target="http://www.ncsu.edu/" TargetMode="External"/><Relationship Id="rId153" Type="http://schemas.openxmlformats.org/officeDocument/2006/relationships/hyperlink" Target="http://www.kelley.iu.edu/Doctoral/Areas%20Of%20Study/Information%20Systems/page13952.html" TargetMode="External"/><Relationship Id="rId152" Type="http://schemas.openxmlformats.org/officeDocument/2006/relationships/hyperlink" Target="http://www.kelley.iu.edu/ODT/index.html" TargetMode="External"/><Relationship Id="rId151" Type="http://schemas.openxmlformats.org/officeDocument/2006/relationships/hyperlink" Target="http://www.kelley.iu.edu/" TargetMode="External"/><Relationship Id="rId158" Type="http://schemas.openxmlformats.org/officeDocument/2006/relationships/hyperlink" Target="http://www.rhsmith.umd.edu/" TargetMode="External"/><Relationship Id="rId157" Type="http://schemas.openxmlformats.org/officeDocument/2006/relationships/hyperlink" Target="http://www.umd.edu/" TargetMode="External"/><Relationship Id="rId156" Type="http://schemas.openxmlformats.org/officeDocument/2006/relationships/hyperlink" Target="http://gsb.uark.edu/informationsystemsphd.asp" TargetMode="External"/><Relationship Id="rId155" Type="http://schemas.openxmlformats.org/officeDocument/2006/relationships/hyperlink" Target="http://waltoncollege.uark.edu/" TargetMode="External"/><Relationship Id="rId107" Type="http://schemas.openxmlformats.org/officeDocument/2006/relationships/hyperlink" Target="http://www.engr.psu.edu/" TargetMode="External"/><Relationship Id="rId228" Type="http://schemas.openxmlformats.org/officeDocument/2006/relationships/hyperlink" Target="http://www.eecs.northwestern.edu/academics/computerscience.html" TargetMode="External"/><Relationship Id="rId106" Type="http://schemas.openxmlformats.org/officeDocument/2006/relationships/hyperlink" Target="http://www.psu.edu/" TargetMode="External"/><Relationship Id="rId227" Type="http://schemas.openxmlformats.org/officeDocument/2006/relationships/hyperlink" Target="http://www.mccormick.northwestern.edu/" TargetMode="External"/><Relationship Id="rId105" Type="http://schemas.openxmlformats.org/officeDocument/2006/relationships/hyperlink" Target="http://www.sjsu.edu/" TargetMode="External"/><Relationship Id="rId226" Type="http://schemas.openxmlformats.org/officeDocument/2006/relationships/hyperlink" Target="http://www.northwestern.edu/" TargetMode="External"/><Relationship Id="rId104" Type="http://schemas.openxmlformats.org/officeDocument/2006/relationships/hyperlink" Target="https://engineering.purdue.edu/IE" TargetMode="External"/><Relationship Id="rId225" Type="http://schemas.openxmlformats.org/officeDocument/2006/relationships/hyperlink" Target="http://www.nrl.navy.mil/aic/iss/aas/poc-trafton.php" TargetMode="External"/><Relationship Id="rId109" Type="http://schemas.openxmlformats.org/officeDocument/2006/relationships/hyperlink" Target="http://www.iu.edu/" TargetMode="External"/><Relationship Id="rId108" Type="http://schemas.openxmlformats.org/officeDocument/2006/relationships/hyperlink" Target="http://www.ie.psu.edu/Academics/Graduate/Degrees/PHD/PHD.html" TargetMode="External"/><Relationship Id="rId229" Type="http://schemas.openxmlformats.org/officeDocument/2006/relationships/hyperlink" Target="http://tsb.northwestern.edu/" TargetMode="External"/><Relationship Id="rId220" Type="http://schemas.openxmlformats.org/officeDocument/2006/relationships/hyperlink" Target="http://campus.asu.edu/polytechnic" TargetMode="External"/><Relationship Id="rId103" Type="http://schemas.openxmlformats.org/officeDocument/2006/relationships/hyperlink" Target="http://www.purdue.edu/" TargetMode="External"/><Relationship Id="rId224" Type="http://schemas.openxmlformats.org/officeDocument/2006/relationships/hyperlink" Target="http://www.nrl.navy.mil/aic/iss/aas/poc-trafton.php" TargetMode="External"/><Relationship Id="rId102" Type="http://schemas.openxmlformats.org/officeDocument/2006/relationships/hyperlink" Target="http://louisville.edu/speed/industrial/academics/phd/phd.html" TargetMode="External"/><Relationship Id="rId223" Type="http://schemas.openxmlformats.org/officeDocument/2006/relationships/hyperlink" Target="http://technology.asu.edu/appliedpsych/facilities" TargetMode="External"/><Relationship Id="rId101" Type="http://schemas.openxmlformats.org/officeDocument/2006/relationships/hyperlink" Target="http://louisville.edu/speed/industrial/" TargetMode="External"/><Relationship Id="rId222" Type="http://schemas.openxmlformats.org/officeDocument/2006/relationships/hyperlink" Target="http://technology.asu.edu/gradinfo/&amp;AcadProg=GRTS&amp;AcadPlan=TSSMACSPHD" TargetMode="External"/><Relationship Id="rId100" Type="http://schemas.openxmlformats.org/officeDocument/2006/relationships/hyperlink" Target="http://louisville.edu/" TargetMode="External"/><Relationship Id="rId221" Type="http://schemas.openxmlformats.org/officeDocument/2006/relationships/hyperlink" Target="http://technology.asu.edu/" TargetMode="External"/><Relationship Id="rId217" Type="http://schemas.openxmlformats.org/officeDocument/2006/relationships/hyperlink" Target="http://www.systems.uwaterloo.ca/" TargetMode="External"/><Relationship Id="rId216" Type="http://schemas.openxmlformats.org/officeDocument/2006/relationships/hyperlink" Target="http://www.uwaterloo.ca/" TargetMode="External"/><Relationship Id="rId215" Type="http://schemas.openxmlformats.org/officeDocument/2006/relationships/hyperlink" Target="http://web.sys.virginia.edu/graduate/degrees/215-university-program-doctor-of-philosophy-phd.html" TargetMode="External"/><Relationship Id="rId214" Type="http://schemas.openxmlformats.org/officeDocument/2006/relationships/hyperlink" Target="http://web.sys.virginia.edu/" TargetMode="External"/><Relationship Id="rId219" Type="http://schemas.openxmlformats.org/officeDocument/2006/relationships/hyperlink" Target="http://www.purdue.edu/" TargetMode="External"/><Relationship Id="rId218" Type="http://schemas.openxmlformats.org/officeDocument/2006/relationships/hyperlink" Target="http://www.systems.uwaterloo.ca/grad/prospective.html" TargetMode="External"/><Relationship Id="rId213" Type="http://schemas.openxmlformats.org/officeDocument/2006/relationships/hyperlink" Target="http://www.virginia.edu/" TargetMode="External"/><Relationship Id="rId212" Type="http://schemas.openxmlformats.org/officeDocument/2006/relationships/hyperlink" Target="https://www.cs.uiowa.edu/graduate-programs/phd-program" TargetMode="External"/><Relationship Id="rId211" Type="http://schemas.openxmlformats.org/officeDocument/2006/relationships/hyperlink" Target="https://www.cs.uiowa.edu/" TargetMode="External"/><Relationship Id="rId210" Type="http://schemas.openxmlformats.org/officeDocument/2006/relationships/hyperlink" Target="http://www.clas.uiowa.edu/" TargetMode="External"/><Relationship Id="rId129" Type="http://schemas.openxmlformats.org/officeDocument/2006/relationships/hyperlink" Target="http://ischool.syr.edu/academics/doctoralprograms/PhD/index.aspx" TargetMode="External"/><Relationship Id="rId128" Type="http://schemas.openxmlformats.org/officeDocument/2006/relationships/hyperlink" Target="http://ischool.syr.edu/" TargetMode="External"/><Relationship Id="rId127" Type="http://schemas.openxmlformats.org/officeDocument/2006/relationships/hyperlink" Target="http://www.syr.edu/" TargetMode="External"/><Relationship Id="rId126" Type="http://schemas.openxmlformats.org/officeDocument/2006/relationships/hyperlink" Target="http://ischool.uw.edu/phd" TargetMode="External"/><Relationship Id="rId121" Type="http://schemas.openxmlformats.org/officeDocument/2006/relationships/hyperlink" Target="http://www.pitt.edu/" TargetMode="External"/><Relationship Id="rId120" Type="http://schemas.openxmlformats.org/officeDocument/2006/relationships/hyperlink" Target="http://www.slis.indiana.edu/phd/" TargetMode="External"/><Relationship Id="rId125" Type="http://schemas.openxmlformats.org/officeDocument/2006/relationships/hyperlink" Target="http://ischool.uw.edu/" TargetMode="External"/><Relationship Id="rId124" Type="http://schemas.openxmlformats.org/officeDocument/2006/relationships/hyperlink" Target="http://www.washington.edu/" TargetMode="External"/><Relationship Id="rId123" Type="http://schemas.openxmlformats.org/officeDocument/2006/relationships/hyperlink" Target="http://www.ischool.pitt.edu/ist/degrees/phd.php" TargetMode="External"/><Relationship Id="rId122" Type="http://schemas.openxmlformats.org/officeDocument/2006/relationships/hyperlink" Target="http://www.ischool.pitt.edu/" TargetMode="External"/><Relationship Id="rId95" Type="http://schemas.openxmlformats.org/officeDocument/2006/relationships/hyperlink" Target="http://www.cs.colorado.edu/grad/phd/" TargetMode="External"/><Relationship Id="rId94" Type="http://schemas.openxmlformats.org/officeDocument/2006/relationships/hyperlink" Target="http://www.cs.colorado.edu/" TargetMode="External"/><Relationship Id="rId97" Type="http://schemas.openxmlformats.org/officeDocument/2006/relationships/hyperlink" Target="http://www.cmu.edu/index.shtml" TargetMode="External"/><Relationship Id="rId96" Type="http://schemas.openxmlformats.org/officeDocument/2006/relationships/hyperlink" Target="http://www.is.umbc.edu/programs/graduate/HCC_PhD_program.asp" TargetMode="External"/><Relationship Id="rId99" Type="http://schemas.openxmlformats.org/officeDocument/2006/relationships/hyperlink" Target="http://www.hcii.cmu.edu/phd-program-requirements" TargetMode="External"/><Relationship Id="rId98" Type="http://schemas.openxmlformats.org/officeDocument/2006/relationships/hyperlink" Target="http://www.cs.cmu.edu/" TargetMode="External"/><Relationship Id="rId91" Type="http://schemas.openxmlformats.org/officeDocument/2006/relationships/hyperlink" Target="http://www.catalog.gatech.edu/colleges/coc/ic/grad/phd/phdhcc.php" TargetMode="External"/><Relationship Id="rId90" Type="http://schemas.openxmlformats.org/officeDocument/2006/relationships/hyperlink" Target="http://www.cc.gatech.edu/" TargetMode="External"/><Relationship Id="rId93" Type="http://schemas.openxmlformats.org/officeDocument/2006/relationships/hyperlink" Target="http://www.colorado.edu/" TargetMode="External"/><Relationship Id="rId92" Type="http://schemas.openxmlformats.org/officeDocument/2006/relationships/hyperlink" Target="http://www.ic.gatech.edu/future/phdhcc/program" TargetMode="External"/><Relationship Id="rId118" Type="http://schemas.openxmlformats.org/officeDocument/2006/relationships/hyperlink" Target="http://sils.unc.edu/programs/graduate/phd" TargetMode="External"/><Relationship Id="rId117" Type="http://schemas.openxmlformats.org/officeDocument/2006/relationships/hyperlink" Target="http://sils.unc.edu/" TargetMode="External"/><Relationship Id="rId116" Type="http://schemas.openxmlformats.org/officeDocument/2006/relationships/hyperlink" Target="http://www.unc.edu/index.htm" TargetMode="External"/><Relationship Id="rId237" Type="http://schemas.openxmlformats.org/officeDocument/2006/relationships/drawing" Target="../drawings/worksheetdrawing1.xml"/><Relationship Id="rId115" Type="http://schemas.openxmlformats.org/officeDocument/2006/relationships/hyperlink" Target="http://www.si.umich.edu/academics/phd-information" TargetMode="External"/><Relationship Id="rId236" Type="http://schemas.openxmlformats.org/officeDocument/2006/relationships/hyperlink" Target="http://www.ics.uci.edu/~jpd/research.shtml" TargetMode="External"/><Relationship Id="rId119" Type="http://schemas.openxmlformats.org/officeDocument/2006/relationships/hyperlink" Target="http://www.iub.edu/index.shtml" TargetMode="External"/><Relationship Id="rId110" Type="http://schemas.openxmlformats.org/officeDocument/2006/relationships/hyperlink" Target="http://informatics.iupui.edu/hci/" TargetMode="External"/><Relationship Id="rId231" Type="http://schemas.openxmlformats.org/officeDocument/2006/relationships/hyperlink" Target="http://www.is.umbc.edu/default.asp" TargetMode="External"/><Relationship Id="rId230" Type="http://schemas.openxmlformats.org/officeDocument/2006/relationships/hyperlink" Target="http://www.colorado.edu/" TargetMode="External"/><Relationship Id="rId114" Type="http://schemas.openxmlformats.org/officeDocument/2006/relationships/hyperlink" Target="http://www.si.umich.edu/" TargetMode="External"/><Relationship Id="rId235" Type="http://schemas.openxmlformats.org/officeDocument/2006/relationships/hyperlink" Target="http://www.ics.uci.edu/grad/degrees/index.php" TargetMode="External"/><Relationship Id="rId113" Type="http://schemas.openxmlformats.org/officeDocument/2006/relationships/hyperlink" Target="http://www.umich.edu/" TargetMode="External"/><Relationship Id="rId234" Type="http://schemas.openxmlformats.org/officeDocument/2006/relationships/hyperlink" Target="http://www.ics.uci.edu/" TargetMode="External"/><Relationship Id="rId112" Type="http://schemas.openxmlformats.org/officeDocument/2006/relationships/hyperlink" Target="http://www.soic.indiana.edu/research/index.shtml" TargetMode="External"/><Relationship Id="rId233" Type="http://schemas.openxmlformats.org/officeDocument/2006/relationships/hyperlink" Target="http://www.uci.edu/" TargetMode="External"/><Relationship Id="rId111" Type="http://schemas.openxmlformats.org/officeDocument/2006/relationships/hyperlink" Target="http://informatics.iupui.edu/hci/phd/" TargetMode="External"/><Relationship Id="rId232" Type="http://schemas.openxmlformats.org/officeDocument/2006/relationships/hyperlink" Target="http://www.colorado.edu/atlas/newatlas/phd/" TargetMode="External"/><Relationship Id="rId206" Type="http://schemas.openxmlformats.org/officeDocument/2006/relationships/hyperlink" Target="http://cs.illinois.edu/graduate/academics" TargetMode="External"/><Relationship Id="rId205" Type="http://schemas.openxmlformats.org/officeDocument/2006/relationships/hyperlink" Target="http://cs.illinois.edu/" TargetMode="External"/><Relationship Id="rId204" Type="http://schemas.openxmlformats.org/officeDocument/2006/relationships/hyperlink" Target="http://illinois.edu/" TargetMode="External"/><Relationship Id="rId203" Type="http://schemas.openxmlformats.org/officeDocument/2006/relationships/hyperlink" Target="http://www.ischool.berkeley.edu/programs/phd" TargetMode="External"/><Relationship Id="rId209" Type="http://schemas.openxmlformats.org/officeDocument/2006/relationships/hyperlink" Target="http://www.uiowa.edu/" TargetMode="External"/><Relationship Id="rId208" Type="http://schemas.openxmlformats.org/officeDocument/2006/relationships/hyperlink" Target="http://www.beckman.illinois.edu/directory/t-huang1" TargetMode="External"/><Relationship Id="rId207" Type="http://schemas.openxmlformats.org/officeDocument/2006/relationships/hyperlink" Target="http://cs.illinois.edu/research/areas/graphics" TargetMode="External"/><Relationship Id="rId202" Type="http://schemas.openxmlformats.org/officeDocument/2006/relationships/hyperlink" Target="http://www.ischool.berkeley.edu/" TargetMode="External"/><Relationship Id="rId201" Type="http://schemas.openxmlformats.org/officeDocument/2006/relationships/hyperlink" Target="http://www.berkeley.edu/" TargetMode="External"/><Relationship Id="rId200" Type="http://schemas.openxmlformats.org/officeDocument/2006/relationships/hyperlink" Target="http://www.ischool.utexas.edu/programs/ph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29"/>
    <col customWidth="1" min="2" max="2" width="31.57"/>
    <col customWidth="1" min="3" max="3" width="40.29"/>
    <col customWidth="1" min="4" max="4" width="51.0"/>
    <col customWidth="1" min="5" max="5" width="20.43"/>
    <col customWidth="1" min="6" max="6" width="34.43"/>
    <col customWidth="1" min="7" max="7" width="44.29"/>
    <col customWidth="1" min="8" max="8" width="30.14"/>
    <col customWidth="1" min="9" max="9" width="61.86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3" t="str">
        <f>HYPERLINK("http://www.uncc.edu/","University of North Carolina")</f>
        <v>University of North Carolina</v>
      </c>
      <c r="B2" s="3" t="str">
        <f>HYPERLINK("http://belkcollege.uncc.edu/","Belk College of Business")</f>
        <v>Belk College of Business</v>
      </c>
      <c r="C2" s="4" t="s">
        <v>9</v>
      </c>
      <c r="D2" s="3" t="str">
        <f>HYPERLINK("http://phd-business.uncc.edu/","Business Administration")</f>
        <v>Business Administration</v>
      </c>
      <c r="E2" s="5" t="s">
        <v>10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7" t="str">
        <f>HYPERLINK("http://www.unt.edu/","U of North Texas")</f>
        <v>U of North Texas</v>
      </c>
      <c r="B3" s="7" t="str">
        <f>HYPERLINK("http://www.cob.unt.edu/","Business")</f>
        <v>Business</v>
      </c>
      <c r="C3" s="8" t="s">
        <v>9</v>
      </c>
      <c r="D3" s="7" t="str">
        <f>HYPERLINK("http://www.cob.unt.edu/programs/phd/phd_bcis.php","Business Computer Information Systems")</f>
        <v>Business Computer Information Systems</v>
      </c>
      <c r="E3" s="8" t="s">
        <v>11</v>
      </c>
    </row>
    <row r="4" ht="15.0" customHeight="1">
      <c r="A4" s="7" t="str">
        <f>HYPERLINK("http://www.umich.edu/","University of Michigan")</f>
        <v>University of Michigan</v>
      </c>
      <c r="B4" s="7" t="str">
        <f>HYPERLINK("http://www.bus.umich.edu/","Ross School of Business")</f>
        <v>Ross School of Business</v>
      </c>
      <c r="C4" s="9" t="s">
        <v>9</v>
      </c>
      <c r="D4" s="7" t="str">
        <f>HYPERLINK("http://www.bus.umich.edu/Academics/Departments/Cis/CIS/Phd/","Business Information Technology")</f>
        <v>Business Information Technology</v>
      </c>
      <c r="E4" s="8" t="s">
        <v>12</v>
      </c>
    </row>
    <row r="5" ht="15.0" customHeight="1">
      <c r="A5" s="7" t="str">
        <f>HYPERLINK("http://www.msstate.edu/","Mississippi State University")</f>
        <v>Mississippi State University</v>
      </c>
      <c r="B5" s="8" t="s">
        <v>9</v>
      </c>
      <c r="C5" s="7" t="str">
        <f>HYPERLINK("http://www.psychology.msstate.edu/","Psychology")</f>
        <v>Psychology</v>
      </c>
      <c r="D5" s="10" t="str">
        <f>HYPERLINK("http://www.psychology.msstate.edu/graduate/prospective/cognitive.php","Cognitive Science")</f>
        <v>Cognitive Science</v>
      </c>
      <c r="E5" s="8" t="s">
        <v>13</v>
      </c>
    </row>
    <row r="6">
      <c r="A6" s="7" t="str">
        <f>HYPERLINK("http://www.rpi.edu/index.html","Rensselaer Polytechnic Institute")</f>
        <v>Rensselaer Polytechnic Institute</v>
      </c>
      <c r="B6" s="7" t="str">
        <f>HYPERLINK("http://www.hass.rpi.edu/","Humanities, Arts, and Social Sciences")</f>
        <v>Humanities, Arts, and Social Sciences</v>
      </c>
      <c r="C6" s="7" t="str">
        <f>HYPERLINK("http://www.cogsci.rpi.edu/","Cognitive Science")</f>
        <v>Cognitive Science</v>
      </c>
      <c r="D6" s="11" t="str">
        <f>HYPERLINK("http://www.cogsci.rpi.edu/pl/phd-cognitive-science","Cognitive Science")</f>
        <v>Cognitive Science</v>
      </c>
      <c r="E6" s="8" t="s">
        <v>14</v>
      </c>
      <c r="G6" s="8" t="s">
        <v>15</v>
      </c>
    </row>
    <row r="7" ht="15.0" customHeight="1">
      <c r="A7" s="12" t="str">
        <f>HYPERLINK("http://www.osu.edu/","Ohio State")</f>
        <v>Ohio State</v>
      </c>
      <c r="B7" s="8" t="s">
        <v>9</v>
      </c>
      <c r="C7" s="7" t="str">
        <f>HYPERLINK("http://www.psy.ohio-state.edu/","Psychology")</f>
        <v>Psychology</v>
      </c>
      <c r="D7" s="11" t="str">
        <f>HYPERLINK("http://www.psy.ohio-state.edu/programs/cognitive/","Cognitive/Experimental Psychology")</f>
        <v>Cognitive/Experimental Psychology</v>
      </c>
      <c r="E7" s="8" t="s">
        <v>16</v>
      </c>
    </row>
    <row r="8" ht="25.5" customHeight="1">
      <c r="A8" s="12" t="str">
        <f>HYPERLINK("http://www.depaul.edu/Pages/default.aspx","DePaul University")</f>
        <v>DePaul University</v>
      </c>
      <c r="B8" s="12" t="str">
        <f>HYPERLINK("http://www.cdm.depaul.edu/Pages/default2.aspx","Computing and Digital Media")</f>
        <v>Computing and Digital Media</v>
      </c>
      <c r="C8" s="13" t="s">
        <v>9</v>
      </c>
      <c r="D8" s="14" t="str">
        <f>HYPERLINK("http://www.cdm.depaul.edu/academics/Pages/PhdinComputerScience.aspx","Computer and Information Sciences")</f>
        <v>Computer and Information Sciences</v>
      </c>
      <c r="E8" s="15" t="s">
        <v>17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ht="15.0" customHeight="1">
      <c r="A9" s="7" t="str">
        <f>HYPERLINK("http://www.gatech.edu/","Georgia Institute of Technology")</f>
        <v>Georgia Institute of Technology</v>
      </c>
      <c r="B9" s="7" t="str">
        <f>HYPERLINK("http://www.cc.gatech.edu/","Computing")</f>
        <v>Computing</v>
      </c>
      <c r="C9" s="9" t="s">
        <v>9</v>
      </c>
      <c r="D9" s="17" t="str">
        <f>HYPERLINK("http://www.cc.gatech.edu/future/doctoral/phdcs/program","Computer Science, specialization in Human-Computer Interaction")</f>
        <v>Computer Science, specialization in Human-Computer Interaction</v>
      </c>
      <c r="E9" s="8" t="s">
        <v>18</v>
      </c>
    </row>
    <row r="10">
      <c r="A10" s="7" t="str">
        <f>HYPERLINK("http://www.northeastern.edu/","Northeastern University")</f>
        <v>Northeastern University</v>
      </c>
      <c r="B10" s="9" t="s">
        <v>19</v>
      </c>
      <c r="C10" s="9" t="s">
        <v>9</v>
      </c>
      <c r="D10" s="18" t="s">
        <v>20</v>
      </c>
      <c r="E10" s="8" t="s">
        <v>21</v>
      </c>
    </row>
    <row r="11" ht="25.5" customHeight="1">
      <c r="A11" s="12" t="str">
        <f>HYPERLINK("http://www.harvard.edu/","Harvard University")</f>
        <v>Harvard University</v>
      </c>
      <c r="B11" s="15" t="s">
        <v>22</v>
      </c>
      <c r="C11" s="13" t="s">
        <v>19</v>
      </c>
      <c r="D11" s="19" t="s">
        <v>19</v>
      </c>
      <c r="E11" s="15" t="s">
        <v>23</v>
      </c>
      <c r="F11" s="12" t="str">
        <f>HYPERLINK("http://sdr.seas.harvard.edu/","Scientists’ Discovery Room Lab")</f>
        <v>Scientists’ Discovery Room Lab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30.0" customHeight="1">
      <c r="A12" s="12" t="str">
        <f>HYPERLINK("http://www.ucla.edu/","UCLA")</f>
        <v>UCLA</v>
      </c>
      <c r="B12" s="8" t="s">
        <v>19</v>
      </c>
      <c r="C12" s="8" t="s">
        <v>9</v>
      </c>
      <c r="D12" s="8" t="s">
        <v>19</v>
      </c>
      <c r="E12" s="8" t="s">
        <v>24</v>
      </c>
    </row>
    <row r="13" ht="15.0" customHeight="1">
      <c r="A13" s="7" t="str">
        <f>HYPERLINK("http://www.memphis.edu/","University of Memphis")</f>
        <v>University of Memphis</v>
      </c>
      <c r="B13" s="8" t="s">
        <v>9</v>
      </c>
      <c r="C13" s="9" t="s">
        <v>19</v>
      </c>
      <c r="D13" s="18" t="s">
        <v>19</v>
      </c>
      <c r="E13" s="8" t="s">
        <v>25</v>
      </c>
      <c r="G13" s="20" t="s">
        <v>26</v>
      </c>
      <c r="H13" s="8" t="s">
        <v>27</v>
      </c>
      <c r="I13" s="7" t="str">
        <f>HYPERLINK("https://sites.google.com/site/sidneydmello/projects","https://sites.google.com/site/sidneydmello/projects")</f>
        <v>https://sites.google.com/site/sidneydmello/projects</v>
      </c>
    </row>
    <row r="14" ht="15.0" customHeight="1">
      <c r="A14" s="12" t="str">
        <f>HYPERLINK("http://www.uwaterloo.ca/","University of Waterloo")</f>
        <v>University of Waterloo</v>
      </c>
      <c r="B14" s="8" t="s">
        <v>28</v>
      </c>
      <c r="C14" s="9" t="s">
        <v>9</v>
      </c>
      <c r="D14" s="7" t="str">
        <f>HYPERLINK("http://www.cs.uwaterloo.ca/grad/programs/#phd_req","CS")</f>
        <v>CS</v>
      </c>
      <c r="E14" s="8" t="s">
        <v>29</v>
      </c>
      <c r="F14" s="7" t="str">
        <f>HYPERLINK("http://hci.uwaterloo.ca/","Human Computer Interaction Lab")</f>
        <v>Human Computer Interaction Lab</v>
      </c>
    </row>
    <row r="15" hidden="1" customHeight="1">
      <c r="A15" s="11" t="str">
        <f>HYPERLINK("http://hms.harvard.edu/hms/home.asp","Harvard University Medical School")</f>
        <v>Harvard University Medical School</v>
      </c>
      <c r="B15" s="18" t="s">
        <v>9</v>
      </c>
      <c r="C15" s="18" t="s">
        <v>9</v>
      </c>
      <c r="D15" s="18" t="s">
        <v>30</v>
      </c>
      <c r="E15" s="18" t="s">
        <v>31</v>
      </c>
      <c r="F15" s="11" t="str">
        <f>HYPERLINK("http://www.nmr.mgh.harvard.edu/mkozhevnlab/","Mental Imagery and Human-Computer Interaction Lab")</f>
        <v>Mental Imagery and Human-Computer Interaction Lab</v>
      </c>
      <c r="G15" s="18" t="s">
        <v>32</v>
      </c>
    </row>
    <row r="16" ht="45.0" customHeight="1">
      <c r="A16" s="7" t="str">
        <f>HYPERLINK("http://stanford.edu/","Stanford")</f>
        <v>Stanford</v>
      </c>
      <c r="B16" s="7" t="str">
        <f>HYPERLINK("http://soe.stanford.edu/","Engineering")</f>
        <v>Engineering</v>
      </c>
      <c r="C16" s="7" t="str">
        <f>HYPERLINK("http://cs.stanford.edu/","CS")</f>
        <v>CS</v>
      </c>
      <c r="D16" s="21" t="str">
        <f>HYPERLINK("http://hci.stanford.edu/academics/degrees.php","CS, Communications, Psychology")</f>
        <v>CS, Communications, Psychology</v>
      </c>
      <c r="E16" s="8" t="s">
        <v>33</v>
      </c>
      <c r="F16" s="22"/>
      <c r="G16" s="23" t="s">
        <v>34</v>
      </c>
      <c r="H16" s="22"/>
      <c r="I16" s="22"/>
    </row>
    <row r="17">
      <c r="A17" s="7" t="str">
        <f>HYPERLINK("http://mit.edu/","MIT")</f>
        <v>MIT</v>
      </c>
      <c r="B17" s="8" t="s">
        <v>35</v>
      </c>
      <c r="C17" s="9" t="s">
        <v>9</v>
      </c>
      <c r="D17" s="10" t="str">
        <f>HYPERLINK("http://www.media.mit.edu/admissions/degrees","Doctor of Philosophy in Media Arts and Sciences")</f>
        <v>Doctor of Philosophy in Media Arts and Sciences</v>
      </c>
      <c r="E17" s="8" t="s">
        <v>23</v>
      </c>
      <c r="F17" s="7" t="str">
        <f>HYPERLINK("http://www.media.mit.edu/","MIT Media Lab")</f>
        <v>MIT Media Lab</v>
      </c>
      <c r="G17" s="20" t="s">
        <v>36</v>
      </c>
      <c r="H17" s="24"/>
      <c r="I17" s="25" t="s">
        <v>37</v>
      </c>
    </row>
    <row r="18">
      <c r="A18" s="12" t="str">
        <f>HYPERLINK("http://www.gatech.edu/","Georgia Institute of Technology")</f>
        <v>Georgia Institute of Technology</v>
      </c>
      <c r="B18" s="12" t="str">
        <f>HYPERLINK("http://www.psychology.gatech.edu/index.php","Psychology")</f>
        <v>Psychology</v>
      </c>
      <c r="C18" s="13" t="s">
        <v>9</v>
      </c>
      <c r="D18" s="14" t="str">
        <f>HYPERLINK("http://www.psychology.gatech.edu/research/researchoverview/researchoverview_ep.php","Engineering Psychology")</f>
        <v>Engineering Psychology</v>
      </c>
      <c r="E18" s="15" t="s">
        <v>18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ht="15.0" customHeight="1">
      <c r="A19" s="7" t="str">
        <f>HYPERLINK("http://mit.edu/","MIT")</f>
        <v>MIT</v>
      </c>
      <c r="B19" s="9" t="s">
        <v>9</v>
      </c>
      <c r="C19" s="7" t="str">
        <f>HYPERLINK("http://esd.mit.edu/hse/default.htmHuman-Systems%20Engineering","Engineering Systems Division")</f>
        <v>Engineering Systems Division</v>
      </c>
      <c r="D19" s="17" t="str">
        <f>HYPERLINK("http://esd.mit.edu/academics/phd.html","Engineering Systems Division")</f>
        <v>Engineering Systems Division</v>
      </c>
      <c r="E19" s="8" t="s">
        <v>23</v>
      </c>
    </row>
    <row r="20" ht="15.0" customHeight="1">
      <c r="A20" s="7" t="str">
        <f>HYPERLINK("http://www.washington.edu/","University of Washington")</f>
        <v>University of Washington</v>
      </c>
      <c r="B20" s="7" t="str">
        <f>HYPERLINK("http://www.engr.washington.edu/","Engineering")</f>
        <v>Engineering</v>
      </c>
      <c r="C20" s="7" t="str">
        <f>HYPERLINK("http://www.hcde.washington.edu/","Human Centered Design and Engineering")</f>
        <v>Human Centered Design and Engineering</v>
      </c>
      <c r="D20" s="7" t="str">
        <f>HYPERLINK("http://www.hcde.washington.edu/phd","Human Centered Design &amp; Engineering")</f>
        <v>Human Centered Design &amp; Engineering</v>
      </c>
      <c r="E20" s="8" t="s">
        <v>38</v>
      </c>
    </row>
    <row r="21" ht="15.0" customHeight="1">
      <c r="A21" s="7" t="str">
        <f>HYPERLINK("http://www.iastate.edu/","Iowa State")</f>
        <v>Iowa State</v>
      </c>
      <c r="B21" s="8" t="s">
        <v>39</v>
      </c>
      <c r="C21" s="9" t="s">
        <v>19</v>
      </c>
      <c r="D21" s="10" t="str">
        <f>HYPERLINK("http://www.hci.iastate.edu/Academics/phd.php","Human Computer Interaction")</f>
        <v>Human Computer Interaction</v>
      </c>
      <c r="E21" s="8" t="s">
        <v>40</v>
      </c>
      <c r="F21" s="7" t="str">
        <f>HYPERLINK("http://uxlab.hci.iastate.edu/","HCI User Experience Lab")</f>
        <v>HCI User Experience Lab</v>
      </c>
    </row>
    <row r="22" ht="15.0" customHeight="1">
      <c r="A22" s="12" t="str">
        <f>HYPERLINK("http://www.ncsu.edu/","North Carolina State University")</f>
        <v>North Carolina State University</v>
      </c>
      <c r="B22" s="8" t="s">
        <v>9</v>
      </c>
      <c r="C22" s="7" t="str">
        <f>HYPERLINK("http://psychology.chass.ncsu.edu/index.php","Psychology")</f>
        <v>Psychology</v>
      </c>
      <c r="D22" s="10" t="str">
        <f>HYPERLINK("http://psychology.chass.ncsu.edu/psg/","Human Factors &amp; Ergonomics")</f>
        <v>Human Factors &amp; Ergonomics</v>
      </c>
      <c r="E22" s="8" t="s">
        <v>41</v>
      </c>
    </row>
    <row r="23" ht="15.0" customHeight="1">
      <c r="A23" s="12" t="str">
        <f>HYPERLINK("http://www1.umn.edu/twincities/index.html","University of Minnesota")</f>
        <v>University of Minnesota</v>
      </c>
      <c r="B23" s="8" t="s">
        <v>9</v>
      </c>
      <c r="C23" s="9" t="s">
        <v>9</v>
      </c>
      <c r="D23" s="7" t="str">
        <f>HYPERLINK("http://www.humanfactors.umn.edu/ms_phd.shtml","Human Factors &amp; Ergonomics")</f>
        <v>Human Factors &amp; Ergonomics</v>
      </c>
      <c r="E23" s="8" t="s">
        <v>42</v>
      </c>
    </row>
    <row r="24" ht="15.0" customHeight="1">
      <c r="A24" s="12" t="str">
        <f>HYPERLINK("http://www.wisc.edu/","University of Wisconsin-Madison")</f>
        <v>University of Wisconsin-Madison</v>
      </c>
      <c r="B24" s="8" t="s">
        <v>9</v>
      </c>
      <c r="C24" s="7" t="str">
        <f>HYPERLINK("http://www.engr.wisc.edu/ie/","Industrial and Systems Engineering")</f>
        <v>Industrial and Systems Engineering</v>
      </c>
      <c r="D24" s="7" t="str">
        <f>HYPERLINK("http://www.engr.wisc.edu/ie/current/grad/ms/HFE%20Brouchure0211.pdf","Human Factors and Ergonomics")</f>
        <v>Human Factors and Ergonomics</v>
      </c>
      <c r="E24" s="8" t="s">
        <v>43</v>
      </c>
      <c r="F24" s="7" t="str">
        <f>HYPERLINK("http://hci.cs.wisc.edu/","Human-Computer Interaction Laboratory")</f>
        <v>Human-Computer Interaction Laboratory</v>
      </c>
    </row>
    <row r="25" ht="15.0" customHeight="1">
      <c r="A25" s="7" t="str">
        <f>HYPERLINK("http://www.vt.edu/","Virginia Tech")</f>
        <v>Virginia Tech</v>
      </c>
      <c r="B25" s="7" t="str">
        <f>HYPERLINK("http://www.eng.vt.edu/","Engineering")</f>
        <v>Engineering</v>
      </c>
      <c r="C25" s="8" t="s">
        <v>9</v>
      </c>
      <c r="D25" s="7" t="str">
        <f>HYPERLINK("http://www.ise.vt.edu/GraduatePrograms/PhD/Human_Factors_Ergonomics/HFEE_index.html","Human Factors Engineering and Ergonomics")</f>
        <v>Human Factors Engineering and Ergonomics</v>
      </c>
      <c r="E25" s="8" t="s">
        <v>44</v>
      </c>
    </row>
    <row r="26" ht="15.0" customHeight="1">
      <c r="A26" s="12" t="str">
        <f>HYPERLINK("http://www.buffalo.edu/","State University of New York at Buffalo")</f>
        <v>State University of New York at Buffalo</v>
      </c>
      <c r="B26" s="8" t="s">
        <v>9</v>
      </c>
      <c r="C26" s="7" t="str">
        <f>HYPERLINK("http://www.ise.buffalo.edu/","Industrial Engineering")</f>
        <v>Industrial Engineering</v>
      </c>
      <c r="D26" s="7" t="str">
        <f>HYPERLINK("http://www.ise.buffalo.edu/graduate/doct_phil_human_factors.php","Human Factors Engineering/Ergonomics")</f>
        <v>Human Factors Engineering/Ergonomics</v>
      </c>
      <c r="E26" s="8" t="s">
        <v>45</v>
      </c>
    </row>
    <row r="27" ht="15.0" customHeight="1">
      <c r="A27" s="12" t="str">
        <f>HYPERLINK("http://www.clemson.edu/","Clemson University")</f>
        <v>Clemson University</v>
      </c>
      <c r="B27" s="15" t="s">
        <v>9</v>
      </c>
      <c r="C27" s="12" t="str">
        <f>HYPERLINK("http://www.clemson.edu/psych/","Psychology")</f>
        <v>Psychology</v>
      </c>
      <c r="D27" s="14" t="str">
        <f>HYPERLINK("http://www.clemson.edu/psych/grad/phd-hf/","Human Factors Psychology")</f>
        <v>Human Factors Psychology</v>
      </c>
      <c r="E27" s="15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ht="15.0" customHeight="1">
      <c r="A28" s="7" t="str">
        <f>HYPERLINK("http://www.wright.edu/","Wright State University")</f>
        <v>Wright State University</v>
      </c>
      <c r="B28" s="7" t="str">
        <f>HYPERLINK("http://www.wright.edu/cosm/","Science and Mathematics")</f>
        <v>Science and Mathematics</v>
      </c>
      <c r="C28" s="7" t="str">
        <f>HYPERLINK("http://www.wright.edu/cosm/departments/psychology/","Psychology")</f>
        <v>Psychology</v>
      </c>
      <c r="D28" s="7" t="str">
        <f>HYPERLINK("http://www.wright.edu/cosm/departments/psychology/graduate/humanfactors.html","Human Factors Psychology")</f>
        <v>Human Factors Psychology</v>
      </c>
      <c r="E28" s="8" t="s">
        <v>47</v>
      </c>
    </row>
    <row r="29" ht="15.0" customHeight="1">
      <c r="A29" s="7" t="str">
        <f>HYPERLINK("http://www.gmu.edu/","George Mason University")</f>
        <v>George Mason University</v>
      </c>
      <c r="B29" s="7" t="str">
        <f>HYPERLINK("http://chss.gmu.edu/","Humanities and Social Sciences")</f>
        <v>Humanities and Social Sciences</v>
      </c>
      <c r="C29" s="7" t="str">
        <f>HYPERLINK("http://psychology.gmu.edu/","Psychology")</f>
        <v>Psychology</v>
      </c>
      <c r="D29" s="10" t="str">
        <f>HYPERLINK("http://psychology.gmu.edu/programs/la-phd-psyc-hf","Human Factors/Applied Psychology")</f>
        <v>Human Factors/Applied Psychology</v>
      </c>
      <c r="E29" s="8" t="s">
        <v>48</v>
      </c>
      <c r="G29" s="20" t="s">
        <v>49</v>
      </c>
      <c r="H29" s="24"/>
      <c r="I29" s="25" t="s">
        <v>50</v>
      </c>
    </row>
    <row r="30">
      <c r="A30" s="12" t="str">
        <f>HYPERLINK("http://www.rice.edu/","Rice University")</f>
        <v>Rice University</v>
      </c>
      <c r="B30" s="7" t="str">
        <f>HYPERLINK("http://socialsciences.rice.edu/","Social Sciences")</f>
        <v>Social Sciences</v>
      </c>
      <c r="C30" s="7" t="str">
        <f>HYPERLINK("http://psychology.rice.edu/","Psychology")</f>
        <v>Psychology</v>
      </c>
      <c r="D30" s="10" t="str">
        <f>HYPERLINK("http://psychology.rice.edu/Content.aspx?id=94","Human Factors/Human-Computer Interaction")</f>
        <v>Human Factors/Human-Computer Interaction</v>
      </c>
      <c r="E30" s="8" t="s">
        <v>51</v>
      </c>
      <c r="G30" s="8" t="s">
        <v>52</v>
      </c>
    </row>
    <row r="31" ht="30.0" customHeight="1">
      <c r="A31" s="26" t="str">
        <f>HYPERLINK("http://www.gatech.edu/","Georgia Institute of Technology")</f>
        <v>Georgia Institute of Technology</v>
      </c>
      <c r="B31" s="26" t="str">
        <f>HYPERLINK("http://www.cc.gatech.edu/","Computing")</f>
        <v>Computing</v>
      </c>
      <c r="C31" s="26" t="str">
        <f>HYPERLINK("http://www.catalog.gatech.edu/colleges/coc/ic/grad/phd/phdhcc.php","http://www.catalog.gatech.edu/colleges/coc/ic/grad/phd/phdhcc.php")</f>
        <v>http://www.catalog.gatech.edu/colleges/coc/ic/grad/phd/phdhcc.php</v>
      </c>
      <c r="D31" s="27" t="str">
        <f>HYPERLINK("http://www.ic.gatech.edu/future/phdhcc/program","Human-Centered Computing")</f>
        <v>Human-Centered Computing</v>
      </c>
      <c r="E31" s="28" t="s">
        <v>18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ht="15.0" customHeight="1">
      <c r="A32" s="12" t="str">
        <f>HYPERLINK("http://www.colorado.edu/","University of Colorado, Boulder")</f>
        <v>University of Colorado, Boulder</v>
      </c>
      <c r="B32" s="7" t="str">
        <f>HYPERLINK("http://www.cs.colorado.edu/","CS")</f>
        <v>CS</v>
      </c>
      <c r="C32" s="8" t="s">
        <v>9</v>
      </c>
      <c r="D32" s="7" t="str">
        <f>HYPERLINK("http://www.cs.colorado.edu/grad/phd/#hcc","Human-Centered Computing")</f>
        <v>Human-Centered Computing</v>
      </c>
      <c r="E32" s="8" t="s">
        <v>53</v>
      </c>
    </row>
    <row r="33" ht="25.5" customHeight="1">
      <c r="A33" s="13" t="s">
        <v>54</v>
      </c>
      <c r="B33" s="8" t="s">
        <v>9</v>
      </c>
      <c r="C33" s="9" t="s">
        <v>55</v>
      </c>
      <c r="D33" s="7" t="str">
        <f>HYPERLINK("http://www.is.umbc.edu/programs/graduate/HCC_PhD_program.asp","Human-Centered Computing")</f>
        <v>Human-Centered Computing</v>
      </c>
      <c r="E33" s="8" t="s">
        <v>56</v>
      </c>
    </row>
    <row r="34" ht="25.5" customHeight="1">
      <c r="A34" s="7" t="str">
        <f>HYPERLINK("http://www.cmu.edu/index.shtml","Carnegie Melon University")</f>
        <v>Carnegie Melon University</v>
      </c>
      <c r="B34" s="7" t="str">
        <f>HYPERLINK("http://www.cs.cmu.edu/","Computer Science")</f>
        <v>Computer Science</v>
      </c>
      <c r="C34" s="9" t="s">
        <v>9</v>
      </c>
      <c r="D34" s="17" t="str">
        <f>HYPERLINK("http://www.hcii.cmu.edu/phd-program-requirements","Human-Computer Interaction")</f>
        <v>Human-Computer Interaction</v>
      </c>
      <c r="E34" s="8" t="s">
        <v>57</v>
      </c>
    </row>
    <row r="35" ht="15.0" customHeight="1">
      <c r="A35" s="7" t="str">
        <f>HYPERLINK("http://louisville.edu/","University of Louisville")</f>
        <v>University of Louisville</v>
      </c>
      <c r="B35" s="8" t="s">
        <v>9</v>
      </c>
      <c r="C35" s="7" t="str">
        <f>HYPERLINK("http://louisville.edu/speed/industrial/","Industrial Engineering")</f>
        <v>Industrial Engineering</v>
      </c>
      <c r="D35" s="7" t="str">
        <f>HYPERLINK("http://louisville.edu/speed/industrial/academics/phd/phd.html","Industrial Engineering")</f>
        <v>Industrial Engineering</v>
      </c>
      <c r="E35" s="8" t="s">
        <v>58</v>
      </c>
    </row>
    <row r="36" ht="15.0" customHeight="1">
      <c r="A36" s="12" t="str">
        <f>HYPERLINK("http://www.purdue.edu/","Purdue University")</f>
        <v>Purdue University</v>
      </c>
      <c r="B36" s="7" t="str">
        <f>HYPERLINK("https://engineering.purdue.edu/IE","Industrial Engineering")</f>
        <v>Industrial Engineering</v>
      </c>
      <c r="C36" s="9" t="s">
        <v>9</v>
      </c>
      <c r="D36" s="30" t="s">
        <v>59</v>
      </c>
      <c r="E36" s="8" t="s">
        <v>60</v>
      </c>
      <c r="F36" s="7"/>
      <c r="G36" s="20" t="s">
        <v>61</v>
      </c>
      <c r="H36" s="22"/>
      <c r="I36" s="22"/>
    </row>
    <row r="37" hidden="1" customHeight="1">
      <c r="A37" s="11" t="str">
        <f>HYPERLINK("http://www.sjsu.edu/","San Jose State")</f>
        <v>San Jose State</v>
      </c>
      <c r="B37" s="18" t="s">
        <v>62</v>
      </c>
      <c r="C37" s="18" t="s">
        <v>63</v>
      </c>
      <c r="D37" s="18" t="s">
        <v>64</v>
      </c>
      <c r="E37" s="18" t="s">
        <v>65</v>
      </c>
      <c r="F37" s="31"/>
      <c r="G37" s="31"/>
      <c r="H37" s="31"/>
      <c r="I37" s="31"/>
    </row>
    <row r="38" ht="15.0" customHeight="1">
      <c r="A38" s="32" t="str">
        <f>HYPERLINK("http://www.psu.edu/","Penn State")</f>
        <v>Penn State</v>
      </c>
      <c r="B38" s="7" t="str">
        <f>HYPERLINK("http://www.engr.psu.edu/","Engineering")</f>
        <v>Engineering</v>
      </c>
      <c r="C38" s="9" t="s">
        <v>66</v>
      </c>
      <c r="D38" s="7" t="str">
        <f>HYPERLINK("http://www.ie.psu.edu/Academics/Graduate/Degrees/PHD/PHD.html","Industrial Engineering w/Human Factors Option?")</f>
        <v>Industrial Engineering w/Human Factors Option?</v>
      </c>
      <c r="E38" s="8" t="s">
        <v>67</v>
      </c>
    </row>
    <row r="39">
      <c r="A39" s="33" t="str">
        <f>HYPERLINK("http://www.iu.edu/","Indiana University")</f>
        <v>Indiana University</v>
      </c>
      <c r="B39" s="27" t="str">
        <f>HYPERLINK("http://informatics.iupui.edu/hci/","Informatics and Computing")</f>
        <v>Informatics and Computing</v>
      </c>
      <c r="C39" s="34" t="s">
        <v>68</v>
      </c>
      <c r="D39" s="27" t="str">
        <f>HYPERLINK("http://informatics.iupui.edu/hci/phd/","Informatics or HCI")</f>
        <v>Informatics or HCI</v>
      </c>
      <c r="E39" s="34" t="s">
        <v>69</v>
      </c>
      <c r="F39" s="34" t="s">
        <v>70</v>
      </c>
      <c r="G39" s="35" t="s">
        <v>71</v>
      </c>
      <c r="H39" s="35" t="s">
        <v>72</v>
      </c>
      <c r="I39" s="36" t="s">
        <v>73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>
      <c r="A40" s="12" t="str">
        <f>HYPERLINK("http://www.umich.edu/","University of Michigan")</f>
        <v>University of Michigan</v>
      </c>
      <c r="B40" s="7" t="str">
        <f>HYPERLINK("http://www.si.umich.edu/","Information")</f>
        <v>Information</v>
      </c>
      <c r="C40" s="9" t="s">
        <v>9</v>
      </c>
      <c r="D40" s="7" t="str">
        <f>HYPERLINK("http://www.si.umich.edu/academics/phd-information","Information")</f>
        <v>Information</v>
      </c>
      <c r="E40" s="8" t="s">
        <v>12</v>
      </c>
    </row>
    <row r="41">
      <c r="A41" s="7" t="str">
        <f>HYPERLINK("http://www.unc.edu/index.htm","University of North Carolina")</f>
        <v>University of North Carolina</v>
      </c>
      <c r="B41" s="7" t="str">
        <f>HYPERLINK("http://sils.unc.edu/","Information and Library Science")</f>
        <v>Information and Library Science</v>
      </c>
      <c r="C41" s="9" t="s">
        <v>9</v>
      </c>
      <c r="D41" s="7" t="str">
        <f>HYPERLINK("http://sils.unc.edu/programs/graduate/phd","Information and Library Science")</f>
        <v>Information and Library Science</v>
      </c>
      <c r="E41" s="8" t="s">
        <v>74</v>
      </c>
    </row>
    <row r="42">
      <c r="A42" s="12" t="str">
        <f>HYPERLINK("http://www.iub.edu/index.shtml","Indiana University")</f>
        <v>Indiana University</v>
      </c>
      <c r="B42" s="13" t="s">
        <v>75</v>
      </c>
      <c r="C42" s="13" t="s">
        <v>9</v>
      </c>
      <c r="D42" s="12" t="str">
        <f>HYPERLINK("http://www.slis.indiana.edu/phd/","Information Science")</f>
        <v>Information Science</v>
      </c>
      <c r="E42" s="15" t="s">
        <v>76</v>
      </c>
      <c r="F42" s="16"/>
      <c r="G42" s="37"/>
      <c r="H42" s="3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>
      <c r="A43" s="7" t="str">
        <f>HYPERLINK("http://www.pitt.edu/","University of Pittsburgh")</f>
        <v>University of Pittsburgh</v>
      </c>
      <c r="B43" s="7" t="str">
        <f>HYPERLINK("http://www.ischool.pitt.edu/","Information Sciences")</f>
        <v>Information Sciences</v>
      </c>
      <c r="C43" s="9" t="s">
        <v>9</v>
      </c>
      <c r="D43" s="7" t="str">
        <f>HYPERLINK("http://www.ischool.pitt.edu/ist/degrees/phd.php","Information Science")</f>
        <v>Information Science</v>
      </c>
      <c r="E43" s="8" t="s">
        <v>57</v>
      </c>
    </row>
    <row r="44">
      <c r="A44" s="12" t="str">
        <f>HYPERLINK("http://www.washington.edu/","University of Washington")</f>
        <v>University of Washington</v>
      </c>
      <c r="B44" s="7" t="str">
        <f>HYPERLINK("http://ischool.uw.edu/","Information")</f>
        <v>Information</v>
      </c>
      <c r="C44" s="9" t="s">
        <v>9</v>
      </c>
      <c r="D44" s="7" t="str">
        <f>HYPERLINK("http://ischool.uw.edu/phd","Information Science")</f>
        <v>Information Science</v>
      </c>
      <c r="E44" s="8" t="s">
        <v>38</v>
      </c>
    </row>
    <row r="45">
      <c r="A45" s="7" t="str">
        <f>HYPERLINK("http://www.syr.edu/","Syracuse")</f>
        <v>Syracuse</v>
      </c>
      <c r="B45" s="7" t="str">
        <f>HYPERLINK("http://ischool.syr.edu/","Information Studies")</f>
        <v>Information Studies</v>
      </c>
      <c r="C45" s="8" t="s">
        <v>9</v>
      </c>
      <c r="D45" s="7" t="str">
        <f>HYPERLINK("http://ischool.syr.edu/academics/doctoralprograms/PhD/index.aspx","Information Science and Technology")</f>
        <v>Information Science and Technology</v>
      </c>
      <c r="E45" s="8" t="s">
        <v>77</v>
      </c>
    </row>
    <row r="46">
      <c r="A46" s="38" t="str">
        <f>HYPERLINK("http://www.psu.edu/","Penn State")</f>
        <v>Penn State</v>
      </c>
      <c r="B46" s="17" t="str">
        <f>HYPERLINK("http://ist.psu.edu/","Information Sciences and Technology")</f>
        <v>Information Sciences and Technology</v>
      </c>
      <c r="C46" s="39" t="s">
        <v>9</v>
      </c>
      <c r="D46" s="17" t="str">
        <f>HYPERLINK("http://ist.psu.edu/graduate-students/current-graduates/phd/hci","Information Sciences and Technology")</f>
        <v>Information Sciences and Technology</v>
      </c>
      <c r="E46" s="39" t="s">
        <v>67</v>
      </c>
      <c r="F46" s="17" t="str">
        <f>HYPERLINK("https://hci.ist.psu.edu/","Center for Human Computer Interaction")</f>
        <v>Center for Human Computer Interaction</v>
      </c>
      <c r="G46" s="39" t="s">
        <v>78</v>
      </c>
      <c r="H46" s="40"/>
      <c r="I46" s="41" t="s">
        <v>79</v>
      </c>
    </row>
    <row r="47">
      <c r="A47" s="42" t="str">
        <f>HYPERLINK("http://fsu.edu/","Florida State University")</f>
        <v>Florida State University</v>
      </c>
      <c r="B47" s="7" t="str">
        <f>HYPERLINK("http://slis.fsu.edu/","Library &amp; Information Studies")</f>
        <v>Library &amp; Information Studies</v>
      </c>
      <c r="C47" s="7" t="str">
        <f>HYPERLINK("http://www.ii.fsu.edu/","Information Use Management and Policy Institute")</f>
        <v>Information Use Management and Policy Institute</v>
      </c>
      <c r="D47" s="10" t="str">
        <f>HYPERLINK("http://slis.fsu.edu/Graduate-Program/PhD-Program","Information Studies")</f>
        <v>Information Studies</v>
      </c>
      <c r="E47" s="8" t="s">
        <v>80</v>
      </c>
    </row>
    <row r="48">
      <c r="A48" s="7" t="str">
        <f>HYPERLINK("http://www.umd.edu/","University of Maryland")</f>
        <v>University of Maryland</v>
      </c>
      <c r="B48" s="7" t="str">
        <f>HYPERLINK("http://www.ischool.umd.edu/","Information Studies")</f>
        <v>Information Studies</v>
      </c>
      <c r="C48" s="8" t="s">
        <v>9</v>
      </c>
      <c r="D48" s="7" t="str">
        <f>HYPERLINK("http://www.gradschool.umd.edu/catalog/programs/infs.htm","Information Studies")</f>
        <v>Information Studies</v>
      </c>
      <c r="E48" s="8" t="s">
        <v>81</v>
      </c>
      <c r="F48" s="7" t="str">
        <f>HYPERLINK("http://www.cs.umd.edu/hcil/","Human-Computer Interaction Lab")</f>
        <v>Human-Computer Interaction Lab</v>
      </c>
      <c r="G48" s="24"/>
      <c r="H48" s="24"/>
      <c r="I48" s="22"/>
    </row>
    <row r="49">
      <c r="A49" s="43" t="str">
        <f>HYPERLINK("http://www.cmu.edu/index.shtml","Carnegie Melon University")</f>
        <v>Carnegie Melon University</v>
      </c>
      <c r="B49" s="7" t="str">
        <f>HYPERLINK("http://www.tepper.cmu.edu/index.aspx","Tepper")</f>
        <v>Tepper</v>
      </c>
      <c r="C49" s="9" t="s">
        <v>9</v>
      </c>
      <c r="D49" s="7" t="str">
        <f>HYPERLINK("http://www.tepper.cmu.edu/doctoral-program/fields-of-study/information-systems/index.aspx","Information Systems")</f>
        <v>Information Systems</v>
      </c>
      <c r="E49" s="8" t="s">
        <v>57</v>
      </c>
    </row>
    <row r="50">
      <c r="A50" s="12" t="str">
        <f>HYPERLINK("http://www.clemson.edu/","Clemson University")</f>
        <v>Clemson University</v>
      </c>
      <c r="B50" s="12" t="str">
        <f>HYPERLINK("http://www.clemson.edu/cbbs/index.html","Business and Behavioral Sciences")</f>
        <v>Business and Behavioral Sciences</v>
      </c>
      <c r="C50" s="12" t="str">
        <f>HYPERLINK("http://www.clemson.edu/cbbs/departments/management/","Management")</f>
        <v>Management</v>
      </c>
      <c r="D50" s="12" t="str">
        <f>HYPERLINK("http://www.clemson.edu/cbbs/departments/management/academics.html","Information Systems")</f>
        <v>Information Systems</v>
      </c>
      <c r="E50" s="15" t="s">
        <v>46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>
      <c r="A51" s="12" t="str">
        <f>HYPERLINK("http://www.iub.edu/index.shtml","Indiana University")</f>
        <v>Indiana University</v>
      </c>
      <c r="B51" s="12" t="str">
        <f>HYPERLINK("http://www.kelley.iu.edu/","Kelley School of Business")</f>
        <v>Kelley School of Business</v>
      </c>
      <c r="C51" s="12" t="str">
        <f>HYPERLINK("http://www.kelley.iu.edu/ODT/index.html","Operations and Decision Technologies (ODT)")</f>
        <v>Operations and Decision Technologies (ODT)</v>
      </c>
      <c r="D51" s="12" t="str">
        <f>HYPERLINK("http://www.kelley.iu.edu/Doctoral/Areas%20Of%20Study/Information%20Systems/page13952.html","Information Systems")</f>
        <v>Information Systems</v>
      </c>
      <c r="E51" s="15" t="s">
        <v>76</v>
      </c>
      <c r="F51" s="16"/>
      <c r="G51" s="37"/>
      <c r="H51" s="37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ht="25.5" customHeight="1">
      <c r="A52" s="7" t="str">
        <f>HYPERLINK("http://www.uark.edu/","University of Arkansas")</f>
        <v>University of Arkansas</v>
      </c>
      <c r="B52" s="7" t="str">
        <f>HYPERLINK("http://waltoncollege.uark.edu/","Walton")</f>
        <v>Walton</v>
      </c>
      <c r="C52" s="9" t="s">
        <v>9</v>
      </c>
      <c r="D52" s="7" t="str">
        <f>HYPERLINK("http://gsb.uark.edu/informationsystemsphd.asp","Information Systems")</f>
        <v>Information Systems</v>
      </c>
      <c r="E52" s="8" t="s">
        <v>82</v>
      </c>
    </row>
    <row r="53" ht="15.0" customHeight="1">
      <c r="A53" s="12" t="str">
        <f>HYPERLINK("http://www.umd.edu/","University of Maryland")</f>
        <v>University of Maryland</v>
      </c>
      <c r="B53" s="7" t="str">
        <f>HYPERLINK("http://www.rhsmith.umd.edu/","Robert H. Smith School of Business")</f>
        <v>Robert H. Smith School of Business</v>
      </c>
      <c r="C53" s="8" t="s">
        <v>9</v>
      </c>
      <c r="D53" s="7" t="str">
        <f>HYPERLINK("http://www.rhsmith.umd.edu/doctoral/fieldsofstudy/is.aspx","Information Systems")</f>
        <v>Information Systems</v>
      </c>
      <c r="E53" s="8" t="s">
        <v>81</v>
      </c>
      <c r="G53" s="20" t="s">
        <v>83</v>
      </c>
      <c r="H53" s="24"/>
      <c r="I53" s="25" t="s">
        <v>84</v>
      </c>
    </row>
    <row r="54">
      <c r="A54" s="9" t="s">
        <v>54</v>
      </c>
      <c r="B54" s="8" t="s">
        <v>9</v>
      </c>
      <c r="C54" s="9" t="s">
        <v>55</v>
      </c>
      <c r="D54" s="7" t="str">
        <f>HYPERLINK("http://www.is.umbc.edu/programs/graduate/PhD_program.asp","Information Systems")</f>
        <v>Information Systems</v>
      </c>
      <c r="E54" s="8" t="s">
        <v>56</v>
      </c>
    </row>
    <row r="55">
      <c r="A55" s="7" t="str">
        <f>HYPERLINK("http://www.unl.edu/","University of Nebraska-Lincoln")</f>
        <v>University of Nebraska-Lincoln</v>
      </c>
      <c r="B55" s="7" t="str">
        <f>HYPERLINK("http://cba.unl.edu/default.aspx","Business Administration")</f>
        <v>Business Administration</v>
      </c>
      <c r="C55" s="7" t="str">
        <f>HYPERLINK("http://cba.unl.edu/departments/management/default.aspx","Management")</f>
        <v>Management</v>
      </c>
      <c r="D55" s="7" t="str">
        <f>HYPERLINK("http://cba.unl.edu/departments/management/programs/phd.aspx#MIS","Information Systems")</f>
        <v>Information Systems</v>
      </c>
      <c r="E55" s="8" t="s">
        <v>85</v>
      </c>
    </row>
    <row r="56" ht="15.0" customHeight="1">
      <c r="A56" s="7" t="str">
        <f>HYPERLINK("http://uncg.edu/","University of North Carolina")</f>
        <v>University of North Carolina</v>
      </c>
      <c r="B56" s="7" t="str">
        <f>HYPERLINK("http://www.uncg.edu/bae/","Bryan School of Business and Economics")</f>
        <v>Bryan School of Business and Economics</v>
      </c>
      <c r="C56" s="7" t="str">
        <f>HYPERLINK("http://www.uncg.edu/bae/isom/","Information Systems and Operations Management")</f>
        <v>Information Systems and Operations Management</v>
      </c>
      <c r="D56" s="7" t="str">
        <f>HYPERLINK("http://www.uncg.edu/bae/isom/phd/","Information Systems")</f>
        <v>Information Systems</v>
      </c>
      <c r="E56" s="8" t="s">
        <v>86</v>
      </c>
    </row>
    <row r="57">
      <c r="A57" s="7" t="str">
        <f>HYPERLINK("http://www.pitt.edu/","University of Pittsburgh")</f>
        <v>University of Pittsburgh</v>
      </c>
      <c r="B57" s="7" t="str">
        <f>HYPERLINK("http://www.business.pitt.edu/katz/index.php","Katz Graduate School of Business")</f>
        <v>Katz Graduate School of Business</v>
      </c>
      <c r="C57" s="9" t="s">
        <v>9</v>
      </c>
      <c r="D57" s="7" t="str">
        <f>HYPERLINK("http://www.business.pitt.edu/katz/phd/academics/information-systems.php","Information Systems")</f>
        <v>Information Systems</v>
      </c>
      <c r="E57" s="8" t="s">
        <v>57</v>
      </c>
    </row>
    <row r="58">
      <c r="A58" s="7" t="str">
        <f>HYPERLINK("http://www.utah.edu/","University of Utah")</f>
        <v>University of Utah</v>
      </c>
      <c r="B58" s="7" t="str">
        <f>HYPERLINK("http://www.business.utah.edu/","David Eccles School of Business")</f>
        <v>David Eccles School of Business</v>
      </c>
      <c r="C58" s="9" t="s">
        <v>9</v>
      </c>
      <c r="D58" s="7" t="str">
        <f>HYPERLINK("http://www.business.utah.edu/node/1023","Information Systems")</f>
        <v>Information Systems</v>
      </c>
      <c r="E58" s="8" t="s">
        <v>87</v>
      </c>
      <c r="G58" s="8" t="s">
        <v>88</v>
      </c>
    </row>
    <row r="59">
      <c r="A59" s="12" t="str">
        <f>HYPERLINK("http://www.uta.edu/uta/","University of Texas-Arlington")</f>
        <v>University of Texas-Arlington</v>
      </c>
      <c r="B59" s="7" t="str">
        <f>HYPERLINK("http://www.uta.edu/business/","Business")</f>
        <v>Business</v>
      </c>
      <c r="C59" s="7" t="str">
        <f>HYPERLINK("http://wweb.uta.edu/insyopma/index.html","Information Systems and Operations Management")</f>
        <v>Information Systems and Operations Management</v>
      </c>
      <c r="D59" s="7" t="str">
        <f>HYPERLINK("http://www.uta.edu/gradcatalog/2012/schools/business/systems/","Information Systems")</f>
        <v>Information Systems</v>
      </c>
      <c r="E59" s="8" t="s">
        <v>89</v>
      </c>
    </row>
    <row r="60">
      <c r="A60" s="7" t="str">
        <f>HYPERLINK("http://www.wsu.edu/","Washington State University")</f>
        <v>Washington State University</v>
      </c>
      <c r="B60" s="7" t="str">
        <f>HYPERLINK("http://www.business.wsu.edu/Pages/index.aspx","Business")</f>
        <v>Business</v>
      </c>
      <c r="C60" s="7" t="str">
        <f>HYPERLINK("http://www.business.wsu.edu/academics/EIS/Pages/index.aspx","Entrepreneurship and Information Systems")</f>
        <v>Entrepreneurship and Information Systems</v>
      </c>
      <c r="D60" s="7" t="str">
        <f>HYPERLINK("http://www.business.wsu.edu/academics/EIS/Pages/PhDDescription.aspx","Information Systems")</f>
        <v>Information Systems</v>
      </c>
      <c r="E60" s="8" t="s">
        <v>90</v>
      </c>
    </row>
    <row r="61">
      <c r="A61" s="9" t="s">
        <v>91</v>
      </c>
      <c r="B61" s="7" t="str">
        <f>HYPERLINK("http://business.gwu.edu/","Business")</f>
        <v>Business</v>
      </c>
      <c r="C61" s="9" t="s">
        <v>9</v>
      </c>
      <c r="D61" s="7" t="str">
        <f>HYPERLINK("http://business.gwu.edu/phd/","Information Systems and Technology Management")</f>
        <v>Information Systems and Technology Management</v>
      </c>
      <c r="E61" s="9" t="s">
        <v>92</v>
      </c>
      <c r="G61" s="24"/>
      <c r="H61" s="24"/>
    </row>
    <row r="62" ht="25.5" customHeight="1">
      <c r="A62" s="7" t="str">
        <f>HYPERLINK("http://www.northeastern.edu/","Northeastern University")</f>
        <v>Northeastern University</v>
      </c>
      <c r="B62" s="7" t="str">
        <f>HYPERLINK("http://www.coe.neu.edu/coe/index.html","Engineering")</f>
        <v>Engineering</v>
      </c>
      <c r="C62" s="7" t="str">
        <f>HYPERLINK("http://www.mie.neu.edu/","Mechanical and Industrial Engineering")</f>
        <v>Mechanical and Industrial Engineering</v>
      </c>
      <c r="D62" s="10" t="str">
        <f>HYPERLINK("http://www.coe.neu.edu/gse/programs/MIE/MIE_PhD.html","Mechanical and Industrial Engineering")</f>
        <v>Mechanical and Industrial Engineering</v>
      </c>
      <c r="E62" s="8" t="s">
        <v>21</v>
      </c>
    </row>
    <row r="63">
      <c r="A63" s="7" t="str">
        <f>HYPERLINK("http://www.northwestern.edu/","Northwestern University")</f>
        <v>Northwestern University</v>
      </c>
      <c r="B63" s="7" t="str">
        <f>HYPERLINK("http://www.communication.northwestern.edu/","Communication")</f>
        <v>Communication</v>
      </c>
      <c r="C63" s="7" t="str">
        <f>HYPERLINK("http://www.eecs.northwestern.edu/","Electrical Engineering and Computer Science")</f>
        <v>Electrical Engineering and Computer Science</v>
      </c>
      <c r="D63" s="10" t="str">
        <f>HYPERLINK("http://www.communication.northwestern.edu/programs/phd_media_technology_society/","Media, Technology, and Society")</f>
        <v>Media, Technology, and Society</v>
      </c>
      <c r="E63" s="8" t="s">
        <v>93</v>
      </c>
    </row>
    <row r="64">
      <c r="A64" s="7" t="str">
        <f>HYPERLINK("https://www.rutgers.edu/","Rutgers, of NJ")</f>
        <v>Rutgers, of NJ</v>
      </c>
      <c r="B64" s="8" t="s">
        <v>9</v>
      </c>
      <c r="C64" s="9" t="s">
        <v>9</v>
      </c>
      <c r="D64" s="18" t="s">
        <v>94</v>
      </c>
      <c r="E64" s="8" t="s">
        <v>95</v>
      </c>
    </row>
    <row r="65">
      <c r="A65" s="7" t="str">
        <f>HYPERLINK("http://www.northeastern.edu/","Northeastern University")</f>
        <v>Northeastern University</v>
      </c>
      <c r="B65" s="7" t="str">
        <f>HYPERLINK("http://www.ccs.neu.edu/index.html","Computer &amp; Information Science")</f>
        <v>Computer &amp; Information Science</v>
      </c>
      <c r="C65" s="9" t="s">
        <v>9</v>
      </c>
      <c r="D65" s="11" t="str">
        <f>HYPERLINK("http://www.ccs.neu.edu/graduate/degreeprograms/phdphi.html","Personal Health Informatics")</f>
        <v>Personal Health Informatics</v>
      </c>
      <c r="E65" s="8" t="s">
        <v>21</v>
      </c>
    </row>
    <row r="66">
      <c r="A66" s="12" t="str">
        <f>HYPERLINK("http://www.utexas.edu/",HYPERLINK("http://www.unt.edu/","U of Texas, Austin"))</f>
        <v>U of Texas, Austin</v>
      </c>
      <c r="B66" s="7" t="str">
        <f>HYPERLINK("http://www.ischool.utexas.edu/",HYPERLINK("http://www.cob.unt.edu/","Information"))</f>
        <v>Information</v>
      </c>
      <c r="C66" s="8" t="s">
        <v>9</v>
      </c>
      <c r="D66" s="7" t="str">
        <f>HYPERLINK("http://www.ischool.utexas.edu/programs/phd.php","Philosophy")</f>
        <v>Philosophy</v>
      </c>
      <c r="E66" s="8" t="s">
        <v>96</v>
      </c>
    </row>
    <row r="67">
      <c r="A67" s="12" t="str">
        <f>HYPERLINK("http://www.berkeley.edu/","UC Berkeley")</f>
        <v>UC Berkeley</v>
      </c>
      <c r="B67" s="7" t="str">
        <f>HYPERLINK("http://www.ischool.berkeley.edu/","Information")</f>
        <v>Information</v>
      </c>
      <c r="C67" s="8" t="s">
        <v>9</v>
      </c>
      <c r="D67" s="7" t="str">
        <f>HYPERLINK("http://www.ischool.berkeley.edu/programs/phd","Philosophy")</f>
        <v>Philosophy</v>
      </c>
      <c r="E67" s="8" t="s">
        <v>97</v>
      </c>
    </row>
    <row r="68">
      <c r="A68" s="44" t="str">
        <f>HYPERLINK("http://illinois.edu/","University of Illinois")</f>
        <v>University of Illinois</v>
      </c>
      <c r="B68" s="45" t="s">
        <v>9</v>
      </c>
      <c r="C68" s="7" t="str">
        <f>HYPERLINK("http://cs.illinois.edu/","CS")</f>
        <v>CS</v>
      </c>
      <c r="D68" s="7" t="str">
        <f>HYPERLINK("http://cs.illinois.edu/graduate/academics#phd","Philosophy")</f>
        <v>Philosophy</v>
      </c>
      <c r="E68" s="8" t="s">
        <v>98</v>
      </c>
      <c r="F68" s="7" t="str">
        <f>HYPERLINK("http://cs.illinois.edu/research/areas/graphics","Human Computing Lab")</f>
        <v>Human Computing Lab</v>
      </c>
      <c r="G68" s="20" t="s">
        <v>99</v>
      </c>
      <c r="I68" s="25" t="s">
        <v>100</v>
      </c>
    </row>
    <row r="69">
      <c r="A69" s="7" t="str">
        <f>HYPERLINK("http://www.uiowa.edu/","University of Iowa")</f>
        <v>University of Iowa</v>
      </c>
      <c r="B69" s="7" t="str">
        <f>HYPERLINK("http://www.clas.uiowa.edu/","Liberal Arts &amp; Sciences")</f>
        <v>Liberal Arts &amp; Sciences</v>
      </c>
      <c r="C69" s="7" t="str">
        <f>HYPERLINK("https://www.cs.uiowa.edu/","CS")</f>
        <v>CS</v>
      </c>
      <c r="D69" s="7" t="str">
        <f>HYPERLINK("https://www.cs.uiowa.edu/graduate-programs/phd-program","Philosophy")</f>
        <v>Philosophy</v>
      </c>
      <c r="E69" s="8" t="s">
        <v>101</v>
      </c>
    </row>
    <row r="70" ht="25.5" customHeight="1">
      <c r="A70" s="7" t="str">
        <f>HYPERLINK("http://www.virginia.edu/","University of Virginia")</f>
        <v>University of Virginia</v>
      </c>
      <c r="B70" s="8" t="s">
        <v>9</v>
      </c>
      <c r="C70" s="7" t="str">
        <f>HYPERLINK("http://web.sys.virginia.edu/","Systems and Information Engineering")</f>
        <v>Systems and Information Engineering</v>
      </c>
      <c r="D70" s="7" t="str">
        <f>HYPERLINK("http://web.sys.virginia.edu/graduate/degrees/215-university-program-doctor-of-philosophy-phd.html","Philosophy")</f>
        <v>Philosophy</v>
      </c>
      <c r="E70" s="8" t="s">
        <v>102</v>
      </c>
    </row>
    <row r="71">
      <c r="A71" s="7" t="str">
        <f>HYPERLINK("http://www.uwaterloo.ca/","University of Waterloo")</f>
        <v>University of Waterloo</v>
      </c>
      <c r="B71" s="8" t="s">
        <v>9</v>
      </c>
      <c r="C71" s="7" t="str">
        <f>HYPERLINK("http://www.systems.uwaterloo.ca/","Systems Design Engineering")</f>
        <v>Systems Design Engineering</v>
      </c>
      <c r="D71" s="7" t="str">
        <f>HYPERLINK("http://www.systems.uwaterloo.ca/grad/prospective.html#PhD","Philosophy")</f>
        <v>Philosophy</v>
      </c>
      <c r="E71" s="8" t="s">
        <v>29</v>
      </c>
    </row>
    <row r="72" ht="25.5" customHeight="1">
      <c r="A72" s="7" t="str">
        <f>HYPERLINK("http://www.purdue.edu/","Purdue University")</f>
        <v>Purdue University</v>
      </c>
      <c r="B72" s="8" t="s">
        <v>103</v>
      </c>
      <c r="C72" s="9" t="s">
        <v>104</v>
      </c>
      <c r="D72" s="39" t="s">
        <v>104</v>
      </c>
      <c r="E72" s="8" t="s">
        <v>60</v>
      </c>
    </row>
    <row r="73" ht="15.0" customHeight="1">
      <c r="A73" s="43" t="str">
        <f>HYPERLINK("http://campus.asu.edu/polytechnic","Arizona State University - Polytechnic")</f>
        <v>Arizona State University - Polytechnic</v>
      </c>
      <c r="B73" s="7" t="str">
        <f>HYPERLINK("http://technology.asu.edu/","Technology &amp; Innovation")</f>
        <v>Technology &amp; Innovation</v>
      </c>
      <c r="C73" s="9" t="s">
        <v>105</v>
      </c>
      <c r="D73" s="17" t="str">
        <f>HYPERLINK("http://technology.asu.edu/gradinfo/&amp;AcadProg=GRTS&amp;AcadPlan=TSSMACSPHD","Simulation, Modeling, and Applied Cognitive Science")</f>
        <v>Simulation, Modeling, and Applied Cognitive Science</v>
      </c>
      <c r="E73" s="8" t="s">
        <v>106</v>
      </c>
      <c r="F73" s="7" t="str">
        <f>HYPERLINK("http://technology.asu.edu/appliedpsych/facilities","4 Labs")</f>
        <v>4 Labs</v>
      </c>
    </row>
    <row r="74" ht="25.5" customHeight="1">
      <c r="A74" s="10" t="str">
        <f>HYPERLINK("http://www.nrl.navy.mil/aic/iss/aas/poc-trafton.php","US Navy, Naval Research Lab")</f>
        <v>US Navy, Naval Research Lab</v>
      </c>
      <c r="B74" s="30" t="s">
        <v>107</v>
      </c>
      <c r="C74" s="30" t="s">
        <v>9</v>
      </c>
      <c r="D74" s="30" t="s">
        <v>108</v>
      </c>
      <c r="E74" s="30" t="s">
        <v>109</v>
      </c>
      <c r="G74" s="46" t="s">
        <v>110</v>
      </c>
      <c r="H74" s="47"/>
      <c r="I74" s="48" t="s">
        <v>111</v>
      </c>
    </row>
    <row r="75">
      <c r="A75" s="7" t="str">
        <f>HYPERLINK("http://www.northwestern.edu/","Northwestern University")</f>
        <v>Northwestern University</v>
      </c>
      <c r="B75" s="7" t="str">
        <f>HYPERLINK("http://www.mccormick.northwestern.edu/","Engineering and Applied Science ")</f>
        <v>Engineering and Applied Science </v>
      </c>
      <c r="C75" s="7" t="str">
        <f>HYPERLINK("http://www.eecs.northwestern.edu/academics/computerscience.html","Computer Science")</f>
        <v>Computer Science</v>
      </c>
      <c r="D75" s="11" t="str">
        <f>HYPERLINK("http://tsb.northwestern.edu/","Technology and Social Behavior")</f>
        <v>Technology and Social Behavior</v>
      </c>
      <c r="E75" s="8" t="s">
        <v>93</v>
      </c>
    </row>
    <row r="76">
      <c r="A76" s="12" t="str">
        <f>HYPERLINK("http://www.colorado.edu/","University of Colorado, Boulder")</f>
        <v>University of Colorado, Boulder</v>
      </c>
      <c r="B76" s="9" t="s">
        <v>9</v>
      </c>
      <c r="C76" s="49" t="str">
        <f>HYPERLINK("http://www.is.umbc.edu/default.asp","?")</f>
        <v>?</v>
      </c>
      <c r="D76" s="7" t="str">
        <f>HYPERLINK("http://www.colorado.edu/atlas/newatlas/phd/","Technology, Media, and Society")</f>
        <v>Technology, Media, and Society</v>
      </c>
      <c r="E76" s="8" t="s">
        <v>53</v>
      </c>
    </row>
    <row r="77">
      <c r="A77" s="12" t="str">
        <f>HYPERLINK("http://www.uci.edu/","UC Irvine")</f>
        <v>UC Irvine</v>
      </c>
      <c r="B77" s="7" t="str">
        <f>HYPERLINK("http://www.ics.uci.edu/","Information and Computer Sciences")</f>
        <v>Information and Computer Sciences</v>
      </c>
      <c r="C77" s="8" t="s">
        <v>9</v>
      </c>
      <c r="D77" s="7" t="str">
        <f>HYPERLINK("http://www.ics.uci.edu/grad/degrees/index.php","VARIOUS")</f>
        <v>VARIOUS</v>
      </c>
      <c r="E77" s="8" t="s">
        <v>112</v>
      </c>
      <c r="G77" s="20" t="s">
        <v>113</v>
      </c>
      <c r="H77" s="24"/>
      <c r="I77" s="25" t="s">
        <v>114</v>
      </c>
    </row>
  </sheetData>
  <hyperlinks>
    <hyperlink r:id="rId1" ref="A2"/>
    <hyperlink r:id="rId2" ref="B2"/>
    <hyperlink r:id="rId3" ref="D2"/>
    <hyperlink r:id="rId4" ref="A3"/>
    <hyperlink r:id="rId5" ref="B3"/>
    <hyperlink r:id="rId6" ref="D3"/>
    <hyperlink r:id="rId7" ref="A4"/>
    <hyperlink r:id="rId8" ref="B4"/>
    <hyperlink r:id="rId9" ref="D4"/>
    <hyperlink r:id="rId10" ref="A5"/>
    <hyperlink r:id="rId11" ref="C5"/>
    <hyperlink r:id="rId12" ref="D5"/>
    <hyperlink r:id="rId13" ref="A6"/>
    <hyperlink r:id="rId14" ref="B6"/>
    <hyperlink r:id="rId15" ref="C6"/>
    <hyperlink r:id="rId16" ref="D6"/>
    <hyperlink r:id="rId17" ref="A7"/>
    <hyperlink r:id="rId18" ref="C7"/>
    <hyperlink r:id="rId19" ref="D7"/>
    <hyperlink r:id="rId20" ref="A8"/>
    <hyperlink r:id="rId21" ref="B8"/>
    <hyperlink r:id="rId22" ref="D8"/>
    <hyperlink r:id="rId23" ref="A9"/>
    <hyperlink r:id="rId24" ref="B9"/>
    <hyperlink r:id="rId25" ref="D9"/>
    <hyperlink r:id="rId26" ref="A10"/>
    <hyperlink r:id="rId27" ref="A11"/>
    <hyperlink r:id="rId28" ref="F11"/>
    <hyperlink r:id="rId29" ref="A12"/>
    <hyperlink r:id="rId30" ref="A13"/>
    <hyperlink r:id="rId31" ref="I13"/>
    <hyperlink r:id="rId32" ref="A14"/>
    <hyperlink r:id="rId33" location="phd_req" ref="D14"/>
    <hyperlink r:id="rId34" ref="F14"/>
    <hyperlink r:id="rId35" ref="A15"/>
    <hyperlink r:id="rId36" ref="F15"/>
    <hyperlink r:id="rId37" ref="A16"/>
    <hyperlink r:id="rId38" ref="B16"/>
    <hyperlink r:id="rId39" ref="C16"/>
    <hyperlink r:id="rId40" ref="D16"/>
    <hyperlink r:id="rId41" ref="A17"/>
    <hyperlink r:id="rId42" ref="D17"/>
    <hyperlink r:id="rId43" ref="F17"/>
    <hyperlink r:id="rId44" ref="I17"/>
    <hyperlink r:id="rId45" ref="A18"/>
    <hyperlink r:id="rId46" ref="B18"/>
    <hyperlink r:id="rId47" ref="D18"/>
    <hyperlink r:id="rId48" ref="A19"/>
    <hyperlink r:id="rId49" ref="C19"/>
    <hyperlink r:id="rId50" ref="D19"/>
    <hyperlink r:id="rId51" ref="A20"/>
    <hyperlink r:id="rId52" ref="B20"/>
    <hyperlink r:id="rId53" ref="C20"/>
    <hyperlink r:id="rId54" ref="D20"/>
    <hyperlink r:id="rId55" ref="A21"/>
    <hyperlink r:id="rId56" ref="D21"/>
    <hyperlink r:id="rId57" ref="F21"/>
    <hyperlink r:id="rId58" ref="A22"/>
    <hyperlink r:id="rId59" ref="C22"/>
    <hyperlink r:id="rId60" ref="D22"/>
    <hyperlink r:id="rId61" ref="A23"/>
    <hyperlink r:id="rId62" ref="D23"/>
    <hyperlink r:id="rId63" ref="A24"/>
    <hyperlink r:id="rId64" ref="C24"/>
    <hyperlink r:id="rId65" ref="D24"/>
    <hyperlink r:id="rId66" ref="F24"/>
    <hyperlink r:id="rId67" ref="A25"/>
    <hyperlink r:id="rId68" ref="B25"/>
    <hyperlink r:id="rId69" ref="D25"/>
    <hyperlink r:id="rId70" ref="A26"/>
    <hyperlink r:id="rId71" ref="C26"/>
    <hyperlink r:id="rId72" ref="D26"/>
    <hyperlink r:id="rId73" ref="A27"/>
    <hyperlink r:id="rId74" ref="C27"/>
    <hyperlink r:id="rId75" ref="D27"/>
    <hyperlink r:id="rId76" ref="A28"/>
    <hyperlink r:id="rId77" ref="B28"/>
    <hyperlink r:id="rId78" ref="C28"/>
    <hyperlink r:id="rId79" ref="D28"/>
    <hyperlink r:id="rId80" ref="A29"/>
    <hyperlink r:id="rId81" ref="B29"/>
    <hyperlink r:id="rId82" ref="C29"/>
    <hyperlink r:id="rId83" ref="D29"/>
    <hyperlink r:id="rId84" ref="I29"/>
    <hyperlink r:id="rId85" ref="A30"/>
    <hyperlink r:id="rId86" ref="B30"/>
    <hyperlink r:id="rId87" ref="C30"/>
    <hyperlink r:id="rId88" ref="D30"/>
    <hyperlink r:id="rId89" ref="A31"/>
    <hyperlink r:id="rId90" ref="B31"/>
    <hyperlink r:id="rId91" ref="C31"/>
    <hyperlink r:id="rId92" ref="D31"/>
    <hyperlink r:id="rId93" ref="A32"/>
    <hyperlink r:id="rId94" ref="B32"/>
    <hyperlink r:id="rId95" location="hcc" ref="D32"/>
    <hyperlink r:id="rId96" ref="D33"/>
    <hyperlink r:id="rId97" ref="A34"/>
    <hyperlink r:id="rId98" ref="B34"/>
    <hyperlink r:id="rId99" ref="D34"/>
    <hyperlink r:id="rId100" ref="A35"/>
    <hyperlink r:id="rId101" ref="C35"/>
    <hyperlink r:id="rId102" ref="D35"/>
    <hyperlink r:id="rId103" ref="A36"/>
    <hyperlink r:id="rId104" ref="B36"/>
    <hyperlink r:id="rId105" ref="A37"/>
    <hyperlink r:id="rId106" ref="A38"/>
    <hyperlink r:id="rId107" ref="B38"/>
    <hyperlink r:id="rId108" ref="D38"/>
    <hyperlink r:id="rId109" ref="A39"/>
    <hyperlink r:id="rId110" ref="B39"/>
    <hyperlink r:id="rId111" ref="D39"/>
    <hyperlink r:id="rId112" ref="I39"/>
    <hyperlink r:id="rId113" ref="A40"/>
    <hyperlink r:id="rId114" ref="B40"/>
    <hyperlink r:id="rId115" ref="D40"/>
    <hyperlink r:id="rId116" ref="A41"/>
    <hyperlink r:id="rId117" ref="B41"/>
    <hyperlink r:id="rId118" ref="D41"/>
    <hyperlink r:id="rId119" ref="A42"/>
    <hyperlink r:id="rId120" ref="D42"/>
    <hyperlink r:id="rId121" ref="A43"/>
    <hyperlink r:id="rId122" ref="B43"/>
    <hyperlink r:id="rId123" ref="D43"/>
    <hyperlink r:id="rId124" ref="A44"/>
    <hyperlink r:id="rId125" ref="B44"/>
    <hyperlink r:id="rId126" ref="D44"/>
    <hyperlink r:id="rId127" ref="A45"/>
    <hyperlink r:id="rId128" ref="B45"/>
    <hyperlink r:id="rId129" ref="D45"/>
    <hyperlink r:id="rId130" ref="A46"/>
    <hyperlink r:id="rId131" ref="B46"/>
    <hyperlink r:id="rId132" ref="D46"/>
    <hyperlink r:id="rId133" ref="F46"/>
    <hyperlink r:id="rId134" ref="I46"/>
    <hyperlink r:id="rId135" ref="A47"/>
    <hyperlink r:id="rId136" ref="B47"/>
    <hyperlink r:id="rId137" ref="C47"/>
    <hyperlink r:id="rId138" ref="D47"/>
    <hyperlink r:id="rId139" ref="A48"/>
    <hyperlink r:id="rId140" ref="B48"/>
    <hyperlink r:id="rId141" ref="D48"/>
    <hyperlink r:id="rId142" ref="F48"/>
    <hyperlink r:id="rId143" ref="A49"/>
    <hyperlink r:id="rId144" ref="B49"/>
    <hyperlink r:id="rId145" ref="D49"/>
    <hyperlink r:id="rId146" ref="A50"/>
    <hyperlink r:id="rId147" ref="B50"/>
    <hyperlink r:id="rId148" ref="C50"/>
    <hyperlink r:id="rId149" ref="D50"/>
    <hyperlink r:id="rId150" ref="A51"/>
    <hyperlink r:id="rId151" ref="B51"/>
    <hyperlink r:id="rId152" ref="C51"/>
    <hyperlink r:id="rId153" ref="D51"/>
    <hyperlink r:id="rId154" ref="A52"/>
    <hyperlink r:id="rId155" ref="B52"/>
    <hyperlink r:id="rId156" ref="D52"/>
    <hyperlink r:id="rId157" ref="A53"/>
    <hyperlink r:id="rId158" ref="B53"/>
    <hyperlink r:id="rId159" ref="D53"/>
    <hyperlink r:id="rId160" ref="I53"/>
    <hyperlink r:id="rId161" ref="D54"/>
    <hyperlink r:id="rId162" ref="A55"/>
    <hyperlink r:id="rId163" ref="B55"/>
    <hyperlink r:id="rId164" ref="C55"/>
    <hyperlink r:id="rId165" location="MIS" ref="D55"/>
    <hyperlink r:id="rId166" ref="A56"/>
    <hyperlink r:id="rId167" ref="B56"/>
    <hyperlink r:id="rId168" ref="C56"/>
    <hyperlink r:id="rId169" ref="D56"/>
    <hyperlink r:id="rId170" ref="A57"/>
    <hyperlink r:id="rId171" ref="B57"/>
    <hyperlink r:id="rId172" ref="D57"/>
    <hyperlink r:id="rId173" ref="A58"/>
    <hyperlink r:id="rId174" ref="B58"/>
    <hyperlink r:id="rId175" ref="D58"/>
    <hyperlink r:id="rId176" ref="A59"/>
    <hyperlink r:id="rId177" ref="B59"/>
    <hyperlink r:id="rId178" ref="C59"/>
    <hyperlink r:id="rId179" ref="D59"/>
    <hyperlink r:id="rId180" ref="A60"/>
    <hyperlink r:id="rId181" ref="B60"/>
    <hyperlink r:id="rId182" ref="C60"/>
    <hyperlink r:id="rId183" ref="D60"/>
    <hyperlink r:id="rId184" ref="B61"/>
    <hyperlink r:id="rId185" ref="D61"/>
    <hyperlink r:id="rId186" ref="A62"/>
    <hyperlink r:id="rId187" ref="B62"/>
    <hyperlink r:id="rId188" ref="C62"/>
    <hyperlink r:id="rId189" ref="D62"/>
    <hyperlink r:id="rId190" ref="A63"/>
    <hyperlink r:id="rId191" ref="B63"/>
    <hyperlink r:id="rId192" ref="C63"/>
    <hyperlink r:id="rId193" ref="D63"/>
    <hyperlink r:id="rId194" ref="A64"/>
    <hyperlink r:id="rId195" ref="A65"/>
    <hyperlink r:id="rId196" ref="B65"/>
    <hyperlink r:id="rId197" ref="D65"/>
    <hyperlink r:id="rId198" ref="A66"/>
    <hyperlink r:id="rId199" ref="B66"/>
    <hyperlink r:id="rId200" ref="D66"/>
    <hyperlink r:id="rId201" ref="A67"/>
    <hyperlink r:id="rId202" ref="B67"/>
    <hyperlink r:id="rId203" ref="D67"/>
    <hyperlink r:id="rId204" ref="A68"/>
    <hyperlink r:id="rId205" ref="C68"/>
    <hyperlink r:id="rId206" location="phd" ref="D68"/>
    <hyperlink r:id="rId207" ref="F68"/>
    <hyperlink r:id="rId208" ref="I68"/>
    <hyperlink r:id="rId209" ref="A69"/>
    <hyperlink r:id="rId210" ref="B69"/>
    <hyperlink r:id="rId211" ref="C69"/>
    <hyperlink r:id="rId212" ref="D69"/>
    <hyperlink r:id="rId213" ref="A70"/>
    <hyperlink r:id="rId214" ref="C70"/>
    <hyperlink r:id="rId215" ref="D70"/>
    <hyperlink r:id="rId216" ref="A71"/>
    <hyperlink r:id="rId217" ref="C71"/>
    <hyperlink r:id="rId218" location="PhD" ref="D71"/>
    <hyperlink r:id="rId219" ref="A72"/>
    <hyperlink r:id="rId220" ref="A73"/>
    <hyperlink r:id="rId221" ref="B73"/>
    <hyperlink r:id="rId222" ref="D73"/>
    <hyperlink r:id="rId223" ref="F73"/>
    <hyperlink r:id="rId224" ref="A74"/>
    <hyperlink r:id="rId225" ref="I74"/>
    <hyperlink r:id="rId226" ref="A75"/>
    <hyperlink r:id="rId227" ref="B75"/>
    <hyperlink r:id="rId228" ref="C75"/>
    <hyperlink r:id="rId229" ref="D75"/>
    <hyperlink r:id="rId230" ref="A76"/>
    <hyperlink r:id="rId231" ref="C76"/>
    <hyperlink r:id="rId232" ref="D76"/>
    <hyperlink r:id="rId233" ref="A77"/>
    <hyperlink r:id="rId234" ref="B77"/>
    <hyperlink r:id="rId235" ref="D77"/>
    <hyperlink r:id="rId236" ref="I77"/>
  </hyperlinks>
  <drawing r:id="rId237"/>
</worksheet>
</file>