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0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2.xml" ContentType="application/vnd.openxmlformats-officedocument.themeOverrid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5.xml" ContentType="application/vnd.openxmlformats-officedocument.themeOverrid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6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7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8.xml" ContentType="application/vnd.openxmlformats-officedocument.themeOverrid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0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Desktop/Thesis Lab/BMP Lipids:lysosomes and cold exposure/TFEB RG collab /qPCR/033022 TFEBv2 and ALGs_M6PR ALG12 TFEB hepa cells/"/>
    </mc:Choice>
  </mc:AlternateContent>
  <xr:revisionPtr revIDLastSave="0" documentId="13_ncr:1_{5BDD5367-CD32-2B49-A542-D9107B80C0DB}" xr6:coauthVersionLast="45" xr6:coauthVersionMax="45" xr10:uidLastSave="{00000000-0000-0000-0000-000000000000}"/>
  <bookViews>
    <workbookView xWindow="280" yWindow="1020" windowWidth="23980" windowHeight="16980" activeTab="4" xr2:uid="{00000000-000D-0000-FFFF-FFFF00000000}"/>
  </bookViews>
  <sheets>
    <sheet name=" rt-pcr - plate 2" sheetId="2" r:id="rId1"/>
    <sheet name="Results" sheetId="1" r:id="rId2"/>
    <sheet name="TFEB" sheetId="5" r:id="rId3"/>
    <sheet name="mTFEBv2" sheetId="6" r:id="rId4"/>
    <sheet name="combined data" sheetId="11" r:id="rId5"/>
    <sheet name="ALG12" sheetId="3" r:id="rId6"/>
    <sheet name="ALG2" sheetId="7" r:id="rId7"/>
    <sheet name="ALG3" sheetId="8" r:id="rId8"/>
    <sheet name="ALG9" sheetId="9" r:id="rId9"/>
    <sheet name="ALG1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4" i="11" l="1"/>
  <c r="N74" i="11"/>
  <c r="N73" i="11"/>
  <c r="N72" i="11"/>
  <c r="M73" i="11"/>
  <c r="M72" i="11"/>
  <c r="I65" i="11" l="1"/>
  <c r="H65" i="11"/>
  <c r="G65" i="11"/>
  <c r="F65" i="11"/>
  <c r="E65" i="11"/>
  <c r="D65" i="11"/>
  <c r="C65" i="11"/>
  <c r="B65" i="11"/>
  <c r="H64" i="11"/>
  <c r="F64" i="11"/>
  <c r="E64" i="11"/>
  <c r="D64" i="11"/>
  <c r="C64" i="11"/>
  <c r="I64" i="11"/>
  <c r="G64" i="11"/>
  <c r="B64" i="11"/>
  <c r="L22" i="11"/>
  <c r="L21" i="11"/>
  <c r="L20" i="11"/>
  <c r="L19" i="11"/>
  <c r="L18" i="11"/>
  <c r="L17" i="11"/>
  <c r="L16" i="11"/>
  <c r="L15" i="11"/>
  <c r="J22" i="11"/>
  <c r="J21" i="11"/>
  <c r="J20" i="11"/>
  <c r="J19" i="11"/>
  <c r="J18" i="11"/>
  <c r="J17" i="11"/>
  <c r="J16" i="11"/>
  <c r="J15" i="11"/>
  <c r="H16" i="11"/>
  <c r="H22" i="11"/>
  <c r="H21" i="11"/>
  <c r="H20" i="11"/>
  <c r="H19" i="11"/>
  <c r="H18" i="11"/>
  <c r="H17" i="11"/>
  <c r="H15" i="11"/>
  <c r="F18" i="11"/>
  <c r="F16" i="11"/>
  <c r="F17" i="11"/>
  <c r="F19" i="11"/>
  <c r="F22" i="11"/>
  <c r="F21" i="11"/>
  <c r="F20" i="11"/>
  <c r="F15" i="11"/>
  <c r="D22" i="11"/>
  <c r="D21" i="11"/>
  <c r="D20" i="11"/>
  <c r="D19" i="11"/>
  <c r="D18" i="11"/>
  <c r="D17" i="11"/>
  <c r="D15" i="11"/>
  <c r="D16" i="11"/>
  <c r="B39" i="6"/>
  <c r="C39" i="6"/>
  <c r="C40" i="6" s="1"/>
  <c r="I32" i="3"/>
  <c r="I31" i="3"/>
  <c r="I20" i="3"/>
  <c r="I17" i="3"/>
  <c r="M27" i="10"/>
  <c r="L27" i="10"/>
  <c r="K27" i="10"/>
  <c r="J27" i="10"/>
  <c r="I27" i="10"/>
  <c r="H27" i="10"/>
  <c r="G27" i="10"/>
  <c r="F27" i="10"/>
  <c r="E27" i="10"/>
  <c r="D27" i="10"/>
  <c r="C27" i="10"/>
  <c r="B27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16" i="10"/>
  <c r="M20" i="10" s="1"/>
  <c r="M21" i="10" s="1"/>
  <c r="M32" i="10" s="1"/>
  <c r="L16" i="10"/>
  <c r="L20" i="10" s="1"/>
  <c r="L21" i="10" s="1"/>
  <c r="L32" i="10" s="1"/>
  <c r="K16" i="10"/>
  <c r="K20" i="10" s="1"/>
  <c r="K21" i="10" s="1"/>
  <c r="K32" i="10" s="1"/>
  <c r="J16" i="10"/>
  <c r="J20" i="10" s="1"/>
  <c r="J21" i="10" s="1"/>
  <c r="J32" i="10" s="1"/>
  <c r="I16" i="10"/>
  <c r="I20" i="10" s="1"/>
  <c r="I21" i="10" s="1"/>
  <c r="I32" i="10" s="1"/>
  <c r="H16" i="10"/>
  <c r="H20" i="10" s="1"/>
  <c r="H21" i="10" s="1"/>
  <c r="H32" i="10" s="1"/>
  <c r="G16" i="10"/>
  <c r="G20" i="10" s="1"/>
  <c r="G21" i="10" s="1"/>
  <c r="G32" i="10" s="1"/>
  <c r="F16" i="10"/>
  <c r="F20" i="10" s="1"/>
  <c r="F21" i="10" s="1"/>
  <c r="F32" i="10" s="1"/>
  <c r="E16" i="10"/>
  <c r="E20" i="10" s="1"/>
  <c r="E21" i="10" s="1"/>
  <c r="E32" i="10" s="1"/>
  <c r="D16" i="10"/>
  <c r="D20" i="10" s="1"/>
  <c r="D21" i="10" s="1"/>
  <c r="D32" i="10" s="1"/>
  <c r="C16" i="10"/>
  <c r="C20" i="10" s="1"/>
  <c r="C21" i="10" s="1"/>
  <c r="C32" i="10" s="1"/>
  <c r="B16" i="10"/>
  <c r="B20" i="10" s="1"/>
  <c r="B21" i="10" s="1"/>
  <c r="B32" i="10" s="1"/>
  <c r="M14" i="10"/>
  <c r="L14" i="10"/>
  <c r="K14" i="10"/>
  <c r="J14" i="10"/>
  <c r="I14" i="10"/>
  <c r="H14" i="10"/>
  <c r="G14" i="10"/>
  <c r="F14" i="10"/>
  <c r="E14" i="10"/>
  <c r="D14" i="10"/>
  <c r="C14" i="10"/>
  <c r="B14" i="10"/>
  <c r="M13" i="10"/>
  <c r="M31" i="10" s="1"/>
  <c r="L13" i="10"/>
  <c r="L31" i="10" s="1"/>
  <c r="K13" i="10"/>
  <c r="K31" i="10" s="1"/>
  <c r="J13" i="10"/>
  <c r="J31" i="10" s="1"/>
  <c r="I13" i="10"/>
  <c r="I31" i="10" s="1"/>
  <c r="H13" i="10"/>
  <c r="H31" i="10" s="1"/>
  <c r="G13" i="10"/>
  <c r="G31" i="10" s="1"/>
  <c r="F13" i="10"/>
  <c r="F31" i="10" s="1"/>
  <c r="E13" i="10"/>
  <c r="E31" i="10" s="1"/>
  <c r="D13" i="10"/>
  <c r="D31" i="10" s="1"/>
  <c r="C13" i="10"/>
  <c r="C31" i="10" s="1"/>
  <c r="B13" i="10"/>
  <c r="B31" i="10" s="1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M20" i="9" s="1"/>
  <c r="M21" i="9" s="1"/>
  <c r="M32" i="9" s="1"/>
  <c r="L16" i="9"/>
  <c r="L20" i="9" s="1"/>
  <c r="L21" i="9" s="1"/>
  <c r="L32" i="9" s="1"/>
  <c r="K16" i="9"/>
  <c r="K20" i="9" s="1"/>
  <c r="K21" i="9" s="1"/>
  <c r="K32" i="9" s="1"/>
  <c r="J16" i="9"/>
  <c r="J20" i="9" s="1"/>
  <c r="J21" i="9" s="1"/>
  <c r="J32" i="9" s="1"/>
  <c r="I16" i="9"/>
  <c r="I20" i="9" s="1"/>
  <c r="I21" i="9" s="1"/>
  <c r="I32" i="9" s="1"/>
  <c r="H16" i="9"/>
  <c r="H20" i="9" s="1"/>
  <c r="H21" i="9" s="1"/>
  <c r="H32" i="9" s="1"/>
  <c r="G16" i="9"/>
  <c r="G20" i="9" s="1"/>
  <c r="G21" i="9" s="1"/>
  <c r="G32" i="9" s="1"/>
  <c r="F16" i="9"/>
  <c r="F20" i="9" s="1"/>
  <c r="F21" i="9" s="1"/>
  <c r="F32" i="9" s="1"/>
  <c r="E16" i="9"/>
  <c r="E20" i="9" s="1"/>
  <c r="E21" i="9" s="1"/>
  <c r="E32" i="9" s="1"/>
  <c r="D16" i="9"/>
  <c r="D20" i="9" s="1"/>
  <c r="D21" i="9" s="1"/>
  <c r="D32" i="9" s="1"/>
  <c r="C16" i="9"/>
  <c r="C20" i="9" s="1"/>
  <c r="C21" i="9" s="1"/>
  <c r="C32" i="9" s="1"/>
  <c r="B16" i="9"/>
  <c r="B20" i="9" s="1"/>
  <c r="B21" i="9" s="1"/>
  <c r="B32" i="9" s="1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M31" i="9" s="1"/>
  <c r="L13" i="9"/>
  <c r="L31" i="9" s="1"/>
  <c r="K13" i="9"/>
  <c r="K31" i="9" s="1"/>
  <c r="J13" i="9"/>
  <c r="J31" i="9" s="1"/>
  <c r="I13" i="9"/>
  <c r="I31" i="9" s="1"/>
  <c r="H13" i="9"/>
  <c r="H31" i="9" s="1"/>
  <c r="G13" i="9"/>
  <c r="G31" i="9" s="1"/>
  <c r="F13" i="9"/>
  <c r="F31" i="9" s="1"/>
  <c r="E13" i="9"/>
  <c r="E31" i="9" s="1"/>
  <c r="D13" i="9"/>
  <c r="D31" i="9" s="1"/>
  <c r="C13" i="9"/>
  <c r="C31" i="9" s="1"/>
  <c r="B13" i="9"/>
  <c r="B31" i="9" s="1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M16" i="8"/>
  <c r="M20" i="8" s="1"/>
  <c r="M21" i="8" s="1"/>
  <c r="M32" i="8" s="1"/>
  <c r="L16" i="8"/>
  <c r="L20" i="8" s="1"/>
  <c r="L21" i="8" s="1"/>
  <c r="L32" i="8" s="1"/>
  <c r="K16" i="8"/>
  <c r="K20" i="8" s="1"/>
  <c r="K21" i="8" s="1"/>
  <c r="K32" i="8" s="1"/>
  <c r="J16" i="8"/>
  <c r="J20" i="8" s="1"/>
  <c r="J21" i="8" s="1"/>
  <c r="J32" i="8" s="1"/>
  <c r="I16" i="8"/>
  <c r="I20" i="8" s="1"/>
  <c r="I21" i="8" s="1"/>
  <c r="I32" i="8" s="1"/>
  <c r="H16" i="8"/>
  <c r="H20" i="8" s="1"/>
  <c r="H21" i="8" s="1"/>
  <c r="H32" i="8" s="1"/>
  <c r="G16" i="8"/>
  <c r="G20" i="8" s="1"/>
  <c r="G21" i="8" s="1"/>
  <c r="G32" i="8" s="1"/>
  <c r="F16" i="8"/>
  <c r="F20" i="8" s="1"/>
  <c r="F21" i="8" s="1"/>
  <c r="F32" i="8" s="1"/>
  <c r="E16" i="8"/>
  <c r="E20" i="8" s="1"/>
  <c r="E21" i="8" s="1"/>
  <c r="E32" i="8" s="1"/>
  <c r="D16" i="8"/>
  <c r="D20" i="8" s="1"/>
  <c r="D21" i="8" s="1"/>
  <c r="D32" i="8" s="1"/>
  <c r="C16" i="8"/>
  <c r="C20" i="8" s="1"/>
  <c r="C21" i="8" s="1"/>
  <c r="C32" i="8" s="1"/>
  <c r="B16" i="8"/>
  <c r="B20" i="8" s="1"/>
  <c r="B21" i="8" s="1"/>
  <c r="B32" i="8" s="1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M31" i="8" s="1"/>
  <c r="L13" i="8"/>
  <c r="L31" i="8" s="1"/>
  <c r="K13" i="8"/>
  <c r="K31" i="8" s="1"/>
  <c r="J13" i="8"/>
  <c r="J31" i="8" s="1"/>
  <c r="I13" i="8"/>
  <c r="I31" i="8" s="1"/>
  <c r="H13" i="8"/>
  <c r="H31" i="8" s="1"/>
  <c r="G13" i="8"/>
  <c r="G31" i="8" s="1"/>
  <c r="F13" i="8"/>
  <c r="F31" i="8" s="1"/>
  <c r="E13" i="8"/>
  <c r="E31" i="8" s="1"/>
  <c r="D13" i="8"/>
  <c r="D31" i="8" s="1"/>
  <c r="C13" i="8"/>
  <c r="C31" i="8" s="1"/>
  <c r="B13" i="8"/>
  <c r="B31" i="8" s="1"/>
  <c r="C39" i="7"/>
  <c r="C40" i="7"/>
  <c r="C39" i="3"/>
  <c r="B39" i="3"/>
  <c r="C38" i="3"/>
  <c r="C39" i="5"/>
  <c r="C40" i="5" s="1"/>
  <c r="C38" i="5"/>
  <c r="B13" i="5"/>
  <c r="C13" i="5"/>
  <c r="D13" i="5"/>
  <c r="E13" i="5"/>
  <c r="E31" i="5" s="1"/>
  <c r="F13" i="5"/>
  <c r="G13" i="5"/>
  <c r="H13" i="5"/>
  <c r="I13" i="5"/>
  <c r="I31" i="5" s="1"/>
  <c r="J13" i="5"/>
  <c r="K13" i="5"/>
  <c r="L13" i="5"/>
  <c r="M13" i="5"/>
  <c r="M31" i="5" s="1"/>
  <c r="B14" i="5"/>
  <c r="C14" i="5"/>
  <c r="D14" i="5"/>
  <c r="E14" i="5"/>
  <c r="F14" i="5"/>
  <c r="G14" i="5"/>
  <c r="H14" i="5"/>
  <c r="I14" i="5"/>
  <c r="J14" i="5"/>
  <c r="K14" i="5"/>
  <c r="L14" i="5"/>
  <c r="M14" i="5"/>
  <c r="B16" i="5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B20" i="5"/>
  <c r="C20" i="5"/>
  <c r="D20" i="5"/>
  <c r="E20" i="5"/>
  <c r="E21" i="5" s="1"/>
  <c r="E32" i="5" s="1"/>
  <c r="F20" i="5"/>
  <c r="G20" i="5"/>
  <c r="H20" i="5"/>
  <c r="I20" i="5"/>
  <c r="I21" i="5" s="1"/>
  <c r="I32" i="5" s="1"/>
  <c r="J20" i="5"/>
  <c r="K20" i="5"/>
  <c r="L20" i="5"/>
  <c r="M20" i="5"/>
  <c r="M21" i="5" s="1"/>
  <c r="M32" i="5" s="1"/>
  <c r="B21" i="5"/>
  <c r="C21" i="5"/>
  <c r="D21" i="5"/>
  <c r="F21" i="5"/>
  <c r="F32" i="5" s="1"/>
  <c r="G21" i="5"/>
  <c r="H21" i="5"/>
  <c r="J21" i="5"/>
  <c r="J32" i="5" s="1"/>
  <c r="K21" i="5"/>
  <c r="K32" i="5" s="1"/>
  <c r="L21" i="5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M20" i="7" s="1"/>
  <c r="M21" i="7" s="1"/>
  <c r="M32" i="7" s="1"/>
  <c r="L16" i="7"/>
  <c r="L20" i="7" s="1"/>
  <c r="L21" i="7" s="1"/>
  <c r="L32" i="7" s="1"/>
  <c r="K16" i="7"/>
  <c r="K20" i="7" s="1"/>
  <c r="K21" i="7" s="1"/>
  <c r="K32" i="7" s="1"/>
  <c r="J16" i="7"/>
  <c r="J20" i="7" s="1"/>
  <c r="J21" i="7" s="1"/>
  <c r="J32" i="7" s="1"/>
  <c r="I16" i="7"/>
  <c r="I20" i="7" s="1"/>
  <c r="I21" i="7" s="1"/>
  <c r="I32" i="7" s="1"/>
  <c r="H16" i="7"/>
  <c r="H20" i="7" s="1"/>
  <c r="H21" i="7" s="1"/>
  <c r="H32" i="7" s="1"/>
  <c r="G16" i="7"/>
  <c r="G20" i="7" s="1"/>
  <c r="G21" i="7" s="1"/>
  <c r="G32" i="7" s="1"/>
  <c r="F16" i="7"/>
  <c r="F20" i="7" s="1"/>
  <c r="F21" i="7" s="1"/>
  <c r="F32" i="7" s="1"/>
  <c r="E16" i="7"/>
  <c r="E20" i="7" s="1"/>
  <c r="E21" i="7" s="1"/>
  <c r="E32" i="7" s="1"/>
  <c r="D16" i="7"/>
  <c r="D20" i="7" s="1"/>
  <c r="D21" i="7" s="1"/>
  <c r="D32" i="7" s="1"/>
  <c r="C16" i="7"/>
  <c r="C20" i="7" s="1"/>
  <c r="C21" i="7" s="1"/>
  <c r="C32" i="7" s="1"/>
  <c r="B16" i="7"/>
  <c r="B20" i="7" s="1"/>
  <c r="B21" i="7" s="1"/>
  <c r="B32" i="7" s="1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M31" i="7" s="1"/>
  <c r="L13" i="7"/>
  <c r="L31" i="7" s="1"/>
  <c r="K13" i="7"/>
  <c r="K31" i="7" s="1"/>
  <c r="J13" i="7"/>
  <c r="J31" i="7" s="1"/>
  <c r="I13" i="7"/>
  <c r="I31" i="7" s="1"/>
  <c r="H13" i="7"/>
  <c r="H31" i="7" s="1"/>
  <c r="G13" i="7"/>
  <c r="G31" i="7" s="1"/>
  <c r="F13" i="7"/>
  <c r="F31" i="7" s="1"/>
  <c r="E13" i="7"/>
  <c r="E31" i="7" s="1"/>
  <c r="D13" i="7"/>
  <c r="D31" i="7" s="1"/>
  <c r="C13" i="7"/>
  <c r="C31" i="7" s="1"/>
  <c r="B13" i="7"/>
  <c r="B31" i="7" s="1"/>
  <c r="M27" i="6"/>
  <c r="L27" i="6"/>
  <c r="K27" i="6"/>
  <c r="J27" i="6"/>
  <c r="I27" i="6"/>
  <c r="H27" i="6"/>
  <c r="G27" i="6"/>
  <c r="F27" i="6"/>
  <c r="E27" i="6"/>
  <c r="D27" i="6"/>
  <c r="C27" i="6"/>
  <c r="B27" i="6"/>
  <c r="M26" i="6"/>
  <c r="L26" i="6"/>
  <c r="K26" i="6"/>
  <c r="J26" i="6"/>
  <c r="I26" i="6"/>
  <c r="H26" i="6"/>
  <c r="G26" i="6"/>
  <c r="F26" i="6"/>
  <c r="E26" i="6"/>
  <c r="D26" i="6"/>
  <c r="C26" i="6"/>
  <c r="B26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M20" i="6" s="1"/>
  <c r="M21" i="6" s="1"/>
  <c r="M32" i="6" s="1"/>
  <c r="L16" i="6"/>
  <c r="L20" i="6" s="1"/>
  <c r="L21" i="6" s="1"/>
  <c r="L32" i="6" s="1"/>
  <c r="K16" i="6"/>
  <c r="K20" i="6" s="1"/>
  <c r="K21" i="6" s="1"/>
  <c r="K32" i="6" s="1"/>
  <c r="J16" i="6"/>
  <c r="J20" i="6" s="1"/>
  <c r="J21" i="6" s="1"/>
  <c r="J32" i="6" s="1"/>
  <c r="I16" i="6"/>
  <c r="I20" i="6" s="1"/>
  <c r="I21" i="6" s="1"/>
  <c r="I32" i="6" s="1"/>
  <c r="H16" i="6"/>
  <c r="H20" i="6" s="1"/>
  <c r="H21" i="6" s="1"/>
  <c r="H32" i="6" s="1"/>
  <c r="G16" i="6"/>
  <c r="G20" i="6" s="1"/>
  <c r="G21" i="6" s="1"/>
  <c r="G32" i="6" s="1"/>
  <c r="F16" i="6"/>
  <c r="F20" i="6" s="1"/>
  <c r="F21" i="6" s="1"/>
  <c r="F32" i="6" s="1"/>
  <c r="E16" i="6"/>
  <c r="E20" i="6" s="1"/>
  <c r="E21" i="6" s="1"/>
  <c r="E32" i="6" s="1"/>
  <c r="D16" i="6"/>
  <c r="D20" i="6" s="1"/>
  <c r="D21" i="6" s="1"/>
  <c r="D32" i="6" s="1"/>
  <c r="C16" i="6"/>
  <c r="C20" i="6" s="1"/>
  <c r="C21" i="6" s="1"/>
  <c r="C32" i="6" s="1"/>
  <c r="B16" i="6"/>
  <c r="B20" i="6" s="1"/>
  <c r="B21" i="6" s="1"/>
  <c r="B32" i="6" s="1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M31" i="6" s="1"/>
  <c r="L13" i="6"/>
  <c r="L31" i="6" s="1"/>
  <c r="K13" i="6"/>
  <c r="K31" i="6" s="1"/>
  <c r="J13" i="6"/>
  <c r="J31" i="6" s="1"/>
  <c r="I13" i="6"/>
  <c r="I31" i="6" s="1"/>
  <c r="H13" i="6"/>
  <c r="H31" i="6" s="1"/>
  <c r="G13" i="6"/>
  <c r="G31" i="6" s="1"/>
  <c r="F13" i="6"/>
  <c r="F31" i="6" s="1"/>
  <c r="E13" i="6"/>
  <c r="E31" i="6" s="1"/>
  <c r="D13" i="6"/>
  <c r="D31" i="6" s="1"/>
  <c r="C13" i="6"/>
  <c r="C31" i="6" s="1"/>
  <c r="B13" i="6"/>
  <c r="B31" i="6" s="1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L32" i="5"/>
  <c r="H32" i="5"/>
  <c r="G32" i="5"/>
  <c r="D32" i="5"/>
  <c r="C32" i="5"/>
  <c r="B32" i="5"/>
  <c r="L31" i="5"/>
  <c r="K31" i="5"/>
  <c r="J31" i="5"/>
  <c r="H31" i="5"/>
  <c r="G31" i="5"/>
  <c r="F31" i="5"/>
  <c r="D31" i="5"/>
  <c r="C31" i="5"/>
  <c r="B31" i="5"/>
  <c r="D42" i="3"/>
  <c r="H39" i="3"/>
  <c r="H38" i="3"/>
  <c r="M27" i="3"/>
  <c r="L27" i="3"/>
  <c r="K27" i="3"/>
  <c r="J27" i="3"/>
  <c r="I27" i="3"/>
  <c r="H27" i="3"/>
  <c r="G27" i="3"/>
  <c r="F27" i="3"/>
  <c r="E27" i="3"/>
  <c r="D27" i="3"/>
  <c r="C27" i="3"/>
  <c r="B27" i="3"/>
  <c r="M26" i="3"/>
  <c r="L26" i="3"/>
  <c r="K26" i="3"/>
  <c r="J26" i="3"/>
  <c r="I26" i="3"/>
  <c r="H26" i="3"/>
  <c r="G26" i="3"/>
  <c r="F26" i="3"/>
  <c r="E26" i="3"/>
  <c r="D26" i="3"/>
  <c r="C26" i="3"/>
  <c r="B26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M17" i="3"/>
  <c r="L17" i="3"/>
  <c r="K17" i="3"/>
  <c r="J17" i="3"/>
  <c r="H17" i="3"/>
  <c r="G17" i="3"/>
  <c r="F17" i="3"/>
  <c r="E17" i="3"/>
  <c r="D17" i="3"/>
  <c r="C17" i="3"/>
  <c r="B17" i="3"/>
  <c r="M16" i="3"/>
  <c r="M20" i="3" s="1"/>
  <c r="M21" i="3" s="1"/>
  <c r="M32" i="3" s="1"/>
  <c r="L16" i="3"/>
  <c r="L20" i="3" s="1"/>
  <c r="L21" i="3" s="1"/>
  <c r="L32" i="3" s="1"/>
  <c r="K16" i="3"/>
  <c r="K20" i="3" s="1"/>
  <c r="K21" i="3" s="1"/>
  <c r="K32" i="3" s="1"/>
  <c r="J16" i="3"/>
  <c r="J20" i="3" s="1"/>
  <c r="J21" i="3" s="1"/>
  <c r="J32" i="3" s="1"/>
  <c r="I16" i="3"/>
  <c r="H16" i="3"/>
  <c r="H20" i="3" s="1"/>
  <c r="H21" i="3" s="1"/>
  <c r="H32" i="3" s="1"/>
  <c r="G16" i="3"/>
  <c r="G20" i="3" s="1"/>
  <c r="G21" i="3" s="1"/>
  <c r="G32" i="3" s="1"/>
  <c r="F16" i="3"/>
  <c r="F20" i="3" s="1"/>
  <c r="F21" i="3" s="1"/>
  <c r="F32" i="3" s="1"/>
  <c r="E16" i="3"/>
  <c r="E20" i="3" s="1"/>
  <c r="E21" i="3" s="1"/>
  <c r="E32" i="3" s="1"/>
  <c r="D16" i="3"/>
  <c r="D20" i="3" s="1"/>
  <c r="D21" i="3" s="1"/>
  <c r="D32" i="3" s="1"/>
  <c r="C16" i="3"/>
  <c r="C20" i="3" s="1"/>
  <c r="C21" i="3" s="1"/>
  <c r="C32" i="3" s="1"/>
  <c r="B16" i="3"/>
  <c r="B20" i="3" s="1"/>
  <c r="B21" i="3" s="1"/>
  <c r="B32" i="3" s="1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M31" i="3" s="1"/>
  <c r="L13" i="3"/>
  <c r="L31" i="3" s="1"/>
  <c r="K13" i="3"/>
  <c r="K31" i="3" s="1"/>
  <c r="J13" i="3"/>
  <c r="J31" i="3" s="1"/>
  <c r="I13" i="3"/>
  <c r="H13" i="3"/>
  <c r="H31" i="3" s="1"/>
  <c r="G13" i="3"/>
  <c r="G31" i="3" s="1"/>
  <c r="F13" i="3"/>
  <c r="F31" i="3" s="1"/>
  <c r="E13" i="3"/>
  <c r="E31" i="3" s="1"/>
  <c r="D13" i="3"/>
  <c r="D31" i="3" s="1"/>
  <c r="C13" i="3"/>
  <c r="C31" i="3" s="1"/>
  <c r="B13" i="3"/>
  <c r="B31" i="3" s="1"/>
  <c r="I21" i="3" l="1"/>
  <c r="C33" i="10"/>
  <c r="G33" i="10"/>
  <c r="D42" i="10"/>
  <c r="B39" i="10"/>
  <c r="B40" i="10" s="1"/>
  <c r="B52" i="10" s="1"/>
  <c r="B38" i="10"/>
  <c r="B48" i="10" s="1"/>
  <c r="B33" i="10"/>
  <c r="F33" i="10"/>
  <c r="F39" i="10"/>
  <c r="F40" i="10" s="1"/>
  <c r="F38" i="10"/>
  <c r="J33" i="10"/>
  <c r="G39" i="10"/>
  <c r="G40" i="10" s="1"/>
  <c r="G38" i="10"/>
  <c r="K33" i="10"/>
  <c r="D33" i="10"/>
  <c r="D39" i="10"/>
  <c r="D40" i="10" s="1"/>
  <c r="C52" i="10" s="1"/>
  <c r="D38" i="10"/>
  <c r="C48" i="10" s="1"/>
  <c r="H33" i="10"/>
  <c r="H39" i="10"/>
  <c r="H40" i="10" s="1"/>
  <c r="H38" i="10"/>
  <c r="L33" i="10"/>
  <c r="E33" i="10"/>
  <c r="C39" i="10"/>
  <c r="C40" i="10" s="1"/>
  <c r="B53" i="10" s="1"/>
  <c r="C38" i="10"/>
  <c r="B49" i="10" s="1"/>
  <c r="E39" i="10"/>
  <c r="E40" i="10" s="1"/>
  <c r="C53" i="10" s="1"/>
  <c r="E38" i="10"/>
  <c r="C49" i="10" s="1"/>
  <c r="I33" i="10"/>
  <c r="I39" i="10"/>
  <c r="I40" i="10" s="1"/>
  <c r="I38" i="10"/>
  <c r="M33" i="10"/>
  <c r="F33" i="9"/>
  <c r="D42" i="9"/>
  <c r="B39" i="9"/>
  <c r="B40" i="9" s="1"/>
  <c r="B52" i="9" s="1"/>
  <c r="B38" i="9"/>
  <c r="B48" i="9" s="1"/>
  <c r="B33" i="9"/>
  <c r="F39" i="9"/>
  <c r="F40" i="9" s="1"/>
  <c r="F38" i="9"/>
  <c r="J33" i="9"/>
  <c r="C33" i="9"/>
  <c r="G33" i="9"/>
  <c r="G39" i="9"/>
  <c r="G40" i="9" s="1"/>
  <c r="G38" i="9"/>
  <c r="K33" i="9"/>
  <c r="D33" i="9"/>
  <c r="D39" i="9"/>
  <c r="D40" i="9" s="1"/>
  <c r="C52" i="9" s="1"/>
  <c r="D38" i="9"/>
  <c r="C48" i="9" s="1"/>
  <c r="H33" i="9"/>
  <c r="H39" i="9"/>
  <c r="H40" i="9" s="1"/>
  <c r="H38" i="9"/>
  <c r="L33" i="9"/>
  <c r="E33" i="9"/>
  <c r="C39" i="9"/>
  <c r="C40" i="9" s="1"/>
  <c r="B53" i="9" s="1"/>
  <c r="C38" i="9"/>
  <c r="B49" i="9" s="1"/>
  <c r="E39" i="9"/>
  <c r="E40" i="9" s="1"/>
  <c r="C53" i="9" s="1"/>
  <c r="E38" i="9"/>
  <c r="C49" i="9" s="1"/>
  <c r="I33" i="9"/>
  <c r="I39" i="9"/>
  <c r="I40" i="9" s="1"/>
  <c r="I38" i="9"/>
  <c r="M33" i="9"/>
  <c r="F39" i="8"/>
  <c r="F40" i="8" s="1"/>
  <c r="F38" i="8"/>
  <c r="J33" i="8"/>
  <c r="C33" i="8"/>
  <c r="G33" i="8"/>
  <c r="G39" i="8"/>
  <c r="G40" i="8" s="1"/>
  <c r="G38" i="8"/>
  <c r="K33" i="8"/>
  <c r="F33" i="8"/>
  <c r="D33" i="8"/>
  <c r="D39" i="8"/>
  <c r="D40" i="8" s="1"/>
  <c r="C52" i="8" s="1"/>
  <c r="D38" i="8"/>
  <c r="C48" i="8" s="1"/>
  <c r="H33" i="8"/>
  <c r="H39" i="8"/>
  <c r="H40" i="8" s="1"/>
  <c r="H38" i="8"/>
  <c r="L33" i="8"/>
  <c r="D42" i="8"/>
  <c r="B39" i="8"/>
  <c r="B40" i="8" s="1"/>
  <c r="B52" i="8" s="1"/>
  <c r="B38" i="8"/>
  <c r="B48" i="8" s="1"/>
  <c r="B33" i="8"/>
  <c r="E33" i="8"/>
  <c r="C39" i="8"/>
  <c r="C40" i="8" s="1"/>
  <c r="B53" i="8" s="1"/>
  <c r="C38" i="8"/>
  <c r="B49" i="8" s="1"/>
  <c r="E39" i="8"/>
  <c r="E40" i="8" s="1"/>
  <c r="C53" i="8" s="1"/>
  <c r="E38" i="8"/>
  <c r="C49" i="8" s="1"/>
  <c r="I33" i="8"/>
  <c r="I39" i="8"/>
  <c r="I40" i="8" s="1"/>
  <c r="I38" i="8"/>
  <c r="M33" i="8"/>
  <c r="F33" i="7"/>
  <c r="F33" i="6"/>
  <c r="D42" i="7"/>
  <c r="B39" i="7"/>
  <c r="B40" i="7" s="1"/>
  <c r="B52" i="7" s="1"/>
  <c r="B38" i="7"/>
  <c r="B48" i="7" s="1"/>
  <c r="B33" i="7"/>
  <c r="G33" i="7"/>
  <c r="B53" i="7"/>
  <c r="D33" i="7"/>
  <c r="D39" i="7"/>
  <c r="D40" i="7" s="1"/>
  <c r="C52" i="7" s="1"/>
  <c r="D38" i="7"/>
  <c r="C48" i="7" s="1"/>
  <c r="H33" i="7"/>
  <c r="H39" i="7"/>
  <c r="H40" i="7" s="1"/>
  <c r="H38" i="7"/>
  <c r="L33" i="7"/>
  <c r="F39" i="7"/>
  <c r="F40" i="7" s="1"/>
  <c r="F38" i="7"/>
  <c r="J33" i="7"/>
  <c r="C33" i="7"/>
  <c r="G39" i="7"/>
  <c r="G40" i="7" s="1"/>
  <c r="G38" i="7"/>
  <c r="K33" i="7"/>
  <c r="E33" i="7"/>
  <c r="C38" i="7"/>
  <c r="B49" i="7" s="1"/>
  <c r="E39" i="7"/>
  <c r="E40" i="7" s="1"/>
  <c r="C53" i="7" s="1"/>
  <c r="E38" i="7"/>
  <c r="C49" i="7" s="1"/>
  <c r="I33" i="7"/>
  <c r="I39" i="7"/>
  <c r="I40" i="7" s="1"/>
  <c r="I38" i="7"/>
  <c r="M33" i="7"/>
  <c r="C33" i="6"/>
  <c r="B53" i="6"/>
  <c r="G33" i="6"/>
  <c r="G39" i="6"/>
  <c r="G40" i="6" s="1"/>
  <c r="G38" i="6"/>
  <c r="K33" i="6"/>
  <c r="F39" i="6"/>
  <c r="F40" i="6" s="1"/>
  <c r="F38" i="6"/>
  <c r="J33" i="6"/>
  <c r="D39" i="6"/>
  <c r="D40" i="6" s="1"/>
  <c r="C52" i="6" s="1"/>
  <c r="D38" i="6"/>
  <c r="C48" i="6" s="1"/>
  <c r="H33" i="6"/>
  <c r="D42" i="6"/>
  <c r="B40" i="6"/>
  <c r="B52" i="6" s="1"/>
  <c r="B38" i="6"/>
  <c r="B48" i="6" s="1"/>
  <c r="B33" i="6"/>
  <c r="D33" i="6"/>
  <c r="H39" i="6"/>
  <c r="H40" i="6" s="1"/>
  <c r="H38" i="6"/>
  <c r="L33" i="6"/>
  <c r="E33" i="6"/>
  <c r="C38" i="6"/>
  <c r="B49" i="6" s="1"/>
  <c r="E39" i="6"/>
  <c r="E40" i="6" s="1"/>
  <c r="C53" i="6" s="1"/>
  <c r="E38" i="6"/>
  <c r="C49" i="6" s="1"/>
  <c r="I33" i="6"/>
  <c r="I39" i="6"/>
  <c r="I40" i="6" s="1"/>
  <c r="I38" i="6"/>
  <c r="M33" i="6"/>
  <c r="D42" i="5"/>
  <c r="B39" i="5"/>
  <c r="B40" i="5" s="1"/>
  <c r="B52" i="5" s="1"/>
  <c r="B38" i="5"/>
  <c r="B48" i="5" s="1"/>
  <c r="B33" i="5"/>
  <c r="F33" i="5"/>
  <c r="F39" i="5"/>
  <c r="F40" i="5" s="1"/>
  <c r="F38" i="5"/>
  <c r="J33" i="5"/>
  <c r="B53" i="5"/>
  <c r="G33" i="5"/>
  <c r="D33" i="5"/>
  <c r="D39" i="5"/>
  <c r="D40" i="5" s="1"/>
  <c r="C52" i="5" s="1"/>
  <c r="D38" i="5"/>
  <c r="C48" i="5" s="1"/>
  <c r="H33" i="5"/>
  <c r="H39" i="5"/>
  <c r="H40" i="5" s="1"/>
  <c r="H38" i="5"/>
  <c r="L33" i="5"/>
  <c r="C33" i="5"/>
  <c r="G39" i="5"/>
  <c r="G40" i="5" s="1"/>
  <c r="G38" i="5"/>
  <c r="K33" i="5"/>
  <c r="E33" i="5"/>
  <c r="B49" i="5"/>
  <c r="E39" i="5"/>
  <c r="E40" i="5" s="1"/>
  <c r="C53" i="5" s="1"/>
  <c r="E38" i="5"/>
  <c r="C49" i="5" s="1"/>
  <c r="I33" i="5"/>
  <c r="I39" i="5"/>
  <c r="I40" i="5" s="1"/>
  <c r="I38" i="5"/>
  <c r="M33" i="5"/>
  <c r="E39" i="3"/>
  <c r="E40" i="3" s="1"/>
  <c r="C53" i="3" s="1"/>
  <c r="E38" i="3"/>
  <c r="C49" i="3" s="1"/>
  <c r="I33" i="3"/>
  <c r="F33" i="3"/>
  <c r="F39" i="3"/>
  <c r="F40" i="3" s="1"/>
  <c r="F38" i="3"/>
  <c r="J33" i="3"/>
  <c r="C33" i="3"/>
  <c r="C40" i="3"/>
  <c r="B53" i="3" s="1"/>
  <c r="G33" i="3"/>
  <c r="G38" i="3"/>
  <c r="K33" i="3"/>
  <c r="G39" i="3"/>
  <c r="G40" i="3" s="1"/>
  <c r="B49" i="3"/>
  <c r="E33" i="3"/>
  <c r="I39" i="3"/>
  <c r="I40" i="3" s="1"/>
  <c r="I38" i="3"/>
  <c r="M33" i="3"/>
  <c r="B40" i="3"/>
  <c r="B52" i="3" s="1"/>
  <c r="B38" i="3"/>
  <c r="B48" i="3" s="1"/>
  <c r="B33" i="3"/>
  <c r="D33" i="3"/>
  <c r="H33" i="3"/>
  <c r="D39" i="3"/>
  <c r="D40" i="3" s="1"/>
  <c r="C52" i="3" s="1"/>
  <c r="D38" i="3"/>
  <c r="C48" i="3" s="1"/>
  <c r="L33" i="3"/>
  <c r="H40" i="3"/>
  <c r="G27" i="2" l="1"/>
  <c r="K27" i="2" s="1"/>
  <c r="Z24" i="2"/>
  <c r="K24" i="2"/>
  <c r="Z23" i="2"/>
  <c r="P23" i="2"/>
  <c r="K23" i="2"/>
  <c r="Z22" i="2"/>
  <c r="P22" i="2"/>
  <c r="K22" i="2"/>
  <c r="V21" i="2"/>
  <c r="V27" i="2" s="1"/>
  <c r="Z27" i="2" s="1"/>
  <c r="G21" i="2"/>
  <c r="K21" i="2" s="1"/>
  <c r="K26" i="2" s="1"/>
  <c r="X19" i="2"/>
  <c r="Z19" i="2" s="1"/>
  <c r="X18" i="2"/>
  <c r="Z18" i="2" s="1"/>
  <c r="Z21" i="2" l="1"/>
  <c r="Z26" i="2" s="1"/>
</calcChain>
</file>

<file path=xl/sharedStrings.xml><?xml version="1.0" encoding="utf-8"?>
<sst xmlns="http://schemas.openxmlformats.org/spreadsheetml/2006/main" count="5365" uniqueCount="476">
  <si>
    <t>Block Type</t>
  </si>
  <si>
    <t>384-Well Block</t>
  </si>
  <si>
    <t xml:space="preserve">Calibration Background is expired </t>
  </si>
  <si>
    <t>No</t>
  </si>
  <si>
    <t>Calibration Background performed on</t>
  </si>
  <si>
    <t>04-14-2021</t>
  </si>
  <si>
    <t>Calibration Pure Dye ABY is expired</t>
  </si>
  <si>
    <t>Yes</t>
  </si>
  <si>
    <t>Calibration Pure Dye ABY performed on</t>
  </si>
  <si>
    <t>04-09-2019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</si>
  <si>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</si>
  <si>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</si>
  <si>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</si>
  <si>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</si>
  <si>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</si>
  <si>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</si>
  <si>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</si>
  <si>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</si>
  <si>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</si>
  <si>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</si>
  <si>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</si>
  <si>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</si>
  <si>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</si>
  <si>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</si>
  <si>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</si>
  <si>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</si>
  <si>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</si>
  <si>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</si>
  <si>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</si>
  <si>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</si>
  <si>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</si>
  <si>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</si>
  <si>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</si>
  <si>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SYBR_GREEN</t>
  </si>
  <si>
    <t>Date Created</t>
  </si>
  <si>
    <t>2022-03-30 16:45:55 PM CDT</t>
  </si>
  <si>
    <t>Experiment Barcode</t>
  </si>
  <si>
    <t/>
  </si>
  <si>
    <t>Experiment Comment</t>
  </si>
  <si>
    <t>Experiment File Name</t>
  </si>
  <si>
    <t>Z:\General\7_Lab Members\Jess\Experiments\qPCR results\033022 TFEB and ALGs_siRNA and OE M6PR ALG12 TFEB Hepa cells.eds</t>
  </si>
  <si>
    <t>Experiment Name</t>
  </si>
  <si>
    <t>033022 TFEB and ALGs_siRNA and OE M6PR ALG12 TFEB Hepa cells</t>
  </si>
  <si>
    <t>Experiment Run End Time</t>
  </si>
  <si>
    <t>2022-03-30 17:13:48 PM CDT</t>
  </si>
  <si>
    <t>Experiment Type</t>
  </si>
  <si>
    <t>Standard Curve</t>
  </si>
  <si>
    <t>Instrument Name</t>
  </si>
  <si>
    <t xml:space="preserve">      272531119</t>
  </si>
  <si>
    <t>Instrument Serial Number</t>
  </si>
  <si>
    <t>272531119</t>
  </si>
  <si>
    <t>Instrument Type</t>
  </si>
  <si>
    <t>QuantStudio™ 5 System</t>
  </si>
  <si>
    <t>Passive Reference</t>
  </si>
  <si>
    <t>ROX</t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</si>
  <si>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</si>
  <si>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</si>
  <si>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</si>
  <si>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</si>
  <si>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</si>
  <si>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</si>
  <si>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</si>
  <si>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</si>
  <si>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</si>
  <si>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Step2</t>
  </si>
  <si>
    <t>User Name</t>
  </si>
  <si>
    <t>Well</t>
  </si>
  <si>
    <t>Well Position</t>
  </si>
  <si>
    <t>Omit</t>
  </si>
  <si>
    <t>Sample Name</t>
  </si>
  <si>
    <t>Target Name</t>
  </si>
  <si>
    <t>Task</t>
  </si>
  <si>
    <t>Reporter</t>
  </si>
  <si>
    <t>Quencher</t>
  </si>
  <si>
    <t>CT</t>
  </si>
  <si>
    <t>Ct Mean</t>
  </si>
  <si>
    <t>Ct SD</t>
  </si>
  <si>
    <t>Quantity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</si>
  <si>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</si>
  <si>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</si>
  <si>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</si>
  <si>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</si>
  <si>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</si>
  <si>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</si>
  <si>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</si>
  <si>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</si>
  <si>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</si>
  <si>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</si>
  <si>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</si>
  <si>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</si>
  <si>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Comments</t>
  </si>
  <si>
    <t>Cq Conf</t>
  </si>
  <si>
    <t>CQCONF</t>
  </si>
  <si>
    <t>MTP</t>
  </si>
  <si>
    <t>EXPFAIL</t>
  </si>
  <si>
    <t>NOISE</t>
  </si>
  <si>
    <t>HIGHSD</t>
  </si>
  <si>
    <t>NOAMP</t>
  </si>
  <si>
    <t>Tm1</t>
  </si>
  <si>
    <t>Tm2</t>
  </si>
  <si>
    <t>Tm3</t>
  </si>
  <si>
    <t>Tm4</t>
  </si>
  <si>
    <t>A1</t>
  </si>
  <si>
    <t>siRNA nt 1</t>
  </si>
  <si>
    <t>Alg12</t>
  </si>
  <si>
    <t>UNKNOWN</t>
  </si>
  <si>
    <t>SYBR</t>
  </si>
  <si>
    <t>None</t>
  </si>
  <si>
    <t>Amp</t>
  </si>
  <si>
    <t>N</t>
  </si>
  <si>
    <t>Y</t>
  </si>
  <si>
    <t>A2</t>
  </si>
  <si>
    <t>siRNA nt 2</t>
  </si>
  <si>
    <t>A3</t>
  </si>
  <si>
    <t>siRNA nt 3</t>
  </si>
  <si>
    <t>A4</t>
  </si>
  <si>
    <t>M6PR siRNA 1</t>
  </si>
  <si>
    <t>A5</t>
  </si>
  <si>
    <t>M6PR siRNA 2</t>
  </si>
  <si>
    <t>A6</t>
  </si>
  <si>
    <t>M6PR siRNA 3</t>
  </si>
  <si>
    <t>A7</t>
  </si>
  <si>
    <t>control</t>
  </si>
  <si>
    <t>A8</t>
  </si>
  <si>
    <t>siRNA TFEB</t>
  </si>
  <si>
    <t>A9</t>
  </si>
  <si>
    <t>siRNA Alg12</t>
  </si>
  <si>
    <t>A10</t>
  </si>
  <si>
    <t>LacZ control</t>
  </si>
  <si>
    <t>A11</t>
  </si>
  <si>
    <t>TFEB OE</t>
  </si>
  <si>
    <t>A12</t>
  </si>
  <si>
    <t>ALG12 OE</t>
  </si>
  <si>
    <t>A13</t>
  </si>
  <si>
    <t>STANDARD</t>
  </si>
  <si>
    <t>A14</t>
  </si>
  <si>
    <t>A15</t>
  </si>
  <si>
    <t>A16</t>
  </si>
  <si>
    <t>Undetermined</t>
  </si>
  <si>
    <t>No Amp</t>
  </si>
  <si>
    <t>A17</t>
  </si>
  <si>
    <t>NTC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</si>
  <si>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</si>
  <si>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</si>
  <si>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</si>
  <si>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</si>
  <si>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</si>
  <si>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</si>
  <si>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</si>
  <si>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</si>
  <si>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</si>
  <si>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</si>
  <si>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</si>
  <si>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</si>
  <si>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</si>
  <si>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</si>
  <si>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</si>
  <si>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</si>
  <si>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</si>
  <si>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</si>
  <si>
    <t>Rps3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</si>
  <si>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</si>
  <si>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</si>
  <si>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</si>
  <si>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</si>
  <si>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</si>
  <si>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</si>
  <si>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</si>
  <si>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</si>
  <si>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</si>
  <si>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</si>
  <si>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</si>
  <si>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</si>
  <si>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</si>
  <si>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</si>
  <si>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</si>
  <si>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</si>
  <si>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</si>
  <si>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</si>
  <si>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</si>
  <si>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</si>
  <si>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</si>
  <si>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</si>
  <si>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</si>
  <si>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</si>
  <si>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</si>
  <si>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</si>
  <si>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</si>
  <si>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</si>
  <si>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</si>
  <si>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</si>
  <si>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</si>
  <si>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</si>
  <si>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</si>
  <si>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E1</t>
  </si>
  <si>
    <t>TFEB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</si>
  <si>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</si>
  <si>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</si>
  <si>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</si>
  <si>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</si>
  <si>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</si>
  <si>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</si>
  <si>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</si>
  <si>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</si>
  <si>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</si>
  <si>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</si>
  <si>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</si>
  <si>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</si>
  <si>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</si>
  <si>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</si>
  <si>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</si>
  <si>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</si>
  <si>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</si>
  <si>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</si>
  <si>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</si>
  <si>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</si>
  <si>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</si>
  <si>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</si>
  <si>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</si>
  <si>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</si>
  <si>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</si>
  <si>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</si>
  <si>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</si>
  <si>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</si>
  <si>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</si>
  <si>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</si>
  <si>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</si>
  <si>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</si>
  <si>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</si>
  <si>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G1</t>
  </si>
  <si>
    <t>mTFEBv2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</si>
  <si>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</si>
  <si>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</si>
  <si>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</si>
  <si>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</si>
  <si>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</si>
  <si>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</si>
  <si>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</si>
  <si>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</si>
  <si>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</si>
  <si>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</si>
  <si>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</si>
  <si>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</si>
  <si>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</si>
  <si>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</si>
  <si>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</si>
  <si>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</si>
  <si>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</si>
  <si>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</si>
  <si>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</si>
  <si>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</si>
  <si>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</si>
  <si>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</si>
  <si>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</si>
  <si>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</si>
  <si>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</si>
  <si>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</si>
  <si>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</si>
  <si>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</si>
  <si>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</si>
  <si>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</si>
  <si>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</si>
  <si>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</si>
  <si>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</si>
  <si>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I1</t>
  </si>
  <si>
    <t>Alg2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</si>
  <si>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</si>
  <si>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</si>
  <si>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</si>
  <si>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</si>
  <si>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</si>
  <si>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</si>
  <si>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</si>
  <si>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</si>
  <si>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</si>
  <si>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</si>
  <si>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</si>
  <si>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</si>
  <si>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</si>
  <si>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</si>
  <si>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</si>
  <si>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</si>
  <si>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</si>
  <si>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</si>
  <si>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</si>
  <si>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</si>
  <si>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</si>
  <si>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</si>
  <si>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</si>
  <si>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</si>
  <si>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</si>
  <si>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</si>
  <si>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</si>
  <si>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</si>
  <si>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</si>
  <si>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</si>
  <si>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</si>
  <si>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</si>
  <si>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</si>
  <si>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K1</t>
  </si>
  <si>
    <t>Alg3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</si>
  <si>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</si>
  <si>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</si>
  <si>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</si>
  <si>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</si>
  <si>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</si>
  <si>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</si>
  <si>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</si>
  <si>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</si>
  <si>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</si>
  <si>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</si>
  <si>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</si>
  <si>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</si>
  <si>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</si>
  <si>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</si>
  <si>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</si>
  <si>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</si>
  <si>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</si>
  <si>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</si>
  <si>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</si>
  <si>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</si>
  <si>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</si>
  <si>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</si>
  <si>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</si>
  <si>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</si>
  <si>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</si>
  <si>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</si>
  <si>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</si>
  <si>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</si>
  <si>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</si>
  <si>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</si>
  <si>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</si>
  <si>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</si>
  <si>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</si>
  <si>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M1</t>
  </si>
  <si>
    <t>Alg9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</si>
  <si>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</si>
  <si>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</si>
  <si>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</si>
  <si>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</si>
  <si>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</si>
  <si>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</si>
  <si>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</si>
  <si>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</si>
  <si>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</si>
  <si>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</si>
  <si>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</si>
  <si>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</si>
  <si>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</si>
  <si>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</si>
  <si>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</si>
  <si>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</si>
  <si>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</si>
  <si>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</si>
  <si>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</si>
  <si>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</si>
  <si>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</si>
  <si>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</si>
  <si>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</si>
  <si>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</si>
  <si>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</si>
  <si>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</si>
  <si>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</si>
  <si>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</si>
  <si>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</si>
  <si>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</si>
  <si>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</si>
  <si>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</si>
  <si>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</si>
  <si>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O1</t>
  </si>
  <si>
    <t>Alg11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</si>
  <si>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</si>
  <si>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</si>
  <si>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</si>
  <si>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</si>
  <si>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</si>
  <si>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</si>
  <si>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</si>
  <si>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</si>
  <si>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</si>
  <si>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</si>
  <si>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</si>
  <si>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</si>
  <si>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</si>
  <si>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</si>
  <si>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</si>
  <si>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</si>
  <si>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</si>
  <si>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</si>
  <si>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</si>
  <si>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</si>
  <si>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</si>
  <si>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</si>
  <si>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</si>
  <si>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</si>
  <si>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</si>
  <si>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</si>
  <si>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</si>
  <si>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</si>
  <si>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</si>
  <si>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</si>
  <si>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</si>
  <si>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</si>
  <si>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</si>
  <si>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 xml:space="preserve"> </t>
  </si>
  <si>
    <t>a</t>
    <phoneticPr fontId="0"/>
  </si>
  <si>
    <t>ALG12</t>
  </si>
  <si>
    <t>sample#</t>
  </si>
  <si>
    <t>Mouse</t>
  </si>
  <si>
    <t>b</t>
    <phoneticPr fontId="0"/>
  </si>
  <si>
    <t>c</t>
    <phoneticPr fontId="0"/>
  </si>
  <si>
    <t>RPS3</t>
  </si>
  <si>
    <t>d</t>
    <phoneticPr fontId="0"/>
  </si>
  <si>
    <t>e</t>
    <phoneticPr fontId="0"/>
  </si>
  <si>
    <t>f</t>
    <phoneticPr fontId="0"/>
  </si>
  <si>
    <t>g</t>
    <phoneticPr fontId="0"/>
  </si>
  <si>
    <t>TFEB v2</t>
  </si>
  <si>
    <t>h</t>
    <phoneticPr fontId="0"/>
  </si>
  <si>
    <t>i</t>
    <phoneticPr fontId="0"/>
  </si>
  <si>
    <t>ALG2</t>
  </si>
  <si>
    <t>j</t>
    <phoneticPr fontId="0"/>
  </si>
  <si>
    <t>siRNA ALG12</t>
  </si>
  <si>
    <t>k</t>
    <phoneticPr fontId="0"/>
  </si>
  <si>
    <t>ALG3</t>
  </si>
  <si>
    <t>l</t>
    <phoneticPr fontId="0"/>
  </si>
  <si>
    <t>m</t>
    <phoneticPr fontId="0"/>
  </si>
  <si>
    <t>ALG9</t>
  </si>
  <si>
    <t>n</t>
    <phoneticPr fontId="0"/>
  </si>
  <si>
    <t>o</t>
    <phoneticPr fontId="0"/>
  </si>
  <si>
    <t>ALG11</t>
  </si>
  <si>
    <t>p</t>
    <phoneticPr fontId="0"/>
  </si>
  <si>
    <t>Bsybr</t>
    <phoneticPr fontId="0"/>
  </si>
  <si>
    <t>genes</t>
    <phoneticPr fontId="0"/>
  </si>
  <si>
    <t>gene</t>
    <phoneticPr fontId="0"/>
  </si>
  <si>
    <t>DEPC</t>
    <phoneticPr fontId="0"/>
  </si>
  <si>
    <t>Fwd (100μM)</t>
    <phoneticPr fontId="0"/>
  </si>
  <si>
    <t>final</t>
    <phoneticPr fontId="0"/>
  </si>
  <si>
    <t>nM</t>
    <phoneticPr fontId="0"/>
  </si>
  <si>
    <t>Rev (100μM)</t>
    <phoneticPr fontId="0"/>
  </si>
  <si>
    <t>2xMasterMix</t>
    <phoneticPr fontId="0"/>
  </si>
  <si>
    <t>x</t>
    <phoneticPr fontId="0"/>
  </si>
  <si>
    <t>cDNA</t>
    <phoneticPr fontId="0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</si>
  <si>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</si>
  <si>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 well</t>
    <phoneticPr fontId="0"/>
  </si>
  <si>
    <t>5.0 uL of master mix</t>
  </si>
  <si>
    <t>2 uL of cDNA</t>
  </si>
  <si>
    <t>CT1</t>
  </si>
  <si>
    <t>CT2</t>
  </si>
  <si>
    <t>CT1 RPS3</t>
  </si>
  <si>
    <t>CT2 RPS3</t>
  </si>
  <si>
    <t>gene of interest</t>
  </si>
  <si>
    <t>Avg</t>
  </si>
  <si>
    <t>Std</t>
  </si>
  <si>
    <t>SE</t>
  </si>
  <si>
    <t>siRNAnt 3</t>
  </si>
  <si>
    <t>siRNA control</t>
  </si>
  <si>
    <t>siRNATFEB</t>
  </si>
  <si>
    <t>Fold</t>
  </si>
  <si>
    <t>siRNA NT</t>
  </si>
  <si>
    <t>siRNA M6PR</t>
  </si>
  <si>
    <t>siRNA cntrl</t>
  </si>
  <si>
    <t>avg</t>
  </si>
  <si>
    <t>std</t>
  </si>
  <si>
    <t>se</t>
  </si>
  <si>
    <t>p=</t>
  </si>
  <si>
    <t>RT</t>
  </si>
  <si>
    <t>Cold</t>
  </si>
  <si>
    <t>AAV8-TBP-eGFP</t>
  </si>
  <si>
    <t>AAV8-TBG-Cre</t>
  </si>
  <si>
    <t>NORMALIZED TO THE CONTROL WITHIN EACH EXPERIMENT</t>
  </si>
  <si>
    <t>NT siRNA</t>
  </si>
  <si>
    <t>Tfeb siRNA</t>
  </si>
  <si>
    <t>TFEBv3</t>
  </si>
  <si>
    <t>TFEBv1</t>
  </si>
  <si>
    <t>mTFEB</t>
  </si>
  <si>
    <t>TFEBv2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</si>
</sst>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0_ "/>
    <numFmt numFmtId="166" formatCode="0.00_ "/>
    <numFmt numFmtId="167" formatCode="0.0_ "/>
    <numFmt numFmtId="168" formatCode="0.000_ "/>
    <numFmt numFmtId="169" formatCode="#,##0.0"/>
    <numFmt numFmtId="170" formatCode="0.0"/>
  </numFmts>
  <fonts count="20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i/>
      <sz val="9"/>
      <name val="Arial"/>
      <family val="2"/>
    </font>
    <font>
      <u/>
      <sz val="9"/>
      <name val="Arial"/>
      <family val="2"/>
    </font>
    <font>
      <b/>
      <u/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7" fillId="0" borderId="0"/>
    <xf numFmtId="0" fontId="2" fillId="0" borderId="0"/>
    <xf numFmtId="0" fontId="14" fillId="0" borderId="0"/>
    <xf numFmtId="0" fontId="2" fillId="0" borderId="0"/>
    <xf numFmtId="0" fontId="1" fillId="0" borderId="0"/>
  </cellStyleXfs>
  <cellXfs count="105">
    <xf numFmtId="0" fontId="0" fillId="0" borderId="0" xfId="0"/>
    <xf numFmtId="164" fontId="0" fillId="0" borderId="0" xfId="0" applyNumberFormat="1"/>
    <xf numFmtId="0" fontId="3" fillId="0" borderId="0" xfId="1" applyAlignment="1">
      <alignment horizontal="center" vertical="center"/>
    </xf>
    <xf numFmtId="0" fontId="3" fillId="0" borderId="0" xfId="1" applyAlignment="1">
      <alignment horizontal="center" vertical="center" shrinkToFit="1"/>
    </xf>
    <xf numFmtId="0" fontId="4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7" fillId="0" borderId="4" xfId="2" applyBorder="1" applyAlignment="1">
      <alignment horizontal="center" vertical="center"/>
    </xf>
    <xf numFmtId="0" fontId="6" fillId="0" borderId="0" xfId="3" applyFont="1"/>
    <xf numFmtId="0" fontId="8" fillId="0" borderId="6" xfId="1" applyFont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14" fontId="3" fillId="0" borderId="0" xfId="1" applyNumberFormat="1" applyAlignment="1">
      <alignment horizontal="center" vertical="center" shrinkToFit="1"/>
    </xf>
    <xf numFmtId="14" fontId="3" fillId="0" borderId="0" xfId="1" applyNumberFormat="1" applyAlignment="1">
      <alignment horizontal="center" vertical="center"/>
    </xf>
    <xf numFmtId="165" fontId="3" fillId="0" borderId="0" xfId="1" applyNumberFormat="1" applyAlignment="1">
      <alignment horizontal="center" vertical="center" shrinkToFit="1"/>
    </xf>
    <xf numFmtId="165" fontId="10" fillId="0" borderId="0" xfId="1" applyNumberFormat="1" applyFont="1" applyAlignment="1">
      <alignment vertical="center" shrinkToFit="1"/>
    </xf>
    <xf numFmtId="0" fontId="11" fillId="0" borderId="0" xfId="1" applyFont="1">
      <alignment vertical="center"/>
    </xf>
    <xf numFmtId="0" fontId="3" fillId="0" borderId="0" xfId="1">
      <alignment vertical="center"/>
    </xf>
    <xf numFmtId="165" fontId="3" fillId="0" borderId="0" xfId="1" applyNumberFormat="1" applyAlignment="1">
      <alignment vertical="center" shrinkToFit="1"/>
    </xf>
    <xf numFmtId="0" fontId="9" fillId="0" borderId="0" xfId="1" applyFont="1">
      <alignment vertical="center"/>
    </xf>
    <xf numFmtId="166" fontId="4" fillId="0" borderId="0" xfId="1" applyNumberFormat="1" applyFont="1" applyAlignment="1">
      <alignment vertical="center" shrinkToFit="1"/>
    </xf>
    <xf numFmtId="0" fontId="3" fillId="0" borderId="0" xfId="1" applyAlignment="1">
      <alignment horizontal="right" vertical="center"/>
    </xf>
    <xf numFmtId="0" fontId="12" fillId="0" borderId="10" xfId="1" applyFont="1" applyBorder="1" applyAlignment="1">
      <alignment horizontal="center" shrinkToFit="1"/>
    </xf>
    <xf numFmtId="166" fontId="3" fillId="0" borderId="0" xfId="1" applyNumberFormat="1">
      <alignment vertical="center"/>
    </xf>
    <xf numFmtId="166" fontId="13" fillId="0" borderId="11" xfId="1" applyNumberFormat="1" applyFont="1" applyBorder="1" applyAlignment="1">
      <alignment vertical="center" shrinkToFit="1"/>
    </xf>
    <xf numFmtId="166" fontId="13" fillId="0" borderId="0" xfId="1" applyNumberFormat="1" applyFont="1" applyAlignment="1">
      <alignment vertical="center" shrinkToFit="1"/>
    </xf>
    <xf numFmtId="0" fontId="12" fillId="0" borderId="0" xfId="1" applyFont="1" applyAlignment="1">
      <alignment horizontal="center"/>
    </xf>
    <xf numFmtId="166" fontId="13" fillId="0" borderId="0" xfId="1" applyNumberFormat="1" applyFont="1" applyAlignment="1">
      <alignment horizontal="right" vertical="center" shrinkToFit="1"/>
    </xf>
    <xf numFmtId="0" fontId="13" fillId="0" borderId="0" xfId="1" applyFont="1">
      <alignment vertical="center"/>
    </xf>
    <xf numFmtId="0" fontId="4" fillId="0" borderId="0" xfId="1" applyFont="1">
      <alignment vertical="center"/>
    </xf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15" fillId="0" borderId="0" xfId="4" applyFont="1" applyAlignment="1">
      <alignment horizontal="right"/>
    </xf>
    <xf numFmtId="0" fontId="15" fillId="0" borderId="0" xfId="5" applyFont="1"/>
    <xf numFmtId="0" fontId="15" fillId="0" borderId="0" xfId="4" applyFont="1"/>
    <xf numFmtId="0" fontId="15" fillId="0" borderId="0" xfId="3" applyFont="1"/>
    <xf numFmtId="0" fontId="2" fillId="0" borderId="0" xfId="3"/>
    <xf numFmtId="0" fontId="15" fillId="0" borderId="4" xfId="5" applyFont="1" applyBorder="1" applyAlignment="1">
      <alignment horizontal="right"/>
    </xf>
    <xf numFmtId="0" fontId="15" fillId="0" borderId="0" xfId="5" applyFont="1" applyAlignment="1">
      <alignment horizontal="right"/>
    </xf>
    <xf numFmtId="170" fontId="15" fillId="0" borderId="0" xfId="3" applyNumberFormat="1" applyFont="1"/>
    <xf numFmtId="0" fontId="15" fillId="0" borderId="13" xfId="4" applyFont="1" applyBorder="1" applyAlignment="1">
      <alignment horizontal="right"/>
    </xf>
    <xf numFmtId="0" fontId="15" fillId="0" borderId="13" xfId="5" applyFont="1" applyBorder="1" applyAlignment="1">
      <alignment horizontal="right"/>
    </xf>
    <xf numFmtId="170" fontId="16" fillId="0" borderId="0" xfId="6" applyNumberFormat="1" applyFont="1"/>
    <xf numFmtId="0" fontId="17" fillId="0" borderId="0" xfId="4" applyFont="1" applyAlignment="1">
      <alignment horizontal="right"/>
    </xf>
    <xf numFmtId="0" fontId="16" fillId="0" borderId="0" xfId="6" applyFont="1"/>
    <xf numFmtId="1" fontId="15" fillId="0" borderId="4" xfId="5" applyNumberFormat="1" applyFont="1" applyBorder="1" applyAlignment="1">
      <alignment horizontal="right"/>
    </xf>
    <xf numFmtId="1" fontId="17" fillId="0" borderId="4" xfId="5" applyNumberFormat="1" applyFont="1" applyBorder="1"/>
    <xf numFmtId="1" fontId="17" fillId="0" borderId="14" xfId="5" applyNumberFormat="1" applyFont="1" applyBorder="1"/>
    <xf numFmtId="1" fontId="15" fillId="0" borderId="4" xfId="5" applyNumberFormat="1" applyFont="1" applyBorder="1"/>
    <xf numFmtId="1" fontId="15" fillId="0" borderId="0" xfId="5" applyNumberFormat="1" applyFont="1"/>
    <xf numFmtId="2" fontId="15" fillId="0" borderId="4" xfId="5" applyNumberFormat="1" applyFont="1" applyBorder="1"/>
    <xf numFmtId="2" fontId="15" fillId="0" borderId="0" xfId="5" applyNumberFormat="1" applyFont="1"/>
    <xf numFmtId="0" fontId="17" fillId="0" borderId="4" xfId="4" applyFont="1" applyBorder="1" applyAlignment="1">
      <alignment horizontal="right"/>
    </xf>
    <xf numFmtId="0" fontId="16" fillId="0" borderId="15" xfId="6" applyFont="1" applyBorder="1"/>
    <xf numFmtId="0" fontId="16" fillId="0" borderId="16" xfId="6" applyFont="1" applyBorder="1"/>
    <xf numFmtId="0" fontId="15" fillId="0" borderId="15" xfId="5" applyFont="1" applyBorder="1"/>
    <xf numFmtId="0" fontId="15" fillId="0" borderId="15" xfId="3" applyFont="1" applyBorder="1"/>
    <xf numFmtId="0" fontId="18" fillId="0" borderId="4" xfId="3" applyFont="1" applyBorder="1"/>
    <xf numFmtId="2" fontId="15" fillId="0" borderId="14" xfId="5" applyNumberFormat="1" applyFont="1" applyBorder="1"/>
    <xf numFmtId="170" fontId="15" fillId="0" borderId="0" xfId="5" applyNumberFormat="1" applyFont="1"/>
    <xf numFmtId="0" fontId="15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2" fontId="15" fillId="0" borderId="0" xfId="3" applyNumberFormat="1" applyFont="1"/>
    <xf numFmtId="0" fontId="17" fillId="0" borderId="0" xfId="5" applyFont="1" applyAlignment="1">
      <alignment horizontal="right"/>
    </xf>
    <xf numFmtId="0" fontId="17" fillId="0" borderId="0" xfId="5" applyFont="1"/>
    <xf numFmtId="0" fontId="18" fillId="0" borderId="0" xfId="3" applyFont="1"/>
    <xf numFmtId="2" fontId="16" fillId="0" borderId="0" xfId="6" applyNumberFormat="1" applyFont="1"/>
    <xf numFmtId="1" fontId="17" fillId="0" borderId="17" xfId="5" applyNumberFormat="1" applyFont="1" applyBorder="1"/>
    <xf numFmtId="1" fontId="15" fillId="0" borderId="13" xfId="5" applyNumberFormat="1" applyFont="1" applyBorder="1"/>
    <xf numFmtId="2" fontId="15" fillId="0" borderId="13" xfId="5" applyNumberFormat="1" applyFont="1" applyBorder="1"/>
    <xf numFmtId="0" fontId="15" fillId="0" borderId="16" xfId="3" applyFont="1" applyBorder="1"/>
    <xf numFmtId="0" fontId="18" fillId="0" borderId="13" xfId="3" applyFont="1" applyBorder="1"/>
    <xf numFmtId="2" fontId="15" fillId="0" borderId="17" xfId="5" applyNumberFormat="1" applyFont="1" applyBorder="1"/>
    <xf numFmtId="0" fontId="15" fillId="0" borderId="0" xfId="3" applyFont="1" applyBorder="1"/>
    <xf numFmtId="164" fontId="2" fillId="0" borderId="0" xfId="3" applyNumberFormat="1" applyBorder="1"/>
    <xf numFmtId="169" fontId="2" fillId="0" borderId="0" xfId="3" applyNumberFormat="1" applyBorder="1"/>
    <xf numFmtId="170" fontId="15" fillId="0" borderId="0" xfId="3" applyNumberFormat="1" applyFont="1" applyBorder="1"/>
    <xf numFmtId="164" fontId="2" fillId="0" borderId="0" xfId="0" applyNumberFormat="1" applyFont="1" applyFill="1" applyBorder="1"/>
    <xf numFmtId="1" fontId="17" fillId="0" borderId="0" xfId="5" applyNumberFormat="1" applyFont="1" applyBorder="1"/>
    <xf numFmtId="1" fontId="15" fillId="0" borderId="0" xfId="5" applyNumberFormat="1" applyFont="1" applyBorder="1"/>
    <xf numFmtId="2" fontId="15" fillId="0" borderId="0" xfId="5" applyNumberFormat="1" applyFont="1" applyBorder="1"/>
    <xf numFmtId="0" fontId="15" fillId="0" borderId="0" xfId="3" applyFont="1" applyBorder="1" applyAlignment="1">
      <alignment horizontal="center"/>
    </xf>
    <xf numFmtId="0" fontId="18" fillId="0" borderId="0" xfId="3" applyFont="1" applyBorder="1"/>
    <xf numFmtId="170" fontId="15" fillId="0" borderId="0" xfId="5" applyNumberFormat="1" applyFont="1" applyBorder="1"/>
    <xf numFmtId="164" fontId="2" fillId="2" borderId="0" xfId="0" applyNumberFormat="1" applyFont="1" applyFill="1"/>
    <xf numFmtId="0" fontId="2" fillId="0" borderId="0" xfId="0" applyFont="1"/>
    <xf numFmtId="166" fontId="3" fillId="0" borderId="0" xfId="1" applyNumberFormat="1" applyAlignment="1">
      <alignment horizontal="right" vertical="center" shrinkToFit="1"/>
    </xf>
    <xf numFmtId="0" fontId="3" fillId="0" borderId="0" xfId="1" applyAlignment="1">
      <alignment horizontal="right" vertical="center" shrinkToFit="1"/>
    </xf>
    <xf numFmtId="167" fontId="4" fillId="0" borderId="0" xfId="1" applyNumberFormat="1" applyFont="1" applyAlignment="1">
      <alignment horizontal="right" vertical="center" shrinkToFit="1"/>
    </xf>
    <xf numFmtId="166" fontId="3" fillId="0" borderId="12" xfId="1" applyNumberFormat="1" applyBorder="1" applyAlignment="1">
      <alignment horizontal="right" vertical="center" shrinkToFit="1"/>
    </xf>
    <xf numFmtId="166" fontId="4" fillId="0" borderId="0" xfId="1" applyNumberFormat="1" applyFont="1" applyAlignment="1">
      <alignment horizontal="right" vertical="center" shrinkToFit="1"/>
    </xf>
    <xf numFmtId="168" fontId="3" fillId="0" borderId="0" xfId="1" applyNumberFormat="1" applyAlignment="1">
      <alignment horizontal="right" vertical="center" shrinkToFit="1"/>
    </xf>
    <xf numFmtId="0" fontId="15" fillId="0" borderId="0" xfId="5" applyFont="1" applyAlignment="1">
      <alignment horizontal="center"/>
    </xf>
    <xf numFmtId="0" fontId="19" fillId="0" borderId="0" xfId="5" applyFont="1" applyAlignment="1">
      <alignment horizontal="center"/>
    </xf>
  </cellXfs>
  <cellStyles count="7">
    <cellStyle name="Normal" xfId="0" builtinId="0"/>
    <cellStyle name="Normal 2" xfId="2" xr:uid="{DAAB9B0D-3D82-B944-A946-2E9BC5AAB4C3}"/>
    <cellStyle name="Normal 2 2 2" xfId="4" xr:uid="{648AE7F8-311B-3245-A811-5C7205EDB3F2}"/>
    <cellStyle name="Normal 2 2 2 2" xfId="3" xr:uid="{00498C20-CBB5-BD4E-9BE5-642C97F210DB}"/>
    <cellStyle name="Normal 2 3" xfId="1" xr:uid="{433D1061-C8CD-ED4D-918C-D5FEE33FC610}"/>
    <cellStyle name="Normal 4" xfId="6" xr:uid="{36DC8AC8-5408-D444-831C-11A0B009625D}"/>
    <cellStyle name="Normal_11.11.8 10T1.2 DMI.xls" xfId="5" xr:uid="{CF37C272-BAAC-C44B-81E6-6EE83CDE2F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TFEB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TFEB!$B$40:$D$40</c:f>
                <c:numCache>
                  <c:formatCode>General</c:formatCode>
                  <c:ptCount val="3"/>
                  <c:pt idx="0">
                    <c:v>5.8966265143374871E-2</c:v>
                  </c:pt>
                  <c:pt idx="1">
                    <c:v>3.8395720582738255E-2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TFEB!$B$37:$C$37</c:f>
              <c:strCache>
                <c:ptCount val="2"/>
                <c:pt idx="0">
                  <c:v>siRNA NT</c:v>
                </c:pt>
                <c:pt idx="1">
                  <c:v>siRNA M6PR</c:v>
                </c:pt>
              </c:strCache>
            </c:strRef>
          </c:cat>
          <c:val>
            <c:numRef>
              <c:f>TFEB!$B$38:$C$38</c:f>
              <c:numCache>
                <c:formatCode>0.00</c:formatCode>
                <c:ptCount val="2"/>
                <c:pt idx="0">
                  <c:v>0.99072552718960905</c:v>
                </c:pt>
                <c:pt idx="1">
                  <c:v>1.0184360510496653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3-5D42-A4F3-38414ED8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ALG12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data'!$I$29</c:f>
              <c:strCache>
                <c:ptCount val="1"/>
                <c:pt idx="0">
                  <c:v>siRNA ALG12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data'!$J$25:$N$25</c:f>
              <c:strCache>
                <c:ptCount val="5"/>
                <c:pt idx="0">
                  <c:v>ALG12</c:v>
                </c:pt>
                <c:pt idx="1">
                  <c:v>ALG2</c:v>
                </c:pt>
                <c:pt idx="2">
                  <c:v>ALG3</c:v>
                </c:pt>
                <c:pt idx="3">
                  <c:v>ALG9</c:v>
                </c:pt>
                <c:pt idx="4">
                  <c:v>ALG11</c:v>
                </c:pt>
              </c:strCache>
            </c:strRef>
          </c:cat>
          <c:val>
            <c:numRef>
              <c:f>'combined data'!$J$29:$N$29</c:f>
              <c:numCache>
                <c:formatCode>General</c:formatCode>
                <c:ptCount val="5"/>
                <c:pt idx="0">
                  <c:v>0.30964280904974661</c:v>
                </c:pt>
                <c:pt idx="1">
                  <c:v>1.1847797659622594</c:v>
                </c:pt>
                <c:pt idx="2">
                  <c:v>0.90524356512216642</c:v>
                </c:pt>
                <c:pt idx="3">
                  <c:v>1.014426141757969</c:v>
                </c:pt>
                <c:pt idx="4">
                  <c:v>1.0512022491320787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8-4049-9DC2-E8801307D2A8}"/>
            </c:ext>
          </c:extLst>
        </c:ser>
        <c:ser>
          <c:idx val="1"/>
          <c:order val="1"/>
          <c:tx>
            <c:strRef>
              <c:f>'combined data'!$I$30</c:f>
              <c:strCache>
                <c:ptCount val="1"/>
                <c:pt idx="0">
                  <c:v>ALG12 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data'!$J$25:$N$25</c:f>
              <c:strCache>
                <c:ptCount val="5"/>
                <c:pt idx="0">
                  <c:v>ALG12</c:v>
                </c:pt>
                <c:pt idx="1">
                  <c:v>ALG2</c:v>
                </c:pt>
                <c:pt idx="2">
                  <c:v>ALG3</c:v>
                </c:pt>
                <c:pt idx="3">
                  <c:v>ALG9</c:v>
                </c:pt>
                <c:pt idx="4">
                  <c:v>ALG11</c:v>
                </c:pt>
              </c:strCache>
            </c:strRef>
          </c:cat>
          <c:val>
            <c:numRef>
              <c:f>'combined data'!$J$30:$N$30</c:f>
              <c:numCache>
                <c:formatCode>General</c:formatCode>
                <c:ptCount val="5"/>
                <c:pt idx="0">
                  <c:v>0.86199434952138709</c:v>
                </c:pt>
                <c:pt idx="1">
                  <c:v>1.2580546654356042</c:v>
                </c:pt>
                <c:pt idx="2">
                  <c:v>0.95875118825491124</c:v>
                </c:pt>
                <c:pt idx="3">
                  <c:v>1.0729991645162271</c:v>
                </c:pt>
                <c:pt idx="4">
                  <c:v>1.0237397337637864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8-4049-9DC2-E8801307D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23304096"/>
        <c:axId val="1022537168"/>
      </c:barChart>
      <c:catAx>
        <c:axId val="10233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37168"/>
        <c:crosses val="autoZero"/>
        <c:auto val="1"/>
        <c:lblAlgn val="ctr"/>
        <c:lblOffset val="100"/>
        <c:noMultiLvlLbl val="0"/>
      </c:catAx>
      <c:valAx>
        <c:axId val="1022537168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04096"/>
        <c:crossesAt val="1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TFEB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data'!$I$27</c:f>
              <c:strCache>
                <c:ptCount val="1"/>
                <c:pt idx="0">
                  <c:v>siRNA TFEB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data'!$J$25:$N$25</c:f>
              <c:strCache>
                <c:ptCount val="5"/>
                <c:pt idx="0">
                  <c:v>ALG12</c:v>
                </c:pt>
                <c:pt idx="1">
                  <c:v>ALG2</c:v>
                </c:pt>
                <c:pt idx="2">
                  <c:v>ALG3</c:v>
                </c:pt>
                <c:pt idx="3">
                  <c:v>ALG9</c:v>
                </c:pt>
                <c:pt idx="4">
                  <c:v>ALG11</c:v>
                </c:pt>
              </c:strCache>
            </c:strRef>
          </c:cat>
          <c:val>
            <c:numRef>
              <c:f>'combined data'!$J$27:$N$27</c:f>
              <c:numCache>
                <c:formatCode>General</c:formatCode>
                <c:ptCount val="5"/>
                <c:pt idx="0">
                  <c:v>0.96389487278585118</c:v>
                </c:pt>
                <c:pt idx="1">
                  <c:v>1.1467967728097122</c:v>
                </c:pt>
                <c:pt idx="2">
                  <c:v>0.79683353071341723</c:v>
                </c:pt>
                <c:pt idx="3">
                  <c:v>0.76734826698641456</c:v>
                </c:pt>
                <c:pt idx="4">
                  <c:v>0.96282904171617567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F-7B44-847C-77732E1C137B}"/>
            </c:ext>
          </c:extLst>
        </c:ser>
        <c:ser>
          <c:idx val="1"/>
          <c:order val="1"/>
          <c:tx>
            <c:strRef>
              <c:f>'combined data'!$I$28</c:f>
              <c:strCache>
                <c:ptCount val="1"/>
                <c:pt idx="0">
                  <c:v>TFEB 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data'!$J$25:$N$25</c:f>
              <c:strCache>
                <c:ptCount val="5"/>
                <c:pt idx="0">
                  <c:v>ALG12</c:v>
                </c:pt>
                <c:pt idx="1">
                  <c:v>ALG2</c:v>
                </c:pt>
                <c:pt idx="2">
                  <c:v>ALG3</c:v>
                </c:pt>
                <c:pt idx="3">
                  <c:v>ALG9</c:v>
                </c:pt>
                <c:pt idx="4">
                  <c:v>ALG11</c:v>
                </c:pt>
              </c:strCache>
            </c:strRef>
          </c:cat>
          <c:val>
            <c:numRef>
              <c:f>'combined data'!$J$28:$N$28</c:f>
              <c:numCache>
                <c:formatCode>General</c:formatCode>
                <c:ptCount val="5"/>
                <c:pt idx="0">
                  <c:v>1.2098965571805851</c:v>
                </c:pt>
                <c:pt idx="1">
                  <c:v>1.3759823648153748</c:v>
                </c:pt>
                <c:pt idx="2">
                  <c:v>1.1158826418785472</c:v>
                </c:pt>
                <c:pt idx="3">
                  <c:v>1.2063139594055738</c:v>
                </c:pt>
                <c:pt idx="4">
                  <c:v>1.1684440551984479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F-7B44-847C-77732E1C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23304096"/>
        <c:axId val="1022537168"/>
      </c:barChart>
      <c:catAx>
        <c:axId val="10233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37168"/>
        <c:crosses val="autoZero"/>
        <c:auto val="1"/>
        <c:lblAlgn val="ctr"/>
        <c:lblOffset val="100"/>
        <c:noMultiLvlLbl val="0"/>
      </c:catAx>
      <c:valAx>
        <c:axId val="10225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04096"/>
        <c:crossesAt val="1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ALG12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'ALG12'!$B$40:$D$40</c:f>
                <c:numCache>
                  <c:formatCode>General</c:formatCode>
                  <c:ptCount val="3"/>
                  <c:pt idx="0">
                    <c:v>7.6376082471089776E-2</c:v>
                  </c:pt>
                  <c:pt idx="1">
                    <c:v>1.6551364492761685E-2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'ALG12'!$B$37:$C$37</c:f>
              <c:strCache>
                <c:ptCount val="2"/>
                <c:pt idx="0">
                  <c:v>siRNA NT</c:v>
                </c:pt>
                <c:pt idx="1">
                  <c:v>siRNA M6PR</c:v>
                </c:pt>
              </c:strCache>
            </c:strRef>
          </c:cat>
          <c:val>
            <c:numRef>
              <c:f>'ALG12'!$B$38:$C$38</c:f>
              <c:numCache>
                <c:formatCode>0.00</c:formatCode>
                <c:ptCount val="2"/>
                <c:pt idx="0">
                  <c:v>0.98858509374313719</c:v>
                </c:pt>
                <c:pt idx="1">
                  <c:v>0.78150438982465398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724D-B716-7888C62F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ALG12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'ALG12'!$D$37:$F$37</c:f>
              <c:strCache>
                <c:ptCount val="3"/>
                <c:pt idx="0">
                  <c:v>siRNA cntrl</c:v>
                </c:pt>
                <c:pt idx="1">
                  <c:v>siRNA TFEB</c:v>
                </c:pt>
                <c:pt idx="2">
                  <c:v>siRNA ALG12</c:v>
                </c:pt>
              </c:strCache>
            </c:strRef>
          </c:cat>
          <c:val>
            <c:numRef>
              <c:f>'ALG12'!$D$38:$F$38</c:f>
              <c:numCache>
                <c:formatCode>0.00</c:formatCode>
                <c:ptCount val="3"/>
                <c:pt idx="0">
                  <c:v>0.84031026640128659</c:v>
                </c:pt>
                <c:pt idx="1">
                  <c:v>0.80997075733351287</c:v>
                </c:pt>
                <c:pt idx="2">
                  <c:v>0.26019603136183528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5-1948-9C29-B92F7724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ALG12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'ALG12'!$G$37:$I$37</c:f>
              <c:strCache>
                <c:ptCount val="3"/>
                <c:pt idx="0">
                  <c:v>LacZ control</c:v>
                </c:pt>
                <c:pt idx="1">
                  <c:v>TFEB OE</c:v>
                </c:pt>
                <c:pt idx="2">
                  <c:v>ALG12 OE</c:v>
                </c:pt>
              </c:strCache>
            </c:strRef>
          </c:cat>
          <c:val>
            <c:numRef>
              <c:f>'ALG12'!$G$38:$I$38</c:f>
              <c:numCache>
                <c:formatCode>0.00</c:formatCode>
                <c:ptCount val="3"/>
                <c:pt idx="0">
                  <c:v>1.2138970639719384</c:v>
                </c:pt>
                <c:pt idx="1">
                  <c:v>1.4686898784712688</c:v>
                </c:pt>
                <c:pt idx="2">
                  <c:v>1.0463724100444127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A-2540-9062-B5E885E1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ALG2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'ALG2'!$B$40:$D$40</c:f>
                <c:numCache>
                  <c:formatCode>General</c:formatCode>
                  <c:ptCount val="3"/>
                  <c:pt idx="0">
                    <c:v>0.10268093181847818</c:v>
                  </c:pt>
                  <c:pt idx="1">
                    <c:v>4.6210074996398801E-2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'ALG2'!$B$37:$C$37</c:f>
              <c:strCache>
                <c:ptCount val="2"/>
                <c:pt idx="0">
                  <c:v>siRNA NT</c:v>
                </c:pt>
                <c:pt idx="1">
                  <c:v>siRNA M6PR</c:v>
                </c:pt>
              </c:strCache>
            </c:strRef>
          </c:cat>
          <c:val>
            <c:numRef>
              <c:f>'ALG2'!$B$38:$C$38</c:f>
              <c:numCache>
                <c:formatCode>0.00</c:formatCode>
                <c:ptCount val="2"/>
                <c:pt idx="0">
                  <c:v>1.0431181347258625</c:v>
                </c:pt>
                <c:pt idx="1">
                  <c:v>0.93374101562026068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F-7C48-8A6A-0C8EB891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2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ALG2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'ALG2'!$D$37:$F$37</c:f>
              <c:strCache>
                <c:ptCount val="3"/>
                <c:pt idx="0">
                  <c:v>siRNA cntrl</c:v>
                </c:pt>
                <c:pt idx="1">
                  <c:v>siRNA TFEB</c:v>
                </c:pt>
                <c:pt idx="2">
                  <c:v>siRNA ALG12</c:v>
                </c:pt>
              </c:strCache>
            </c:strRef>
          </c:cat>
          <c:val>
            <c:numRef>
              <c:f>'ALG2'!$D$38:$F$38</c:f>
              <c:numCache>
                <c:formatCode>0.00</c:formatCode>
                <c:ptCount val="3"/>
                <c:pt idx="0">
                  <c:v>0.79606178433216945</c:v>
                </c:pt>
                <c:pt idx="1">
                  <c:v>0.91292108522927295</c:v>
                </c:pt>
                <c:pt idx="2">
                  <c:v>0.94315789453256638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2-4D44-8C7D-5AD8F243B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ALG2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'ALG2'!$G$37:$I$37</c:f>
              <c:strCache>
                <c:ptCount val="3"/>
                <c:pt idx="0">
                  <c:v>LacZ control</c:v>
                </c:pt>
                <c:pt idx="1">
                  <c:v>TFEB OE</c:v>
                </c:pt>
                <c:pt idx="2">
                  <c:v>ALG12 OE</c:v>
                </c:pt>
              </c:strCache>
            </c:strRef>
          </c:cat>
          <c:val>
            <c:numRef>
              <c:f>'ALG2'!$G$38:$I$38</c:f>
              <c:numCache>
                <c:formatCode>0.00</c:formatCode>
                <c:ptCount val="3"/>
                <c:pt idx="0">
                  <c:v>0.71860969048037782</c:v>
                </c:pt>
                <c:pt idx="1">
                  <c:v>0.98879426128643488</c:v>
                </c:pt>
                <c:pt idx="2">
                  <c:v>0.90405027373607483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C-A541-BA88-F9405322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3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ALG3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'ALG3'!$B$40:$D$40</c:f>
                <c:numCache>
                  <c:formatCode>General</c:formatCode>
                  <c:ptCount val="3"/>
                  <c:pt idx="0">
                    <c:v>7.6013953101672846E-2</c:v>
                  </c:pt>
                  <c:pt idx="1">
                    <c:v>6.4747600298191488E-2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'ALG3'!$B$37:$C$37</c:f>
              <c:strCache>
                <c:ptCount val="2"/>
                <c:pt idx="0">
                  <c:v>siRNA NT</c:v>
                </c:pt>
                <c:pt idx="1">
                  <c:v>siRNA M6PR</c:v>
                </c:pt>
              </c:strCache>
            </c:strRef>
          </c:cat>
          <c:val>
            <c:numRef>
              <c:f>'ALG3'!$B$38:$C$38</c:f>
              <c:numCache>
                <c:formatCode>0.00</c:formatCode>
                <c:ptCount val="2"/>
                <c:pt idx="0">
                  <c:v>1.0264956036801767</c:v>
                </c:pt>
                <c:pt idx="1">
                  <c:v>0.99915859774898286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8-BC4D-92CA-E409761F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2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ALG3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'ALG3'!$D$37:$F$37</c:f>
              <c:strCache>
                <c:ptCount val="3"/>
                <c:pt idx="0">
                  <c:v>siRNA cntrl</c:v>
                </c:pt>
                <c:pt idx="1">
                  <c:v>siRNA TFEB</c:v>
                </c:pt>
                <c:pt idx="2">
                  <c:v>siRNA ALG12</c:v>
                </c:pt>
              </c:strCache>
            </c:strRef>
          </c:cat>
          <c:val>
            <c:numRef>
              <c:f>'ALG3'!$D$38:$F$38</c:f>
              <c:numCache>
                <c:formatCode>0.00</c:formatCode>
                <c:ptCount val="3"/>
                <c:pt idx="0">
                  <c:v>0.8230685017270668</c:v>
                </c:pt>
                <c:pt idx="1">
                  <c:v>0.655848580250181</c:v>
                </c:pt>
                <c:pt idx="2">
                  <c:v>0.74507746484316995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0-494E-9A98-B5E58EF2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TFEB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TFEB!$D$37:$F$37</c:f>
              <c:strCache>
                <c:ptCount val="3"/>
                <c:pt idx="0">
                  <c:v>siRNA cntrl</c:v>
                </c:pt>
                <c:pt idx="1">
                  <c:v>siRNA TFEB</c:v>
                </c:pt>
                <c:pt idx="2">
                  <c:v>siRNA ALG12</c:v>
                </c:pt>
              </c:strCache>
            </c:strRef>
          </c:cat>
          <c:val>
            <c:numRef>
              <c:f>TFEB!$D$38:$F$38</c:f>
              <c:numCache>
                <c:formatCode>0.00</c:formatCode>
                <c:ptCount val="3"/>
                <c:pt idx="0">
                  <c:v>0.88670381154920164</c:v>
                </c:pt>
                <c:pt idx="1">
                  <c:v>0.15952805098099862</c:v>
                </c:pt>
                <c:pt idx="2">
                  <c:v>0.93034013465506349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8-0044-914F-73AD7BB6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ALG3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'ALG3'!$G$37:$I$37</c:f>
              <c:strCache>
                <c:ptCount val="3"/>
                <c:pt idx="0">
                  <c:v>LacZ control</c:v>
                </c:pt>
                <c:pt idx="1">
                  <c:v>TFEB OE</c:v>
                </c:pt>
                <c:pt idx="2">
                  <c:v>ALG12 OE</c:v>
                </c:pt>
              </c:strCache>
            </c:strRef>
          </c:cat>
          <c:val>
            <c:numRef>
              <c:f>'ALG3'!$G$38:$I$38</c:f>
              <c:numCache>
                <c:formatCode>0.00</c:formatCode>
                <c:ptCount val="3"/>
                <c:pt idx="0">
                  <c:v>1.0855344198856547</c:v>
                </c:pt>
                <c:pt idx="1">
                  <c:v>1.2113290163121004</c:v>
                </c:pt>
                <c:pt idx="2">
                  <c:v>1.0407574149569772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8-1744-AF51-56024F4B6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3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ALG9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'ALG9'!$B$40:$D$40</c:f>
                <c:numCache>
                  <c:formatCode>General</c:formatCode>
                  <c:ptCount val="3"/>
                  <c:pt idx="0">
                    <c:v>9.3652871678999647E-2</c:v>
                  </c:pt>
                  <c:pt idx="1">
                    <c:v>6.1484789168354946E-2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'ALG9'!$B$37:$C$37</c:f>
              <c:strCache>
                <c:ptCount val="2"/>
                <c:pt idx="0">
                  <c:v>siRNA NT</c:v>
                </c:pt>
                <c:pt idx="1">
                  <c:v>siRNA M6PR</c:v>
                </c:pt>
              </c:strCache>
            </c:strRef>
          </c:cat>
          <c:val>
            <c:numRef>
              <c:f>'ALG9'!$B$38:$C$38</c:f>
              <c:numCache>
                <c:formatCode>0.00</c:formatCode>
                <c:ptCount val="2"/>
                <c:pt idx="0">
                  <c:v>1.1271392934954714</c:v>
                </c:pt>
                <c:pt idx="1">
                  <c:v>1.217809846008991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3-2D42-BF50-2A28565E0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2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ALG9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'ALG9'!$D$37:$F$37</c:f>
              <c:strCache>
                <c:ptCount val="3"/>
                <c:pt idx="0">
                  <c:v>siRNA cntrl</c:v>
                </c:pt>
                <c:pt idx="1">
                  <c:v>siRNA TFEB</c:v>
                </c:pt>
                <c:pt idx="2">
                  <c:v>siRNA ALG12</c:v>
                </c:pt>
              </c:strCache>
            </c:strRef>
          </c:cat>
          <c:val>
            <c:numRef>
              <c:f>'ALG9'!$D$38:$F$38</c:f>
              <c:numCache>
                <c:formatCode>0.00</c:formatCode>
                <c:ptCount val="3"/>
                <c:pt idx="0">
                  <c:v>0.87702967167329371</c:v>
                </c:pt>
                <c:pt idx="1">
                  <c:v>0.67298719865416612</c:v>
                </c:pt>
                <c:pt idx="2">
                  <c:v>0.88968182604279755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9D42-BFB7-8B7BD97F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ALG9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'ALG9'!$G$37:$I$37</c:f>
              <c:strCache>
                <c:ptCount val="3"/>
                <c:pt idx="0">
                  <c:v>LacZ control</c:v>
                </c:pt>
                <c:pt idx="1">
                  <c:v>TFEB OE</c:v>
                </c:pt>
                <c:pt idx="2">
                  <c:v>ALG12 OE</c:v>
                </c:pt>
              </c:strCache>
            </c:strRef>
          </c:cat>
          <c:val>
            <c:numRef>
              <c:f>'ALG9'!$G$38:$I$38</c:f>
              <c:numCache>
                <c:formatCode>0.00</c:formatCode>
                <c:ptCount val="3"/>
                <c:pt idx="0">
                  <c:v>0.82252154987569148</c:v>
                </c:pt>
                <c:pt idx="1">
                  <c:v>0.99221922752695457</c:v>
                </c:pt>
                <c:pt idx="2">
                  <c:v>0.88256493581320927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F-FF42-9AEC-544812FD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3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ALG11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'ALG11'!$B$40:$D$40</c:f>
                <c:numCache>
                  <c:formatCode>General</c:formatCode>
                  <c:ptCount val="3"/>
                  <c:pt idx="0">
                    <c:v>7.0722511487495976E-2</c:v>
                  </c:pt>
                  <c:pt idx="1">
                    <c:v>4.919668532598799E-2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'ALG11'!$B$37:$C$37</c:f>
              <c:strCache>
                <c:ptCount val="2"/>
                <c:pt idx="0">
                  <c:v>siRNA NT</c:v>
                </c:pt>
                <c:pt idx="1">
                  <c:v>siRNA M6PR</c:v>
                </c:pt>
              </c:strCache>
            </c:strRef>
          </c:cat>
          <c:val>
            <c:numRef>
              <c:f>'ALG11'!$B$38:$C$38</c:f>
              <c:numCache>
                <c:formatCode>0.00</c:formatCode>
                <c:ptCount val="2"/>
                <c:pt idx="0">
                  <c:v>1.1299382190214604</c:v>
                </c:pt>
                <c:pt idx="1">
                  <c:v>1.1164848659475111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C-C048-BF40-5CE09E57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2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ALG11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'ALG11'!$D$37:$F$37</c:f>
              <c:strCache>
                <c:ptCount val="3"/>
                <c:pt idx="0">
                  <c:v>siRNA cntrl</c:v>
                </c:pt>
                <c:pt idx="1">
                  <c:v>siRNA TFEB</c:v>
                </c:pt>
                <c:pt idx="2">
                  <c:v>siRNA ALG12</c:v>
                </c:pt>
              </c:strCache>
            </c:strRef>
          </c:cat>
          <c:val>
            <c:numRef>
              <c:f>'ALG11'!$D$38:$F$38</c:f>
              <c:numCache>
                <c:formatCode>0.00</c:formatCode>
                <c:ptCount val="3"/>
                <c:pt idx="0">
                  <c:v>0.8983386025807627</c:v>
                </c:pt>
                <c:pt idx="1">
                  <c:v>0.86494649585948413</c:v>
                </c:pt>
                <c:pt idx="2">
                  <c:v>0.94433555951506631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C-B141-93A7-AFBE6B5D8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ALG11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'ALG11'!$G$37:$I$37</c:f>
              <c:strCache>
                <c:ptCount val="3"/>
                <c:pt idx="0">
                  <c:v>LacZ control</c:v>
                </c:pt>
                <c:pt idx="1">
                  <c:v>TFEB OE</c:v>
                </c:pt>
                <c:pt idx="2">
                  <c:v>ALG12 OE</c:v>
                </c:pt>
              </c:strCache>
            </c:strRef>
          </c:cat>
          <c:val>
            <c:numRef>
              <c:f>'ALG11'!$G$38:$I$38</c:f>
              <c:numCache>
                <c:formatCode>0.00</c:formatCode>
                <c:ptCount val="3"/>
                <c:pt idx="0">
                  <c:v>1.011809356907281</c:v>
                </c:pt>
                <c:pt idx="1">
                  <c:v>1.1822426280724772</c:v>
                </c:pt>
                <c:pt idx="2">
                  <c:v>1.0358294416599678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C-9040-A087-5C0875E6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3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TFEB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TFEB!$G$37:$I$37</c:f>
              <c:strCache>
                <c:ptCount val="3"/>
                <c:pt idx="0">
                  <c:v>LacZ control</c:v>
                </c:pt>
                <c:pt idx="1">
                  <c:v>TFEB OE</c:v>
                </c:pt>
                <c:pt idx="2">
                  <c:v>ALG12 OE</c:v>
                </c:pt>
              </c:strCache>
            </c:strRef>
          </c:cat>
          <c:val>
            <c:numRef>
              <c:f>TFEB!$G$38:$I$38</c:f>
              <c:numCache>
                <c:formatCode>0.00</c:formatCode>
                <c:ptCount val="3"/>
                <c:pt idx="0">
                  <c:v>0.79206722470955959</c:v>
                </c:pt>
                <c:pt idx="1">
                  <c:v>0.95705410868427288</c:v>
                </c:pt>
                <c:pt idx="2">
                  <c:v>0.83878297118460321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6-2B47-A487-F268D057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mTFEBv2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mTFEBv2!$B$40:$D$40</c:f>
                <c:numCache>
                  <c:formatCode>General</c:formatCode>
                  <c:ptCount val="3"/>
                  <c:pt idx="0">
                    <c:v>0.12607155522471802</c:v>
                  </c:pt>
                  <c:pt idx="1">
                    <c:v>8.2337130132658296E-2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mTFEBv2!$B$37:$C$37</c:f>
              <c:strCache>
                <c:ptCount val="2"/>
                <c:pt idx="0">
                  <c:v>siRNA NT</c:v>
                </c:pt>
                <c:pt idx="1">
                  <c:v>siRNA M6PR</c:v>
                </c:pt>
              </c:strCache>
            </c:strRef>
          </c:cat>
          <c:val>
            <c:numRef>
              <c:f>mTFEBv2!$B$38:$C$38</c:f>
              <c:numCache>
                <c:formatCode>0.00</c:formatCode>
                <c:ptCount val="2"/>
                <c:pt idx="0">
                  <c:v>1.3301382621113715</c:v>
                </c:pt>
                <c:pt idx="1">
                  <c:v>1.0306619155368246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A-4C4D-AFAF-7132D27B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mTFEBv2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mTFEBv2!$D$37:$F$37</c:f>
              <c:strCache>
                <c:ptCount val="3"/>
                <c:pt idx="0">
                  <c:v>siRNA cntrl</c:v>
                </c:pt>
                <c:pt idx="1">
                  <c:v>siRNA TFEB</c:v>
                </c:pt>
                <c:pt idx="2">
                  <c:v>siRNA ALG12</c:v>
                </c:pt>
              </c:strCache>
            </c:strRef>
          </c:cat>
          <c:val>
            <c:numRef>
              <c:f>mTFEBv2!$D$38:$F$38</c:f>
              <c:numCache>
                <c:formatCode>0.00</c:formatCode>
                <c:ptCount val="3"/>
                <c:pt idx="0">
                  <c:v>1.0107456457139246</c:v>
                </c:pt>
                <c:pt idx="1">
                  <c:v>0.26892104361430996</c:v>
                </c:pt>
                <c:pt idx="2">
                  <c:v>0.97264997520373353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2-8545-9088-365D8999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mTFEBv2</a:t>
            </a:r>
          </a:p>
        </c:rich>
      </c:tx>
      <c:layout>
        <c:manualLayout>
          <c:xMode val="edge"/>
          <c:yMode val="edge"/>
          <c:x val="0.24687489956612566"/>
          <c:y val="0.15178051832924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mTFEBv2!$G$37:$I$37</c:f>
              <c:strCache>
                <c:ptCount val="3"/>
                <c:pt idx="0">
                  <c:v>LacZ control</c:v>
                </c:pt>
                <c:pt idx="1">
                  <c:v>TFEB OE</c:v>
                </c:pt>
                <c:pt idx="2">
                  <c:v>ALG12 OE</c:v>
                </c:pt>
              </c:strCache>
            </c:strRef>
          </c:cat>
          <c:val>
            <c:numRef>
              <c:f>mTFEBv2!$G$38:$I$38</c:f>
              <c:numCache>
                <c:formatCode>0.00</c:formatCode>
                <c:ptCount val="3"/>
                <c:pt idx="0">
                  <c:v>0.93254905848498948</c:v>
                </c:pt>
                <c:pt idx="1">
                  <c:v>1.1914264751782975</c:v>
                </c:pt>
                <c:pt idx="2">
                  <c:v>0.90269416285856852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D-3440-8BA4-0924E79C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83440"/>
        <c:axId val="1685585072"/>
      </c:barChart>
      <c:catAx>
        <c:axId val="168558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5072"/>
        <c:crosses val="autoZero"/>
        <c:auto val="1"/>
        <c:lblAlgn val="ctr"/>
        <c:lblOffset val="100"/>
        <c:noMultiLvlLbl val="0"/>
      </c:catAx>
      <c:valAx>
        <c:axId val="1685585072"/>
        <c:scaling>
          <c:orientation val="minMax"/>
          <c:max val="1.6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83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</a:t>
            </a:r>
            <a:r>
              <a:rPr lang="en-US" baseline="0"/>
              <a:t> EXPRESSION RELATIVE TO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'combined data'!$D$25</c:f>
              <c:strCache>
                <c:ptCount val="1"/>
                <c:pt idx="0">
                  <c:v>ALG2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 data'!$B$26:$B$33</c:f>
              <c:strCache>
                <c:ptCount val="8"/>
                <c:pt idx="0">
                  <c:v>siRNA NT</c:v>
                </c:pt>
                <c:pt idx="1">
                  <c:v>siRNA M6PR</c:v>
                </c:pt>
                <c:pt idx="2">
                  <c:v>siRNA cntrl</c:v>
                </c:pt>
                <c:pt idx="3">
                  <c:v>siRNA TFEB</c:v>
                </c:pt>
                <c:pt idx="4">
                  <c:v>siRNA ALG12</c:v>
                </c:pt>
                <c:pt idx="5">
                  <c:v>LacZ control</c:v>
                </c:pt>
                <c:pt idx="6">
                  <c:v>TFEB OE</c:v>
                </c:pt>
                <c:pt idx="7">
                  <c:v>ALG12 OE</c:v>
                </c:pt>
              </c:strCache>
            </c:strRef>
          </c:cat>
          <c:val>
            <c:numRef>
              <c:f>'combined data'!$D$26:$D$33</c:f>
              <c:numCache>
                <c:formatCode>General</c:formatCode>
                <c:ptCount val="8"/>
                <c:pt idx="0">
                  <c:v>1</c:v>
                </c:pt>
                <c:pt idx="1">
                  <c:v>0.89514407288648401</c:v>
                </c:pt>
                <c:pt idx="2">
                  <c:v>1</c:v>
                </c:pt>
                <c:pt idx="3">
                  <c:v>1.1467967728097122</c:v>
                </c:pt>
                <c:pt idx="4">
                  <c:v>1.1847797659622594</c:v>
                </c:pt>
                <c:pt idx="5">
                  <c:v>1</c:v>
                </c:pt>
                <c:pt idx="6">
                  <c:v>1.3759823648153748</c:v>
                </c:pt>
                <c:pt idx="7">
                  <c:v>1.2580546654356042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7-6E48-AC4D-D0269F60BA30}"/>
            </c:ext>
          </c:extLst>
        </c:ser>
        <c:ser>
          <c:idx val="2"/>
          <c:order val="1"/>
          <c:tx>
            <c:strRef>
              <c:f>'combined data'!$E$25</c:f>
              <c:strCache>
                <c:ptCount val="1"/>
                <c:pt idx="0">
                  <c:v>ALG3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 data'!$B$26:$B$33</c:f>
              <c:strCache>
                <c:ptCount val="8"/>
                <c:pt idx="0">
                  <c:v>siRNA NT</c:v>
                </c:pt>
                <c:pt idx="1">
                  <c:v>siRNA M6PR</c:v>
                </c:pt>
                <c:pt idx="2">
                  <c:v>siRNA cntrl</c:v>
                </c:pt>
                <c:pt idx="3">
                  <c:v>siRNA TFEB</c:v>
                </c:pt>
                <c:pt idx="4">
                  <c:v>siRNA ALG12</c:v>
                </c:pt>
                <c:pt idx="5">
                  <c:v>LacZ control</c:v>
                </c:pt>
                <c:pt idx="6">
                  <c:v>TFEB OE</c:v>
                </c:pt>
                <c:pt idx="7">
                  <c:v>ALG12 OE</c:v>
                </c:pt>
              </c:strCache>
            </c:strRef>
          </c:cat>
          <c:val>
            <c:numRef>
              <c:f>'combined data'!$E$26:$E$33</c:f>
              <c:numCache>
                <c:formatCode>General</c:formatCode>
                <c:ptCount val="8"/>
                <c:pt idx="0">
                  <c:v>1</c:v>
                </c:pt>
                <c:pt idx="1">
                  <c:v>0.97336860885406074</c:v>
                </c:pt>
                <c:pt idx="2">
                  <c:v>1</c:v>
                </c:pt>
                <c:pt idx="3">
                  <c:v>0.79683353071341723</c:v>
                </c:pt>
                <c:pt idx="4">
                  <c:v>0.90524356512216642</c:v>
                </c:pt>
                <c:pt idx="5">
                  <c:v>1</c:v>
                </c:pt>
                <c:pt idx="6">
                  <c:v>1.1158826418785472</c:v>
                </c:pt>
                <c:pt idx="7">
                  <c:v>0.95875118825491124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7-6E48-AC4D-D0269F60BA30}"/>
            </c:ext>
          </c:extLst>
        </c:ser>
        <c:ser>
          <c:idx val="3"/>
          <c:order val="2"/>
          <c:tx>
            <c:strRef>
              <c:f>'combined data'!$F$25</c:f>
              <c:strCache>
                <c:ptCount val="1"/>
                <c:pt idx="0">
                  <c:v>ALG9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 data'!$B$26:$B$33</c:f>
              <c:strCache>
                <c:ptCount val="8"/>
                <c:pt idx="0">
                  <c:v>siRNA NT</c:v>
                </c:pt>
                <c:pt idx="1">
                  <c:v>siRNA M6PR</c:v>
                </c:pt>
                <c:pt idx="2">
                  <c:v>siRNA cntrl</c:v>
                </c:pt>
                <c:pt idx="3">
                  <c:v>siRNA TFEB</c:v>
                </c:pt>
                <c:pt idx="4">
                  <c:v>siRNA ALG12</c:v>
                </c:pt>
                <c:pt idx="5">
                  <c:v>LacZ control</c:v>
                </c:pt>
                <c:pt idx="6">
                  <c:v>TFEB OE</c:v>
                </c:pt>
                <c:pt idx="7">
                  <c:v>ALG12 OE</c:v>
                </c:pt>
              </c:strCache>
            </c:strRef>
          </c:cat>
          <c:val>
            <c:numRef>
              <c:f>'combined data'!$F$26:$F$33</c:f>
              <c:numCache>
                <c:formatCode>General</c:formatCode>
                <c:ptCount val="8"/>
                <c:pt idx="0">
                  <c:v>1</c:v>
                </c:pt>
                <c:pt idx="1">
                  <c:v>1.0804430765893478</c:v>
                </c:pt>
                <c:pt idx="2">
                  <c:v>1</c:v>
                </c:pt>
                <c:pt idx="3">
                  <c:v>0.76734826698641456</c:v>
                </c:pt>
                <c:pt idx="4">
                  <c:v>1.014426141757969</c:v>
                </c:pt>
                <c:pt idx="5">
                  <c:v>1</c:v>
                </c:pt>
                <c:pt idx="6">
                  <c:v>1.2063139594055738</c:v>
                </c:pt>
                <c:pt idx="7">
                  <c:v>1.0729991645162271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7-6E48-AC4D-D0269F60BA30}"/>
            </c:ext>
          </c:extLst>
        </c:ser>
        <c:ser>
          <c:idx val="4"/>
          <c:order val="3"/>
          <c:tx>
            <c:strRef>
              <c:f>'combined data'!$G$25</c:f>
              <c:strCache>
                <c:ptCount val="1"/>
                <c:pt idx="0">
                  <c:v>ALG11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 data'!$B$26:$B$33</c:f>
              <c:strCache>
                <c:ptCount val="8"/>
                <c:pt idx="0">
                  <c:v>siRNA NT</c:v>
                </c:pt>
                <c:pt idx="1">
                  <c:v>siRNA M6PR</c:v>
                </c:pt>
                <c:pt idx="2">
                  <c:v>siRNA cntrl</c:v>
                </c:pt>
                <c:pt idx="3">
                  <c:v>siRNA TFEB</c:v>
                </c:pt>
                <c:pt idx="4">
                  <c:v>siRNA ALG12</c:v>
                </c:pt>
                <c:pt idx="5">
                  <c:v>LacZ control</c:v>
                </c:pt>
                <c:pt idx="6">
                  <c:v>TFEB OE</c:v>
                </c:pt>
                <c:pt idx="7">
                  <c:v>ALG12 OE</c:v>
                </c:pt>
              </c:strCache>
            </c:strRef>
          </c:cat>
          <c:val>
            <c:numRef>
              <c:f>'combined data'!$G$26:$G$33</c:f>
              <c:numCache>
                <c:formatCode>General</c:formatCode>
                <c:ptCount val="8"/>
                <c:pt idx="0">
                  <c:v>1</c:v>
                </c:pt>
                <c:pt idx="1">
                  <c:v>0.98809372685384511</c:v>
                </c:pt>
                <c:pt idx="2">
                  <c:v>1</c:v>
                </c:pt>
                <c:pt idx="3">
                  <c:v>0.96282904171617567</c:v>
                </c:pt>
                <c:pt idx="4">
                  <c:v>1.0512022491320787</c:v>
                </c:pt>
                <c:pt idx="5">
                  <c:v>1</c:v>
                </c:pt>
                <c:pt idx="6">
                  <c:v>1.1684440551984479</c:v>
                </c:pt>
                <c:pt idx="7">
                  <c:v>1.0237397337637864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D7-6E48-AC4D-D0269F60BA30}"/>
            </c:ext>
          </c:extLst>
        </c:ser>
        <c:ser>
          <c:idx val="0"/>
          <c:order val="4"/>
          <c:tx>
            <c:strRef>
              <c:f>'combined data'!$C$25</c:f>
              <c:strCache>
                <c:ptCount val="1"/>
                <c:pt idx="0">
                  <c:v>ALG12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data'!$B$26:$B$33</c:f>
              <c:strCache>
                <c:ptCount val="8"/>
                <c:pt idx="0">
                  <c:v>siRNA NT</c:v>
                </c:pt>
                <c:pt idx="1">
                  <c:v>siRNA M6PR</c:v>
                </c:pt>
                <c:pt idx="2">
                  <c:v>siRNA cntrl</c:v>
                </c:pt>
                <c:pt idx="3">
                  <c:v>siRNA TFEB</c:v>
                </c:pt>
                <c:pt idx="4">
                  <c:v>siRNA ALG12</c:v>
                </c:pt>
                <c:pt idx="5">
                  <c:v>LacZ control</c:v>
                </c:pt>
                <c:pt idx="6">
                  <c:v>TFEB OE</c:v>
                </c:pt>
                <c:pt idx="7">
                  <c:v>ALG12 OE</c:v>
                </c:pt>
              </c:strCache>
            </c:strRef>
          </c:cat>
          <c:val>
            <c:numRef>
              <c:f>'combined data'!$C$26:$C$33</c:f>
              <c:numCache>
                <c:formatCode>General</c:formatCode>
                <c:ptCount val="8"/>
                <c:pt idx="0">
                  <c:v>1</c:v>
                </c:pt>
                <c:pt idx="1">
                  <c:v>0.79052819506472471</c:v>
                </c:pt>
                <c:pt idx="2">
                  <c:v>1</c:v>
                </c:pt>
                <c:pt idx="3">
                  <c:v>0.96389487278585118</c:v>
                </c:pt>
                <c:pt idx="4">
                  <c:v>0.30964280904974661</c:v>
                </c:pt>
                <c:pt idx="5">
                  <c:v>1</c:v>
                </c:pt>
                <c:pt idx="6">
                  <c:v>1.2098965571805851</c:v>
                </c:pt>
                <c:pt idx="7">
                  <c:v>0.86199434952138709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7-6E48-AC4D-D0269F60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093263"/>
        <c:axId val="591364255"/>
      </c:barChart>
      <c:catAx>
        <c:axId val="5620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4255"/>
        <c:crosses val="autoZero"/>
        <c:auto val="1"/>
        <c:lblAlgn val="ctr"/>
        <c:lblOffset val="100"/>
        <c:noMultiLvlLbl val="0"/>
      </c:catAx>
      <c:valAx>
        <c:axId val="5913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TFEB</a:t>
            </a:r>
            <a:r>
              <a:rPr lang="en-US" baseline="0"/>
              <a:t> EXPRESSION RELATIVE TO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TFEB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data'!$B$61:$I$61</c:f>
              <c:strCache>
                <c:ptCount val="8"/>
                <c:pt idx="0">
                  <c:v>siRNA NT</c:v>
                </c:pt>
                <c:pt idx="1">
                  <c:v>siRNA M6PR</c:v>
                </c:pt>
                <c:pt idx="2">
                  <c:v>siRNA cntrl</c:v>
                </c:pt>
                <c:pt idx="3">
                  <c:v>siRNA TFEB</c:v>
                </c:pt>
                <c:pt idx="4">
                  <c:v>siRNA ALG12</c:v>
                </c:pt>
                <c:pt idx="5">
                  <c:v>LacZ control</c:v>
                </c:pt>
                <c:pt idx="6">
                  <c:v>TFEB OE</c:v>
                </c:pt>
                <c:pt idx="7">
                  <c:v>ALG12 OE</c:v>
                </c:pt>
              </c:strCache>
            </c:strRef>
          </c:cat>
          <c:val>
            <c:numRef>
              <c:f>'combined data'!$B$64:$I$64</c:f>
              <c:numCache>
                <c:formatCode>General</c:formatCode>
                <c:ptCount val="8"/>
                <c:pt idx="0">
                  <c:v>1</c:v>
                </c:pt>
                <c:pt idx="1">
                  <c:v>1.0279699302173657</c:v>
                </c:pt>
                <c:pt idx="2">
                  <c:v>1</c:v>
                </c:pt>
                <c:pt idx="3">
                  <c:v>0.17991131751455958</c:v>
                </c:pt>
                <c:pt idx="4">
                  <c:v>1.049211836621772</c:v>
                </c:pt>
                <c:pt idx="5">
                  <c:v>1</c:v>
                </c:pt>
                <c:pt idx="6">
                  <c:v>1.2082990923342545</c:v>
                </c:pt>
                <c:pt idx="7">
                  <c:v>1.0589795222143847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E-0448-97B3-E152A8FB2446}"/>
            </c:ext>
          </c:extLst>
        </c:ser>
        <c:ser>
          <c:idx val="1"/>
          <c:order val="1"/>
          <c:tx>
            <c:v>TFEBv2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data'!$B$61:$I$61</c:f>
              <c:strCache>
                <c:ptCount val="8"/>
                <c:pt idx="0">
                  <c:v>siRNA NT</c:v>
                </c:pt>
                <c:pt idx="1">
                  <c:v>siRNA M6PR</c:v>
                </c:pt>
                <c:pt idx="2">
                  <c:v>siRNA cntrl</c:v>
                </c:pt>
                <c:pt idx="3">
                  <c:v>siRNA TFEB</c:v>
                </c:pt>
                <c:pt idx="4">
                  <c:v>siRNA ALG12</c:v>
                </c:pt>
                <c:pt idx="5">
                  <c:v>LacZ control</c:v>
                </c:pt>
                <c:pt idx="6">
                  <c:v>TFEB OE</c:v>
                </c:pt>
                <c:pt idx="7">
                  <c:v>ALG12 OE</c:v>
                </c:pt>
              </c:strCache>
            </c:strRef>
          </c:cat>
          <c:val>
            <c:numRef>
              <c:f>'combined data'!$B$65:$I$65</c:f>
              <c:numCache>
                <c:formatCode>General</c:formatCode>
                <c:ptCount val="8"/>
                <c:pt idx="0">
                  <c:v>1</c:v>
                </c:pt>
                <c:pt idx="1">
                  <c:v>0.77485322007113877</c:v>
                </c:pt>
                <c:pt idx="2">
                  <c:v>1</c:v>
                </c:pt>
                <c:pt idx="3">
                  <c:v>0.26606203524563465</c:v>
                </c:pt>
                <c:pt idx="4">
                  <c:v>0.96230933996922363</c:v>
                </c:pt>
                <c:pt idx="5">
                  <c:v>1</c:v>
                </c:pt>
                <c:pt idx="6">
                  <c:v>1.2776019281107611</c:v>
                </c:pt>
                <c:pt idx="7">
                  <c:v>0.9679857103979892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E-0448-97B3-E152A8FB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936015"/>
        <c:axId val="590674111"/>
      </c:barChart>
      <c:catAx>
        <c:axId val="55293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74111"/>
        <c:crosses val="autoZero"/>
        <c:auto val="1"/>
        <c:lblAlgn val="ctr"/>
        <c:lblOffset val="100"/>
        <c:noMultiLvlLbl val="0"/>
      </c:catAx>
      <c:valAx>
        <c:axId val="5906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TFEB isoforms in siRNA treated</a:t>
            </a:r>
            <a:r>
              <a:rPr lang="en-US" baseline="0"/>
              <a:t> Hepa1-6 cells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data'!$Q$68</c:f>
              <c:strCache>
                <c:ptCount val="1"/>
                <c:pt idx="0">
                  <c:v>siRNA cntrl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data'!$P$69:$P$72</c:f>
              <c:strCache>
                <c:ptCount val="4"/>
                <c:pt idx="0">
                  <c:v>TFEB</c:v>
                </c:pt>
                <c:pt idx="1">
                  <c:v>TFEBv1</c:v>
                </c:pt>
                <c:pt idx="2">
                  <c:v>TFEBv2</c:v>
                </c:pt>
                <c:pt idx="3">
                  <c:v>TFEBv3</c:v>
                </c:pt>
              </c:strCache>
            </c:strRef>
          </c:cat>
          <c:val>
            <c:numRef>
              <c:f>'combined data'!$Q$69:$Q$72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2-D24D-9378-92991EEC626B}"/>
            </c:ext>
          </c:extLst>
        </c:ser>
        <c:ser>
          <c:idx val="1"/>
          <c:order val="1"/>
          <c:tx>
            <c:strRef>
              <c:f>'combined data'!$R$68</c:f>
              <c:strCache>
                <c:ptCount val="1"/>
                <c:pt idx="0">
                  <c:v>siRNA TFEB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data'!$P$69:$P$72</c:f>
              <c:strCache>
                <c:ptCount val="4"/>
                <c:pt idx="0">
                  <c:v>TFEB</c:v>
                </c:pt>
                <c:pt idx="1">
                  <c:v>TFEBv1</c:v>
                </c:pt>
                <c:pt idx="2">
                  <c:v>TFEBv2</c:v>
                </c:pt>
                <c:pt idx="3">
                  <c:v>TFEBv3</c:v>
                </c:pt>
              </c:strCache>
            </c:strRef>
          </c:cat>
          <c:val>
            <c:numRef>
              <c:f>'combined data'!$R$69:$R$72</c:f>
              <c:numCache>
                <c:formatCode>General</c:formatCode>
                <c:ptCount val="4"/>
                <c:pt idx="0">
                  <c:v>0.17991131751455958</c:v>
                </c:pt>
                <c:pt idx="1">
                  <c:v>1.4257746064660148</c:v>
                </c:pt>
                <c:pt idx="2">
                  <c:v>0.26606203524563465</c:v>
                </c:pt>
                <c:pt idx="3">
                  <c:v>0.96547449306878774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2-D24D-9378-92991EEC6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547215"/>
        <c:axId val="593135039"/>
      </c:barChart>
      <c:catAx>
        <c:axId val="5945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5039"/>
        <c:crosses val="autoZero"/>
        <c:auto val="1"/>
        <c:lblAlgn val="ctr"/>
        <c:lblOffset val="100"/>
        <c:noMultiLvlLbl val="0"/>
      </c:catAx>
      <c:valAx>
        <c:axId val="5931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4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40</xdr:row>
      <xdr:rowOff>101600</xdr:rowOff>
    </xdr:from>
    <xdr:to>
      <xdr:col>7</xdr:col>
      <xdr:colOff>317500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6C00D-247C-C64E-9272-1800C6EED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40</xdr:row>
      <xdr:rowOff>76200</xdr:rowOff>
    </xdr:from>
    <xdr:to>
      <xdr:col>10</xdr:col>
      <xdr:colOff>393700</xdr:colOff>
      <xdr:row>59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6B673-E7DC-294E-A697-1DAFB2277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558800</xdr:colOff>
      <xdr:row>40</xdr:row>
      <xdr:rowOff>152400</xdr:rowOff>
    </xdr:from>
    <xdr:to>
      <xdr:col>13</xdr:col>
      <xdr:colOff>596900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3850A-8A95-1644-8B13-E7D5EA75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40</xdr:row>
      <xdr:rowOff>139700</xdr:rowOff>
    </xdr:from>
    <xdr:to>
      <xdr:col>7</xdr:col>
      <xdr:colOff>330200</xdr:colOff>
      <xdr:row>58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B1072-7C5D-044F-BE30-0B0387DF3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40</xdr:row>
      <xdr:rowOff>76200</xdr:rowOff>
    </xdr:from>
    <xdr:to>
      <xdr:col>10</xdr:col>
      <xdr:colOff>393700</xdr:colOff>
      <xdr:row>59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54049-47E9-BF4B-B339-570DF1BA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40</xdr:row>
      <xdr:rowOff>101600</xdr:rowOff>
    </xdr:from>
    <xdr:to>
      <xdr:col>13</xdr:col>
      <xdr:colOff>609600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B922F9-BBBC-9441-92AA-38901DCA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603250</xdr:colOff>
      <xdr:row>34</xdr:row>
      <xdr:rowOff>114300</xdr:rowOff>
    </xdr:from>
    <xdr:to>
      <xdr:col>11</xdr:col>
      <xdr:colOff>660400</xdr:colOff>
      <xdr:row>58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31ECB-D087-A34B-9E6A-DDE3023AC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577850</xdr:colOff>
      <xdr:row>71</xdr:row>
      <xdr:rowOff>50800</xdr:rowOff>
    </xdr:from>
    <xdr:to>
      <xdr:col>10</xdr:col>
      <xdr:colOff>508000</xdr:colOff>
      <xdr:row>92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CF1558-964B-F54D-8017-B9898D7A8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75</xdr:row>
      <xdr:rowOff>25400</xdr:rowOff>
    </xdr:from>
    <xdr:to>
      <xdr:col>18</xdr:col>
      <xdr:colOff>444500</xdr:colOff>
      <xdr:row>91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D06BA-F0D3-0549-82D2-DB224009A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596900</xdr:colOff>
      <xdr:row>18</xdr:row>
      <xdr:rowOff>0</xdr:rowOff>
    </xdr:from>
    <xdr:to>
      <xdr:col>20</xdr:col>
      <xdr:colOff>381000</xdr:colOff>
      <xdr:row>36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294DD7-1072-8D42-864B-BF34C8EDE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609600</xdr:colOff>
      <xdr:row>37</xdr:row>
      <xdr:rowOff>25400</xdr:rowOff>
    </xdr:from>
    <xdr:to>
      <xdr:col>20</xdr:col>
      <xdr:colOff>393700</xdr:colOff>
      <xdr:row>55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94BF45-395E-794B-A436-5F1A7DCFE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40</xdr:row>
      <xdr:rowOff>101600</xdr:rowOff>
    </xdr:from>
    <xdr:to>
      <xdr:col>7</xdr:col>
      <xdr:colOff>317500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AF9C7-D1FE-A34D-BED3-C91467BE6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40</xdr:row>
      <xdr:rowOff>76200</xdr:rowOff>
    </xdr:from>
    <xdr:to>
      <xdr:col>10</xdr:col>
      <xdr:colOff>393700</xdr:colOff>
      <xdr:row>59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99A20-9B2C-C942-BCC2-EFF4A517E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40</xdr:row>
      <xdr:rowOff>101600</xdr:rowOff>
    </xdr:from>
    <xdr:to>
      <xdr:col>13</xdr:col>
      <xdr:colOff>609600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EE43F8-4110-8245-B400-2F4257885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40</xdr:row>
      <xdr:rowOff>101600</xdr:rowOff>
    </xdr:from>
    <xdr:to>
      <xdr:col>7</xdr:col>
      <xdr:colOff>317500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084F2-8CCD-7346-83D0-3226D63B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40</xdr:row>
      <xdr:rowOff>76200</xdr:rowOff>
    </xdr:from>
    <xdr:to>
      <xdr:col>10</xdr:col>
      <xdr:colOff>393700</xdr:colOff>
      <xdr:row>59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A64B8-061F-4841-A3C5-B9EC8EB55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40</xdr:row>
      <xdr:rowOff>101600</xdr:rowOff>
    </xdr:from>
    <xdr:to>
      <xdr:col>13</xdr:col>
      <xdr:colOff>609600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2E9CBE-6AF3-7B48-85F3-C08CA4951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40</xdr:row>
      <xdr:rowOff>101600</xdr:rowOff>
    </xdr:from>
    <xdr:to>
      <xdr:col>7</xdr:col>
      <xdr:colOff>317500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5C066-DC0F-E74F-BD64-7333F19E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40</xdr:row>
      <xdr:rowOff>76200</xdr:rowOff>
    </xdr:from>
    <xdr:to>
      <xdr:col>10</xdr:col>
      <xdr:colOff>393700</xdr:colOff>
      <xdr:row>59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5E379-BB89-6C47-A4F6-820D67BC2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40</xdr:row>
      <xdr:rowOff>101600</xdr:rowOff>
    </xdr:from>
    <xdr:to>
      <xdr:col>13</xdr:col>
      <xdr:colOff>609600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38660-D64D-CA4E-9C69-B5532938F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40</xdr:row>
      <xdr:rowOff>101600</xdr:rowOff>
    </xdr:from>
    <xdr:to>
      <xdr:col>7</xdr:col>
      <xdr:colOff>317500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A5AB8-AC16-0846-8ADA-7F818C738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40</xdr:row>
      <xdr:rowOff>76200</xdr:rowOff>
    </xdr:from>
    <xdr:to>
      <xdr:col>10</xdr:col>
      <xdr:colOff>393700</xdr:colOff>
      <xdr:row>59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6B78C-1BF5-6F4E-A22C-5E146C820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40</xdr:row>
      <xdr:rowOff>101600</xdr:rowOff>
    </xdr:from>
    <xdr:to>
      <xdr:col>13</xdr:col>
      <xdr:colOff>609600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E1EC2-DACB-FC47-8382-D90534BE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40</xdr:row>
      <xdr:rowOff>101600</xdr:rowOff>
    </xdr:from>
    <xdr:to>
      <xdr:col>7</xdr:col>
      <xdr:colOff>317500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025B2-D1E3-4247-9120-D7C02899E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40</xdr:row>
      <xdr:rowOff>76200</xdr:rowOff>
    </xdr:from>
    <xdr:to>
      <xdr:col>10</xdr:col>
      <xdr:colOff>393700</xdr:colOff>
      <xdr:row>59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305EE-A66A-1B42-9720-66BFCADE9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40</xdr:row>
      <xdr:rowOff>101600</xdr:rowOff>
    </xdr:from>
    <xdr:to>
      <xdr:col>13</xdr:col>
      <xdr:colOff>609600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CD7423-11D6-CB45-AE7F-CEF98D57A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4A5D-CCC8-4B45-8B87-3E960E74B640}">
  <sheetPr>
    <pageSetUpPr fitToPage="1"/>
  </sheetPr>
  <dimension ref="A1:AD29"/>
  <sheetViews>
    <sheetView zoomScale="150" workbookViewId="0">
      <selection activeCell="N21" sqref="N21"/>
    </sheetView>
  </sheetViews>
  <sheetFormatPr baseColWidth="10" defaultColWidth="2.6640625" defaultRowHeight="13" customHeight="1" x14ac:dyDescent="0.15"/>
  <cols>
    <col min="1" max="25" width="3.83203125" style="27" customWidth="1"/>
    <col min="26" max="26" width="8.6640625" style="27" customWidth="1"/>
    <col min="27" max="27" width="9" style="27" customWidth="1"/>
    <col min="28" max="28" width="13.6640625" style="27" customWidth="1"/>
    <col min="29" max="29" width="16.6640625" style="27" customWidth="1"/>
    <col min="30" max="30" width="8.6640625" style="27" customWidth="1"/>
    <col min="31" max="31" width="14" style="27" customWidth="1"/>
    <col min="32" max="32" width="9.83203125" style="27" customWidth="1"/>
    <col min="33" max="33" width="6.5" style="27" customWidth="1"/>
    <col min="34" max="34" width="5.1640625" style="27" customWidth="1"/>
    <col min="35" max="35" width="6.6640625" style="27" customWidth="1"/>
    <col min="36" max="36" width="6.33203125" style="27" bestFit="1" customWidth="1"/>
    <col min="37" max="37" width="4.33203125" style="27" bestFit="1" customWidth="1"/>
    <col min="38" max="16384" width="2.6640625" style="27"/>
  </cols>
  <sheetData>
    <row r="1" spans="1:30" s="2" customFormat="1" ht="13" customHeight="1" thickBot="1" x14ac:dyDescent="0.2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2" t="s">
        <v>404</v>
      </c>
      <c r="AA1" s="4"/>
      <c r="AB1" s="4"/>
      <c r="AC1" s="4"/>
      <c r="AD1" s="4"/>
    </row>
    <row r="2" spans="1:30" s="2" customFormat="1" ht="13" customHeight="1" x14ac:dyDescent="0.15">
      <c r="A2" s="2" t="s">
        <v>405</v>
      </c>
      <c r="B2" s="5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1000</v>
      </c>
      <c r="O2" s="6">
        <v>100</v>
      </c>
      <c r="P2" s="6">
        <v>10</v>
      </c>
      <c r="Q2" s="6">
        <v>1</v>
      </c>
      <c r="R2" s="6">
        <v>0</v>
      </c>
      <c r="S2" s="6"/>
      <c r="T2" s="6"/>
      <c r="U2" s="6"/>
      <c r="V2" s="6"/>
      <c r="W2" s="6"/>
      <c r="X2" s="6"/>
      <c r="Y2" s="7"/>
      <c r="Z2" s="8" t="s">
        <v>406</v>
      </c>
      <c r="AA2" s="9" t="s">
        <v>407</v>
      </c>
      <c r="AB2" s="9" t="s">
        <v>408</v>
      </c>
    </row>
    <row r="3" spans="1:30" s="2" customFormat="1" ht="13" customHeight="1" x14ac:dyDescent="0.15">
      <c r="A3" s="2" t="s">
        <v>409</v>
      </c>
      <c r="B3" s="10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1000</v>
      </c>
      <c r="O3" s="11">
        <v>100</v>
      </c>
      <c r="P3" s="11">
        <v>10</v>
      </c>
      <c r="Q3" s="11">
        <v>1</v>
      </c>
      <c r="R3" s="11">
        <v>0</v>
      </c>
      <c r="S3" s="11"/>
      <c r="T3" s="11"/>
      <c r="U3" s="11"/>
      <c r="V3" s="11"/>
      <c r="W3" s="11"/>
      <c r="X3" s="11"/>
      <c r="Y3" s="12"/>
      <c r="Z3" s="8"/>
      <c r="AA3" s="13">
        <v>1</v>
      </c>
      <c r="AB3" s="13" t="s">
        <v>103</v>
      </c>
    </row>
    <row r="4" spans="1:30" s="2" customFormat="1" ht="13" customHeight="1" x14ac:dyDescent="0.15">
      <c r="A4" s="2" t="s">
        <v>410</v>
      </c>
      <c r="B4" s="10">
        <v>1</v>
      </c>
      <c r="C4" s="11">
        <v>2</v>
      </c>
      <c r="D4" s="11">
        <v>3</v>
      </c>
      <c r="E4" s="11">
        <v>4</v>
      </c>
      <c r="F4" s="11">
        <v>5</v>
      </c>
      <c r="G4" s="11">
        <v>6</v>
      </c>
      <c r="H4" s="11">
        <v>7</v>
      </c>
      <c r="I4" s="11">
        <v>8</v>
      </c>
      <c r="J4" s="11">
        <v>9</v>
      </c>
      <c r="K4" s="11">
        <v>10</v>
      </c>
      <c r="L4" s="11">
        <v>11</v>
      </c>
      <c r="M4" s="11">
        <v>12</v>
      </c>
      <c r="N4" s="11">
        <v>1000</v>
      </c>
      <c r="O4" s="11">
        <v>100</v>
      </c>
      <c r="P4" s="11">
        <v>10</v>
      </c>
      <c r="Q4" s="11">
        <v>1</v>
      </c>
      <c r="R4" s="11">
        <v>0</v>
      </c>
      <c r="S4" s="11"/>
      <c r="T4" s="11"/>
      <c r="U4" s="11"/>
      <c r="V4" s="11"/>
      <c r="W4" s="11"/>
      <c r="X4" s="11"/>
      <c r="Y4" s="12"/>
      <c r="Z4" s="14" t="s">
        <v>411</v>
      </c>
      <c r="AA4" s="13">
        <v>2</v>
      </c>
      <c r="AB4" s="13" t="s">
        <v>112</v>
      </c>
    </row>
    <row r="5" spans="1:30" s="2" customFormat="1" ht="13" customHeight="1" x14ac:dyDescent="0.15">
      <c r="A5" s="2" t="s">
        <v>412</v>
      </c>
      <c r="B5" s="10">
        <v>1</v>
      </c>
      <c r="C5" s="11">
        <v>2</v>
      </c>
      <c r="D5" s="11">
        <v>3</v>
      </c>
      <c r="E5" s="11">
        <v>4</v>
      </c>
      <c r="F5" s="11">
        <v>5</v>
      </c>
      <c r="G5" s="11">
        <v>6</v>
      </c>
      <c r="H5" s="11">
        <v>7</v>
      </c>
      <c r="I5" s="11">
        <v>8</v>
      </c>
      <c r="J5" s="11">
        <v>9</v>
      </c>
      <c r="K5" s="11">
        <v>10</v>
      </c>
      <c r="L5" s="11">
        <v>11</v>
      </c>
      <c r="M5" s="11">
        <v>12</v>
      </c>
      <c r="N5" s="11">
        <v>1000</v>
      </c>
      <c r="O5" s="11">
        <v>100</v>
      </c>
      <c r="P5" s="11">
        <v>10</v>
      </c>
      <c r="Q5" s="11">
        <v>1</v>
      </c>
      <c r="R5" s="11">
        <v>0</v>
      </c>
      <c r="S5" s="11"/>
      <c r="T5" s="11"/>
      <c r="U5" s="11"/>
      <c r="V5" s="11"/>
      <c r="W5" s="11"/>
      <c r="X5" s="11"/>
      <c r="Y5" s="12"/>
      <c r="Z5" s="8"/>
      <c r="AA5" s="13">
        <v>3</v>
      </c>
      <c r="AB5" s="13" t="s">
        <v>114</v>
      </c>
    </row>
    <row r="6" spans="1:30" s="2" customFormat="1" ht="13" customHeight="1" x14ac:dyDescent="0.15">
      <c r="A6" s="2" t="s">
        <v>413</v>
      </c>
      <c r="B6" s="10">
        <v>1</v>
      </c>
      <c r="C6" s="11">
        <v>2</v>
      </c>
      <c r="D6" s="11">
        <v>3</v>
      </c>
      <c r="E6" s="11">
        <v>4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1">
        <v>10</v>
      </c>
      <c r="L6" s="11">
        <v>11</v>
      </c>
      <c r="M6" s="11">
        <v>12</v>
      </c>
      <c r="N6" s="11">
        <v>1000</v>
      </c>
      <c r="O6" s="11">
        <v>100</v>
      </c>
      <c r="P6" s="11">
        <v>10</v>
      </c>
      <c r="Q6" s="11">
        <v>1</v>
      </c>
      <c r="R6" s="11">
        <v>0</v>
      </c>
      <c r="S6" s="11"/>
      <c r="T6" s="11"/>
      <c r="U6" s="11"/>
      <c r="V6" s="11"/>
      <c r="W6" s="11"/>
      <c r="X6" s="11"/>
      <c r="Y6" s="12"/>
      <c r="Z6" s="8" t="s">
        <v>195</v>
      </c>
      <c r="AA6" s="13">
        <v>4</v>
      </c>
      <c r="AB6" s="13" t="s">
        <v>116</v>
      </c>
    </row>
    <row r="7" spans="1:30" s="2" customFormat="1" ht="13" customHeight="1" x14ac:dyDescent="0.15">
      <c r="A7" s="2" t="s">
        <v>414</v>
      </c>
      <c r="B7" s="10">
        <v>1</v>
      </c>
      <c r="C7" s="11">
        <v>2</v>
      </c>
      <c r="D7" s="11">
        <v>3</v>
      </c>
      <c r="E7" s="11">
        <v>4</v>
      </c>
      <c r="F7" s="11">
        <v>5</v>
      </c>
      <c r="G7" s="11">
        <v>6</v>
      </c>
      <c r="H7" s="11">
        <v>7</v>
      </c>
      <c r="I7" s="11">
        <v>8</v>
      </c>
      <c r="J7" s="11">
        <v>9</v>
      </c>
      <c r="K7" s="11">
        <v>10</v>
      </c>
      <c r="L7" s="11">
        <v>11</v>
      </c>
      <c r="M7" s="11">
        <v>12</v>
      </c>
      <c r="N7" s="11">
        <v>1000</v>
      </c>
      <c r="O7" s="11">
        <v>100</v>
      </c>
      <c r="P7" s="11">
        <v>10</v>
      </c>
      <c r="Q7" s="11">
        <v>1</v>
      </c>
      <c r="R7" s="11">
        <v>0</v>
      </c>
      <c r="S7" s="11"/>
      <c r="T7" s="11"/>
      <c r="U7" s="11"/>
      <c r="V7" s="11"/>
      <c r="W7" s="11"/>
      <c r="X7" s="11"/>
      <c r="Y7" s="12"/>
      <c r="Z7" s="8"/>
      <c r="AA7" s="13">
        <v>5</v>
      </c>
      <c r="AB7" s="13" t="s">
        <v>118</v>
      </c>
    </row>
    <row r="8" spans="1:30" s="2" customFormat="1" ht="13" customHeight="1" x14ac:dyDescent="0.15">
      <c r="A8" s="2" t="s">
        <v>415</v>
      </c>
      <c r="B8" s="10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1000</v>
      </c>
      <c r="O8" s="11">
        <v>100</v>
      </c>
      <c r="P8" s="11">
        <v>10</v>
      </c>
      <c r="Q8" s="11">
        <v>1</v>
      </c>
      <c r="R8" s="11">
        <v>0</v>
      </c>
      <c r="S8" s="11"/>
      <c r="T8" s="11"/>
      <c r="U8" s="11"/>
      <c r="V8" s="11"/>
      <c r="W8" s="11"/>
      <c r="X8" s="11"/>
      <c r="Y8" s="12"/>
      <c r="Z8" s="8" t="s">
        <v>416</v>
      </c>
      <c r="AA8" s="13">
        <v>6</v>
      </c>
      <c r="AB8" s="13" t="s">
        <v>120</v>
      </c>
    </row>
    <row r="9" spans="1:30" s="2" customFormat="1" ht="13" customHeight="1" x14ac:dyDescent="0.15">
      <c r="A9" s="2" t="s">
        <v>417</v>
      </c>
      <c r="B9" s="10">
        <v>1</v>
      </c>
      <c r="C9" s="11">
        <v>2</v>
      </c>
      <c r="D9" s="11">
        <v>3</v>
      </c>
      <c r="E9" s="11">
        <v>4</v>
      </c>
      <c r="F9" s="11">
        <v>5</v>
      </c>
      <c r="G9" s="11">
        <v>6</v>
      </c>
      <c r="H9" s="11">
        <v>7</v>
      </c>
      <c r="I9" s="11">
        <v>8</v>
      </c>
      <c r="J9" s="11">
        <v>9</v>
      </c>
      <c r="K9" s="11">
        <v>10</v>
      </c>
      <c r="L9" s="11">
        <v>11</v>
      </c>
      <c r="M9" s="11">
        <v>12</v>
      </c>
      <c r="N9" s="11">
        <v>1000</v>
      </c>
      <c r="O9" s="11">
        <v>100</v>
      </c>
      <c r="P9" s="11">
        <v>10</v>
      </c>
      <c r="Q9" s="11">
        <v>1</v>
      </c>
      <c r="R9" s="11">
        <v>0</v>
      </c>
      <c r="S9" s="11"/>
      <c r="T9" s="11"/>
      <c r="U9" s="11"/>
      <c r="V9" s="11"/>
      <c r="W9" s="11"/>
      <c r="X9" s="11"/>
      <c r="Y9" s="12"/>
      <c r="Z9" s="8"/>
      <c r="AA9" s="13">
        <v>7</v>
      </c>
      <c r="AB9" s="13" t="s">
        <v>122</v>
      </c>
    </row>
    <row r="10" spans="1:30" s="2" customFormat="1" ht="13" customHeight="1" x14ac:dyDescent="0.15">
      <c r="A10" s="2" t="s">
        <v>418</v>
      </c>
      <c r="B10" s="10">
        <v>1</v>
      </c>
      <c r="C10" s="11">
        <v>2</v>
      </c>
      <c r="D10" s="11">
        <v>3</v>
      </c>
      <c r="E10" s="11">
        <v>4</v>
      </c>
      <c r="F10" s="11">
        <v>5</v>
      </c>
      <c r="G10" s="11">
        <v>6</v>
      </c>
      <c r="H10" s="11">
        <v>7</v>
      </c>
      <c r="I10" s="11">
        <v>8</v>
      </c>
      <c r="J10" s="11">
        <v>9</v>
      </c>
      <c r="K10" s="11">
        <v>10</v>
      </c>
      <c r="L10" s="11">
        <v>11</v>
      </c>
      <c r="M10" s="11">
        <v>12</v>
      </c>
      <c r="N10" s="11">
        <v>1000</v>
      </c>
      <c r="O10" s="11">
        <v>100</v>
      </c>
      <c r="P10" s="11">
        <v>10</v>
      </c>
      <c r="Q10" s="11">
        <v>1</v>
      </c>
      <c r="R10" s="11">
        <v>0</v>
      </c>
      <c r="S10" s="11"/>
      <c r="T10" s="11"/>
      <c r="U10" s="11"/>
      <c r="V10" s="11"/>
      <c r="W10" s="11"/>
      <c r="X10" s="11"/>
      <c r="Y10" s="12"/>
      <c r="Z10" s="14" t="s">
        <v>419</v>
      </c>
      <c r="AA10" s="13">
        <v>8</v>
      </c>
      <c r="AB10" s="13" t="s">
        <v>124</v>
      </c>
    </row>
    <row r="11" spans="1:30" s="2" customFormat="1" ht="13" customHeight="1" x14ac:dyDescent="0.15">
      <c r="A11" s="2" t="s">
        <v>420</v>
      </c>
      <c r="B11" s="10">
        <v>1</v>
      </c>
      <c r="C11" s="11">
        <v>2</v>
      </c>
      <c r="D11" s="11">
        <v>3</v>
      </c>
      <c r="E11" s="11">
        <v>4</v>
      </c>
      <c r="F11" s="11">
        <v>5</v>
      </c>
      <c r="G11" s="11">
        <v>6</v>
      </c>
      <c r="H11" s="11">
        <v>7</v>
      </c>
      <c r="I11" s="11">
        <v>8</v>
      </c>
      <c r="J11" s="11">
        <v>9</v>
      </c>
      <c r="K11" s="11">
        <v>10</v>
      </c>
      <c r="L11" s="11">
        <v>11</v>
      </c>
      <c r="M11" s="11">
        <v>12</v>
      </c>
      <c r="N11" s="11">
        <v>1000</v>
      </c>
      <c r="O11" s="11">
        <v>100</v>
      </c>
      <c r="P11" s="11">
        <v>10</v>
      </c>
      <c r="Q11" s="11">
        <v>1</v>
      </c>
      <c r="R11" s="11">
        <v>0</v>
      </c>
      <c r="S11" s="11"/>
      <c r="T11" s="11"/>
      <c r="U11" s="11"/>
      <c r="V11" s="11"/>
      <c r="W11" s="11"/>
      <c r="X11" s="11"/>
      <c r="Y11" s="12"/>
      <c r="Z11" s="8"/>
      <c r="AA11" s="13">
        <v>9</v>
      </c>
      <c r="AB11" s="13" t="s">
        <v>421</v>
      </c>
    </row>
    <row r="12" spans="1:30" s="2" customFormat="1" ht="13" customHeight="1" x14ac:dyDescent="0.15">
      <c r="A12" s="2" t="s">
        <v>422</v>
      </c>
      <c r="B12" s="10">
        <v>1</v>
      </c>
      <c r="C12" s="11">
        <v>2</v>
      </c>
      <c r="D12" s="11">
        <v>3</v>
      </c>
      <c r="E12" s="11">
        <v>4</v>
      </c>
      <c r="F12" s="11">
        <v>5</v>
      </c>
      <c r="G12" s="11">
        <v>6</v>
      </c>
      <c r="H12" s="11">
        <v>7</v>
      </c>
      <c r="I12" s="11">
        <v>8</v>
      </c>
      <c r="J12" s="11">
        <v>9</v>
      </c>
      <c r="K12" s="11">
        <v>10</v>
      </c>
      <c r="L12" s="11">
        <v>11</v>
      </c>
      <c r="M12" s="11">
        <v>12</v>
      </c>
      <c r="N12" s="11">
        <v>1000</v>
      </c>
      <c r="O12" s="11">
        <v>100</v>
      </c>
      <c r="P12" s="11">
        <v>10</v>
      </c>
      <c r="Q12" s="11">
        <v>1</v>
      </c>
      <c r="R12" s="11">
        <v>0</v>
      </c>
      <c r="S12" s="11"/>
      <c r="T12" s="11"/>
      <c r="U12" s="11"/>
      <c r="V12" s="11"/>
      <c r="W12" s="11"/>
      <c r="X12" s="11"/>
      <c r="Y12" s="12"/>
      <c r="Z12" s="8" t="s">
        <v>423</v>
      </c>
      <c r="AA12" s="13">
        <v>10</v>
      </c>
      <c r="AB12" s="13" t="s">
        <v>128</v>
      </c>
    </row>
    <row r="13" spans="1:30" s="2" customFormat="1" ht="13" customHeight="1" x14ac:dyDescent="0.15">
      <c r="A13" s="2" t="s">
        <v>424</v>
      </c>
      <c r="B13" s="10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1">
        <v>1000</v>
      </c>
      <c r="O13" s="11">
        <v>100</v>
      </c>
      <c r="P13" s="11">
        <v>10</v>
      </c>
      <c r="Q13" s="11">
        <v>1</v>
      </c>
      <c r="R13" s="11">
        <v>0</v>
      </c>
      <c r="S13" s="11"/>
      <c r="T13" s="11"/>
      <c r="U13" s="11"/>
      <c r="V13" s="11"/>
      <c r="W13" s="11"/>
      <c r="X13" s="11"/>
      <c r="Y13" s="12"/>
      <c r="Z13" s="8"/>
      <c r="AA13" s="13">
        <v>11</v>
      </c>
      <c r="AB13" s="13" t="s">
        <v>130</v>
      </c>
    </row>
    <row r="14" spans="1:30" s="2" customFormat="1" ht="13" customHeight="1" x14ac:dyDescent="0.15">
      <c r="A14" s="2" t="s">
        <v>425</v>
      </c>
      <c r="B14" s="10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1000</v>
      </c>
      <c r="O14" s="11">
        <v>100</v>
      </c>
      <c r="P14" s="11">
        <v>10</v>
      </c>
      <c r="Q14" s="11">
        <v>1</v>
      </c>
      <c r="R14" s="11">
        <v>0</v>
      </c>
      <c r="S14" s="11"/>
      <c r="T14" s="11"/>
      <c r="U14" s="11"/>
      <c r="V14" s="11"/>
      <c r="W14" s="11"/>
      <c r="X14" s="11"/>
      <c r="Y14" s="15"/>
      <c r="Z14" s="8" t="s">
        <v>426</v>
      </c>
      <c r="AA14" s="13">
        <v>12</v>
      </c>
      <c r="AB14" s="13" t="s">
        <v>132</v>
      </c>
    </row>
    <row r="15" spans="1:30" s="2" customFormat="1" ht="13" customHeight="1" x14ac:dyDescent="0.15">
      <c r="A15" s="2" t="s">
        <v>427</v>
      </c>
      <c r="B15" s="10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  <c r="J15" s="11">
        <v>9</v>
      </c>
      <c r="K15" s="11">
        <v>10</v>
      </c>
      <c r="L15" s="11">
        <v>11</v>
      </c>
      <c r="M15" s="11">
        <v>12</v>
      </c>
      <c r="N15" s="11">
        <v>1000</v>
      </c>
      <c r="O15" s="11">
        <v>100</v>
      </c>
      <c r="P15" s="11">
        <v>10</v>
      </c>
      <c r="Q15" s="11">
        <v>1</v>
      </c>
      <c r="R15" s="11">
        <v>0</v>
      </c>
      <c r="S15" s="11"/>
      <c r="T15" s="11"/>
      <c r="U15" s="11"/>
      <c r="V15" s="11"/>
      <c r="W15" s="11"/>
      <c r="X15" s="11"/>
      <c r="Y15" s="15"/>
      <c r="Z15" s="8"/>
      <c r="AA15" s="13"/>
      <c r="AB15" s="13"/>
    </row>
    <row r="16" spans="1:30" s="2" customFormat="1" ht="13" customHeight="1" x14ac:dyDescent="0.15">
      <c r="A16" s="2" t="s">
        <v>428</v>
      </c>
      <c r="B16" s="10">
        <v>1</v>
      </c>
      <c r="C16" s="11">
        <v>2</v>
      </c>
      <c r="D16" s="11">
        <v>3</v>
      </c>
      <c r="E16" s="11">
        <v>4</v>
      </c>
      <c r="F16" s="11">
        <v>5</v>
      </c>
      <c r="G16" s="11">
        <v>6</v>
      </c>
      <c r="H16" s="11">
        <v>7</v>
      </c>
      <c r="I16" s="11">
        <v>8</v>
      </c>
      <c r="J16" s="11">
        <v>9</v>
      </c>
      <c r="K16" s="11">
        <v>10</v>
      </c>
      <c r="L16" s="11">
        <v>11</v>
      </c>
      <c r="M16" s="11">
        <v>12</v>
      </c>
      <c r="N16" s="11">
        <v>1000</v>
      </c>
      <c r="O16" s="11">
        <v>100</v>
      </c>
      <c r="P16" s="11">
        <v>10</v>
      </c>
      <c r="Q16" s="11">
        <v>1</v>
      </c>
      <c r="R16" s="11">
        <v>0</v>
      </c>
      <c r="S16" s="11"/>
      <c r="T16" s="11"/>
      <c r="U16" s="11"/>
      <c r="V16" s="11"/>
      <c r="W16" s="11"/>
      <c r="X16" s="11"/>
      <c r="Y16" s="16"/>
      <c r="Z16" s="8" t="s">
        <v>429</v>
      </c>
      <c r="AA16" s="13"/>
      <c r="AB16" s="13"/>
    </row>
    <row r="17" spans="1:29" s="2" customFormat="1" ht="13" customHeight="1" thickBot="1" x14ac:dyDescent="0.2">
      <c r="A17" s="2" t="s">
        <v>430</v>
      </c>
      <c r="B17" s="17">
        <v>1</v>
      </c>
      <c r="C17" s="18">
        <v>2</v>
      </c>
      <c r="D17" s="18">
        <v>3</v>
      </c>
      <c r="E17" s="18">
        <v>4</v>
      </c>
      <c r="F17" s="18">
        <v>5</v>
      </c>
      <c r="G17" s="18">
        <v>6</v>
      </c>
      <c r="H17" s="18">
        <v>7</v>
      </c>
      <c r="I17" s="18">
        <v>8</v>
      </c>
      <c r="J17" s="18">
        <v>9</v>
      </c>
      <c r="K17" s="18">
        <v>10</v>
      </c>
      <c r="L17" s="18">
        <v>11</v>
      </c>
      <c r="M17" s="18">
        <v>12</v>
      </c>
      <c r="N17" s="18">
        <v>1000</v>
      </c>
      <c r="O17" s="18">
        <v>100</v>
      </c>
      <c r="P17" s="18">
        <v>10</v>
      </c>
      <c r="Q17" s="18">
        <v>1</v>
      </c>
      <c r="R17" s="18">
        <v>0</v>
      </c>
      <c r="S17" s="18"/>
      <c r="T17" s="18"/>
      <c r="U17" s="18"/>
      <c r="V17" s="18"/>
      <c r="W17" s="18"/>
      <c r="X17" s="18"/>
      <c r="Y17" s="19"/>
      <c r="Z17" s="20"/>
      <c r="AA17" s="13"/>
      <c r="AB17" s="13"/>
    </row>
    <row r="18" spans="1:29" s="2" customFormat="1" ht="13" customHeight="1" x14ac:dyDescent="0.15">
      <c r="A18" s="21"/>
      <c r="C18" s="22"/>
      <c r="D18" s="22"/>
      <c r="E18" s="23"/>
      <c r="J18" s="23"/>
      <c r="T18" s="24">
        <v>12</v>
      </c>
      <c r="U18" s="24">
        <v>0</v>
      </c>
      <c r="V18" s="24">
        <v>5</v>
      </c>
      <c r="W18" s="24">
        <v>0</v>
      </c>
      <c r="X18" s="24">
        <f>SUM(T18:W18)</f>
        <v>17</v>
      </c>
      <c r="Y18" s="24"/>
      <c r="Z18" s="25">
        <f>X18*2*1.19</f>
        <v>40.46</v>
      </c>
      <c r="AA18" s="13"/>
      <c r="AB18" s="13"/>
    </row>
    <row r="19" spans="1:29" ht="13" customHeight="1" x14ac:dyDescent="0.15">
      <c r="A19" s="26" t="s">
        <v>431</v>
      </c>
      <c r="T19" s="28">
        <v>0</v>
      </c>
      <c r="U19" s="28">
        <v>0</v>
      </c>
      <c r="V19" s="28">
        <v>0</v>
      </c>
      <c r="W19" s="28"/>
      <c r="X19" s="28">
        <f>SUM(T19:V19)</f>
        <v>0</v>
      </c>
      <c r="Y19" s="28"/>
      <c r="Z19" s="25">
        <f>X19*2*1.19</f>
        <v>0</v>
      </c>
      <c r="AA19" s="13"/>
      <c r="AB19" s="13"/>
      <c r="AC19" s="2"/>
    </row>
    <row r="20" spans="1:29" ht="13" customHeight="1" x14ac:dyDescent="0.15">
      <c r="A20" s="29" t="s">
        <v>432</v>
      </c>
      <c r="P20" s="29" t="s">
        <v>433</v>
      </c>
      <c r="T20" s="28"/>
      <c r="U20" s="28"/>
      <c r="V20" s="28"/>
      <c r="W20" s="28"/>
      <c r="X20" s="28"/>
      <c r="Y20" s="28"/>
      <c r="Z20" s="25"/>
      <c r="AA20" s="13"/>
      <c r="AB20" s="13"/>
      <c r="AC20" s="2"/>
    </row>
    <row r="21" spans="1:29" ht="13" customHeight="1" x14ac:dyDescent="0.15">
      <c r="C21" s="27" t="s">
        <v>434</v>
      </c>
      <c r="G21" s="97">
        <f>G26-SUM(G22:H25)</f>
        <v>1.4580000000000002</v>
      </c>
      <c r="H21" s="97"/>
      <c r="K21" s="99">
        <f>$J$24*G21</f>
        <v>58.320000000000007</v>
      </c>
      <c r="L21" s="99"/>
      <c r="R21" s="27" t="s">
        <v>434</v>
      </c>
      <c r="V21" s="97">
        <f>V26-SUM(V22:W25)</f>
        <v>1.4580000000000002</v>
      </c>
      <c r="W21" s="97"/>
      <c r="Z21" s="30">
        <f>$Y$24*V21</f>
        <v>0</v>
      </c>
      <c r="AA21" s="30"/>
    </row>
    <row r="22" spans="1:29" ht="13" customHeight="1" x14ac:dyDescent="0.15">
      <c r="C22" s="27" t="s">
        <v>435</v>
      </c>
      <c r="G22" s="102">
        <v>2.1000000000000001E-2</v>
      </c>
      <c r="H22" s="102"/>
      <c r="K22" s="101">
        <f>$J$24*G22</f>
        <v>0.84000000000000008</v>
      </c>
      <c r="L22" s="101"/>
      <c r="O22" s="27" t="s">
        <v>436</v>
      </c>
      <c r="P22" s="28">
        <f>100000*V22/V26</f>
        <v>300</v>
      </c>
      <c r="Q22" s="27" t="s">
        <v>437</v>
      </c>
      <c r="R22" s="27" t="s">
        <v>435</v>
      </c>
      <c r="V22" s="102">
        <v>2.1000000000000001E-2</v>
      </c>
      <c r="W22" s="102"/>
      <c r="Z22" s="30">
        <f>$Y$24*V22</f>
        <v>0</v>
      </c>
      <c r="AA22" s="30"/>
    </row>
    <row r="23" spans="1:29" ht="13" customHeight="1" thickBot="1" x14ac:dyDescent="0.2">
      <c r="C23" s="27" t="s">
        <v>438</v>
      </c>
      <c r="G23" s="102">
        <v>2.1000000000000001E-2</v>
      </c>
      <c r="H23" s="102"/>
      <c r="K23" s="101">
        <f>$J$24*G23</f>
        <v>0.84000000000000008</v>
      </c>
      <c r="L23" s="101"/>
      <c r="O23" s="27" t="s">
        <v>436</v>
      </c>
      <c r="P23" s="28">
        <f>100000*V23/V26</f>
        <v>300</v>
      </c>
      <c r="Q23" s="27" t="s">
        <v>437</v>
      </c>
      <c r="R23" s="27" t="s">
        <v>438</v>
      </c>
      <c r="V23" s="102">
        <v>2.1000000000000001E-2</v>
      </c>
      <c r="W23" s="102"/>
      <c r="Z23" s="30">
        <f>$Y$24*V23</f>
        <v>0</v>
      </c>
      <c r="AA23" s="30"/>
    </row>
    <row r="24" spans="1:29" ht="13" customHeight="1" thickBot="1" x14ac:dyDescent="0.2">
      <c r="C24" s="27" t="s">
        <v>439</v>
      </c>
      <c r="G24" s="97">
        <v>3.5</v>
      </c>
      <c r="H24" s="97"/>
      <c r="I24" s="31" t="s">
        <v>440</v>
      </c>
      <c r="J24" s="32">
        <v>40</v>
      </c>
      <c r="K24" s="99">
        <f>$J$24*G24</f>
        <v>140</v>
      </c>
      <c r="L24" s="99"/>
      <c r="O24" s="33"/>
      <c r="R24" s="27" t="s">
        <v>439</v>
      </c>
      <c r="V24" s="97">
        <v>3.5</v>
      </c>
      <c r="W24" s="97"/>
      <c r="X24" s="31" t="s">
        <v>440</v>
      </c>
      <c r="Y24" s="32">
        <v>0</v>
      </c>
      <c r="Z24" s="34">
        <f>$Y$24*V24</f>
        <v>0</v>
      </c>
      <c r="AA24" s="35"/>
    </row>
    <row r="25" spans="1:29" ht="13" customHeight="1" thickBot="1" x14ac:dyDescent="0.2">
      <c r="C25" s="27" t="s">
        <v>441</v>
      </c>
      <c r="G25" s="100">
        <v>2</v>
      </c>
      <c r="H25" s="100"/>
      <c r="I25" s="31"/>
      <c r="J25" s="36" t="s">
        <v>442</v>
      </c>
      <c r="K25" s="101"/>
      <c r="L25" s="101"/>
      <c r="O25" s="33"/>
      <c r="R25" s="27" t="s">
        <v>441</v>
      </c>
      <c r="V25" s="100">
        <v>2</v>
      </c>
      <c r="W25" s="100"/>
      <c r="X25" s="31"/>
      <c r="Y25" s="36"/>
      <c r="Z25" s="37"/>
      <c r="AA25" s="38"/>
    </row>
    <row r="26" spans="1:29" ht="13" customHeight="1" x14ac:dyDescent="0.15">
      <c r="G26" s="97">
        <v>7</v>
      </c>
      <c r="H26" s="97"/>
      <c r="I26" s="27" t="s">
        <v>443</v>
      </c>
      <c r="K26" s="99">
        <f>SUM(K21:L24)</f>
        <v>200</v>
      </c>
      <c r="L26" s="99"/>
      <c r="V26" s="97">
        <v>7</v>
      </c>
      <c r="W26" s="97"/>
      <c r="X26" s="27" t="s">
        <v>443</v>
      </c>
      <c r="Z26" s="35">
        <f>SUM(Z21:Z24)</f>
        <v>0</v>
      </c>
      <c r="AA26" s="35"/>
    </row>
    <row r="27" spans="1:29" ht="13" customHeight="1" x14ac:dyDescent="0.15">
      <c r="G27" s="97">
        <f>SUM(G21:H25)</f>
        <v>7</v>
      </c>
      <c r="H27" s="98"/>
      <c r="K27" s="99">
        <f>$J$24*G27</f>
        <v>280</v>
      </c>
      <c r="L27" s="99"/>
      <c r="V27" s="97">
        <f>SUM(V21:W25)</f>
        <v>7</v>
      </c>
      <c r="W27" s="98"/>
      <c r="Z27" s="35">
        <f>$Y$24*V27</f>
        <v>0</v>
      </c>
      <c r="AA27" s="35"/>
    </row>
    <row r="28" spans="1:29" ht="13" customHeight="1" x14ac:dyDescent="0.15">
      <c r="H28" s="39" t="s">
        <v>444</v>
      </c>
    </row>
    <row r="29" spans="1:29" ht="13" customHeight="1" x14ac:dyDescent="0.15">
      <c r="H29" s="39" t="s">
        <v>445</v>
      </c>
    </row>
  </sheetData>
  <mergeCells count="21">
    <mergeCell ref="G21:H21"/>
    <mergeCell ref="K21:L21"/>
    <mergeCell ref="V21:W21"/>
    <mergeCell ref="G22:H22"/>
    <mergeCell ref="K22:L22"/>
    <mergeCell ref="V22:W22"/>
    <mergeCell ref="G23:H23"/>
    <mergeCell ref="K23:L23"/>
    <mergeCell ref="V23:W23"/>
    <mergeCell ref="G24:H24"/>
    <mergeCell ref="K24:L24"/>
    <mergeCell ref="V24:W24"/>
    <mergeCell ref="G27:H27"/>
    <mergeCell ref="K27:L27"/>
    <mergeCell ref="V27:W27"/>
    <mergeCell ref="G25:H25"/>
    <mergeCell ref="K25:L25"/>
    <mergeCell ref="V25:W25"/>
    <mergeCell ref="G26:H26"/>
    <mergeCell ref="K26:L26"/>
    <mergeCell ref="V26:W26"/>
  </mergeCells>
  <printOptions gridLines="1"/>
  <pageMargins left="0.75" right="0.75" top="1" bottom="1" header="0.51200000000000001" footer="0.51200000000000001"/>
  <pageSetup scale="8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E63C-5B8B-424A-A0EF-74991473EC42}">
  <dimension ref="A1:T62"/>
  <sheetViews>
    <sheetView topLeftCell="A22" workbookViewId="0">
      <selection activeCell="B38" sqref="B38:I38"/>
    </sheetView>
  </sheetViews>
  <sheetFormatPr baseColWidth="10" defaultRowHeight="13" x14ac:dyDescent="0.15"/>
  <cols>
    <col min="1" max="16384" width="10.83203125" style="47"/>
  </cols>
  <sheetData>
    <row r="1" spans="1:20" ht="14" x14ac:dyDescent="0.2">
      <c r="A1" s="43"/>
      <c r="B1" s="44"/>
      <c r="C1" s="44"/>
      <c r="D1" s="44"/>
      <c r="E1" s="44"/>
      <c r="F1" s="44"/>
      <c r="G1" s="45"/>
      <c r="H1" s="44"/>
      <c r="I1" s="44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ht="14" x14ac:dyDescent="0.2">
      <c r="A2" s="43"/>
      <c r="B2" s="44"/>
      <c r="C2" s="44"/>
      <c r="D2" s="44"/>
      <c r="E2" s="44"/>
      <c r="F2" s="44"/>
      <c r="G2" s="45"/>
      <c r="H2" s="44"/>
      <c r="I2" s="44"/>
      <c r="J2" s="46"/>
      <c r="K2" s="46"/>
      <c r="L2" s="46"/>
      <c r="M2" s="46"/>
      <c r="N2" s="84"/>
      <c r="O2" s="84"/>
      <c r="P2" s="84"/>
      <c r="Q2" s="84"/>
      <c r="R2" s="84"/>
      <c r="S2" s="84"/>
    </row>
    <row r="3" spans="1:20" ht="14" x14ac:dyDescent="0.2">
      <c r="A3" s="48" t="s">
        <v>446</v>
      </c>
      <c r="B3" s="41">
        <v>23.15626335144043</v>
      </c>
      <c r="C3" s="41">
        <v>22.982072830200195</v>
      </c>
      <c r="D3" s="41">
        <v>22.855140686035156</v>
      </c>
      <c r="E3" s="41">
        <v>22.97254753112793</v>
      </c>
      <c r="F3" s="41">
        <v>23.059642791748047</v>
      </c>
      <c r="G3" s="41">
        <v>22.664255142211914</v>
      </c>
      <c r="H3" s="41">
        <v>23.255453109741211</v>
      </c>
      <c r="I3" s="41">
        <v>22.998489379882812</v>
      </c>
      <c r="J3" s="41">
        <v>23.217147827148438</v>
      </c>
      <c r="K3" s="41">
        <v>23.033079147338867</v>
      </c>
      <c r="L3" s="41">
        <v>23.015037536621094</v>
      </c>
      <c r="M3" s="41">
        <v>23.102251052856445</v>
      </c>
      <c r="N3" s="85"/>
      <c r="O3" s="86"/>
      <c r="P3" s="86"/>
      <c r="Q3" s="86"/>
      <c r="R3" s="86"/>
      <c r="S3" s="84"/>
    </row>
    <row r="4" spans="1:20" ht="14" x14ac:dyDescent="0.2">
      <c r="A4" s="48" t="s">
        <v>447</v>
      </c>
      <c r="B4" s="41">
        <v>23.126796722412109</v>
      </c>
      <c r="C4" s="41">
        <v>23.011117935180664</v>
      </c>
      <c r="D4" s="41">
        <v>23.066493988037109</v>
      </c>
      <c r="E4" s="41">
        <v>22.632722854614258</v>
      </c>
      <c r="F4" s="41">
        <v>23.304182052612305</v>
      </c>
      <c r="G4" s="41">
        <v>22.723199844360352</v>
      </c>
      <c r="H4" s="41">
        <v>23.176652908325195</v>
      </c>
      <c r="I4" s="41">
        <v>22.934431076049805</v>
      </c>
      <c r="J4" s="41">
        <v>23.227725982666016</v>
      </c>
      <c r="K4" s="41">
        <v>23.052841186523438</v>
      </c>
      <c r="L4" s="41">
        <v>22.915441513061523</v>
      </c>
      <c r="M4" s="41">
        <v>23.156276702880859</v>
      </c>
      <c r="N4" s="85"/>
      <c r="O4" s="86"/>
      <c r="P4" s="86"/>
      <c r="Q4" s="86"/>
      <c r="R4" s="86"/>
      <c r="S4" s="84"/>
    </row>
    <row r="5" spans="1:20" ht="14" x14ac:dyDescent="0.2">
      <c r="A5" s="49"/>
      <c r="B5" s="50"/>
      <c r="C5" s="50"/>
      <c r="D5" s="50"/>
      <c r="E5" s="50"/>
      <c r="F5" s="50"/>
      <c r="G5" s="50"/>
      <c r="H5" s="46"/>
      <c r="I5" s="46"/>
      <c r="J5" s="46"/>
      <c r="K5" s="46"/>
      <c r="L5" s="46"/>
      <c r="M5" s="46"/>
      <c r="N5" s="87"/>
      <c r="O5" s="87"/>
      <c r="P5" s="87"/>
      <c r="Q5" s="87"/>
      <c r="R5" s="87"/>
      <c r="S5" s="84"/>
    </row>
    <row r="6" spans="1:20" ht="14" x14ac:dyDescent="0.2">
      <c r="A6" s="51" t="s">
        <v>448</v>
      </c>
      <c r="B6" s="42">
        <v>17.138822555541992</v>
      </c>
      <c r="C6" s="42">
        <v>16.858625411987305</v>
      </c>
      <c r="D6" s="42">
        <v>16.471931457519531</v>
      </c>
      <c r="E6" s="42">
        <v>16.960319519042969</v>
      </c>
      <c r="F6" s="42">
        <v>16.903663635253906</v>
      </c>
      <c r="G6" s="42">
        <v>16.417707443237305</v>
      </c>
      <c r="H6" s="42">
        <v>16.740396499633789</v>
      </c>
      <c r="I6" s="42">
        <v>16.37739372253418</v>
      </c>
      <c r="J6" s="42">
        <v>16.811052322387695</v>
      </c>
      <c r="K6" s="42">
        <v>16.698535919189453</v>
      </c>
      <c r="L6" s="42">
        <v>16.846296310424805</v>
      </c>
      <c r="M6" s="42">
        <v>16.792266845703125</v>
      </c>
      <c r="N6" s="88"/>
      <c r="O6" s="87"/>
      <c r="P6" s="87"/>
      <c r="Q6" s="87"/>
      <c r="R6" s="87"/>
      <c r="S6" s="84"/>
    </row>
    <row r="7" spans="1:20" ht="14" x14ac:dyDescent="0.2">
      <c r="A7" s="52" t="s">
        <v>449</v>
      </c>
      <c r="B7" s="42">
        <v>17.136606216430664</v>
      </c>
      <c r="C7" s="42">
        <v>16.90423583984375</v>
      </c>
      <c r="D7" s="42">
        <v>16.829193115234375</v>
      </c>
      <c r="E7" s="42">
        <v>16.572029113769531</v>
      </c>
      <c r="F7" s="42">
        <v>16.993927001953125</v>
      </c>
      <c r="G7" s="42">
        <v>16.53892707824707</v>
      </c>
      <c r="H7" s="42">
        <v>16.759067535400391</v>
      </c>
      <c r="I7" s="42">
        <v>16.511470794677734</v>
      </c>
      <c r="J7" s="42">
        <v>16.845577239990234</v>
      </c>
      <c r="K7" s="42">
        <v>16.793489456176758</v>
      </c>
      <c r="L7" s="42">
        <v>16.932094573974609</v>
      </c>
      <c r="M7" s="42">
        <v>16.943742752075195</v>
      </c>
      <c r="N7" s="85"/>
      <c r="O7" s="87"/>
      <c r="P7" s="87"/>
      <c r="Q7" s="87"/>
      <c r="R7" s="87"/>
      <c r="S7" s="84"/>
    </row>
    <row r="8" spans="1:20" ht="14" x14ac:dyDescent="0.2">
      <c r="A8" s="49"/>
      <c r="B8" s="53"/>
      <c r="C8" s="53"/>
      <c r="D8" s="53"/>
      <c r="E8" s="53"/>
      <c r="F8" s="53"/>
      <c r="G8" s="53"/>
      <c r="H8" s="44"/>
      <c r="I8" s="44"/>
      <c r="J8" s="46"/>
      <c r="K8" s="46"/>
      <c r="L8" s="46"/>
      <c r="M8" s="46"/>
      <c r="N8" s="84"/>
      <c r="O8" s="84"/>
      <c r="P8" s="84"/>
      <c r="Q8" s="84"/>
      <c r="R8" s="84"/>
      <c r="S8" s="84"/>
    </row>
    <row r="9" spans="1:20" ht="14" x14ac:dyDescent="0.2">
      <c r="A9" s="49"/>
      <c r="B9" s="53"/>
      <c r="C9" s="53"/>
      <c r="D9" s="53"/>
      <c r="E9" s="53"/>
      <c r="F9" s="53"/>
      <c r="G9" s="53"/>
      <c r="H9" s="44"/>
      <c r="I9" s="44"/>
      <c r="J9" s="46"/>
      <c r="K9" s="46"/>
      <c r="L9" s="46"/>
      <c r="M9" s="46"/>
      <c r="N9" s="84"/>
      <c r="O9" s="84"/>
      <c r="P9" s="84"/>
      <c r="Q9" s="84"/>
      <c r="R9" s="84"/>
      <c r="S9" s="84"/>
    </row>
    <row r="10" spans="1:20" ht="14" x14ac:dyDescent="0.2">
      <c r="A10" s="54" t="s">
        <v>450</v>
      </c>
      <c r="B10" s="55"/>
      <c r="C10" s="55"/>
      <c r="D10" s="55"/>
      <c r="E10" s="55"/>
      <c r="F10" s="55"/>
      <c r="G10" s="55"/>
      <c r="H10" s="44"/>
      <c r="I10" s="44"/>
      <c r="J10" s="46"/>
      <c r="K10" s="46"/>
      <c r="L10" s="46"/>
      <c r="M10" s="46"/>
      <c r="N10" s="84"/>
      <c r="O10" s="84"/>
      <c r="P10" s="84"/>
      <c r="Q10" s="84"/>
      <c r="R10" s="84"/>
      <c r="S10" s="84"/>
    </row>
    <row r="11" spans="1:20" ht="14" x14ac:dyDescent="0.2">
      <c r="A11" s="48">
        <v>1</v>
      </c>
      <c r="B11" s="41">
        <v>933.711669921875</v>
      </c>
      <c r="C11" s="41">
        <v>1056.146728515625</v>
      </c>
      <c r="D11" s="41">
        <v>1155.361572265625</v>
      </c>
      <c r="E11" s="41">
        <v>1063.286865234375</v>
      </c>
      <c r="F11" s="41">
        <v>999.757568359375</v>
      </c>
      <c r="G11" s="41">
        <v>1322.385498046875</v>
      </c>
      <c r="H11" s="41">
        <v>870.445556640625</v>
      </c>
      <c r="I11" s="41">
        <v>1043.9532470703125</v>
      </c>
      <c r="J11" s="41">
        <v>894.35308837890625</v>
      </c>
      <c r="K11" s="41">
        <v>1018.7205200195312</v>
      </c>
      <c r="L11" s="41">
        <v>1031.8045654296875</v>
      </c>
      <c r="M11" s="41">
        <v>970.0751953125</v>
      </c>
      <c r="N11" s="85"/>
      <c r="O11" s="84"/>
      <c r="P11" s="84"/>
      <c r="Q11" s="84"/>
      <c r="R11" s="84"/>
      <c r="S11" s="84"/>
    </row>
    <row r="12" spans="1:20" ht="14" x14ac:dyDescent="0.2">
      <c r="A12" s="48">
        <v>2</v>
      </c>
      <c r="B12" s="41">
        <v>953.37762451171875</v>
      </c>
      <c r="C12" s="41">
        <v>1034.6693115234375</v>
      </c>
      <c r="D12" s="41">
        <v>994.9241943359375</v>
      </c>
      <c r="E12" s="41">
        <v>1352.212158203125</v>
      </c>
      <c r="F12" s="41">
        <v>840.95361328125</v>
      </c>
      <c r="G12" s="41">
        <v>1268.3824462890625</v>
      </c>
      <c r="H12" s="41">
        <v>920.3416748046875</v>
      </c>
      <c r="I12" s="41">
        <v>1092.344970703125</v>
      </c>
      <c r="J12" s="41">
        <v>887.68609619140625</v>
      </c>
      <c r="K12" s="41">
        <v>1004.5791625976562</v>
      </c>
      <c r="L12" s="41">
        <v>1107.1168212890625</v>
      </c>
      <c r="M12" s="41">
        <v>933.70281982421875</v>
      </c>
      <c r="N12" s="85"/>
      <c r="O12" s="84"/>
      <c r="P12" s="84"/>
      <c r="Q12" s="84"/>
      <c r="R12" s="84"/>
      <c r="S12" s="84"/>
    </row>
    <row r="13" spans="1:20" ht="14" x14ac:dyDescent="0.2">
      <c r="A13" s="56" t="s">
        <v>451</v>
      </c>
      <c r="B13" s="57">
        <f>AVERAGE(B11:B12)</f>
        <v>943.54464721679688</v>
      </c>
      <c r="C13" s="57">
        <f t="shared" ref="C13:M13" si="0">AVERAGE(C11:C12)</f>
        <v>1045.4080200195312</v>
      </c>
      <c r="D13" s="57">
        <f t="shared" si="0"/>
        <v>1075.1428833007812</v>
      </c>
      <c r="E13" s="57">
        <f>AVERAGE(E11:E12)</f>
        <v>1207.74951171875</v>
      </c>
      <c r="F13" s="57">
        <f t="shared" si="0"/>
        <v>920.3555908203125</v>
      </c>
      <c r="G13" s="57">
        <f t="shared" si="0"/>
        <v>1295.3839721679688</v>
      </c>
      <c r="H13" s="58">
        <f t="shared" si="0"/>
        <v>895.39361572265625</v>
      </c>
      <c r="I13" s="58">
        <f t="shared" si="0"/>
        <v>1068.1491088867188</v>
      </c>
      <c r="J13" s="58">
        <f t="shared" si="0"/>
        <v>891.01959228515625</v>
      </c>
      <c r="K13" s="58">
        <f t="shared" si="0"/>
        <v>1011.6498413085938</v>
      </c>
      <c r="L13" s="58">
        <f t="shared" si="0"/>
        <v>1069.460693359375</v>
      </c>
      <c r="M13" s="78">
        <f t="shared" si="0"/>
        <v>951.88900756835938</v>
      </c>
      <c r="N13" s="89"/>
      <c r="O13" s="89"/>
      <c r="P13" s="89"/>
      <c r="Q13" s="89"/>
      <c r="R13" s="89"/>
      <c r="S13" s="84"/>
    </row>
    <row r="14" spans="1:20" ht="14" x14ac:dyDescent="0.2">
      <c r="A14" s="48" t="s">
        <v>452</v>
      </c>
      <c r="B14" s="59">
        <f t="shared" ref="B14:M14" si="1">STDEV(B11:B12)</f>
        <v>13.905929848985224</v>
      </c>
      <c r="C14" s="59">
        <f t="shared" si="1"/>
        <v>15.186827197546965</v>
      </c>
      <c r="D14" s="59">
        <f t="shared" si="1"/>
        <v>113.44635788987097</v>
      </c>
      <c r="E14" s="59">
        <f t="shared" si="1"/>
        <v>204.30103391451306</v>
      </c>
      <c r="F14" s="59">
        <f t="shared" si="1"/>
        <v>112.29135351498606</v>
      </c>
      <c r="G14" s="59">
        <f t="shared" si="1"/>
        <v>38.185924102717323</v>
      </c>
      <c r="H14" s="59">
        <f t="shared" si="1"/>
        <v>35.281883508693859</v>
      </c>
      <c r="I14" s="59">
        <f t="shared" si="1"/>
        <v>34.218115934067029</v>
      </c>
      <c r="J14" s="59">
        <f t="shared" si="1"/>
        <v>4.7142753858989845</v>
      </c>
      <c r="K14" s="59">
        <f t="shared" si="1"/>
        <v>9.999449728190525</v>
      </c>
      <c r="L14" s="59">
        <f t="shared" si="1"/>
        <v>53.253806824620362</v>
      </c>
      <c r="M14" s="79">
        <f t="shared" si="1"/>
        <v>25.719153355627036</v>
      </c>
      <c r="N14" s="90"/>
      <c r="O14" s="90"/>
      <c r="P14" s="90"/>
      <c r="Q14" s="90"/>
      <c r="R14" s="90"/>
      <c r="S14" s="84"/>
    </row>
    <row r="15" spans="1:20" ht="14" x14ac:dyDescent="0.2">
      <c r="A15" s="49"/>
      <c r="B15" s="60"/>
      <c r="C15" s="60"/>
      <c r="D15" s="60"/>
      <c r="E15" s="60"/>
      <c r="F15" s="60"/>
      <c r="G15" s="45"/>
      <c r="H15" s="44"/>
      <c r="I15" s="44"/>
      <c r="J15" s="46"/>
      <c r="K15" s="46"/>
      <c r="L15" s="46"/>
      <c r="M15" s="46"/>
      <c r="N15" s="84"/>
      <c r="O15" s="84"/>
      <c r="P15" s="84"/>
      <c r="Q15" s="84"/>
      <c r="R15" s="84"/>
      <c r="S15" s="84"/>
    </row>
    <row r="16" spans="1:20" ht="14" x14ac:dyDescent="0.2">
      <c r="A16" s="48">
        <v>1</v>
      </c>
      <c r="B16" s="61">
        <f t="shared" ref="B16:M16" si="2">B11/B24</f>
        <v>1.2293206739580862</v>
      </c>
      <c r="C16" s="61">
        <f t="shared" si="2"/>
        <v>1.1433746885998779</v>
      </c>
      <c r="D16" s="61">
        <f t="shared" si="2"/>
        <v>0.95475527486259792</v>
      </c>
      <c r="E16" s="61">
        <f>E11/E24</f>
        <v>1.2358340026500259</v>
      </c>
      <c r="F16" s="61">
        <f t="shared" si="2"/>
        <v>1.1169141909296767</v>
      </c>
      <c r="G16" s="61">
        <f t="shared" si="2"/>
        <v>1.0521684292030693</v>
      </c>
      <c r="H16" s="61">
        <f t="shared" si="2"/>
        <v>0.8676514795098621</v>
      </c>
      <c r="I16" s="61">
        <f t="shared" si="2"/>
        <v>0.80757050040661504</v>
      </c>
      <c r="J16" s="61">
        <f t="shared" si="2"/>
        <v>0.93657744547596866</v>
      </c>
      <c r="K16" s="61">
        <f t="shared" si="2"/>
        <v>0.986192771665234</v>
      </c>
      <c r="L16" s="61">
        <f t="shared" si="2"/>
        <v>1.1074450060216401</v>
      </c>
      <c r="M16" s="80">
        <f t="shared" si="2"/>
        <v>1.0026333638826421</v>
      </c>
      <c r="N16" s="91"/>
      <c r="O16" s="91"/>
      <c r="P16" s="91"/>
      <c r="Q16" s="91"/>
      <c r="R16" s="91"/>
      <c r="S16" s="84"/>
    </row>
    <row r="17" spans="1:19" ht="14" x14ac:dyDescent="0.2">
      <c r="A17" s="48">
        <v>2</v>
      </c>
      <c r="B17" s="61">
        <f t="shared" ref="B17:M17" si="3">B11/B25</f>
        <v>1.2274192132639532</v>
      </c>
      <c r="C17" s="61">
        <f t="shared" si="3"/>
        <v>1.1803828924882664</v>
      </c>
      <c r="D17" s="61">
        <f t="shared" si="3"/>
        <v>1.2253353717781892</v>
      </c>
      <c r="E17" s="61">
        <f>E11/E25</f>
        <v>0.9422925658870559</v>
      </c>
      <c r="F17" s="61">
        <f t="shared" si="3"/>
        <v>1.1895920316352504</v>
      </c>
      <c r="G17" s="61">
        <f t="shared" si="3"/>
        <v>1.1451253498383311</v>
      </c>
      <c r="H17" s="61">
        <f t="shared" si="3"/>
        <v>0.87903974755139314</v>
      </c>
      <c r="I17" s="61">
        <f t="shared" si="3"/>
        <v>0.88684569572526406</v>
      </c>
      <c r="J17" s="61">
        <f t="shared" si="3"/>
        <v>0.95943516407016693</v>
      </c>
      <c r="K17" s="61">
        <f t="shared" si="3"/>
        <v>1.0538107987668985</v>
      </c>
      <c r="L17" s="61">
        <f t="shared" si="3"/>
        <v>1.1758342085677917</v>
      </c>
      <c r="M17" s="80">
        <f t="shared" si="3"/>
        <v>1.1145180705403006</v>
      </c>
      <c r="N17" s="91"/>
      <c r="O17" s="91"/>
      <c r="P17" s="91"/>
      <c r="Q17" s="91"/>
      <c r="R17" s="91"/>
      <c r="S17" s="84"/>
    </row>
    <row r="18" spans="1:19" ht="14" x14ac:dyDescent="0.2">
      <c r="A18" s="48">
        <v>3</v>
      </c>
      <c r="B18" s="61">
        <f t="shared" ref="B18:M18" si="4">B12/B24</f>
        <v>1.2552127831918056</v>
      </c>
      <c r="C18" s="61">
        <f t="shared" si="4"/>
        <v>1.1201234354336767</v>
      </c>
      <c r="D18" s="61">
        <f t="shared" si="4"/>
        <v>0.82217475934214879</v>
      </c>
      <c r="E18" s="61">
        <f t="shared" si="4"/>
        <v>1.5716452620110601</v>
      </c>
      <c r="F18" s="61">
        <f t="shared" si="4"/>
        <v>0.93950078930513536</v>
      </c>
      <c r="G18" s="61">
        <f t="shared" si="4"/>
        <v>1.0092003943719918</v>
      </c>
      <c r="H18" s="61">
        <f t="shared" si="4"/>
        <v>0.91738743417878987</v>
      </c>
      <c r="I18" s="61">
        <f t="shared" si="4"/>
        <v>0.84500486691618815</v>
      </c>
      <c r="J18" s="61">
        <f t="shared" si="4"/>
        <v>0.92959569006738041</v>
      </c>
      <c r="K18" s="61">
        <f t="shared" si="4"/>
        <v>0.97250294781568569</v>
      </c>
      <c r="L18" s="61">
        <f t="shared" si="4"/>
        <v>1.1882783192653703</v>
      </c>
      <c r="M18" s="80">
        <f t="shared" si="4"/>
        <v>0.96504023979861675</v>
      </c>
      <c r="N18" s="91"/>
      <c r="O18" s="91"/>
      <c r="P18" s="91"/>
      <c r="Q18" s="91"/>
      <c r="R18" s="91"/>
      <c r="S18" s="84"/>
    </row>
    <row r="19" spans="1:19" ht="14" x14ac:dyDescent="0.2">
      <c r="A19" s="48">
        <v>4</v>
      </c>
      <c r="B19" s="61">
        <f>B12/B25</f>
        <v>1.2532712736893843</v>
      </c>
      <c r="C19" s="61">
        <f t="shared" ref="C19:M19" si="5">C12/C25</f>
        <v>1.1563790539041658</v>
      </c>
      <c r="D19" s="61">
        <f t="shared" si="5"/>
        <v>1.0551811976635994</v>
      </c>
      <c r="E19" s="61">
        <f t="shared" si="5"/>
        <v>1.1983402653018151</v>
      </c>
      <c r="F19" s="61">
        <f t="shared" si="5"/>
        <v>1.0006343027499283</v>
      </c>
      <c r="G19" s="61">
        <f t="shared" si="5"/>
        <v>1.0983611773426114</v>
      </c>
      <c r="H19" s="61">
        <f t="shared" si="5"/>
        <v>0.92942850625102591</v>
      </c>
      <c r="I19" s="61">
        <f t="shared" si="5"/>
        <v>0.92795480854513712</v>
      </c>
      <c r="J19" s="61">
        <f t="shared" si="5"/>
        <v>0.95228301485037403</v>
      </c>
      <c r="K19" s="61">
        <f t="shared" si="5"/>
        <v>1.0391823360359147</v>
      </c>
      <c r="L19" s="61">
        <f t="shared" si="5"/>
        <v>1.2616593054232077</v>
      </c>
      <c r="M19" s="80">
        <f t="shared" si="5"/>
        <v>1.0727298978851822</v>
      </c>
      <c r="N19" s="91"/>
      <c r="O19" s="91"/>
      <c r="P19" s="91"/>
      <c r="Q19" s="91"/>
      <c r="R19" s="91"/>
      <c r="S19" s="84"/>
    </row>
    <row r="20" spans="1:19" ht="14" x14ac:dyDescent="0.2">
      <c r="A20" s="48" t="s">
        <v>452</v>
      </c>
      <c r="B20" s="61">
        <f t="shared" ref="B20:M20" si="6">STDEV(B16:B19)</f>
        <v>1.4978398661499174E-2</v>
      </c>
      <c r="C20" s="61">
        <f t="shared" si="6"/>
        <v>2.5168097775712467E-2</v>
      </c>
      <c r="D20" s="61">
        <f t="shared" si="6"/>
        <v>0.16996555302977828</v>
      </c>
      <c r="E20" s="61">
        <f t="shared" si="6"/>
        <v>0.25841559202395326</v>
      </c>
      <c r="F20" s="61">
        <f t="shared" si="6"/>
        <v>0.11264492711707522</v>
      </c>
      <c r="G20" s="61">
        <f t="shared" si="6"/>
        <v>5.8618212229354615E-2</v>
      </c>
      <c r="H20" s="61">
        <f t="shared" si="6"/>
        <v>2.9684898459213072E-2</v>
      </c>
      <c r="I20" s="61">
        <f t="shared" si="6"/>
        <v>5.204131128511201E-2</v>
      </c>
      <c r="J20" s="61">
        <f t="shared" si="6"/>
        <v>1.3766345648977203E-2</v>
      </c>
      <c r="K20" s="61">
        <f t="shared" si="6"/>
        <v>3.9621755555868603E-2</v>
      </c>
      <c r="L20" s="61">
        <f t="shared" si="6"/>
        <v>6.317880048294533E-2</v>
      </c>
      <c r="M20" s="80">
        <f t="shared" si="6"/>
        <v>6.7411602832481862E-2</v>
      </c>
      <c r="N20" s="91"/>
      <c r="O20" s="91"/>
      <c r="P20" s="91"/>
      <c r="Q20" s="91"/>
      <c r="R20" s="91"/>
      <c r="S20" s="84"/>
    </row>
    <row r="21" spans="1:19" ht="14" x14ac:dyDescent="0.2">
      <c r="A21" s="48" t="s">
        <v>453</v>
      </c>
      <c r="B21" s="61">
        <f>B20/SQRT(4)</f>
        <v>7.4891993307495868E-3</v>
      </c>
      <c r="C21" s="61">
        <f t="shared" ref="C21:M21" si="7">C20/SQRT(4)</f>
        <v>1.2584048887856233E-2</v>
      </c>
      <c r="D21" s="61">
        <f t="shared" si="7"/>
        <v>8.4982776514889141E-2</v>
      </c>
      <c r="E21" s="61">
        <f t="shared" si="7"/>
        <v>0.12920779601197663</v>
      </c>
      <c r="F21" s="61">
        <f t="shared" si="7"/>
        <v>5.6322463558537608E-2</v>
      </c>
      <c r="G21" s="61">
        <f t="shared" si="7"/>
        <v>2.9309106114677307E-2</v>
      </c>
      <c r="H21" s="61">
        <f t="shared" si="7"/>
        <v>1.4842449229606536E-2</v>
      </c>
      <c r="I21" s="61">
        <f t="shared" si="7"/>
        <v>2.6020655642556005E-2</v>
      </c>
      <c r="J21" s="61">
        <f t="shared" si="7"/>
        <v>6.8831728244886014E-3</v>
      </c>
      <c r="K21" s="61">
        <f t="shared" si="7"/>
        <v>1.9810877777934301E-2</v>
      </c>
      <c r="L21" s="61">
        <f t="shared" si="7"/>
        <v>3.1589400241472665E-2</v>
      </c>
      <c r="M21" s="80">
        <f t="shared" si="7"/>
        <v>3.3705801416240931E-2</v>
      </c>
      <c r="N21" s="91"/>
      <c r="O21" s="91"/>
      <c r="P21" s="91"/>
      <c r="Q21" s="91"/>
      <c r="R21" s="91"/>
      <c r="S21" s="84"/>
    </row>
    <row r="22" spans="1:19" ht="14" x14ac:dyDescent="0.2">
      <c r="A22" s="49"/>
      <c r="B22" s="62"/>
      <c r="C22" s="44"/>
      <c r="D22" s="44"/>
      <c r="E22" s="44"/>
      <c r="F22" s="44"/>
      <c r="G22" s="45"/>
      <c r="H22" s="44"/>
      <c r="I22" s="44"/>
      <c r="J22" s="46"/>
      <c r="K22" s="46"/>
      <c r="L22" s="46"/>
      <c r="M22" s="46"/>
      <c r="N22" s="84"/>
      <c r="O22" s="84"/>
      <c r="P22" s="84"/>
      <c r="Q22" s="84"/>
      <c r="R22" s="84"/>
      <c r="S22" s="84"/>
    </row>
    <row r="23" spans="1:19" ht="14" x14ac:dyDescent="0.2">
      <c r="A23" s="63" t="s">
        <v>411</v>
      </c>
      <c r="B23" s="64"/>
      <c r="C23" s="64"/>
      <c r="D23" s="64"/>
      <c r="E23" s="64"/>
      <c r="F23" s="64"/>
      <c r="G23" s="65"/>
      <c r="H23" s="66"/>
      <c r="I23" s="66"/>
      <c r="J23" s="67"/>
      <c r="K23" s="67"/>
      <c r="L23" s="67"/>
      <c r="M23" s="81"/>
      <c r="N23" s="84"/>
      <c r="O23" s="84"/>
      <c r="P23" s="84"/>
      <c r="Q23" s="84"/>
      <c r="R23" s="84"/>
      <c r="S23" s="84"/>
    </row>
    <row r="24" spans="1:19" ht="14" x14ac:dyDescent="0.2">
      <c r="A24" s="52">
        <v>1</v>
      </c>
      <c r="B24" s="42">
        <v>759.53466796875</v>
      </c>
      <c r="C24" s="42">
        <v>923.7100830078125</v>
      </c>
      <c r="D24" s="42">
        <v>1210.11279296875</v>
      </c>
      <c r="E24" s="42">
        <v>860.3800048828125</v>
      </c>
      <c r="F24" s="42">
        <v>895.10687255859375</v>
      </c>
      <c r="G24" s="42">
        <v>1256.8192138671875</v>
      </c>
      <c r="H24" s="42">
        <v>1003.2202758789062</v>
      </c>
      <c r="I24" s="42">
        <v>1292.70849609375</v>
      </c>
      <c r="J24" s="42">
        <v>954.91632080078125</v>
      </c>
      <c r="K24" s="42">
        <v>1032.983154296875</v>
      </c>
      <c r="L24" s="42">
        <v>931.6982421875</v>
      </c>
      <c r="M24" s="42">
        <v>967.52734375</v>
      </c>
      <c r="N24" s="85"/>
      <c r="O24" s="84"/>
      <c r="P24" s="84"/>
      <c r="Q24" s="84"/>
      <c r="R24" s="84"/>
      <c r="S24" s="84"/>
    </row>
    <row r="25" spans="1:19" ht="14" x14ac:dyDescent="0.2">
      <c r="A25" s="52">
        <v>2</v>
      </c>
      <c r="B25" s="42">
        <v>760.7113037109375</v>
      </c>
      <c r="C25" s="42">
        <v>894.749267578125</v>
      </c>
      <c r="D25" s="42">
        <v>942.8941650390625</v>
      </c>
      <c r="E25" s="42">
        <v>1128.4041748046875</v>
      </c>
      <c r="F25" s="42">
        <v>840.4205322265625</v>
      </c>
      <c r="G25" s="42">
        <v>1154.79541015625</v>
      </c>
      <c r="H25" s="42">
        <v>990.22320556640625</v>
      </c>
      <c r="I25" s="42">
        <v>1177.1531982421875</v>
      </c>
      <c r="J25" s="42">
        <v>932.166259765625</v>
      </c>
      <c r="K25" s="42">
        <v>966.7015380859375</v>
      </c>
      <c r="L25" s="42">
        <v>877.508544921875</v>
      </c>
      <c r="M25" s="42">
        <v>870.3988037109375</v>
      </c>
      <c r="N25" s="85"/>
      <c r="O25" s="84"/>
      <c r="P25" s="84"/>
      <c r="Q25" s="84"/>
      <c r="R25" s="84"/>
      <c r="S25" s="84"/>
    </row>
    <row r="26" spans="1:19" ht="14" x14ac:dyDescent="0.2">
      <c r="A26" s="56" t="s">
        <v>451</v>
      </c>
      <c r="B26" s="58">
        <f t="shared" ref="B26:M26" si="8">AVERAGE(B24:B25)</f>
        <v>760.12298583984375</v>
      </c>
      <c r="C26" s="58">
        <f t="shared" si="8"/>
        <v>909.22967529296875</v>
      </c>
      <c r="D26" s="58">
        <f t="shared" si="8"/>
        <v>1076.5034790039062</v>
      </c>
      <c r="E26" s="58">
        <f t="shared" si="8"/>
        <v>994.39208984375</v>
      </c>
      <c r="F26" s="58">
        <f t="shared" si="8"/>
        <v>867.76370239257812</v>
      </c>
      <c r="G26" s="58">
        <f t="shared" si="8"/>
        <v>1205.8073120117188</v>
      </c>
      <c r="H26" s="58">
        <f t="shared" si="8"/>
        <v>996.72174072265625</v>
      </c>
      <c r="I26" s="58">
        <f t="shared" si="8"/>
        <v>1234.9308471679688</v>
      </c>
      <c r="J26" s="58">
        <f t="shared" si="8"/>
        <v>943.54129028320312</v>
      </c>
      <c r="K26" s="58">
        <f t="shared" si="8"/>
        <v>999.84234619140625</v>
      </c>
      <c r="L26" s="58">
        <f t="shared" si="8"/>
        <v>904.6033935546875</v>
      </c>
      <c r="M26" s="78">
        <f t="shared" si="8"/>
        <v>918.96307373046875</v>
      </c>
      <c r="N26" s="89"/>
      <c r="O26" s="89"/>
      <c r="P26" s="89"/>
      <c r="Q26" s="89"/>
      <c r="R26" s="89"/>
      <c r="S26" s="84"/>
    </row>
    <row r="27" spans="1:19" ht="14" x14ac:dyDescent="0.2">
      <c r="A27" s="48" t="s">
        <v>452</v>
      </c>
      <c r="B27" s="59">
        <f t="shared" ref="B27:M27" si="9">STDEV(B24:B25)</f>
        <v>0.83200711228724755</v>
      </c>
      <c r="C27" s="59">
        <f t="shared" si="9"/>
        <v>20.478388979024029</v>
      </c>
      <c r="D27" s="59">
        <f t="shared" si="9"/>
        <v>188.95210386844698</v>
      </c>
      <c r="E27" s="59">
        <f t="shared" si="9"/>
        <v>189.52170807365329</v>
      </c>
      <c r="F27" s="59">
        <f t="shared" si="9"/>
        <v>38.66908208705469</v>
      </c>
      <c r="G27" s="59">
        <f t="shared" si="9"/>
        <v>72.141723446449163</v>
      </c>
      <c r="H27" s="59">
        <f t="shared" si="9"/>
        <v>9.1903165535271096</v>
      </c>
      <c r="I27" s="59">
        <f t="shared" si="9"/>
        <v>81.709934712871132</v>
      </c>
      <c r="J27" s="59">
        <f t="shared" si="9"/>
        <v>16.08672243036683</v>
      </c>
      <c r="K27" s="59">
        <f t="shared" si="9"/>
        <v>46.868180290758104</v>
      </c>
      <c r="L27" s="59">
        <f t="shared" si="9"/>
        <v>38.317902406969552</v>
      </c>
      <c r="M27" s="79">
        <f t="shared" si="9"/>
        <v>68.680249308370193</v>
      </c>
      <c r="N27" s="90"/>
      <c r="O27" s="90"/>
      <c r="P27" s="90"/>
      <c r="Q27" s="90"/>
      <c r="R27" s="90"/>
      <c r="S27" s="84"/>
    </row>
    <row r="28" spans="1:19" ht="14" x14ac:dyDescent="0.2">
      <c r="A28" s="43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6"/>
      <c r="M28" s="46"/>
      <c r="N28" s="84"/>
      <c r="O28" s="84"/>
      <c r="P28" s="84"/>
      <c r="Q28" s="84"/>
      <c r="R28" s="84"/>
      <c r="S28" s="84"/>
    </row>
    <row r="29" spans="1:19" ht="14" x14ac:dyDescent="0.2">
      <c r="A29" s="48"/>
      <c r="B29" s="47" t="s">
        <v>103</v>
      </c>
      <c r="C29" s="47" t="s">
        <v>112</v>
      </c>
      <c r="D29" s="47" t="s">
        <v>454</v>
      </c>
      <c r="E29" s="47" t="s">
        <v>116</v>
      </c>
      <c r="F29" s="47" t="s">
        <v>118</v>
      </c>
      <c r="G29" s="47" t="s">
        <v>120</v>
      </c>
      <c r="H29" s="47" t="s">
        <v>455</v>
      </c>
      <c r="I29" s="47" t="s">
        <v>456</v>
      </c>
      <c r="J29" s="47" t="s">
        <v>421</v>
      </c>
      <c r="K29" s="47" t="s">
        <v>128</v>
      </c>
      <c r="L29" s="47" t="s">
        <v>130</v>
      </c>
      <c r="M29" s="47" t="s">
        <v>132</v>
      </c>
      <c r="N29" s="92"/>
      <c r="O29" s="92"/>
      <c r="P29" s="92"/>
      <c r="Q29" s="92"/>
      <c r="R29" s="92"/>
      <c r="S29" s="84"/>
    </row>
    <row r="30" spans="1:19" ht="15" x14ac:dyDescent="0.2">
      <c r="A30" s="51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82"/>
      <c r="N30" s="93"/>
      <c r="O30" s="93"/>
      <c r="P30" s="93"/>
      <c r="Q30" s="93"/>
      <c r="R30" s="93"/>
      <c r="S30" s="84"/>
    </row>
    <row r="31" spans="1:19" ht="14" x14ac:dyDescent="0.2">
      <c r="A31" s="56" t="s">
        <v>451</v>
      </c>
      <c r="B31" s="69">
        <f>B13/B26</f>
        <v>1.2413052424329656</v>
      </c>
      <c r="C31" s="69">
        <f t="shared" ref="C31:M31" si="10">C13/C26</f>
        <v>1.1497733173773541</v>
      </c>
      <c r="D31" s="69">
        <f t="shared" si="10"/>
        <v>0.99873609725406187</v>
      </c>
      <c r="E31" s="69">
        <f t="shared" si="10"/>
        <v>1.2145606587724618</v>
      </c>
      <c r="F31" s="69">
        <f t="shared" si="10"/>
        <v>1.0606062321836338</v>
      </c>
      <c r="G31" s="69">
        <f t="shared" si="10"/>
        <v>1.0742877068864378</v>
      </c>
      <c r="H31" s="69">
        <f t="shared" si="10"/>
        <v>0.8983386025807627</v>
      </c>
      <c r="I31" s="69">
        <f t="shared" si="10"/>
        <v>0.86494649585948413</v>
      </c>
      <c r="J31" s="69">
        <f t="shared" si="10"/>
        <v>0.94433555951506631</v>
      </c>
      <c r="K31" s="69">
        <f t="shared" si="10"/>
        <v>1.011809356907281</v>
      </c>
      <c r="L31" s="69">
        <f t="shared" si="10"/>
        <v>1.1822426280724772</v>
      </c>
      <c r="M31" s="83">
        <f t="shared" si="10"/>
        <v>1.0358294416599678</v>
      </c>
      <c r="N31" s="91"/>
      <c r="O31" s="91"/>
      <c r="P31" s="91"/>
      <c r="Q31" s="91"/>
      <c r="R31" s="91"/>
      <c r="S31" s="84"/>
    </row>
    <row r="32" spans="1:19" ht="14" x14ac:dyDescent="0.2">
      <c r="A32" s="48" t="s">
        <v>453</v>
      </c>
      <c r="B32" s="61">
        <f t="shared" ref="B32:M32" si="11">B21</f>
        <v>7.4891993307495868E-3</v>
      </c>
      <c r="C32" s="61">
        <f t="shared" si="11"/>
        <v>1.2584048887856233E-2</v>
      </c>
      <c r="D32" s="61">
        <f t="shared" si="11"/>
        <v>8.4982776514889141E-2</v>
      </c>
      <c r="E32" s="61">
        <f t="shared" si="11"/>
        <v>0.12920779601197663</v>
      </c>
      <c r="F32" s="61">
        <f t="shared" si="11"/>
        <v>5.6322463558537608E-2</v>
      </c>
      <c r="G32" s="61">
        <f t="shared" si="11"/>
        <v>2.9309106114677307E-2</v>
      </c>
      <c r="H32" s="61">
        <f t="shared" si="11"/>
        <v>1.4842449229606536E-2</v>
      </c>
      <c r="I32" s="61">
        <f t="shared" si="11"/>
        <v>2.6020655642556005E-2</v>
      </c>
      <c r="J32" s="61">
        <f t="shared" si="11"/>
        <v>6.8831728244886014E-3</v>
      </c>
      <c r="K32" s="61">
        <f t="shared" si="11"/>
        <v>1.9810877777934301E-2</v>
      </c>
      <c r="L32" s="61">
        <f t="shared" si="11"/>
        <v>3.1589400241472665E-2</v>
      </c>
      <c r="M32" s="80">
        <f t="shared" si="11"/>
        <v>3.3705801416240931E-2</v>
      </c>
      <c r="N32" s="91"/>
      <c r="O32" s="91"/>
      <c r="P32" s="91"/>
      <c r="Q32" s="91"/>
      <c r="R32" s="91"/>
      <c r="S32" s="84"/>
    </row>
    <row r="33" spans="1:20" ht="14" x14ac:dyDescent="0.2">
      <c r="A33" s="49" t="s">
        <v>457</v>
      </c>
      <c r="B33" s="70">
        <f>B31/$B$31</f>
        <v>1</v>
      </c>
      <c r="C33" s="70">
        <f t="shared" ref="C33:M33" si="12">C31/$B$31</f>
        <v>0.9262615495958042</v>
      </c>
      <c r="D33" s="70">
        <f t="shared" si="12"/>
        <v>0.80458541792390503</v>
      </c>
      <c r="E33" s="70">
        <f t="shared" si="12"/>
        <v>0.97845446651938384</v>
      </c>
      <c r="F33" s="70">
        <f t="shared" si="12"/>
        <v>0.85442822275110941</v>
      </c>
      <c r="G33" s="70">
        <f t="shared" si="12"/>
        <v>0.86545006833357729</v>
      </c>
      <c r="H33" s="70">
        <f t="shared" si="12"/>
        <v>0.72370483251969009</v>
      </c>
      <c r="I33" s="70">
        <f t="shared" si="12"/>
        <v>0.6968040303802987</v>
      </c>
      <c r="J33" s="70">
        <f t="shared" si="12"/>
        <v>0.76076014765245259</v>
      </c>
      <c r="K33" s="70">
        <f t="shared" si="12"/>
        <v>0.81511728325913513</v>
      </c>
      <c r="L33" s="70">
        <f t="shared" si="12"/>
        <v>0.95241894391364579</v>
      </c>
      <c r="M33" s="70">
        <f t="shared" si="12"/>
        <v>0.83446795054996792</v>
      </c>
      <c r="N33" s="94"/>
      <c r="O33" s="94"/>
      <c r="P33" s="94"/>
      <c r="Q33" s="94"/>
      <c r="R33" s="94"/>
      <c r="S33" s="84"/>
    </row>
    <row r="34" spans="1:20" ht="14" x14ac:dyDescent="0.2">
      <c r="A34" s="49"/>
      <c r="B34" s="44"/>
      <c r="C34" s="44"/>
      <c r="D34" s="44"/>
      <c r="E34" s="44"/>
      <c r="F34" s="44"/>
      <c r="G34" s="45"/>
      <c r="H34" s="55"/>
      <c r="I34" s="55"/>
      <c r="J34" s="46"/>
      <c r="K34" s="46"/>
      <c r="L34" s="46"/>
      <c r="M34" s="46"/>
      <c r="N34" s="84"/>
      <c r="O34" s="84"/>
      <c r="P34" s="84"/>
      <c r="Q34" s="84"/>
      <c r="R34" s="84"/>
      <c r="S34" s="84"/>
    </row>
    <row r="35" spans="1:20" ht="14" x14ac:dyDescent="0.2">
      <c r="A35" s="49"/>
      <c r="B35" s="44"/>
      <c r="C35" s="44"/>
      <c r="D35" s="44"/>
      <c r="E35" s="44"/>
      <c r="F35" s="44"/>
      <c r="G35" s="62"/>
      <c r="H35" s="55"/>
      <c r="I35" s="55"/>
      <c r="J35" s="46"/>
      <c r="K35" s="46"/>
      <c r="L35" s="46"/>
      <c r="M35" s="46"/>
      <c r="N35" s="84"/>
      <c r="O35" s="84"/>
      <c r="P35" s="84"/>
      <c r="Q35" s="84"/>
      <c r="R35" s="84"/>
      <c r="S35" s="84"/>
      <c r="T35" s="46"/>
    </row>
    <row r="36" spans="1:20" ht="14" x14ac:dyDescent="0.2">
      <c r="A36" s="49"/>
      <c r="B36" s="103"/>
      <c r="C36" s="103"/>
      <c r="D36" s="44"/>
      <c r="E36" s="44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ht="14" x14ac:dyDescent="0.2">
      <c r="A37" s="49"/>
      <c r="B37" s="71" t="s">
        <v>458</v>
      </c>
      <c r="C37" s="47" t="s">
        <v>459</v>
      </c>
      <c r="D37" s="72" t="s">
        <v>460</v>
      </c>
      <c r="E37" s="44" t="s">
        <v>124</v>
      </c>
      <c r="F37" s="47" t="s">
        <v>421</v>
      </c>
      <c r="G37" s="47" t="s">
        <v>128</v>
      </c>
      <c r="H37" s="47" t="s">
        <v>130</v>
      </c>
      <c r="I37" s="47" t="s">
        <v>132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t="14" x14ac:dyDescent="0.2">
      <c r="A38" s="49" t="s">
        <v>461</v>
      </c>
      <c r="B38" s="73">
        <f>AVERAGE(B31:D31)</f>
        <v>1.1299382190214604</v>
      </c>
      <c r="C38" s="73">
        <f>AVERAGE(E31:G31)</f>
        <v>1.1164848659475111</v>
      </c>
      <c r="D38" s="62">
        <f>AVERAGE(H31)</f>
        <v>0.8983386025807627</v>
      </c>
      <c r="E38" s="62">
        <f>AVERAGE(I31)</f>
        <v>0.86494649585948413</v>
      </c>
      <c r="F38" s="62">
        <f>AVERAGE(J31)</f>
        <v>0.94433555951506631</v>
      </c>
      <c r="G38" s="62">
        <f t="shared" ref="G38" si="13">AVERAGE(K31)</f>
        <v>1.011809356907281</v>
      </c>
      <c r="H38" s="62">
        <f>AVERAGE(L31)</f>
        <v>1.1822426280724772</v>
      </c>
      <c r="I38" s="62">
        <f>AVERAGE(M31)</f>
        <v>1.0358294416599678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ht="14" x14ac:dyDescent="0.2">
      <c r="A39" s="49" t="s">
        <v>462</v>
      </c>
      <c r="B39" s="46">
        <f>STDEV(B31:D31)</f>
        <v>0.12249498313521659</v>
      </c>
      <c r="C39" s="46">
        <f>STDEV(E31:G31)</f>
        <v>8.5211158548589433E-2</v>
      </c>
      <c r="D39" s="62" t="e">
        <f>STDEV(H31)</f>
        <v>#DIV/0!</v>
      </c>
      <c r="E39" s="62" t="e">
        <f t="shared" ref="E39:I39" si="14">STDEV(I31)</f>
        <v>#DIV/0!</v>
      </c>
      <c r="F39" s="62" t="e">
        <f t="shared" si="14"/>
        <v>#DIV/0!</v>
      </c>
      <c r="G39" s="62" t="e">
        <f t="shared" si="14"/>
        <v>#DIV/0!</v>
      </c>
      <c r="H39" s="62" t="e">
        <f>STDEV(L31)</f>
        <v>#DIV/0!</v>
      </c>
      <c r="I39" s="62" t="e">
        <f t="shared" si="14"/>
        <v>#DIV/0!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14" x14ac:dyDescent="0.2">
      <c r="A40" s="49" t="s">
        <v>463</v>
      </c>
      <c r="B40" s="44">
        <f>B39/SQRT(3)</f>
        <v>7.0722511487495976E-2</v>
      </c>
      <c r="C40" s="44">
        <f>C39/SQRT(3)</f>
        <v>4.919668532598799E-2</v>
      </c>
      <c r="D40" s="44" t="e">
        <f>D39/SQRT(3)</f>
        <v>#DIV/0!</v>
      </c>
      <c r="E40" s="44" t="e">
        <f t="shared" ref="E40:I40" si="15">E39/SQRT(3)</f>
        <v>#DIV/0!</v>
      </c>
      <c r="F40" s="44" t="e">
        <f t="shared" si="15"/>
        <v>#DIV/0!</v>
      </c>
      <c r="G40" s="44" t="e">
        <f t="shared" si="15"/>
        <v>#DIV/0!</v>
      </c>
      <c r="H40" s="44" t="e">
        <f t="shared" si="15"/>
        <v>#DIV/0!</v>
      </c>
      <c r="I40" s="44" t="e">
        <f t="shared" si="15"/>
        <v>#DIV/0!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ht="14" x14ac:dyDescent="0.2">
      <c r="A41" s="49"/>
      <c r="B41" s="62"/>
      <c r="D41" s="62"/>
      <c r="E41" s="55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ht="14" x14ac:dyDescent="0.2">
      <c r="A42" s="49"/>
      <c r="C42" s="74" t="s">
        <v>464</v>
      </c>
      <c r="D42" s="75">
        <f>_xlfn.T.TEST(B31:F31,J31:N31,2,2)</f>
        <v>0.2302770776437785</v>
      </c>
      <c r="E42" s="55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spans="1:20" ht="14" x14ac:dyDescent="0.2">
      <c r="A43" s="49"/>
      <c r="B43" s="44"/>
      <c r="C43" s="104"/>
      <c r="D43" s="104"/>
      <c r="E43" s="104"/>
      <c r="F43" s="104"/>
      <c r="G43" s="104"/>
      <c r="H43" s="55"/>
      <c r="I43" s="5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spans="1:20" ht="14" x14ac:dyDescent="0.2">
      <c r="A44" s="49"/>
      <c r="B44" s="44"/>
      <c r="C44" s="44"/>
      <c r="D44" s="44"/>
      <c r="E44" s="44"/>
      <c r="F44" s="44"/>
      <c r="G44" s="44"/>
      <c r="H44" s="55"/>
      <c r="I44" s="5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spans="1:20" ht="14" x14ac:dyDescent="0.2">
      <c r="A45" s="49"/>
      <c r="B45" s="44"/>
      <c r="C45" s="44"/>
      <c r="D45" s="44"/>
      <c r="E45" s="44"/>
      <c r="F45" s="44"/>
      <c r="G45" s="44"/>
      <c r="H45" s="55"/>
      <c r="I45" s="5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spans="1:20" ht="14" x14ac:dyDescent="0.2">
      <c r="A46" s="49"/>
      <c r="B46" s="44"/>
      <c r="C46" s="44"/>
      <c r="D46" s="44"/>
      <c r="E46" s="44"/>
      <c r="F46" s="44"/>
      <c r="G46" s="44"/>
      <c r="H46" s="55"/>
      <c r="I46" s="5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spans="1:20" ht="15" x14ac:dyDescent="0.2">
      <c r="A47" s="76"/>
      <c r="B47" s="76" t="s">
        <v>465</v>
      </c>
      <c r="C47" s="76" t="s">
        <v>466</v>
      </c>
      <c r="D47" s="44"/>
      <c r="E47" s="44"/>
      <c r="F47" s="44"/>
      <c r="G47" s="44"/>
      <c r="H47" s="55"/>
      <c r="I47" s="5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spans="1:20" ht="15" x14ac:dyDescent="0.2">
      <c r="A48" s="76" t="s">
        <v>467</v>
      </c>
      <c r="B48" s="77">
        <f>B38</f>
        <v>1.1299382190214604</v>
      </c>
      <c r="C48" s="73">
        <f>D38</f>
        <v>0.8983386025807627</v>
      </c>
      <c r="D48" s="44"/>
      <c r="E48" s="44"/>
      <c r="F48" s="44"/>
      <c r="G48" s="44"/>
      <c r="H48" s="55"/>
      <c r="I48" s="5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spans="1:20" ht="15" x14ac:dyDescent="0.2">
      <c r="A49" s="76" t="s">
        <v>468</v>
      </c>
      <c r="B49" s="77">
        <f>C38</f>
        <v>1.1164848659475111</v>
      </c>
      <c r="C49" s="73">
        <f>E38</f>
        <v>0.86494649585948413</v>
      </c>
      <c r="D49" s="44"/>
      <c r="E49" s="44"/>
      <c r="F49" s="44"/>
      <c r="G49" s="44"/>
      <c r="H49" s="55"/>
      <c r="I49" s="5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spans="1:20" ht="14" x14ac:dyDescent="0.2">
      <c r="A50" s="44"/>
      <c r="B50" s="44"/>
      <c r="C50" s="44"/>
      <c r="D50" s="44"/>
      <c r="E50" s="44"/>
      <c r="F50" s="44"/>
      <c r="G50" s="44"/>
      <c r="H50" s="55"/>
      <c r="I50" s="5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spans="1:20" ht="14" x14ac:dyDescent="0.2">
      <c r="A51" s="44"/>
      <c r="B51" s="44"/>
      <c r="C51" s="44"/>
      <c r="D51" s="44"/>
      <c r="E51" s="44"/>
      <c r="F51" s="44"/>
      <c r="G51" s="44"/>
      <c r="H51" s="55"/>
      <c r="I51" s="5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1:20" ht="14" x14ac:dyDescent="0.2">
      <c r="A52" s="44"/>
      <c r="B52" s="55">
        <f>B40</f>
        <v>7.0722511487495976E-2</v>
      </c>
      <c r="C52" s="46" t="e">
        <f>D40</f>
        <v>#DIV/0!</v>
      </c>
      <c r="D52" s="44"/>
      <c r="E52" s="44"/>
      <c r="F52" s="44"/>
      <c r="G52" s="44"/>
      <c r="H52" s="55"/>
      <c r="I52" s="5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1:20" ht="14" x14ac:dyDescent="0.2">
      <c r="A53" s="44"/>
      <c r="B53" s="55">
        <f>C40</f>
        <v>4.919668532598799E-2</v>
      </c>
      <c r="C53" s="46" t="e">
        <f>E40</f>
        <v>#DIV/0!</v>
      </c>
      <c r="D53" s="44"/>
      <c r="E53" s="44"/>
      <c r="F53" s="44"/>
      <c r="G53" s="44"/>
      <c r="H53" s="55"/>
      <c r="I53" s="5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spans="1:20" ht="14" x14ac:dyDescent="0.2">
      <c r="A54" s="49"/>
      <c r="B54" s="44"/>
      <c r="C54" s="44"/>
      <c r="D54" s="44"/>
      <c r="E54" s="44"/>
      <c r="F54" s="44"/>
      <c r="G54" s="44"/>
      <c r="H54" s="55"/>
      <c r="I54" s="5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spans="1:20" ht="14" x14ac:dyDescent="0.2">
      <c r="A55" s="49"/>
      <c r="B55" s="44"/>
      <c r="C55" s="44"/>
      <c r="D55" s="44"/>
      <c r="E55" s="44"/>
      <c r="F55" s="44"/>
      <c r="G55" s="44"/>
      <c r="H55" s="55"/>
      <c r="I55" s="5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spans="1:20" ht="14" x14ac:dyDescent="0.2">
      <c r="A56" s="49"/>
      <c r="B56" s="44"/>
      <c r="C56" s="44"/>
      <c r="D56" s="44"/>
      <c r="E56" s="44"/>
      <c r="F56" s="44"/>
      <c r="G56" s="44"/>
      <c r="H56" s="55"/>
      <c r="I56" s="5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spans="1:20" ht="14" x14ac:dyDescent="0.2">
      <c r="A57" s="49"/>
      <c r="B57" s="44"/>
      <c r="C57" s="44"/>
      <c r="D57" s="44"/>
      <c r="E57" s="44"/>
      <c r="F57" s="44"/>
      <c r="G57" s="44"/>
      <c r="H57" s="55"/>
      <c r="I57" s="5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spans="1:20" ht="14" x14ac:dyDescent="0.2">
      <c r="A58" s="49"/>
      <c r="B58" s="44"/>
      <c r="C58" s="44"/>
      <c r="D58" s="44"/>
      <c r="E58" s="44"/>
      <c r="F58" s="44"/>
      <c r="G58" s="44"/>
      <c r="H58" s="55"/>
      <c r="I58" s="55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spans="1:20" ht="14" x14ac:dyDescent="0.2">
      <c r="A59" s="49"/>
      <c r="B59" s="44"/>
      <c r="C59" s="44"/>
      <c r="D59" s="44"/>
      <c r="E59" s="44"/>
      <c r="F59" s="44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spans="1:20" ht="14" x14ac:dyDescent="0.2">
      <c r="A60" s="49"/>
      <c r="B60" s="44"/>
      <c r="C60" s="44"/>
      <c r="D60" s="44"/>
      <c r="E60" s="44"/>
      <c r="F60" s="44"/>
      <c r="G60" s="44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 ht="14" x14ac:dyDescent="0.2">
      <c r="A61" s="49"/>
      <c r="B61" s="44"/>
      <c r="C61" s="44"/>
      <c r="D61" s="44"/>
      <c r="E61" s="44"/>
      <c r="F61" s="44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spans="1:20" ht="14" x14ac:dyDescent="0.2">
      <c r="A62" s="49"/>
      <c r="B62" s="44"/>
      <c r="C62" s="44"/>
      <c r="D62" s="44"/>
      <c r="E62" s="44"/>
      <c r="F62" s="44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0"/>
  <sheetViews>
    <sheetView topLeftCell="A279" workbookViewId="0">
      <selection activeCell="L304" sqref="L304:L315"/>
    </sheetView>
  </sheetViews>
  <sheetFormatPr baseColWidth="10" defaultRowHeight="13" x14ac:dyDescent="0.15"/>
  <cols>
    <col min="1" max="8" width="8.83203125" customWidth="1"/>
    <col min="9" max="9" width="8.83203125" style="40" customWidth="1"/>
    <col min="10" max="11" width="8.83203125" customWidth="1"/>
    <col min="12" max="12" width="8.83203125" style="40" customWidth="1"/>
    <col min="13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7</v>
      </c>
    </row>
    <row r="7" spans="1:2" x14ac:dyDescent="0.15">
      <c r="A7" t="s">
        <v>11</v>
      </c>
      <c r="B7" t="s">
        <v>9</v>
      </c>
    </row>
    <row r="8" spans="1:2" x14ac:dyDescent="0.15">
      <c r="A8" t="s">
        <v>12</v>
      </c>
      <c r="B8" t="s">
        <v>7</v>
      </c>
    </row>
    <row r="9" spans="1:2" x14ac:dyDescent="0.15">
      <c r="A9" t="s">
        <v>13</v>
      </c>
      <c r="B9" t="s">
        <v>9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9</v>
      </c>
    </row>
    <row r="12" spans="1:2" x14ac:dyDescent="0.15">
      <c r="A12" t="s">
        <v>16</v>
      </c>
      <c r="B12" t="s">
        <v>7</v>
      </c>
    </row>
    <row r="13" spans="1:2" x14ac:dyDescent="0.15">
      <c r="A13" t="s">
        <v>17</v>
      </c>
      <c r="B13" t="s">
        <v>9</v>
      </c>
    </row>
    <row r="14" spans="1:2" x14ac:dyDescent="0.15">
      <c r="A14" t="s">
        <v>18</v>
      </c>
      <c r="B14" t="s">
        <v>7</v>
      </c>
    </row>
    <row r="15" spans="1:2" x14ac:dyDescent="0.15">
      <c r="A15" t="s">
        <v>19</v>
      </c>
      <c r="B15" t="s">
        <v>9</v>
      </c>
    </row>
    <row r="16" spans="1:2" x14ac:dyDescent="0.15">
      <c r="A16" t="s">
        <v>20</v>
      </c>
      <c r="B16" t="s">
        <v>7</v>
      </c>
    </row>
    <row r="17" spans="1:2" x14ac:dyDescent="0.15">
      <c r="A17" t="s">
        <v>21</v>
      </c>
      <c r="B17" t="s">
        <v>9</v>
      </c>
    </row>
    <row r="18" spans="1:2" x14ac:dyDescent="0.15">
      <c r="A18" t="s">
        <v>22</v>
      </c>
      <c r="B18" t="s">
        <v>7</v>
      </c>
    </row>
    <row r="19" spans="1:2" x14ac:dyDescent="0.15">
      <c r="A19" t="s">
        <v>23</v>
      </c>
      <c r="B19" t="s">
        <v>9</v>
      </c>
    </row>
    <row r="20" spans="1:2" x14ac:dyDescent="0.15">
      <c r="A20" t="s">
        <v>24</v>
      </c>
      <c r="B20" t="s">
        <v>7</v>
      </c>
    </row>
    <row r="21" spans="1:2" x14ac:dyDescent="0.15">
      <c r="A21" t="s">
        <v>25</v>
      </c>
      <c r="B21" t="s">
        <v>9</v>
      </c>
    </row>
    <row r="22" spans="1:2" x14ac:dyDescent="0.15">
      <c r="A22" t="s">
        <v>26</v>
      </c>
      <c r="B22" t="s">
        <v>7</v>
      </c>
    </row>
    <row r="23" spans="1:2" x14ac:dyDescent="0.15">
      <c r="A23" t="s">
        <v>27</v>
      </c>
      <c r="B23" t="s">
        <v>9</v>
      </c>
    </row>
    <row r="24" spans="1:2" x14ac:dyDescent="0.15">
      <c r="A24" t="s">
        <v>28</v>
      </c>
      <c r="B24" t="s">
        <v>7</v>
      </c>
    </row>
    <row r="25" spans="1:2" x14ac:dyDescent="0.15">
      <c r="A25" t="s">
        <v>29</v>
      </c>
      <c r="B25" t="s">
        <v>9</v>
      </c>
    </row>
    <row r="26" spans="1:2" x14ac:dyDescent="0.15">
      <c r="A26" t="s">
        <v>30</v>
      </c>
      <c r="B26" t="s">
        <v>7</v>
      </c>
    </row>
    <row r="27" spans="1:2" x14ac:dyDescent="0.15">
      <c r="A27" t="s">
        <v>31</v>
      </c>
      <c r="B27" t="s">
        <v>9</v>
      </c>
    </row>
    <row r="28" spans="1:2" x14ac:dyDescent="0.15">
      <c r="A28" t="s">
        <v>32</v>
      </c>
      <c r="B28" t="s">
        <v>33</v>
      </c>
    </row>
    <row r="29" spans="1:2" x14ac:dyDescent="0.15">
      <c r="A29" t="s">
        <v>34</v>
      </c>
      <c r="B29" t="s">
        <v>35</v>
      </c>
    </row>
    <row r="30" spans="1:2" x14ac:dyDescent="0.15">
      <c r="A30" t="s">
        <v>36</v>
      </c>
      <c r="B30" t="s">
        <v>37</v>
      </c>
    </row>
    <row r="31" spans="1:2" x14ac:dyDescent="0.15">
      <c r="A31" t="s">
        <v>38</v>
      </c>
    </row>
    <row r="32" spans="1:2" x14ac:dyDescent="0.15">
      <c r="A32" t="s">
        <v>39</v>
      </c>
      <c r="B32" t="s">
        <v>40</v>
      </c>
    </row>
    <row r="33" spans="1:36" x14ac:dyDescent="0.15">
      <c r="A33" t="s">
        <v>41</v>
      </c>
      <c r="B33" t="s">
        <v>42</v>
      </c>
    </row>
    <row r="34" spans="1:36" x14ac:dyDescent="0.15">
      <c r="A34" t="s">
        <v>43</v>
      </c>
      <c r="B34" t="s">
        <v>44</v>
      </c>
    </row>
    <row r="35" spans="1:36" x14ac:dyDescent="0.15">
      <c r="A35" t="s">
        <v>45</v>
      </c>
      <c r="B35" t="s">
        <v>46</v>
      </c>
    </row>
    <row r="36" spans="1:36" x14ac:dyDescent="0.15">
      <c r="A36" t="s">
        <v>47</v>
      </c>
      <c r="B36" t="s">
        <v>48</v>
      </c>
    </row>
    <row r="37" spans="1:36" x14ac:dyDescent="0.15">
      <c r="A37" t="s">
        <v>49</v>
      </c>
      <c r="B37" t="s">
        <v>50</v>
      </c>
    </row>
    <row r="38" spans="1:36" x14ac:dyDescent="0.15">
      <c r="A38" t="s">
        <v>51</v>
      </c>
      <c r="B38" t="s">
        <v>52</v>
      </c>
    </row>
    <row r="39" spans="1:36" x14ac:dyDescent="0.15">
      <c r="A39" t="s">
        <v>53</v>
      </c>
      <c r="B39" t="s">
        <v>54</v>
      </c>
    </row>
    <row r="40" spans="1:36" x14ac:dyDescent="0.15">
      <c r="A40" t="s">
        <v>55</v>
      </c>
      <c r="B40" t="s">
        <v>37</v>
      </c>
    </row>
    <row r="41" spans="1:36" x14ac:dyDescent="0.15">
      <c r="A41" t="s">
        <v>56</v>
      </c>
      <c r="B41" t="s">
        <v>37</v>
      </c>
    </row>
    <row r="42" spans="1:36" x14ac:dyDescent="0.15">
      <c r="A42" t="s">
        <v>57</v>
      </c>
      <c r="B42" t="s">
        <v>58</v>
      </c>
    </row>
    <row r="43" spans="1:36" x14ac:dyDescent="0.15">
      <c r="A43" t="s">
        <v>59</v>
      </c>
      <c r="B43" t="s">
        <v>60</v>
      </c>
    </row>
    <row r="44" spans="1:36" x14ac:dyDescent="0.15">
      <c r="A44" t="s">
        <v>61</v>
      </c>
      <c r="B44" t="s">
        <v>62</v>
      </c>
    </row>
    <row r="45" spans="1:36" x14ac:dyDescent="0.15">
      <c r="A45" t="s">
        <v>63</v>
      </c>
      <c r="B45" t="s">
        <v>64</v>
      </c>
    </row>
    <row r="46" spans="1:36" x14ac:dyDescent="0.15">
      <c r="A46" t="s">
        <v>65</v>
      </c>
    </row>
    <row r="48" spans="1:36" x14ac:dyDescent="0.15">
      <c r="A48" t="s">
        <v>66</v>
      </c>
      <c r="B48" t="s">
        <v>67</v>
      </c>
      <c r="C48" t="s">
        <v>68</v>
      </c>
      <c r="D48" t="s">
        <v>69</v>
      </c>
      <c r="E48" t="s">
        <v>70</v>
      </c>
      <c r="F48" t="s">
        <v>71</v>
      </c>
      <c r="G48" t="s">
        <v>72</v>
      </c>
      <c r="H48" t="s">
        <v>73</v>
      </c>
      <c r="I48" s="40" t="s">
        <v>74</v>
      </c>
      <c r="J48" t="s">
        <v>75</v>
      </c>
      <c r="K48" t="s">
        <v>76</v>
      </c>
      <c r="L48" s="40" t="s">
        <v>77</v>
      </c>
      <c r="M48" t="s">
        <v>78</v>
      </c>
      <c r="N48" t="s">
        <v>79</v>
      </c>
      <c r="O48" t="s">
        <v>80</v>
      </c>
      <c r="P48" t="s">
        <v>81</v>
      </c>
      <c r="Q48" t="s">
        <v>82</v>
      </c>
      <c r="R48" t="s">
        <v>83</v>
      </c>
      <c r="S48" t="s">
        <v>84</v>
      </c>
      <c r="T48" t="s">
        <v>85</v>
      </c>
      <c r="U48" t="s">
        <v>86</v>
      </c>
      <c r="V48" t="s">
        <v>87</v>
      </c>
      <c r="W48" t="s">
        <v>88</v>
      </c>
      <c r="X48" t="s">
        <v>89</v>
      </c>
      <c r="Y48" t="s">
        <v>90</v>
      </c>
      <c r="Z48" t="s">
        <v>91</v>
      </c>
      <c r="AA48" t="s">
        <v>92</v>
      </c>
      <c r="AB48" t="s">
        <v>93</v>
      </c>
      <c r="AC48" t="s">
        <v>94</v>
      </c>
      <c r="AD48" t="s">
        <v>95</v>
      </c>
      <c r="AE48" t="s">
        <v>96</v>
      </c>
      <c r="AF48" t="s">
        <v>97</v>
      </c>
      <c r="AG48" t="s">
        <v>98</v>
      </c>
      <c r="AH48" t="s">
        <v>99</v>
      </c>
      <c r="AI48" t="s">
        <v>100</v>
      </c>
      <c r="AJ48" t="s">
        <v>101</v>
      </c>
    </row>
    <row r="49" spans="1:36" x14ac:dyDescent="0.15">
      <c r="A49">
        <v>1</v>
      </c>
      <c r="B49" t="s">
        <v>102</v>
      </c>
      <c r="C49" t="b">
        <v>0</v>
      </c>
      <c r="D49" t="s">
        <v>103</v>
      </c>
      <c r="E49" t="s">
        <v>104</v>
      </c>
      <c r="F49" t="s">
        <v>105</v>
      </c>
      <c r="G49" t="s">
        <v>106</v>
      </c>
      <c r="H49" t="s">
        <v>107</v>
      </c>
      <c r="I49" s="41">
        <v>23.370332717895508</v>
      </c>
      <c r="J49" s="1">
        <v>23.183420181274414</v>
      </c>
      <c r="K49" s="1">
        <v>0.26433423161506653</v>
      </c>
      <c r="L49" s="41">
        <v>755.6796875</v>
      </c>
      <c r="M49" s="1">
        <v>861.05029296875</v>
      </c>
      <c r="N49" s="1">
        <v>149.01649475097656</v>
      </c>
      <c r="O49" s="1">
        <v>33.442501068115234</v>
      </c>
      <c r="P49" s="1">
        <v>0.98210000991821289</v>
      </c>
      <c r="Q49" s="1">
        <v>-3.4993000030517578</v>
      </c>
      <c r="R49" s="1">
        <v>93.095184326171875</v>
      </c>
      <c r="S49" t="b">
        <v>1</v>
      </c>
      <c r="T49" s="1">
        <v>0.23317349035708587</v>
      </c>
      <c r="U49" t="b">
        <v>1</v>
      </c>
      <c r="V49">
        <v>3</v>
      </c>
      <c r="W49">
        <v>19</v>
      </c>
      <c r="X49" t="s">
        <v>108</v>
      </c>
      <c r="Y49" t="s">
        <v>37</v>
      </c>
      <c r="Z49" s="1">
        <v>0.95471950794993388</v>
      </c>
      <c r="AA49" t="s">
        <v>109</v>
      </c>
      <c r="AB49" t="s">
        <v>109</v>
      </c>
      <c r="AC49" t="s">
        <v>109</v>
      </c>
      <c r="AD49" t="s">
        <v>110</v>
      </c>
      <c r="AE49" t="s">
        <v>109</v>
      </c>
      <c r="AF49" t="s">
        <v>109</v>
      </c>
      <c r="AG49" s="1">
        <v>79.278633117675781</v>
      </c>
      <c r="AH49" t="s">
        <v>37</v>
      </c>
      <c r="AI49" t="s">
        <v>37</v>
      </c>
      <c r="AJ49" t="s">
        <v>37</v>
      </c>
    </row>
    <row r="50" spans="1:36" x14ac:dyDescent="0.15">
      <c r="A50">
        <v>2</v>
      </c>
      <c r="B50" t="s">
        <v>111</v>
      </c>
      <c r="C50" t="b">
        <v>0</v>
      </c>
      <c r="D50" t="s">
        <v>112</v>
      </c>
      <c r="E50" t="s">
        <v>104</v>
      </c>
      <c r="F50" t="s">
        <v>105</v>
      </c>
      <c r="G50" t="s">
        <v>106</v>
      </c>
      <c r="H50" t="s">
        <v>107</v>
      </c>
      <c r="I50" s="41">
        <v>23.039508819580078</v>
      </c>
      <c r="J50" s="1">
        <v>23.155429840087891</v>
      </c>
      <c r="K50" s="1">
        <v>0.16393843293190002</v>
      </c>
      <c r="L50" s="41">
        <v>939.4588623046875</v>
      </c>
      <c r="M50" s="1">
        <v>872.9970703125</v>
      </c>
      <c r="N50" s="1">
        <v>93.991127014160156</v>
      </c>
      <c r="O50" s="1">
        <v>33.442501068115234</v>
      </c>
      <c r="P50" s="1">
        <v>0.98210000991821289</v>
      </c>
      <c r="Q50" s="1">
        <v>-3.4993000030517578</v>
      </c>
      <c r="R50" s="1">
        <v>93.095184326171875</v>
      </c>
      <c r="S50" t="b">
        <v>1</v>
      </c>
      <c r="T50" s="1">
        <v>0.23317349035708587</v>
      </c>
      <c r="U50" t="b">
        <v>1</v>
      </c>
      <c r="V50">
        <v>3</v>
      </c>
      <c r="W50">
        <v>19</v>
      </c>
      <c r="X50" t="s">
        <v>108</v>
      </c>
      <c r="Y50" t="s">
        <v>37</v>
      </c>
      <c r="Z50" s="1">
        <v>0.95970792408114391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s="1">
        <v>79.278633117675781</v>
      </c>
      <c r="AH50" t="s">
        <v>37</v>
      </c>
      <c r="AI50" t="s">
        <v>37</v>
      </c>
      <c r="AJ50" t="s">
        <v>37</v>
      </c>
    </row>
    <row r="51" spans="1:36" x14ac:dyDescent="0.15">
      <c r="A51">
        <v>3</v>
      </c>
      <c r="B51" t="s">
        <v>113</v>
      </c>
      <c r="C51" t="b">
        <v>0</v>
      </c>
      <c r="D51" t="s">
        <v>114</v>
      </c>
      <c r="E51" t="s">
        <v>104</v>
      </c>
      <c r="F51" t="s">
        <v>105</v>
      </c>
      <c r="G51" t="s">
        <v>106</v>
      </c>
      <c r="H51" t="s">
        <v>107</v>
      </c>
      <c r="I51" s="41">
        <v>23.13819694519043</v>
      </c>
      <c r="J51" s="1">
        <v>23.042301177978516</v>
      </c>
      <c r="K51" s="1">
        <v>0.13561709225177765</v>
      </c>
      <c r="L51" s="41">
        <v>880.390869140625</v>
      </c>
      <c r="M51" s="1">
        <v>939.601806640625</v>
      </c>
      <c r="N51" s="1">
        <v>83.736907958984375</v>
      </c>
      <c r="O51" s="1">
        <v>33.442501068115234</v>
      </c>
      <c r="P51" s="1">
        <v>0.98210000991821289</v>
      </c>
      <c r="Q51" s="1">
        <v>-3.4993000030517578</v>
      </c>
      <c r="R51" s="1">
        <v>93.095184326171875</v>
      </c>
      <c r="S51" t="b">
        <v>1</v>
      </c>
      <c r="T51" s="1">
        <v>0.23317349035708587</v>
      </c>
      <c r="U51" t="b">
        <v>1</v>
      </c>
      <c r="V51">
        <v>3</v>
      </c>
      <c r="W51">
        <v>17</v>
      </c>
      <c r="X51" t="s">
        <v>108</v>
      </c>
      <c r="Y51" t="s">
        <v>37</v>
      </c>
      <c r="Z51" s="1">
        <v>0.95901168486146537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s="1">
        <v>79.278633117675781</v>
      </c>
      <c r="AH51" t="s">
        <v>37</v>
      </c>
      <c r="AI51" t="s">
        <v>37</v>
      </c>
      <c r="AJ51" t="s">
        <v>37</v>
      </c>
    </row>
    <row r="52" spans="1:36" x14ac:dyDescent="0.15">
      <c r="A52">
        <v>4</v>
      </c>
      <c r="B52" t="s">
        <v>115</v>
      </c>
      <c r="C52" t="b">
        <v>0</v>
      </c>
      <c r="D52" t="s">
        <v>116</v>
      </c>
      <c r="E52" t="s">
        <v>104</v>
      </c>
      <c r="F52" t="s">
        <v>105</v>
      </c>
      <c r="G52" t="s">
        <v>106</v>
      </c>
      <c r="H52" t="s">
        <v>107</v>
      </c>
      <c r="I52" s="41">
        <v>23.497249603271484</v>
      </c>
      <c r="J52" s="1">
        <v>23.281074523925781</v>
      </c>
      <c r="K52" s="1">
        <v>0.30571773648262024</v>
      </c>
      <c r="L52" s="41">
        <v>695.13397216796875</v>
      </c>
      <c r="M52" s="1">
        <v>809.513671875</v>
      </c>
      <c r="N52" s="1">
        <v>161.75732421875</v>
      </c>
      <c r="O52" s="1">
        <v>33.442501068115234</v>
      </c>
      <c r="P52" s="1">
        <v>0.98210000991821289</v>
      </c>
      <c r="Q52" s="1">
        <v>-3.4993000030517578</v>
      </c>
      <c r="R52" s="1">
        <v>93.095184326171875</v>
      </c>
      <c r="S52" t="b">
        <v>1</v>
      </c>
      <c r="T52" s="1">
        <v>0.23317349035708587</v>
      </c>
      <c r="U52" t="b">
        <v>1</v>
      </c>
      <c r="V52">
        <v>3</v>
      </c>
      <c r="W52">
        <v>19</v>
      </c>
      <c r="X52" t="s">
        <v>108</v>
      </c>
      <c r="Y52" t="s">
        <v>37</v>
      </c>
      <c r="Z52" s="1">
        <v>0.94464920103274608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s="1">
        <v>79.278633117675781</v>
      </c>
      <c r="AH52" t="s">
        <v>37</v>
      </c>
      <c r="AI52" t="s">
        <v>37</v>
      </c>
      <c r="AJ52" t="s">
        <v>37</v>
      </c>
    </row>
    <row r="53" spans="1:36" x14ac:dyDescent="0.15">
      <c r="A53">
        <v>5</v>
      </c>
      <c r="B53" t="s">
        <v>117</v>
      </c>
      <c r="C53" t="b">
        <v>0</v>
      </c>
      <c r="D53" t="s">
        <v>118</v>
      </c>
      <c r="E53" t="s">
        <v>104</v>
      </c>
      <c r="F53" t="s">
        <v>105</v>
      </c>
      <c r="G53" t="s">
        <v>106</v>
      </c>
      <c r="H53" t="s">
        <v>107</v>
      </c>
      <c r="I53" s="41">
        <v>23.552034378051758</v>
      </c>
      <c r="J53" s="1">
        <v>23.556735992431641</v>
      </c>
      <c r="K53" s="1">
        <v>6.6477381624281406E-3</v>
      </c>
      <c r="L53" s="41">
        <v>670.5213623046875</v>
      </c>
      <c r="M53" s="1">
        <v>668.4537353515625</v>
      </c>
      <c r="N53" s="1">
        <v>2.924022912979126</v>
      </c>
      <c r="O53" s="1">
        <v>33.442501068115234</v>
      </c>
      <c r="P53" s="1">
        <v>0.98210000991821289</v>
      </c>
      <c r="Q53" s="1">
        <v>-3.4993000030517578</v>
      </c>
      <c r="R53" s="1">
        <v>93.095184326171875</v>
      </c>
      <c r="S53" t="b">
        <v>1</v>
      </c>
      <c r="T53" s="1">
        <v>0.23317349035708587</v>
      </c>
      <c r="U53" t="b">
        <v>1</v>
      </c>
      <c r="V53">
        <v>3</v>
      </c>
      <c r="W53">
        <v>19</v>
      </c>
      <c r="X53" t="s">
        <v>108</v>
      </c>
      <c r="Y53" t="s">
        <v>37</v>
      </c>
      <c r="Z53" s="1">
        <v>0.96814423878810063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s="1">
        <v>79.4317626953125</v>
      </c>
      <c r="AH53" t="s">
        <v>37</v>
      </c>
      <c r="AI53" t="s">
        <v>37</v>
      </c>
      <c r="AJ53" t="s">
        <v>37</v>
      </c>
    </row>
    <row r="54" spans="1:36" x14ac:dyDescent="0.15">
      <c r="A54">
        <v>6</v>
      </c>
      <c r="B54" t="s">
        <v>119</v>
      </c>
      <c r="C54" t="b">
        <v>0</v>
      </c>
      <c r="D54" t="s">
        <v>120</v>
      </c>
      <c r="E54" t="s">
        <v>104</v>
      </c>
      <c r="F54" t="s">
        <v>105</v>
      </c>
      <c r="G54" t="s">
        <v>106</v>
      </c>
      <c r="H54" t="s">
        <v>107</v>
      </c>
      <c r="I54" s="41">
        <v>23.255439758300781</v>
      </c>
      <c r="J54" s="1">
        <v>23.086402893066406</v>
      </c>
      <c r="K54" s="1">
        <v>0.2390555739402771</v>
      </c>
      <c r="L54" s="41">
        <v>815.02490234375</v>
      </c>
      <c r="M54" s="1">
        <v>916.55401611328125</v>
      </c>
      <c r="N54" s="1">
        <v>143.58384704589844</v>
      </c>
      <c r="O54" s="1">
        <v>33.442501068115234</v>
      </c>
      <c r="P54" s="1">
        <v>0.98210000991821289</v>
      </c>
      <c r="Q54" s="1">
        <v>-3.4993000030517578</v>
      </c>
      <c r="R54" s="1">
        <v>93.095184326171875</v>
      </c>
      <c r="S54" t="b">
        <v>1</v>
      </c>
      <c r="T54" s="1">
        <v>0.23317349035708587</v>
      </c>
      <c r="U54" t="b">
        <v>1</v>
      </c>
      <c r="V54">
        <v>3</v>
      </c>
      <c r="W54">
        <v>18</v>
      </c>
      <c r="X54" t="s">
        <v>108</v>
      </c>
      <c r="Y54" t="s">
        <v>37</v>
      </c>
      <c r="Z54" s="1">
        <v>0.95752128167815198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s="1">
        <v>79.318122863769531</v>
      </c>
      <c r="AH54" t="s">
        <v>37</v>
      </c>
      <c r="AI54" t="s">
        <v>37</v>
      </c>
      <c r="AJ54" t="s">
        <v>37</v>
      </c>
    </row>
    <row r="55" spans="1:36" x14ac:dyDescent="0.15">
      <c r="A55">
        <v>7</v>
      </c>
      <c r="B55" t="s">
        <v>121</v>
      </c>
      <c r="C55" t="b">
        <v>0</v>
      </c>
      <c r="D55" t="s">
        <v>122</v>
      </c>
      <c r="E55" t="s">
        <v>104</v>
      </c>
      <c r="F55" t="s">
        <v>105</v>
      </c>
      <c r="G55" t="s">
        <v>106</v>
      </c>
      <c r="H55" t="s">
        <v>107</v>
      </c>
      <c r="I55" s="41">
        <v>23.214912414550781</v>
      </c>
      <c r="J55" s="1">
        <v>23.213998794555664</v>
      </c>
      <c r="K55" s="1">
        <v>1.2920538429170847E-3</v>
      </c>
      <c r="L55" s="41">
        <v>837.052001953125</v>
      </c>
      <c r="M55" s="1">
        <v>837.5555419921875</v>
      </c>
      <c r="N55" s="1">
        <v>0.71206998825073242</v>
      </c>
      <c r="O55" s="1">
        <v>33.442501068115234</v>
      </c>
      <c r="P55" s="1">
        <v>0.98210000991821289</v>
      </c>
      <c r="Q55" s="1">
        <v>-3.4993000030517578</v>
      </c>
      <c r="R55" s="1">
        <v>93.095184326171875</v>
      </c>
      <c r="S55" t="b">
        <v>1</v>
      </c>
      <c r="T55" s="1">
        <v>0.23317349035708587</v>
      </c>
      <c r="U55" t="b">
        <v>1</v>
      </c>
      <c r="V55">
        <v>3</v>
      </c>
      <c r="W55">
        <v>19</v>
      </c>
      <c r="X55" t="s">
        <v>108</v>
      </c>
      <c r="Y55" t="s">
        <v>37</v>
      </c>
      <c r="Z55" s="1">
        <v>0.94565948278122103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s="1">
        <v>79.318122863769531</v>
      </c>
      <c r="AH55" t="s">
        <v>37</v>
      </c>
      <c r="AI55" t="s">
        <v>37</v>
      </c>
      <c r="AJ55" t="s">
        <v>37</v>
      </c>
    </row>
    <row r="56" spans="1:36" x14ac:dyDescent="0.15">
      <c r="A56">
        <v>8</v>
      </c>
      <c r="B56" t="s">
        <v>123</v>
      </c>
      <c r="C56" t="b">
        <v>0</v>
      </c>
      <c r="D56" t="s">
        <v>124</v>
      </c>
      <c r="E56" t="s">
        <v>104</v>
      </c>
      <c r="F56" t="s">
        <v>105</v>
      </c>
      <c r="G56" t="s">
        <v>106</v>
      </c>
      <c r="H56" t="s">
        <v>107</v>
      </c>
      <c r="I56" s="41">
        <v>24.021163940429688</v>
      </c>
      <c r="J56" s="1">
        <v>23.482685089111328</v>
      </c>
      <c r="K56" s="1">
        <v>0.76152276992797852</v>
      </c>
      <c r="L56" s="41">
        <v>492.43484497070312</v>
      </c>
      <c r="M56" s="1">
        <v>746.34637451171875</v>
      </c>
      <c r="N56" s="1">
        <v>359.08511352539062</v>
      </c>
      <c r="O56" s="1">
        <v>33.442501068115234</v>
      </c>
      <c r="P56" s="1">
        <v>0.98210000991821289</v>
      </c>
      <c r="Q56" s="1">
        <v>-3.4993000030517578</v>
      </c>
      <c r="R56" s="1">
        <v>93.095184326171875</v>
      </c>
      <c r="S56" t="b">
        <v>1</v>
      </c>
      <c r="T56" s="1">
        <v>0.23317349035708587</v>
      </c>
      <c r="U56" t="b">
        <v>1</v>
      </c>
      <c r="V56">
        <v>3</v>
      </c>
      <c r="W56">
        <v>19</v>
      </c>
      <c r="X56" t="s">
        <v>108</v>
      </c>
      <c r="Y56" t="s">
        <v>37</v>
      </c>
      <c r="Z56" s="1">
        <v>0.66141542918301721</v>
      </c>
      <c r="AA56" t="s">
        <v>110</v>
      </c>
      <c r="AB56" t="s">
        <v>109</v>
      </c>
      <c r="AC56" t="s">
        <v>109</v>
      </c>
      <c r="AD56" t="s">
        <v>109</v>
      </c>
      <c r="AE56" t="s">
        <v>110</v>
      </c>
      <c r="AF56" t="s">
        <v>109</v>
      </c>
      <c r="AG56" s="1">
        <v>79.204490661621094</v>
      </c>
      <c r="AH56" t="s">
        <v>37</v>
      </c>
      <c r="AI56" t="s">
        <v>37</v>
      </c>
      <c r="AJ56" t="s">
        <v>37</v>
      </c>
    </row>
    <row r="57" spans="1:36" x14ac:dyDescent="0.15">
      <c r="A57">
        <v>9</v>
      </c>
      <c r="B57" t="s">
        <v>125</v>
      </c>
      <c r="C57" t="b">
        <v>0</v>
      </c>
      <c r="D57" t="s">
        <v>126</v>
      </c>
      <c r="E57" t="s">
        <v>104</v>
      </c>
      <c r="F57" t="s">
        <v>105</v>
      </c>
      <c r="G57" t="s">
        <v>106</v>
      </c>
      <c r="H57" t="s">
        <v>107</v>
      </c>
      <c r="I57" s="41">
        <v>25.05413818359375</v>
      </c>
      <c r="J57" s="1">
        <v>25.07916259765625</v>
      </c>
      <c r="K57" s="1">
        <v>3.5391215234994888E-2</v>
      </c>
      <c r="L57" s="41">
        <v>249.54808044433594</v>
      </c>
      <c r="M57" s="1">
        <v>245.50570678710938</v>
      </c>
      <c r="N57" s="1">
        <v>5.7167906761169434</v>
      </c>
      <c r="O57" s="1">
        <v>33.442501068115234</v>
      </c>
      <c r="P57" s="1">
        <v>0.98210000991821289</v>
      </c>
      <c r="Q57" s="1">
        <v>-3.4993000030517578</v>
      </c>
      <c r="R57" s="1">
        <v>93.095184326171875</v>
      </c>
      <c r="S57" t="b">
        <v>1</v>
      </c>
      <c r="T57" s="1">
        <v>0.23317349035708587</v>
      </c>
      <c r="U57" t="b">
        <v>1</v>
      </c>
      <c r="V57">
        <v>3</v>
      </c>
      <c r="W57">
        <v>20</v>
      </c>
      <c r="X57" t="s">
        <v>108</v>
      </c>
      <c r="Y57" t="s">
        <v>37</v>
      </c>
      <c r="Z57" s="1">
        <v>0.98129895755115959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s="1">
        <v>79.186203002929688</v>
      </c>
      <c r="AH57" t="s">
        <v>37</v>
      </c>
      <c r="AI57" t="s">
        <v>37</v>
      </c>
      <c r="AJ57" t="s">
        <v>37</v>
      </c>
    </row>
    <row r="58" spans="1:36" x14ac:dyDescent="0.15">
      <c r="A58">
        <v>10</v>
      </c>
      <c r="B58" t="s">
        <v>127</v>
      </c>
      <c r="C58" t="b">
        <v>0</v>
      </c>
      <c r="D58" t="s">
        <v>128</v>
      </c>
      <c r="E58" t="s">
        <v>104</v>
      </c>
      <c r="F58" t="s">
        <v>105</v>
      </c>
      <c r="G58" t="s">
        <v>106</v>
      </c>
      <c r="H58" t="s">
        <v>107</v>
      </c>
      <c r="I58" s="41">
        <v>22.423786163330078</v>
      </c>
      <c r="J58" s="1">
        <v>22.670143127441406</v>
      </c>
      <c r="K58" s="1">
        <v>0.34840136766433716</v>
      </c>
      <c r="L58" s="41">
        <v>1408.749267578125</v>
      </c>
      <c r="M58" s="1">
        <v>1213.7056884765625</v>
      </c>
      <c r="N58" s="1">
        <v>275.83328247070312</v>
      </c>
      <c r="O58" s="1">
        <v>33.442501068115234</v>
      </c>
      <c r="P58" s="1">
        <v>0.98210000991821289</v>
      </c>
      <c r="Q58" s="1">
        <v>-3.4993000030517578</v>
      </c>
      <c r="R58" s="1">
        <v>93.095184326171875</v>
      </c>
      <c r="S58" t="b">
        <v>1</v>
      </c>
      <c r="T58" s="1">
        <v>0.23317349035708587</v>
      </c>
      <c r="U58" t="b">
        <v>1</v>
      </c>
      <c r="V58">
        <v>3</v>
      </c>
      <c r="W58">
        <v>16</v>
      </c>
      <c r="X58" t="s">
        <v>108</v>
      </c>
      <c r="Y58" t="s">
        <v>37</v>
      </c>
      <c r="Z58" s="1">
        <v>0.95882924537336633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s="1">
        <v>79.526779174804688</v>
      </c>
      <c r="AH58" t="s">
        <v>37</v>
      </c>
      <c r="AI58" t="s">
        <v>37</v>
      </c>
      <c r="AJ58" t="s">
        <v>37</v>
      </c>
    </row>
    <row r="59" spans="1:36" x14ac:dyDescent="0.15">
      <c r="A59">
        <v>11</v>
      </c>
      <c r="B59" t="s">
        <v>129</v>
      </c>
      <c r="C59" t="b">
        <v>0</v>
      </c>
      <c r="D59" t="s">
        <v>130</v>
      </c>
      <c r="E59" t="s">
        <v>104</v>
      </c>
      <c r="F59" t="s">
        <v>105</v>
      </c>
      <c r="G59" t="s">
        <v>106</v>
      </c>
      <c r="H59" t="s">
        <v>107</v>
      </c>
      <c r="I59" s="41">
        <v>22.734470367431641</v>
      </c>
      <c r="J59" s="1">
        <v>22.526950836181641</v>
      </c>
      <c r="K59" s="1">
        <v>0.29347559809684753</v>
      </c>
      <c r="L59" s="41">
        <v>1148.2833251953125</v>
      </c>
      <c r="M59" s="1">
        <v>1328.581787109375</v>
      </c>
      <c r="N59" s="1">
        <v>254.98062133789062</v>
      </c>
      <c r="O59" s="1">
        <v>33.442501068115234</v>
      </c>
      <c r="P59" s="1">
        <v>0.98210000991821289</v>
      </c>
      <c r="Q59" s="1">
        <v>-3.4993000030517578</v>
      </c>
      <c r="R59" s="1">
        <v>93.095184326171875</v>
      </c>
      <c r="S59" t="b">
        <v>1</v>
      </c>
      <c r="T59" s="1">
        <v>0.23317349035708587</v>
      </c>
      <c r="U59" t="b">
        <v>1</v>
      </c>
      <c r="V59">
        <v>3</v>
      </c>
      <c r="W59">
        <v>17</v>
      </c>
      <c r="X59" t="s">
        <v>108</v>
      </c>
      <c r="Y59" t="s">
        <v>37</v>
      </c>
      <c r="Z59" s="1">
        <v>0.97245801638659124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s="1">
        <v>79.186203002929688</v>
      </c>
      <c r="AH59" t="s">
        <v>37</v>
      </c>
      <c r="AI59" t="s">
        <v>37</v>
      </c>
      <c r="AJ59" t="s">
        <v>37</v>
      </c>
    </row>
    <row r="60" spans="1:36" x14ac:dyDescent="0.15">
      <c r="A60">
        <v>12</v>
      </c>
      <c r="B60" t="s">
        <v>131</v>
      </c>
      <c r="C60" t="b">
        <v>0</v>
      </c>
      <c r="D60" t="s">
        <v>132</v>
      </c>
      <c r="E60" t="s">
        <v>104</v>
      </c>
      <c r="F60" t="s">
        <v>105</v>
      </c>
      <c r="G60" t="s">
        <v>106</v>
      </c>
      <c r="H60" t="s">
        <v>107</v>
      </c>
      <c r="I60" s="41">
        <v>23.14442253112793</v>
      </c>
      <c r="J60" s="1">
        <v>23.010074615478516</v>
      </c>
      <c r="K60" s="1">
        <v>0.18999798595905304</v>
      </c>
      <c r="L60" s="41">
        <v>876.79168701171875</v>
      </c>
      <c r="M60" s="1">
        <v>961.57763671875</v>
      </c>
      <c r="N60" s="1">
        <v>119.9053955078125</v>
      </c>
      <c r="O60" s="1">
        <v>33.442501068115234</v>
      </c>
      <c r="P60" s="1">
        <v>0.98210000991821289</v>
      </c>
      <c r="Q60" s="1">
        <v>-3.4993000030517578</v>
      </c>
      <c r="R60" s="1">
        <v>93.095184326171875</v>
      </c>
      <c r="S60" t="b">
        <v>1</v>
      </c>
      <c r="T60" s="1">
        <v>0.23317349035708587</v>
      </c>
      <c r="U60" t="b">
        <v>1</v>
      </c>
      <c r="V60">
        <v>3</v>
      </c>
      <c r="W60">
        <v>18</v>
      </c>
      <c r="X60" t="s">
        <v>108</v>
      </c>
      <c r="Y60" t="s">
        <v>37</v>
      </c>
      <c r="Z60" s="1">
        <v>0.9567255016651296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s="1">
        <v>79.186203002929688</v>
      </c>
      <c r="AH60" t="s">
        <v>37</v>
      </c>
      <c r="AI60" t="s">
        <v>37</v>
      </c>
      <c r="AJ60" t="s">
        <v>37</v>
      </c>
    </row>
    <row r="61" spans="1:36" x14ac:dyDescent="0.15">
      <c r="A61">
        <v>13</v>
      </c>
      <c r="B61" t="s">
        <v>133</v>
      </c>
      <c r="C61" t="b">
        <v>0</v>
      </c>
      <c r="D61" t="s">
        <v>37</v>
      </c>
      <c r="E61" t="s">
        <v>104</v>
      </c>
      <c r="F61" t="s">
        <v>134</v>
      </c>
      <c r="G61" t="s">
        <v>106</v>
      </c>
      <c r="H61" t="s">
        <v>107</v>
      </c>
      <c r="I61" s="41">
        <v>23.316055297851562</v>
      </c>
      <c r="J61" s="1">
        <v>23.280096054077148</v>
      </c>
      <c r="K61" s="1">
        <v>5.0854049623012543E-2</v>
      </c>
      <c r="L61" s="41">
        <v>1000</v>
      </c>
      <c r="M61" t="s">
        <v>37</v>
      </c>
      <c r="N61" t="s">
        <v>37</v>
      </c>
      <c r="O61" s="1">
        <v>33.442501068115234</v>
      </c>
      <c r="P61" s="1">
        <v>0.98210000991821289</v>
      </c>
      <c r="Q61" s="1">
        <v>-3.4993000030517578</v>
      </c>
      <c r="R61" s="1">
        <v>93.095184326171875</v>
      </c>
      <c r="S61" t="b">
        <v>1</v>
      </c>
      <c r="T61" s="1">
        <v>0.23317349035708587</v>
      </c>
      <c r="U61" t="b">
        <v>1</v>
      </c>
      <c r="V61">
        <v>3</v>
      </c>
      <c r="W61">
        <v>17</v>
      </c>
      <c r="X61" t="s">
        <v>108</v>
      </c>
      <c r="Y61" t="s">
        <v>37</v>
      </c>
      <c r="Z61" s="1">
        <v>0.9643133478607725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s="1">
        <v>79.386528015136719</v>
      </c>
      <c r="AH61" t="s">
        <v>37</v>
      </c>
      <c r="AI61" t="s">
        <v>37</v>
      </c>
      <c r="AJ61" t="s">
        <v>37</v>
      </c>
    </row>
    <row r="62" spans="1:36" x14ac:dyDescent="0.15">
      <c r="A62">
        <v>14</v>
      </c>
      <c r="B62" t="s">
        <v>135</v>
      </c>
      <c r="C62" t="b">
        <v>0</v>
      </c>
      <c r="D62" t="s">
        <v>37</v>
      </c>
      <c r="E62" t="s">
        <v>104</v>
      </c>
      <c r="F62" t="s">
        <v>134</v>
      </c>
      <c r="G62" t="s">
        <v>106</v>
      </c>
      <c r="H62" t="s">
        <v>107</v>
      </c>
      <c r="I62" s="41">
        <v>26.137722015380859</v>
      </c>
      <c r="J62" s="1">
        <v>26.203567504882812</v>
      </c>
      <c r="K62" s="1">
        <v>9.3120932579040527E-2</v>
      </c>
      <c r="L62" s="41">
        <v>100</v>
      </c>
      <c r="M62" t="s">
        <v>37</v>
      </c>
      <c r="N62" t="s">
        <v>37</v>
      </c>
      <c r="O62" s="1">
        <v>33.442501068115234</v>
      </c>
      <c r="P62" s="1">
        <v>0.98210000991821289</v>
      </c>
      <c r="Q62" s="1">
        <v>-3.4993000030517578</v>
      </c>
      <c r="R62" s="1">
        <v>93.095184326171875</v>
      </c>
      <c r="S62" t="b">
        <v>1</v>
      </c>
      <c r="T62" s="1">
        <v>0.23317349035708587</v>
      </c>
      <c r="U62" t="b">
        <v>1</v>
      </c>
      <c r="V62">
        <v>3</v>
      </c>
      <c r="W62">
        <v>20</v>
      </c>
      <c r="X62" t="s">
        <v>108</v>
      </c>
      <c r="Y62" t="s">
        <v>37</v>
      </c>
      <c r="Z62" s="1">
        <v>0.97643670704321861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s="1">
        <v>79.1597900390625</v>
      </c>
      <c r="AH62" t="s">
        <v>37</v>
      </c>
      <c r="AI62" t="s">
        <v>37</v>
      </c>
      <c r="AJ62" t="s">
        <v>37</v>
      </c>
    </row>
    <row r="63" spans="1:36" x14ac:dyDescent="0.15">
      <c r="A63">
        <v>15</v>
      </c>
      <c r="B63" t="s">
        <v>136</v>
      </c>
      <c r="C63" t="b">
        <v>0</v>
      </c>
      <c r="D63" t="s">
        <v>37</v>
      </c>
      <c r="E63" t="s">
        <v>104</v>
      </c>
      <c r="F63" t="s">
        <v>134</v>
      </c>
      <c r="G63" t="s">
        <v>106</v>
      </c>
      <c r="H63" t="s">
        <v>107</v>
      </c>
      <c r="I63" s="41">
        <v>29.380132675170898</v>
      </c>
      <c r="J63" s="1">
        <v>29.416751861572266</v>
      </c>
      <c r="K63" s="1">
        <v>5.1787350326776505E-2</v>
      </c>
      <c r="L63" s="41">
        <v>10</v>
      </c>
      <c r="M63" t="s">
        <v>37</v>
      </c>
      <c r="N63" t="s">
        <v>37</v>
      </c>
      <c r="O63" s="1">
        <v>33.442501068115234</v>
      </c>
      <c r="P63" s="1">
        <v>0.98210000991821289</v>
      </c>
      <c r="Q63" s="1">
        <v>-3.4993000030517578</v>
      </c>
      <c r="R63" s="1">
        <v>93.095184326171875</v>
      </c>
      <c r="S63" t="b">
        <v>1</v>
      </c>
      <c r="T63" s="1">
        <v>0.23317349035708587</v>
      </c>
      <c r="U63" t="b">
        <v>1</v>
      </c>
      <c r="V63">
        <v>3</v>
      </c>
      <c r="W63">
        <v>25</v>
      </c>
      <c r="X63" t="s">
        <v>108</v>
      </c>
      <c r="Y63" t="s">
        <v>37</v>
      </c>
      <c r="Z63" s="1">
        <v>0.96197020064774952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s="1">
        <v>79.273162841796875</v>
      </c>
      <c r="AH63" t="s">
        <v>37</v>
      </c>
      <c r="AI63" t="s">
        <v>37</v>
      </c>
      <c r="AJ63" t="s">
        <v>37</v>
      </c>
    </row>
    <row r="64" spans="1:36" x14ac:dyDescent="0.15">
      <c r="A64">
        <v>16</v>
      </c>
      <c r="B64" t="s">
        <v>137</v>
      </c>
      <c r="C64" t="b">
        <v>0</v>
      </c>
      <c r="D64" t="s">
        <v>37</v>
      </c>
      <c r="E64" t="s">
        <v>104</v>
      </c>
      <c r="F64" t="s">
        <v>134</v>
      </c>
      <c r="G64" t="s">
        <v>106</v>
      </c>
      <c r="H64" t="s">
        <v>107</v>
      </c>
      <c r="I64" s="40" t="s">
        <v>138</v>
      </c>
      <c r="J64" s="1">
        <v>34.3045654296875</v>
      </c>
      <c r="K64" t="s">
        <v>37</v>
      </c>
      <c r="L64" s="41">
        <v>1</v>
      </c>
      <c r="M64" t="s">
        <v>37</v>
      </c>
      <c r="N64" t="s">
        <v>37</v>
      </c>
      <c r="O64" s="1">
        <v>33.442501068115234</v>
      </c>
      <c r="P64" s="1">
        <v>0.98210000991821289</v>
      </c>
      <c r="Q64" s="1">
        <v>-3.4993000030517578</v>
      </c>
      <c r="R64" s="1">
        <v>93.095184326171875</v>
      </c>
      <c r="S64" t="b">
        <v>1</v>
      </c>
      <c r="T64" s="1">
        <v>0.23317349035708587</v>
      </c>
      <c r="U64" t="b">
        <v>1</v>
      </c>
      <c r="V64">
        <v>3</v>
      </c>
      <c r="W64">
        <v>39</v>
      </c>
      <c r="X64" t="s">
        <v>139</v>
      </c>
      <c r="Y64" t="s">
        <v>37</v>
      </c>
      <c r="Z64" s="1">
        <v>0</v>
      </c>
      <c r="AA64" t="s">
        <v>110</v>
      </c>
      <c r="AB64" t="s">
        <v>109</v>
      </c>
      <c r="AC64" t="s">
        <v>110</v>
      </c>
      <c r="AD64" t="s">
        <v>109</v>
      </c>
      <c r="AE64" t="s">
        <v>109</v>
      </c>
      <c r="AF64" t="s">
        <v>109</v>
      </c>
      <c r="AG64" s="1">
        <v>71.677543640136719</v>
      </c>
      <c r="AH64" t="s">
        <v>37</v>
      </c>
      <c r="AI64" t="s">
        <v>37</v>
      </c>
      <c r="AJ64" t="s">
        <v>37</v>
      </c>
    </row>
    <row r="65" spans="1:36" x14ac:dyDescent="0.15">
      <c r="A65">
        <v>17</v>
      </c>
      <c r="B65" t="s">
        <v>140</v>
      </c>
      <c r="C65" t="b">
        <v>0</v>
      </c>
      <c r="D65" t="s">
        <v>37</v>
      </c>
      <c r="E65" t="s">
        <v>104</v>
      </c>
      <c r="F65" t="s">
        <v>141</v>
      </c>
      <c r="G65" t="s">
        <v>106</v>
      </c>
      <c r="H65" t="s">
        <v>107</v>
      </c>
      <c r="I65" s="40" t="s">
        <v>138</v>
      </c>
      <c r="J65" t="s">
        <v>37</v>
      </c>
      <c r="K65" t="s">
        <v>37</v>
      </c>
      <c r="L65" s="40" t="s">
        <v>37</v>
      </c>
      <c r="M65" t="s">
        <v>37</v>
      </c>
      <c r="N65" t="s">
        <v>37</v>
      </c>
      <c r="O65" s="1">
        <v>33.442501068115234</v>
      </c>
      <c r="P65" s="1">
        <v>0.98210000991821289</v>
      </c>
      <c r="Q65" s="1">
        <v>-3.4993000030517578</v>
      </c>
      <c r="R65" s="1">
        <v>93.095184326171875</v>
      </c>
      <c r="S65" t="b">
        <v>1</v>
      </c>
      <c r="T65" s="1">
        <v>0.23317349035708587</v>
      </c>
      <c r="U65" t="b">
        <v>1</v>
      </c>
      <c r="V65">
        <v>3</v>
      </c>
      <c r="W65">
        <v>39</v>
      </c>
      <c r="X65" t="s">
        <v>139</v>
      </c>
      <c r="Y65" t="s">
        <v>37</v>
      </c>
      <c r="Z65" s="1">
        <v>0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s="1">
        <v>75.579254150390625</v>
      </c>
      <c r="AH65" t="s">
        <v>37</v>
      </c>
      <c r="AI65" t="s">
        <v>37</v>
      </c>
      <c r="AJ65" t="s">
        <v>37</v>
      </c>
    </row>
    <row r="66" spans="1:36" x14ac:dyDescent="0.15">
      <c r="A66">
        <v>25</v>
      </c>
      <c r="B66" t="s">
        <v>142</v>
      </c>
      <c r="C66" t="b">
        <v>0</v>
      </c>
      <c r="D66" t="s">
        <v>103</v>
      </c>
      <c r="E66" t="s">
        <v>104</v>
      </c>
      <c r="F66" t="s">
        <v>105</v>
      </c>
      <c r="G66" t="s">
        <v>106</v>
      </c>
      <c r="H66" t="s">
        <v>107</v>
      </c>
      <c r="I66" s="41">
        <v>22.99650764465332</v>
      </c>
      <c r="J66" s="1">
        <v>23.183420181274414</v>
      </c>
      <c r="K66" s="1">
        <v>0.26433423161506653</v>
      </c>
      <c r="L66" s="41">
        <v>966.42083740234375</v>
      </c>
      <c r="M66" s="1">
        <v>861.05029296875</v>
      </c>
      <c r="N66" s="1">
        <v>149.01649475097656</v>
      </c>
      <c r="O66" s="1">
        <v>33.442501068115234</v>
      </c>
      <c r="P66" s="1">
        <v>0.98210000991821289</v>
      </c>
      <c r="Q66" s="1">
        <v>-3.4993000030517578</v>
      </c>
      <c r="R66" s="1">
        <v>93.095184326171875</v>
      </c>
      <c r="S66" t="b">
        <v>1</v>
      </c>
      <c r="T66" s="1">
        <v>0.23317349035708587</v>
      </c>
      <c r="U66" t="b">
        <v>1</v>
      </c>
      <c r="V66">
        <v>3</v>
      </c>
      <c r="W66">
        <v>17</v>
      </c>
      <c r="X66" t="s">
        <v>108</v>
      </c>
      <c r="Y66" t="s">
        <v>37</v>
      </c>
      <c r="Z66" s="1">
        <v>0.95686299339379177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s="1">
        <v>79.165229797363281</v>
      </c>
      <c r="AH66" t="s">
        <v>37</v>
      </c>
      <c r="AI66" t="s">
        <v>37</v>
      </c>
      <c r="AJ66" t="s">
        <v>37</v>
      </c>
    </row>
    <row r="67" spans="1:36" x14ac:dyDescent="0.15">
      <c r="A67">
        <v>26</v>
      </c>
      <c r="B67" t="s">
        <v>143</v>
      </c>
      <c r="C67" t="b">
        <v>0</v>
      </c>
      <c r="D67" t="s">
        <v>112</v>
      </c>
      <c r="E67" t="s">
        <v>104</v>
      </c>
      <c r="F67" t="s">
        <v>105</v>
      </c>
      <c r="G67" t="s">
        <v>106</v>
      </c>
      <c r="H67" t="s">
        <v>107</v>
      </c>
      <c r="I67" s="41">
        <v>23.271352767944336</v>
      </c>
      <c r="J67" s="1">
        <v>23.155429840087891</v>
      </c>
      <c r="K67" s="1">
        <v>0.16393843293190002</v>
      </c>
      <c r="L67" s="41">
        <v>806.53533935546875</v>
      </c>
      <c r="M67" s="1">
        <v>872.9970703125</v>
      </c>
      <c r="N67" s="1">
        <v>93.991127014160156</v>
      </c>
      <c r="O67" s="1">
        <v>33.442501068115234</v>
      </c>
      <c r="P67" s="1">
        <v>0.98210000991821289</v>
      </c>
      <c r="Q67" s="1">
        <v>-3.4993000030517578</v>
      </c>
      <c r="R67" s="1">
        <v>93.095184326171875</v>
      </c>
      <c r="S67" t="b">
        <v>1</v>
      </c>
      <c r="T67" s="1">
        <v>0.23317349035708587</v>
      </c>
      <c r="U67" t="b">
        <v>1</v>
      </c>
      <c r="V67">
        <v>3</v>
      </c>
      <c r="W67">
        <v>19</v>
      </c>
      <c r="X67" t="s">
        <v>108</v>
      </c>
      <c r="Y67" t="s">
        <v>37</v>
      </c>
      <c r="Z67" s="1">
        <v>0.93081606764081148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s="1">
        <v>79.165229797363281</v>
      </c>
      <c r="AH67" t="s">
        <v>37</v>
      </c>
      <c r="AI67" t="s">
        <v>37</v>
      </c>
      <c r="AJ67" t="s">
        <v>37</v>
      </c>
    </row>
    <row r="68" spans="1:36" x14ac:dyDescent="0.15">
      <c r="A68">
        <v>27</v>
      </c>
      <c r="B68" t="s">
        <v>144</v>
      </c>
      <c r="C68" t="b">
        <v>0</v>
      </c>
      <c r="D68" t="s">
        <v>114</v>
      </c>
      <c r="E68" t="s">
        <v>104</v>
      </c>
      <c r="F68" t="s">
        <v>105</v>
      </c>
      <c r="G68" t="s">
        <v>106</v>
      </c>
      <c r="H68" t="s">
        <v>107</v>
      </c>
      <c r="I68" s="41">
        <v>22.946405410766602</v>
      </c>
      <c r="J68" s="1">
        <v>23.042301177978516</v>
      </c>
      <c r="K68" s="1">
        <v>0.13561709225177765</v>
      </c>
      <c r="L68" s="41">
        <v>998.812744140625</v>
      </c>
      <c r="M68" s="1">
        <v>939.601806640625</v>
      </c>
      <c r="N68" s="1">
        <v>83.736907958984375</v>
      </c>
      <c r="O68" s="1">
        <v>33.442501068115234</v>
      </c>
      <c r="P68" s="1">
        <v>0.98210000991821289</v>
      </c>
      <c r="Q68" s="1">
        <v>-3.4993000030517578</v>
      </c>
      <c r="R68" s="1">
        <v>93.095184326171875</v>
      </c>
      <c r="S68" t="b">
        <v>1</v>
      </c>
      <c r="T68" s="1">
        <v>0.23317349035708587</v>
      </c>
      <c r="U68" t="b">
        <v>1</v>
      </c>
      <c r="V68">
        <v>3</v>
      </c>
      <c r="W68">
        <v>19</v>
      </c>
      <c r="X68" t="s">
        <v>108</v>
      </c>
      <c r="Y68" t="s">
        <v>37</v>
      </c>
      <c r="Z68" s="1">
        <v>0.92294288013191172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s="1">
        <v>79.165229797363281</v>
      </c>
      <c r="AH68" t="s">
        <v>37</v>
      </c>
      <c r="AI68" t="s">
        <v>37</v>
      </c>
      <c r="AJ68" t="s">
        <v>37</v>
      </c>
    </row>
    <row r="69" spans="1:36" x14ac:dyDescent="0.15">
      <c r="A69">
        <v>28</v>
      </c>
      <c r="B69" t="s">
        <v>145</v>
      </c>
      <c r="C69" t="b">
        <v>0</v>
      </c>
      <c r="D69" t="s">
        <v>116</v>
      </c>
      <c r="E69" t="s">
        <v>104</v>
      </c>
      <c r="F69" t="s">
        <v>105</v>
      </c>
      <c r="G69" t="s">
        <v>106</v>
      </c>
      <c r="H69" t="s">
        <v>107</v>
      </c>
      <c r="I69" s="41">
        <v>23.064899444580078</v>
      </c>
      <c r="J69" s="1">
        <v>23.281074523925781</v>
      </c>
      <c r="K69" s="1">
        <v>0.30571773648262024</v>
      </c>
      <c r="L69" s="41">
        <v>923.89337158203125</v>
      </c>
      <c r="M69" s="1">
        <v>809.513671875</v>
      </c>
      <c r="N69" s="1">
        <v>161.75732421875</v>
      </c>
      <c r="O69" s="1">
        <v>33.442501068115234</v>
      </c>
      <c r="P69" s="1">
        <v>0.98210000991821289</v>
      </c>
      <c r="Q69" s="1">
        <v>-3.4993000030517578</v>
      </c>
      <c r="R69" s="1">
        <v>93.095184326171875</v>
      </c>
      <c r="S69" t="b">
        <v>1</v>
      </c>
      <c r="T69" s="1">
        <v>0.23317349035708587</v>
      </c>
      <c r="U69" t="b">
        <v>1</v>
      </c>
      <c r="V69">
        <v>3</v>
      </c>
      <c r="W69">
        <v>19</v>
      </c>
      <c r="X69" t="s">
        <v>108</v>
      </c>
      <c r="Y69" t="s">
        <v>37</v>
      </c>
      <c r="Z69" s="1">
        <v>0.9421491290735603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s="1">
        <v>79.165229797363281</v>
      </c>
      <c r="AH69" t="s">
        <v>37</v>
      </c>
      <c r="AI69" t="s">
        <v>37</v>
      </c>
      <c r="AJ69" t="s">
        <v>37</v>
      </c>
    </row>
    <row r="70" spans="1:36" x14ac:dyDescent="0.15">
      <c r="A70">
        <v>29</v>
      </c>
      <c r="B70" t="s">
        <v>146</v>
      </c>
      <c r="C70" t="b">
        <v>0</v>
      </c>
      <c r="D70" t="s">
        <v>118</v>
      </c>
      <c r="E70" t="s">
        <v>104</v>
      </c>
      <c r="F70" t="s">
        <v>105</v>
      </c>
      <c r="G70" t="s">
        <v>106</v>
      </c>
      <c r="H70" t="s">
        <v>107</v>
      </c>
      <c r="I70" s="41">
        <v>23.561435699462891</v>
      </c>
      <c r="J70" s="1">
        <v>23.556735992431641</v>
      </c>
      <c r="K70" s="1">
        <v>6.6477381624281406E-3</v>
      </c>
      <c r="L70" s="41">
        <v>666.38616943359375</v>
      </c>
      <c r="M70" s="1">
        <v>668.4537353515625</v>
      </c>
      <c r="N70" s="1">
        <v>2.924022912979126</v>
      </c>
      <c r="O70" s="1">
        <v>33.442501068115234</v>
      </c>
      <c r="P70" s="1">
        <v>0.98210000991821289</v>
      </c>
      <c r="Q70" s="1">
        <v>-3.4993000030517578</v>
      </c>
      <c r="R70" s="1">
        <v>93.095184326171875</v>
      </c>
      <c r="S70" t="b">
        <v>1</v>
      </c>
      <c r="T70" s="1">
        <v>0.23317349035708587</v>
      </c>
      <c r="U70" t="b">
        <v>1</v>
      </c>
      <c r="V70">
        <v>3</v>
      </c>
      <c r="W70">
        <v>19</v>
      </c>
      <c r="X70" t="s">
        <v>108</v>
      </c>
      <c r="Y70" t="s">
        <v>37</v>
      </c>
      <c r="Z70" s="1">
        <v>0.96139194931436123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s="1">
        <v>79.318122863769531</v>
      </c>
      <c r="AH70" t="s">
        <v>37</v>
      </c>
      <c r="AI70" t="s">
        <v>37</v>
      </c>
      <c r="AJ70" t="s">
        <v>37</v>
      </c>
    </row>
    <row r="71" spans="1:36" x14ac:dyDescent="0.15">
      <c r="A71">
        <v>30</v>
      </c>
      <c r="B71" t="s">
        <v>147</v>
      </c>
      <c r="C71" t="b">
        <v>0</v>
      </c>
      <c r="D71" t="s">
        <v>120</v>
      </c>
      <c r="E71" t="s">
        <v>104</v>
      </c>
      <c r="F71" t="s">
        <v>105</v>
      </c>
      <c r="G71" t="s">
        <v>106</v>
      </c>
      <c r="H71" t="s">
        <v>107</v>
      </c>
      <c r="I71" s="41">
        <v>22.917364120483398</v>
      </c>
      <c r="J71" s="1">
        <v>23.086402893066406</v>
      </c>
      <c r="K71" s="1">
        <v>0.2390555739402771</v>
      </c>
      <c r="L71" s="41">
        <v>1018.0831298828125</v>
      </c>
      <c r="M71" s="1">
        <v>916.55401611328125</v>
      </c>
      <c r="N71" s="1">
        <v>143.58384704589844</v>
      </c>
      <c r="O71" s="1">
        <v>33.442501068115234</v>
      </c>
      <c r="P71" s="1">
        <v>0.98210000991821289</v>
      </c>
      <c r="Q71" s="1">
        <v>-3.4993000030517578</v>
      </c>
      <c r="R71" s="1">
        <v>93.095184326171875</v>
      </c>
      <c r="S71" t="b">
        <v>1</v>
      </c>
      <c r="T71" s="1">
        <v>0.23317349035708587</v>
      </c>
      <c r="U71" t="b">
        <v>1</v>
      </c>
      <c r="V71">
        <v>3</v>
      </c>
      <c r="W71">
        <v>18</v>
      </c>
      <c r="X71" t="s">
        <v>108</v>
      </c>
      <c r="Y71" t="s">
        <v>37</v>
      </c>
      <c r="Z71" s="1">
        <v>0.99136239030704931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s="1">
        <v>79.318122863769531</v>
      </c>
      <c r="AH71" t="s">
        <v>37</v>
      </c>
      <c r="AI71" t="s">
        <v>37</v>
      </c>
      <c r="AJ71" t="s">
        <v>37</v>
      </c>
    </row>
    <row r="72" spans="1:36" x14ac:dyDescent="0.15">
      <c r="A72">
        <v>31</v>
      </c>
      <c r="B72" t="s">
        <v>148</v>
      </c>
      <c r="C72" t="b">
        <v>0</v>
      </c>
      <c r="D72" t="s">
        <v>122</v>
      </c>
      <c r="E72" t="s">
        <v>104</v>
      </c>
      <c r="F72" t="s">
        <v>105</v>
      </c>
      <c r="G72" t="s">
        <v>106</v>
      </c>
      <c r="H72" t="s">
        <v>107</v>
      </c>
      <c r="I72" s="41">
        <v>23.213085174560547</v>
      </c>
      <c r="J72" s="1">
        <v>23.213998794555664</v>
      </c>
      <c r="K72" s="1">
        <v>1.2920538429170847E-3</v>
      </c>
      <c r="L72" s="41">
        <v>838.05902099609375</v>
      </c>
      <c r="M72" s="1">
        <v>837.5555419921875</v>
      </c>
      <c r="N72" s="1">
        <v>0.71206998825073242</v>
      </c>
      <c r="O72" s="1">
        <v>33.442501068115234</v>
      </c>
      <c r="P72" s="1">
        <v>0.98210000991821289</v>
      </c>
      <c r="Q72" s="1">
        <v>-3.4993000030517578</v>
      </c>
      <c r="R72" s="1">
        <v>93.095184326171875</v>
      </c>
      <c r="S72" t="b">
        <v>1</v>
      </c>
      <c r="T72" s="1">
        <v>0.23317349035708587</v>
      </c>
      <c r="U72" t="b">
        <v>1</v>
      </c>
      <c r="V72">
        <v>3</v>
      </c>
      <c r="W72">
        <v>17</v>
      </c>
      <c r="X72" t="s">
        <v>108</v>
      </c>
      <c r="Y72" t="s">
        <v>37</v>
      </c>
      <c r="Z72" s="1">
        <v>0.97213652253377991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s="1">
        <v>79.318122863769531</v>
      </c>
      <c r="AH72" t="s">
        <v>37</v>
      </c>
      <c r="AI72" t="s">
        <v>37</v>
      </c>
      <c r="AJ72" t="s">
        <v>37</v>
      </c>
    </row>
    <row r="73" spans="1:36" x14ac:dyDescent="0.15">
      <c r="A73">
        <v>32</v>
      </c>
      <c r="B73" t="s">
        <v>149</v>
      </c>
      <c r="C73" t="b">
        <v>0</v>
      </c>
      <c r="D73" t="s">
        <v>124</v>
      </c>
      <c r="E73" t="s">
        <v>104</v>
      </c>
      <c r="F73" t="s">
        <v>105</v>
      </c>
      <c r="G73" t="s">
        <v>106</v>
      </c>
      <c r="H73" t="s">
        <v>107</v>
      </c>
      <c r="I73" s="41">
        <v>22.944208145141602</v>
      </c>
      <c r="J73" s="1">
        <v>23.482685089111328</v>
      </c>
      <c r="K73" s="1">
        <v>0.76152276992797852</v>
      </c>
      <c r="L73" s="41">
        <v>1000.2578735351562</v>
      </c>
      <c r="M73" s="1">
        <v>746.34637451171875</v>
      </c>
      <c r="N73" s="1">
        <v>359.08511352539062</v>
      </c>
      <c r="O73" s="1">
        <v>33.442501068115234</v>
      </c>
      <c r="P73" s="1">
        <v>0.98210000991821289</v>
      </c>
      <c r="Q73" s="1">
        <v>-3.4993000030517578</v>
      </c>
      <c r="R73" s="1">
        <v>93.095184326171875</v>
      </c>
      <c r="S73" t="b">
        <v>1</v>
      </c>
      <c r="T73" s="1">
        <v>0.23317349035708587</v>
      </c>
      <c r="U73" t="b">
        <v>1</v>
      </c>
      <c r="V73">
        <v>3</v>
      </c>
      <c r="W73">
        <v>18</v>
      </c>
      <c r="X73" t="s">
        <v>108</v>
      </c>
      <c r="Y73" t="s">
        <v>37</v>
      </c>
      <c r="Z73" s="1">
        <v>0.95044740348664014</v>
      </c>
      <c r="AA73" t="s">
        <v>109</v>
      </c>
      <c r="AB73" t="s">
        <v>109</v>
      </c>
      <c r="AC73" t="s">
        <v>109</v>
      </c>
      <c r="AD73" t="s">
        <v>109</v>
      </c>
      <c r="AE73" t="s">
        <v>110</v>
      </c>
      <c r="AF73" t="s">
        <v>109</v>
      </c>
      <c r="AG73" s="1">
        <v>79.318122863769531</v>
      </c>
      <c r="AH73" t="s">
        <v>37</v>
      </c>
      <c r="AI73" t="s">
        <v>37</v>
      </c>
      <c r="AJ73" t="s">
        <v>37</v>
      </c>
    </row>
    <row r="74" spans="1:36" x14ac:dyDescent="0.15">
      <c r="A74">
        <v>33</v>
      </c>
      <c r="B74" t="s">
        <v>150</v>
      </c>
      <c r="C74" t="b">
        <v>0</v>
      </c>
      <c r="D74" t="s">
        <v>126</v>
      </c>
      <c r="E74" t="s">
        <v>104</v>
      </c>
      <c r="F74" t="s">
        <v>105</v>
      </c>
      <c r="G74" t="s">
        <v>106</v>
      </c>
      <c r="H74" t="s">
        <v>107</v>
      </c>
      <c r="I74" s="41">
        <v>25.104188919067383</v>
      </c>
      <c r="J74" s="1">
        <v>25.07916259765625</v>
      </c>
      <c r="K74" s="1">
        <v>3.5391215234994888E-2</v>
      </c>
      <c r="L74" s="41">
        <v>241.46331787109375</v>
      </c>
      <c r="M74" s="1">
        <v>245.50570678710938</v>
      </c>
      <c r="N74" s="1">
        <v>5.7167906761169434</v>
      </c>
      <c r="O74" s="1">
        <v>33.442501068115234</v>
      </c>
      <c r="P74" s="1">
        <v>0.98210000991821289</v>
      </c>
      <c r="Q74" s="1">
        <v>-3.4993000030517578</v>
      </c>
      <c r="R74" s="1">
        <v>93.095184326171875</v>
      </c>
      <c r="S74" t="b">
        <v>1</v>
      </c>
      <c r="T74" s="1">
        <v>0.23317349035708587</v>
      </c>
      <c r="U74" t="b">
        <v>1</v>
      </c>
      <c r="V74">
        <v>3</v>
      </c>
      <c r="W74">
        <v>20</v>
      </c>
      <c r="X74" t="s">
        <v>108</v>
      </c>
      <c r="Y74" t="s">
        <v>37</v>
      </c>
      <c r="Z74" s="1">
        <v>0.97922839477555335</v>
      </c>
      <c r="AA74" t="s">
        <v>109</v>
      </c>
      <c r="AB74" t="s">
        <v>109</v>
      </c>
      <c r="AC74" t="s">
        <v>109</v>
      </c>
      <c r="AD74" t="s">
        <v>109</v>
      </c>
      <c r="AE74" t="s">
        <v>109</v>
      </c>
      <c r="AF74" t="s">
        <v>109</v>
      </c>
      <c r="AG74" s="1">
        <v>79.186203002929688</v>
      </c>
      <c r="AH74" t="s">
        <v>37</v>
      </c>
      <c r="AI74" t="s">
        <v>37</v>
      </c>
      <c r="AJ74" t="s">
        <v>37</v>
      </c>
    </row>
    <row r="75" spans="1:36" x14ac:dyDescent="0.15">
      <c r="A75">
        <v>34</v>
      </c>
      <c r="B75" t="s">
        <v>151</v>
      </c>
      <c r="C75" t="b">
        <v>0</v>
      </c>
      <c r="D75" t="s">
        <v>128</v>
      </c>
      <c r="E75" t="s">
        <v>104</v>
      </c>
      <c r="F75" t="s">
        <v>105</v>
      </c>
      <c r="G75" t="s">
        <v>106</v>
      </c>
      <c r="H75" t="s">
        <v>107</v>
      </c>
      <c r="I75" s="41">
        <v>22.916500091552734</v>
      </c>
      <c r="J75" s="1">
        <v>22.670143127441406</v>
      </c>
      <c r="K75" s="1">
        <v>0.34840136766433716</v>
      </c>
      <c r="L75" s="41">
        <v>1018.662109375</v>
      </c>
      <c r="M75" s="1">
        <v>1213.7056884765625</v>
      </c>
      <c r="N75" s="1">
        <v>275.83328247070312</v>
      </c>
      <c r="O75" s="1">
        <v>33.442501068115234</v>
      </c>
      <c r="P75" s="1">
        <v>0.98210000991821289</v>
      </c>
      <c r="Q75" s="1">
        <v>-3.4993000030517578</v>
      </c>
      <c r="R75" s="1">
        <v>93.095184326171875</v>
      </c>
      <c r="S75" t="b">
        <v>1</v>
      </c>
      <c r="T75" s="1">
        <v>0.23317349035708587</v>
      </c>
      <c r="U75" t="b">
        <v>1</v>
      </c>
      <c r="V75">
        <v>3</v>
      </c>
      <c r="W75">
        <v>17</v>
      </c>
      <c r="X75" t="s">
        <v>108</v>
      </c>
      <c r="Y75" t="s">
        <v>37</v>
      </c>
      <c r="Z75" s="1">
        <v>0.95325486723005182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 t="s">
        <v>109</v>
      </c>
      <c r="AG75" s="1">
        <v>79.186203002929688</v>
      </c>
      <c r="AH75" t="s">
        <v>37</v>
      </c>
      <c r="AI75" t="s">
        <v>37</v>
      </c>
      <c r="AJ75" t="s">
        <v>37</v>
      </c>
    </row>
    <row r="76" spans="1:36" x14ac:dyDescent="0.15">
      <c r="A76">
        <v>35</v>
      </c>
      <c r="B76" t="s">
        <v>152</v>
      </c>
      <c r="C76" t="b">
        <v>0</v>
      </c>
      <c r="D76" t="s">
        <v>130</v>
      </c>
      <c r="E76" t="s">
        <v>104</v>
      </c>
      <c r="F76" t="s">
        <v>105</v>
      </c>
      <c r="G76" t="s">
        <v>106</v>
      </c>
      <c r="H76" t="s">
        <v>107</v>
      </c>
      <c r="I76" s="41">
        <v>22.319433212280273</v>
      </c>
      <c r="J76" s="1">
        <v>22.526950836181641</v>
      </c>
      <c r="K76" s="1">
        <v>0.29347559809684753</v>
      </c>
      <c r="L76" s="41">
        <v>1508.88037109375</v>
      </c>
      <c r="M76" s="1">
        <v>1328.581787109375</v>
      </c>
      <c r="N76" s="1">
        <v>254.98062133789062</v>
      </c>
      <c r="O76" s="1">
        <v>33.442501068115234</v>
      </c>
      <c r="P76" s="1">
        <v>0.98210000991821289</v>
      </c>
      <c r="Q76" s="1">
        <v>-3.4993000030517578</v>
      </c>
      <c r="R76" s="1">
        <v>93.095184326171875</v>
      </c>
      <c r="S76" t="b">
        <v>1</v>
      </c>
      <c r="T76" s="1">
        <v>0.23317349035708587</v>
      </c>
      <c r="U76" t="b">
        <v>1</v>
      </c>
      <c r="V76">
        <v>3</v>
      </c>
      <c r="W76">
        <v>17</v>
      </c>
      <c r="X76" t="s">
        <v>108</v>
      </c>
      <c r="Y76" t="s">
        <v>37</v>
      </c>
      <c r="Z76" s="1">
        <v>0.94019137698909094</v>
      </c>
      <c r="AA76" t="s">
        <v>109</v>
      </c>
      <c r="AB76" t="s">
        <v>109</v>
      </c>
      <c r="AC76" t="s">
        <v>109</v>
      </c>
      <c r="AD76" t="s">
        <v>109</v>
      </c>
      <c r="AE76" t="s">
        <v>109</v>
      </c>
      <c r="AF76" t="s">
        <v>109</v>
      </c>
      <c r="AG76" s="1">
        <v>79.186203002929688</v>
      </c>
      <c r="AH76" t="s">
        <v>37</v>
      </c>
      <c r="AI76" t="s">
        <v>37</v>
      </c>
      <c r="AJ76" t="s">
        <v>37</v>
      </c>
    </row>
    <row r="77" spans="1:36" x14ac:dyDescent="0.15">
      <c r="A77">
        <v>36</v>
      </c>
      <c r="B77" t="s">
        <v>153</v>
      </c>
      <c r="C77" t="b">
        <v>0</v>
      </c>
      <c r="D77" t="s">
        <v>132</v>
      </c>
      <c r="E77" t="s">
        <v>104</v>
      </c>
      <c r="F77" t="s">
        <v>105</v>
      </c>
      <c r="G77" t="s">
        <v>106</v>
      </c>
      <c r="H77" t="s">
        <v>107</v>
      </c>
      <c r="I77" s="41">
        <v>22.875724792480469</v>
      </c>
      <c r="J77" s="1">
        <v>23.010074615478516</v>
      </c>
      <c r="K77" s="1">
        <v>0.18999798595905304</v>
      </c>
      <c r="L77" s="41">
        <v>1046.363525390625</v>
      </c>
      <c r="M77" s="1">
        <v>961.57763671875</v>
      </c>
      <c r="N77" s="1">
        <v>119.9053955078125</v>
      </c>
      <c r="O77" s="1">
        <v>33.442501068115234</v>
      </c>
      <c r="P77" s="1">
        <v>0.98210000991821289</v>
      </c>
      <c r="Q77" s="1">
        <v>-3.4993000030517578</v>
      </c>
      <c r="R77" s="1">
        <v>93.095184326171875</v>
      </c>
      <c r="S77" t="b">
        <v>1</v>
      </c>
      <c r="T77" s="1">
        <v>0.23317349035708587</v>
      </c>
      <c r="U77" t="b">
        <v>1</v>
      </c>
      <c r="V77">
        <v>3</v>
      </c>
      <c r="W77">
        <v>16</v>
      </c>
      <c r="X77" t="s">
        <v>108</v>
      </c>
      <c r="Y77" t="s">
        <v>37</v>
      </c>
      <c r="Z77" s="1">
        <v>0.96776213103724984</v>
      </c>
      <c r="AA77" t="s">
        <v>109</v>
      </c>
      <c r="AB77" t="s">
        <v>109</v>
      </c>
      <c r="AC77" t="s">
        <v>109</v>
      </c>
      <c r="AD77" t="s">
        <v>109</v>
      </c>
      <c r="AE77" t="s">
        <v>109</v>
      </c>
      <c r="AF77" t="s">
        <v>109</v>
      </c>
      <c r="AG77" s="1">
        <v>79.186203002929688</v>
      </c>
      <c r="AH77" t="s">
        <v>37</v>
      </c>
      <c r="AI77" t="s">
        <v>37</v>
      </c>
      <c r="AJ77" t="s">
        <v>37</v>
      </c>
    </row>
    <row r="78" spans="1:36" x14ac:dyDescent="0.15">
      <c r="A78">
        <v>37</v>
      </c>
      <c r="B78" t="s">
        <v>154</v>
      </c>
      <c r="C78" t="b">
        <v>0</v>
      </c>
      <c r="D78" t="s">
        <v>37</v>
      </c>
      <c r="E78" t="s">
        <v>104</v>
      </c>
      <c r="F78" t="s">
        <v>134</v>
      </c>
      <c r="G78" t="s">
        <v>106</v>
      </c>
      <c r="H78" t="s">
        <v>107</v>
      </c>
      <c r="I78" s="41">
        <v>23.244136810302734</v>
      </c>
      <c r="J78" s="1">
        <v>23.280096054077148</v>
      </c>
      <c r="K78" s="1">
        <v>5.0854049623012543E-2</v>
      </c>
      <c r="L78" s="41">
        <v>1000</v>
      </c>
      <c r="M78" t="s">
        <v>37</v>
      </c>
      <c r="N78" t="s">
        <v>37</v>
      </c>
      <c r="O78" s="1">
        <v>33.442501068115234</v>
      </c>
      <c r="P78" s="1">
        <v>0.98210000991821289</v>
      </c>
      <c r="Q78" s="1">
        <v>-3.4993000030517578</v>
      </c>
      <c r="R78" s="1">
        <v>93.095184326171875</v>
      </c>
      <c r="S78" t="b">
        <v>1</v>
      </c>
      <c r="T78" s="1">
        <v>0.23317349035708587</v>
      </c>
      <c r="U78" t="b">
        <v>1</v>
      </c>
      <c r="V78">
        <v>3</v>
      </c>
      <c r="W78">
        <v>19</v>
      </c>
      <c r="X78" t="s">
        <v>108</v>
      </c>
      <c r="Y78" t="s">
        <v>37</v>
      </c>
      <c r="Z78" s="1">
        <v>0.95724526929516729</v>
      </c>
      <c r="AA78" t="s">
        <v>109</v>
      </c>
      <c r="AB78" t="s">
        <v>109</v>
      </c>
      <c r="AC78" t="s">
        <v>109</v>
      </c>
      <c r="AD78" t="s">
        <v>109</v>
      </c>
      <c r="AE78" t="s">
        <v>109</v>
      </c>
      <c r="AF78" t="s">
        <v>109</v>
      </c>
      <c r="AG78" s="1">
        <v>79.273162841796875</v>
      </c>
      <c r="AH78" t="s">
        <v>37</v>
      </c>
      <c r="AI78" t="s">
        <v>37</v>
      </c>
      <c r="AJ78" t="s">
        <v>37</v>
      </c>
    </row>
    <row r="79" spans="1:36" x14ac:dyDescent="0.15">
      <c r="A79">
        <v>38</v>
      </c>
      <c r="B79" t="s">
        <v>155</v>
      </c>
      <c r="C79" t="b">
        <v>0</v>
      </c>
      <c r="D79" t="s">
        <v>37</v>
      </c>
      <c r="E79" t="s">
        <v>104</v>
      </c>
      <c r="F79" t="s">
        <v>134</v>
      </c>
      <c r="G79" t="s">
        <v>106</v>
      </c>
      <c r="H79" t="s">
        <v>107</v>
      </c>
      <c r="I79" s="41">
        <v>26.269414901733398</v>
      </c>
      <c r="J79" s="1">
        <v>26.203567504882812</v>
      </c>
      <c r="K79" s="1">
        <v>9.3120932579040527E-2</v>
      </c>
      <c r="L79" s="41">
        <v>100</v>
      </c>
      <c r="M79" t="s">
        <v>37</v>
      </c>
      <c r="N79" t="s">
        <v>37</v>
      </c>
      <c r="O79" s="1">
        <v>33.442501068115234</v>
      </c>
      <c r="P79" s="1">
        <v>0.98210000991821289</v>
      </c>
      <c r="Q79" s="1">
        <v>-3.4993000030517578</v>
      </c>
      <c r="R79" s="1">
        <v>93.095184326171875</v>
      </c>
      <c r="S79" t="b">
        <v>1</v>
      </c>
      <c r="T79" s="1">
        <v>0.23317349035708587</v>
      </c>
      <c r="U79" t="b">
        <v>1</v>
      </c>
      <c r="V79">
        <v>3</v>
      </c>
      <c r="W79">
        <v>20</v>
      </c>
      <c r="X79" t="s">
        <v>108</v>
      </c>
      <c r="Y79" t="s">
        <v>37</v>
      </c>
      <c r="Z79" s="1">
        <v>0.98015209925632607</v>
      </c>
      <c r="AA79" t="s">
        <v>109</v>
      </c>
      <c r="AB79" t="s">
        <v>109</v>
      </c>
      <c r="AC79" t="s">
        <v>109</v>
      </c>
      <c r="AD79" t="s">
        <v>109</v>
      </c>
      <c r="AE79" t="s">
        <v>109</v>
      </c>
      <c r="AF79" t="s">
        <v>109</v>
      </c>
      <c r="AG79" s="1">
        <v>79.1597900390625</v>
      </c>
      <c r="AH79" t="s">
        <v>37</v>
      </c>
      <c r="AI79" t="s">
        <v>37</v>
      </c>
      <c r="AJ79" t="s">
        <v>37</v>
      </c>
    </row>
    <row r="80" spans="1:36" x14ac:dyDescent="0.15">
      <c r="A80">
        <v>39</v>
      </c>
      <c r="B80" t="s">
        <v>156</v>
      </c>
      <c r="C80" t="b">
        <v>0</v>
      </c>
      <c r="D80" t="s">
        <v>37</v>
      </c>
      <c r="E80" t="s">
        <v>104</v>
      </c>
      <c r="F80" t="s">
        <v>134</v>
      </c>
      <c r="G80" t="s">
        <v>106</v>
      </c>
      <c r="H80" t="s">
        <v>107</v>
      </c>
      <c r="I80" s="41">
        <v>29.453371047973633</v>
      </c>
      <c r="J80" s="1">
        <v>29.416751861572266</v>
      </c>
      <c r="K80" s="1">
        <v>5.1787350326776505E-2</v>
      </c>
      <c r="L80" s="41">
        <v>10</v>
      </c>
      <c r="M80" t="s">
        <v>37</v>
      </c>
      <c r="N80" t="s">
        <v>37</v>
      </c>
      <c r="O80" s="1">
        <v>33.442501068115234</v>
      </c>
      <c r="P80" s="1">
        <v>0.98210000991821289</v>
      </c>
      <c r="Q80" s="1">
        <v>-3.4993000030517578</v>
      </c>
      <c r="R80" s="1">
        <v>93.095184326171875</v>
      </c>
      <c r="S80" t="b">
        <v>1</v>
      </c>
      <c r="T80" s="1">
        <v>0.23317349035708587</v>
      </c>
      <c r="U80" t="b">
        <v>1</v>
      </c>
      <c r="V80">
        <v>3</v>
      </c>
      <c r="W80">
        <v>24</v>
      </c>
      <c r="X80" t="s">
        <v>108</v>
      </c>
      <c r="Y80" t="s">
        <v>37</v>
      </c>
      <c r="Z80" s="1">
        <v>0.97899102827355622</v>
      </c>
      <c r="AA80" t="s">
        <v>109</v>
      </c>
      <c r="AB80" t="s">
        <v>109</v>
      </c>
      <c r="AC80" t="s">
        <v>109</v>
      </c>
      <c r="AD80" t="s">
        <v>109</v>
      </c>
      <c r="AE80" t="s">
        <v>109</v>
      </c>
      <c r="AF80" t="s">
        <v>109</v>
      </c>
      <c r="AG80" s="1">
        <v>79.1597900390625</v>
      </c>
      <c r="AH80" t="s">
        <v>37</v>
      </c>
      <c r="AI80" t="s">
        <v>37</v>
      </c>
      <c r="AJ80" t="s">
        <v>37</v>
      </c>
    </row>
    <row r="81" spans="1:36" x14ac:dyDescent="0.15">
      <c r="A81">
        <v>40</v>
      </c>
      <c r="B81" t="s">
        <v>157</v>
      </c>
      <c r="C81" t="b">
        <v>0</v>
      </c>
      <c r="D81" t="s">
        <v>37</v>
      </c>
      <c r="E81" t="s">
        <v>104</v>
      </c>
      <c r="F81" t="s">
        <v>134</v>
      </c>
      <c r="G81" t="s">
        <v>106</v>
      </c>
      <c r="H81" t="s">
        <v>107</v>
      </c>
      <c r="I81" s="41">
        <v>34.3045654296875</v>
      </c>
      <c r="J81" s="1">
        <v>34.3045654296875</v>
      </c>
      <c r="K81" t="s">
        <v>37</v>
      </c>
      <c r="L81" s="41">
        <v>1</v>
      </c>
      <c r="M81" t="s">
        <v>37</v>
      </c>
      <c r="N81" t="s">
        <v>37</v>
      </c>
      <c r="O81" s="1">
        <v>33.442501068115234</v>
      </c>
      <c r="P81" s="1">
        <v>0.98210000991821289</v>
      </c>
      <c r="Q81" s="1">
        <v>-3.4993000030517578</v>
      </c>
      <c r="R81" s="1">
        <v>93.095184326171875</v>
      </c>
      <c r="S81" t="b">
        <v>1</v>
      </c>
      <c r="T81" s="1">
        <v>0.23317349035708587</v>
      </c>
      <c r="U81" t="b">
        <v>1</v>
      </c>
      <c r="V81">
        <v>3</v>
      </c>
      <c r="W81">
        <v>28</v>
      </c>
      <c r="X81" t="s">
        <v>108</v>
      </c>
      <c r="Y81" t="s">
        <v>37</v>
      </c>
      <c r="Z81" s="1">
        <v>0.96330589171771197</v>
      </c>
      <c r="AA81" t="s">
        <v>109</v>
      </c>
      <c r="AB81" t="s">
        <v>109</v>
      </c>
      <c r="AC81" t="s">
        <v>109</v>
      </c>
      <c r="AD81" t="s">
        <v>109</v>
      </c>
      <c r="AE81" t="s">
        <v>109</v>
      </c>
      <c r="AF81" t="s">
        <v>109</v>
      </c>
      <c r="AG81" s="1">
        <v>79.046424865722656</v>
      </c>
      <c r="AH81" t="s">
        <v>37</v>
      </c>
      <c r="AI81" t="s">
        <v>37</v>
      </c>
      <c r="AJ81" t="s">
        <v>37</v>
      </c>
    </row>
    <row r="82" spans="1:36" x14ac:dyDescent="0.15">
      <c r="A82">
        <v>41</v>
      </c>
      <c r="B82" t="s">
        <v>158</v>
      </c>
      <c r="C82" t="b">
        <v>0</v>
      </c>
      <c r="D82" t="s">
        <v>37</v>
      </c>
      <c r="E82" t="s">
        <v>104</v>
      </c>
      <c r="F82" t="s">
        <v>141</v>
      </c>
      <c r="G82" t="s">
        <v>106</v>
      </c>
      <c r="H82" t="s">
        <v>107</v>
      </c>
      <c r="I82" s="40" t="s">
        <v>138</v>
      </c>
      <c r="J82" t="s">
        <v>37</v>
      </c>
      <c r="K82" t="s">
        <v>37</v>
      </c>
      <c r="L82" s="40" t="s">
        <v>37</v>
      </c>
      <c r="M82" t="s">
        <v>37</v>
      </c>
      <c r="N82" t="s">
        <v>37</v>
      </c>
      <c r="O82" s="1">
        <v>33.442501068115234</v>
      </c>
      <c r="P82" s="1">
        <v>0.98210000991821289</v>
      </c>
      <c r="Q82" s="1">
        <v>-3.4993000030517578</v>
      </c>
      <c r="R82" s="1">
        <v>93.095184326171875</v>
      </c>
      <c r="S82" t="b">
        <v>1</v>
      </c>
      <c r="T82" s="1">
        <v>0.23317349035708587</v>
      </c>
      <c r="U82" t="b">
        <v>1</v>
      </c>
      <c r="V82">
        <v>3</v>
      </c>
      <c r="W82">
        <v>39</v>
      </c>
      <c r="X82" t="s">
        <v>139</v>
      </c>
      <c r="Y82" t="s">
        <v>37</v>
      </c>
      <c r="Z82" s="1">
        <v>0</v>
      </c>
      <c r="AA82" t="s">
        <v>109</v>
      </c>
      <c r="AB82" t="s">
        <v>109</v>
      </c>
      <c r="AC82" t="s">
        <v>109</v>
      </c>
      <c r="AD82" t="s">
        <v>109</v>
      </c>
      <c r="AE82" t="s">
        <v>109</v>
      </c>
      <c r="AF82" t="s">
        <v>109</v>
      </c>
      <c r="AG82" s="1">
        <v>60.682590484619141</v>
      </c>
      <c r="AH82" t="s">
        <v>37</v>
      </c>
      <c r="AI82" t="s">
        <v>37</v>
      </c>
      <c r="AJ82" t="s">
        <v>37</v>
      </c>
    </row>
    <row r="83" spans="1:36" x14ac:dyDescent="0.15">
      <c r="A83">
        <v>49</v>
      </c>
      <c r="B83" t="s">
        <v>159</v>
      </c>
      <c r="C83" t="b">
        <v>0</v>
      </c>
      <c r="D83" t="s">
        <v>103</v>
      </c>
      <c r="E83" t="s">
        <v>160</v>
      </c>
      <c r="F83" t="s">
        <v>105</v>
      </c>
      <c r="G83" t="s">
        <v>106</v>
      </c>
      <c r="H83" t="s">
        <v>107</v>
      </c>
      <c r="I83" s="42">
        <v>17.138822555541992</v>
      </c>
      <c r="J83" s="1">
        <v>17.137714385986328</v>
      </c>
      <c r="K83" s="1">
        <v>1.5671884175390005E-3</v>
      </c>
      <c r="L83" s="42">
        <v>759.53466796875</v>
      </c>
      <c r="M83" s="1">
        <v>760.12298583984375</v>
      </c>
      <c r="N83" s="1">
        <v>0.83200711011886597</v>
      </c>
      <c r="O83" s="1">
        <v>26.635700225830078</v>
      </c>
      <c r="P83" s="1">
        <v>0.99959999322891235</v>
      </c>
      <c r="Q83" s="1">
        <v>-3.2969000339508057</v>
      </c>
      <c r="R83" s="1">
        <v>101.05516052246094</v>
      </c>
      <c r="S83" t="b">
        <v>1</v>
      </c>
      <c r="T83" s="1">
        <v>0.44991589040552432</v>
      </c>
      <c r="U83" t="b">
        <v>1</v>
      </c>
      <c r="V83">
        <v>3</v>
      </c>
      <c r="W83">
        <v>13</v>
      </c>
      <c r="X83" t="s">
        <v>108</v>
      </c>
      <c r="Y83" t="s">
        <v>37</v>
      </c>
      <c r="Z83" s="1">
        <v>0.95612581029613986</v>
      </c>
      <c r="AA83" t="s">
        <v>109</v>
      </c>
      <c r="AB83" t="s">
        <v>109</v>
      </c>
      <c r="AC83" t="s">
        <v>109</v>
      </c>
      <c r="AD83" t="s">
        <v>109</v>
      </c>
      <c r="AE83" t="s">
        <v>109</v>
      </c>
      <c r="AF83" t="s">
        <v>109</v>
      </c>
      <c r="AG83" s="1">
        <v>80.299247741699219</v>
      </c>
      <c r="AH83" t="s">
        <v>37</v>
      </c>
      <c r="AI83" t="s">
        <v>37</v>
      </c>
      <c r="AJ83" t="s">
        <v>37</v>
      </c>
    </row>
    <row r="84" spans="1:36" x14ac:dyDescent="0.15">
      <c r="A84">
        <v>50</v>
      </c>
      <c r="B84" t="s">
        <v>161</v>
      </c>
      <c r="C84" t="b">
        <v>0</v>
      </c>
      <c r="D84" t="s">
        <v>112</v>
      </c>
      <c r="E84" t="s">
        <v>160</v>
      </c>
      <c r="F84" t="s">
        <v>105</v>
      </c>
      <c r="G84" t="s">
        <v>106</v>
      </c>
      <c r="H84" t="s">
        <v>107</v>
      </c>
      <c r="I84" s="42">
        <v>16.858625411987305</v>
      </c>
      <c r="J84" s="1">
        <v>16.881431579589844</v>
      </c>
      <c r="K84" s="1">
        <v>3.2251443713903427E-2</v>
      </c>
      <c r="L84" s="42">
        <v>923.7100830078125</v>
      </c>
      <c r="M84" s="1">
        <v>909.22967529296875</v>
      </c>
      <c r="N84" s="1">
        <v>20.478389739990234</v>
      </c>
      <c r="O84" s="1">
        <v>26.635700225830078</v>
      </c>
      <c r="P84" s="1">
        <v>0.99959999322891235</v>
      </c>
      <c r="Q84" s="1">
        <v>-3.2969000339508057</v>
      </c>
      <c r="R84" s="1">
        <v>101.05516052246094</v>
      </c>
      <c r="S84" t="b">
        <v>1</v>
      </c>
      <c r="T84" s="1">
        <v>0.44991589040552432</v>
      </c>
      <c r="U84" t="b">
        <v>1</v>
      </c>
      <c r="V84">
        <v>3</v>
      </c>
      <c r="W84">
        <v>11</v>
      </c>
      <c r="X84" t="s">
        <v>108</v>
      </c>
      <c r="Y84" t="s">
        <v>37</v>
      </c>
      <c r="Z84" s="1">
        <v>0.96538379986071687</v>
      </c>
      <c r="AA84" t="s">
        <v>109</v>
      </c>
      <c r="AB84" t="s">
        <v>109</v>
      </c>
      <c r="AC84" t="s">
        <v>109</v>
      </c>
      <c r="AD84" t="s">
        <v>109</v>
      </c>
      <c r="AE84" t="s">
        <v>109</v>
      </c>
      <c r="AF84" t="s">
        <v>109</v>
      </c>
      <c r="AG84" s="1">
        <v>80.299247741699219</v>
      </c>
      <c r="AH84" t="s">
        <v>37</v>
      </c>
      <c r="AI84" t="s">
        <v>37</v>
      </c>
      <c r="AJ84" t="s">
        <v>37</v>
      </c>
    </row>
    <row r="85" spans="1:36" x14ac:dyDescent="0.15">
      <c r="A85">
        <v>51</v>
      </c>
      <c r="B85" t="s">
        <v>162</v>
      </c>
      <c r="C85" t="b">
        <v>0</v>
      </c>
      <c r="D85" t="s">
        <v>114</v>
      </c>
      <c r="E85" t="s">
        <v>160</v>
      </c>
      <c r="F85" t="s">
        <v>105</v>
      </c>
      <c r="G85" t="s">
        <v>106</v>
      </c>
      <c r="H85" t="s">
        <v>107</v>
      </c>
      <c r="I85" s="42">
        <v>16.471931457519531</v>
      </c>
      <c r="J85" s="1">
        <v>16.650562286376953</v>
      </c>
      <c r="K85" s="1">
        <v>0.25262212753295898</v>
      </c>
      <c r="L85" s="42">
        <v>1210.11279296875</v>
      </c>
      <c r="M85" s="1">
        <v>1076.50341796875</v>
      </c>
      <c r="N85" s="1">
        <v>188.95210266113281</v>
      </c>
      <c r="O85" s="1">
        <v>26.635700225830078</v>
      </c>
      <c r="P85" s="1">
        <v>0.99959999322891235</v>
      </c>
      <c r="Q85" s="1">
        <v>-3.2969000339508057</v>
      </c>
      <c r="R85" s="1">
        <v>101.05516052246094</v>
      </c>
      <c r="S85" t="b">
        <v>1</v>
      </c>
      <c r="T85" s="1">
        <v>0.44991589040552432</v>
      </c>
      <c r="U85" t="b">
        <v>1</v>
      </c>
      <c r="V85">
        <v>3</v>
      </c>
      <c r="W85">
        <v>10</v>
      </c>
      <c r="X85" t="s">
        <v>108</v>
      </c>
      <c r="Y85" t="s">
        <v>37</v>
      </c>
      <c r="Z85" s="1">
        <v>0.95278094708822225</v>
      </c>
      <c r="AA85" t="s">
        <v>109</v>
      </c>
      <c r="AB85" t="s">
        <v>109</v>
      </c>
      <c r="AC85" t="s">
        <v>109</v>
      </c>
      <c r="AD85" t="s">
        <v>109</v>
      </c>
      <c r="AE85" t="s">
        <v>109</v>
      </c>
      <c r="AF85" t="s">
        <v>109</v>
      </c>
      <c r="AG85" s="1">
        <v>80.299247741699219</v>
      </c>
      <c r="AH85" t="s">
        <v>37</v>
      </c>
      <c r="AI85" t="s">
        <v>37</v>
      </c>
      <c r="AJ85" t="s">
        <v>37</v>
      </c>
    </row>
    <row r="86" spans="1:36" x14ac:dyDescent="0.15">
      <c r="A86">
        <v>52</v>
      </c>
      <c r="B86" t="s">
        <v>163</v>
      </c>
      <c r="C86" t="b">
        <v>0</v>
      </c>
      <c r="D86" t="s">
        <v>116</v>
      </c>
      <c r="E86" t="s">
        <v>160</v>
      </c>
      <c r="F86" t="s">
        <v>105</v>
      </c>
      <c r="G86" t="s">
        <v>106</v>
      </c>
      <c r="H86" t="s">
        <v>107</v>
      </c>
      <c r="I86" s="42">
        <v>16.960319519042969</v>
      </c>
      <c r="J86" s="1">
        <v>16.76617431640625</v>
      </c>
      <c r="K86" s="1">
        <v>0.2745627760887146</v>
      </c>
      <c r="L86" s="42">
        <v>860.3800048828125</v>
      </c>
      <c r="M86" s="1">
        <v>994.39208984375</v>
      </c>
      <c r="N86" s="1">
        <v>189.52171325683594</v>
      </c>
      <c r="O86" s="1">
        <v>26.635700225830078</v>
      </c>
      <c r="P86" s="1">
        <v>0.99959999322891235</v>
      </c>
      <c r="Q86" s="1">
        <v>-3.2969000339508057</v>
      </c>
      <c r="R86" s="1">
        <v>101.05516052246094</v>
      </c>
      <c r="S86" t="b">
        <v>1</v>
      </c>
      <c r="T86" s="1">
        <v>0.44991589040552432</v>
      </c>
      <c r="U86" t="b">
        <v>1</v>
      </c>
      <c r="V86">
        <v>3</v>
      </c>
      <c r="W86">
        <v>12</v>
      </c>
      <c r="X86" t="s">
        <v>108</v>
      </c>
      <c r="Y86" t="s">
        <v>37</v>
      </c>
      <c r="Z86" s="1">
        <v>0.98272594011803283</v>
      </c>
      <c r="AA86" t="s">
        <v>109</v>
      </c>
      <c r="AB86" t="s">
        <v>109</v>
      </c>
      <c r="AC86" t="s">
        <v>109</v>
      </c>
      <c r="AD86" t="s">
        <v>109</v>
      </c>
      <c r="AE86" t="s">
        <v>109</v>
      </c>
      <c r="AF86" t="s">
        <v>109</v>
      </c>
      <c r="AG86" s="1">
        <v>80.299247741699219</v>
      </c>
      <c r="AH86" t="s">
        <v>37</v>
      </c>
      <c r="AI86" t="s">
        <v>37</v>
      </c>
      <c r="AJ86" t="s">
        <v>37</v>
      </c>
    </row>
    <row r="87" spans="1:36" x14ac:dyDescent="0.15">
      <c r="A87">
        <v>53</v>
      </c>
      <c r="B87" t="s">
        <v>164</v>
      </c>
      <c r="C87" t="b">
        <v>0</v>
      </c>
      <c r="D87" t="s">
        <v>118</v>
      </c>
      <c r="E87" t="s">
        <v>160</v>
      </c>
      <c r="F87" t="s">
        <v>105</v>
      </c>
      <c r="G87" t="s">
        <v>106</v>
      </c>
      <c r="H87" t="s">
        <v>107</v>
      </c>
      <c r="I87" s="42">
        <v>16.903663635253906</v>
      </c>
      <c r="J87" s="1">
        <v>16.948795318603516</v>
      </c>
      <c r="K87" s="1">
        <v>6.3825838267803192E-2</v>
      </c>
      <c r="L87" s="42">
        <v>895.10687255859375</v>
      </c>
      <c r="M87" s="1">
        <v>867.763671875</v>
      </c>
      <c r="N87" s="1">
        <v>38.669082641601562</v>
      </c>
      <c r="O87" s="1">
        <v>26.635700225830078</v>
      </c>
      <c r="P87" s="1">
        <v>0.99959999322891235</v>
      </c>
      <c r="Q87" s="1">
        <v>-3.2969000339508057</v>
      </c>
      <c r="R87" s="1">
        <v>101.05516052246094</v>
      </c>
      <c r="S87" t="b">
        <v>1</v>
      </c>
      <c r="T87" s="1">
        <v>0.44991589040552432</v>
      </c>
      <c r="U87" t="b">
        <v>1</v>
      </c>
      <c r="V87">
        <v>3</v>
      </c>
      <c r="W87">
        <v>11</v>
      </c>
      <c r="X87" t="s">
        <v>108</v>
      </c>
      <c r="Y87" t="s">
        <v>37</v>
      </c>
      <c r="Z87" s="1">
        <v>0.97328856364220273</v>
      </c>
      <c r="AA87" t="s">
        <v>109</v>
      </c>
      <c r="AB87" t="s">
        <v>109</v>
      </c>
      <c r="AC87" t="s">
        <v>109</v>
      </c>
      <c r="AD87" t="s">
        <v>109</v>
      </c>
      <c r="AE87" t="s">
        <v>109</v>
      </c>
      <c r="AF87" t="s">
        <v>109</v>
      </c>
      <c r="AG87" s="1">
        <v>80.454475402832031</v>
      </c>
      <c r="AH87" t="s">
        <v>37</v>
      </c>
      <c r="AI87" t="s">
        <v>37</v>
      </c>
      <c r="AJ87" t="s">
        <v>37</v>
      </c>
    </row>
    <row r="88" spans="1:36" x14ac:dyDescent="0.15">
      <c r="A88">
        <v>54</v>
      </c>
      <c r="B88" t="s">
        <v>165</v>
      </c>
      <c r="C88" t="b">
        <v>0</v>
      </c>
      <c r="D88" t="s">
        <v>120</v>
      </c>
      <c r="E88" t="s">
        <v>160</v>
      </c>
      <c r="F88" t="s">
        <v>105</v>
      </c>
      <c r="G88" t="s">
        <v>106</v>
      </c>
      <c r="H88" t="s">
        <v>107</v>
      </c>
      <c r="I88" s="42">
        <v>16.417707443237305</v>
      </c>
      <c r="J88" s="1">
        <v>16.478317260742188</v>
      </c>
      <c r="K88" s="1">
        <v>8.5715226829051971E-2</v>
      </c>
      <c r="L88" s="42">
        <v>1256.8192138671875</v>
      </c>
      <c r="M88" s="1">
        <v>1205.807373046875</v>
      </c>
      <c r="N88" s="1">
        <v>72.1417236328125</v>
      </c>
      <c r="O88" s="1">
        <v>26.635700225830078</v>
      </c>
      <c r="P88" s="1">
        <v>0.99959999322891235</v>
      </c>
      <c r="Q88" s="1">
        <v>-3.2969000339508057</v>
      </c>
      <c r="R88" s="1">
        <v>101.05516052246094</v>
      </c>
      <c r="S88" t="b">
        <v>1</v>
      </c>
      <c r="T88" s="1">
        <v>0.44991589040552432</v>
      </c>
      <c r="U88" t="b">
        <v>1</v>
      </c>
      <c r="V88">
        <v>3</v>
      </c>
      <c r="W88">
        <v>11</v>
      </c>
      <c r="X88" t="s">
        <v>108</v>
      </c>
      <c r="Y88" t="s">
        <v>37</v>
      </c>
      <c r="Z88" s="1">
        <v>0.96953694549976688</v>
      </c>
      <c r="AA88" t="s">
        <v>109</v>
      </c>
      <c r="AB88" t="s">
        <v>109</v>
      </c>
      <c r="AC88" t="s">
        <v>109</v>
      </c>
      <c r="AD88" t="s">
        <v>109</v>
      </c>
      <c r="AE88" t="s">
        <v>109</v>
      </c>
      <c r="AF88" t="s">
        <v>109</v>
      </c>
      <c r="AG88" s="1">
        <v>80.454475402832031</v>
      </c>
      <c r="AH88" t="s">
        <v>37</v>
      </c>
      <c r="AI88" t="s">
        <v>37</v>
      </c>
      <c r="AJ88" t="s">
        <v>37</v>
      </c>
    </row>
    <row r="89" spans="1:36" x14ac:dyDescent="0.15">
      <c r="A89">
        <v>55</v>
      </c>
      <c r="B89" t="s">
        <v>166</v>
      </c>
      <c r="C89" t="b">
        <v>0</v>
      </c>
      <c r="D89" t="s">
        <v>122</v>
      </c>
      <c r="E89" t="s">
        <v>160</v>
      </c>
      <c r="F89" t="s">
        <v>105</v>
      </c>
      <c r="G89" t="s">
        <v>106</v>
      </c>
      <c r="H89" t="s">
        <v>107</v>
      </c>
      <c r="I89" s="42">
        <v>16.740396499633789</v>
      </c>
      <c r="J89" s="1">
        <v>16.749732971191406</v>
      </c>
      <c r="K89" s="1">
        <v>1.3202415779232979E-2</v>
      </c>
      <c r="L89" s="42">
        <v>1003.2202758789062</v>
      </c>
      <c r="M89" s="1">
        <v>996.72174072265625</v>
      </c>
      <c r="N89" s="1">
        <v>9.1903162002563477</v>
      </c>
      <c r="O89" s="1">
        <v>26.635700225830078</v>
      </c>
      <c r="P89" s="1">
        <v>0.99959999322891235</v>
      </c>
      <c r="Q89" s="1">
        <v>-3.2969000339508057</v>
      </c>
      <c r="R89" s="1">
        <v>101.05516052246094</v>
      </c>
      <c r="S89" t="b">
        <v>1</v>
      </c>
      <c r="T89" s="1">
        <v>0.44991589040552432</v>
      </c>
      <c r="U89" t="b">
        <v>1</v>
      </c>
      <c r="V89">
        <v>3</v>
      </c>
      <c r="W89">
        <v>10</v>
      </c>
      <c r="X89" t="s">
        <v>108</v>
      </c>
      <c r="Y89" t="s">
        <v>37</v>
      </c>
      <c r="Z89" s="1">
        <v>0.98525992309031918</v>
      </c>
      <c r="AA89" t="s">
        <v>109</v>
      </c>
      <c r="AB89" t="s">
        <v>109</v>
      </c>
      <c r="AC89" t="s">
        <v>109</v>
      </c>
      <c r="AD89" t="s">
        <v>109</v>
      </c>
      <c r="AE89" t="s">
        <v>109</v>
      </c>
      <c r="AF89" t="s">
        <v>109</v>
      </c>
      <c r="AG89" s="1">
        <v>80.454475402832031</v>
      </c>
      <c r="AH89" t="s">
        <v>37</v>
      </c>
      <c r="AI89" t="s">
        <v>37</v>
      </c>
      <c r="AJ89" t="s">
        <v>37</v>
      </c>
    </row>
    <row r="90" spans="1:36" x14ac:dyDescent="0.15">
      <c r="A90">
        <v>56</v>
      </c>
      <c r="B90" t="s">
        <v>167</v>
      </c>
      <c r="C90" t="b">
        <v>0</v>
      </c>
      <c r="D90" t="s">
        <v>124</v>
      </c>
      <c r="E90" t="s">
        <v>160</v>
      </c>
      <c r="F90" t="s">
        <v>105</v>
      </c>
      <c r="G90" t="s">
        <v>106</v>
      </c>
      <c r="H90" t="s">
        <v>107</v>
      </c>
      <c r="I90" s="42">
        <v>16.37739372253418</v>
      </c>
      <c r="J90" s="1">
        <v>16.444431304931641</v>
      </c>
      <c r="K90" s="1">
        <v>9.480680525302887E-2</v>
      </c>
      <c r="L90" s="42">
        <v>1292.70849609375</v>
      </c>
      <c r="M90" s="1">
        <v>1234.930908203125</v>
      </c>
      <c r="N90" s="1">
        <v>81.709938049316406</v>
      </c>
      <c r="O90" s="1">
        <v>26.635700225830078</v>
      </c>
      <c r="P90" s="1">
        <v>0.99959999322891235</v>
      </c>
      <c r="Q90" s="1">
        <v>-3.2969000339508057</v>
      </c>
      <c r="R90" s="1">
        <v>101.05516052246094</v>
      </c>
      <c r="S90" t="b">
        <v>1</v>
      </c>
      <c r="T90" s="1">
        <v>0.44991589040552432</v>
      </c>
      <c r="U90" t="b">
        <v>1</v>
      </c>
      <c r="V90">
        <v>3</v>
      </c>
      <c r="W90">
        <v>11</v>
      </c>
      <c r="X90" t="s">
        <v>108</v>
      </c>
      <c r="Y90" t="s">
        <v>37</v>
      </c>
      <c r="Z90" s="1">
        <v>0.96784176029896585</v>
      </c>
      <c r="AA90" t="s">
        <v>109</v>
      </c>
      <c r="AB90" t="s">
        <v>109</v>
      </c>
      <c r="AC90" t="s">
        <v>109</v>
      </c>
      <c r="AD90" t="s">
        <v>109</v>
      </c>
      <c r="AE90" t="s">
        <v>109</v>
      </c>
      <c r="AF90" t="s">
        <v>109</v>
      </c>
      <c r="AG90" s="1">
        <v>80.454475402832031</v>
      </c>
      <c r="AH90" t="s">
        <v>37</v>
      </c>
      <c r="AI90" t="s">
        <v>37</v>
      </c>
      <c r="AJ90" t="s">
        <v>37</v>
      </c>
    </row>
    <row r="91" spans="1:36" x14ac:dyDescent="0.15">
      <c r="A91">
        <v>57</v>
      </c>
      <c r="B91" t="s">
        <v>168</v>
      </c>
      <c r="C91" t="b">
        <v>0</v>
      </c>
      <c r="D91" t="s">
        <v>126</v>
      </c>
      <c r="E91" t="s">
        <v>160</v>
      </c>
      <c r="F91" t="s">
        <v>105</v>
      </c>
      <c r="G91" t="s">
        <v>106</v>
      </c>
      <c r="H91" t="s">
        <v>107</v>
      </c>
      <c r="I91" s="42">
        <v>16.811052322387695</v>
      </c>
      <c r="J91" s="1">
        <v>16.828315734863281</v>
      </c>
      <c r="K91" s="1">
        <v>2.441280335187912E-2</v>
      </c>
      <c r="L91" s="42">
        <v>954.91632080078125</v>
      </c>
      <c r="M91" s="1">
        <v>943.541259765625</v>
      </c>
      <c r="N91" s="1">
        <v>16.086723327636719</v>
      </c>
      <c r="O91" s="1">
        <v>26.635700225830078</v>
      </c>
      <c r="P91" s="1">
        <v>0.99959999322891235</v>
      </c>
      <c r="Q91" s="1">
        <v>-3.2969000339508057</v>
      </c>
      <c r="R91" s="1">
        <v>101.05516052246094</v>
      </c>
      <c r="S91" t="b">
        <v>1</v>
      </c>
      <c r="T91" s="1">
        <v>0.44991589040552432</v>
      </c>
      <c r="U91" t="b">
        <v>1</v>
      </c>
      <c r="V91">
        <v>3</v>
      </c>
      <c r="W91">
        <v>11</v>
      </c>
      <c r="X91" t="s">
        <v>108</v>
      </c>
      <c r="Y91" t="s">
        <v>37</v>
      </c>
      <c r="Z91" s="1">
        <v>0.97716768022304046</v>
      </c>
      <c r="AA91" t="s">
        <v>109</v>
      </c>
      <c r="AB91" t="s">
        <v>109</v>
      </c>
      <c r="AC91" t="s">
        <v>109</v>
      </c>
      <c r="AD91" t="s">
        <v>109</v>
      </c>
      <c r="AE91" t="s">
        <v>109</v>
      </c>
      <c r="AF91" t="s">
        <v>109</v>
      </c>
      <c r="AG91" s="1">
        <v>80.321464538574219</v>
      </c>
      <c r="AH91" t="s">
        <v>37</v>
      </c>
      <c r="AI91" t="s">
        <v>37</v>
      </c>
      <c r="AJ91" t="s">
        <v>37</v>
      </c>
    </row>
    <row r="92" spans="1:36" x14ac:dyDescent="0.15">
      <c r="A92">
        <v>58</v>
      </c>
      <c r="B92" t="s">
        <v>169</v>
      </c>
      <c r="C92" t="b">
        <v>0</v>
      </c>
      <c r="D92" t="s">
        <v>128</v>
      </c>
      <c r="E92" t="s">
        <v>160</v>
      </c>
      <c r="F92" t="s">
        <v>105</v>
      </c>
      <c r="G92" t="s">
        <v>106</v>
      </c>
      <c r="H92" t="s">
        <v>107</v>
      </c>
      <c r="I92" s="42">
        <v>16.698535919189453</v>
      </c>
      <c r="J92" s="1">
        <v>16.746013641357422</v>
      </c>
      <c r="K92" s="1">
        <v>6.7142292857170105E-2</v>
      </c>
      <c r="L92" s="42">
        <v>1032.983154296875</v>
      </c>
      <c r="M92" s="1">
        <v>999.84234619140625</v>
      </c>
      <c r="N92" s="1">
        <v>46.868179321289062</v>
      </c>
      <c r="O92" s="1">
        <v>26.635700225830078</v>
      </c>
      <c r="P92" s="1">
        <v>0.99959999322891235</v>
      </c>
      <c r="Q92" s="1">
        <v>-3.2969000339508057</v>
      </c>
      <c r="R92" s="1">
        <v>101.05516052246094</v>
      </c>
      <c r="S92" t="b">
        <v>1</v>
      </c>
      <c r="T92" s="1">
        <v>0.44991589040552432</v>
      </c>
      <c r="U92" t="b">
        <v>1</v>
      </c>
      <c r="V92">
        <v>3</v>
      </c>
      <c r="W92">
        <v>10</v>
      </c>
      <c r="X92" t="s">
        <v>108</v>
      </c>
      <c r="Y92" t="s">
        <v>37</v>
      </c>
      <c r="Z92" s="1">
        <v>0.97426119646370657</v>
      </c>
      <c r="AA92" t="s">
        <v>109</v>
      </c>
      <c r="AB92" t="s">
        <v>109</v>
      </c>
      <c r="AC92" t="s">
        <v>109</v>
      </c>
      <c r="AD92" t="s">
        <v>109</v>
      </c>
      <c r="AE92" t="s">
        <v>109</v>
      </c>
      <c r="AF92" t="s">
        <v>109</v>
      </c>
      <c r="AG92" s="1">
        <v>80.321464538574219</v>
      </c>
      <c r="AH92" t="s">
        <v>37</v>
      </c>
      <c r="AI92" t="s">
        <v>37</v>
      </c>
      <c r="AJ92" t="s">
        <v>37</v>
      </c>
    </row>
    <row r="93" spans="1:36" x14ac:dyDescent="0.15">
      <c r="A93">
        <v>59</v>
      </c>
      <c r="B93" t="s">
        <v>170</v>
      </c>
      <c r="C93" t="b">
        <v>0</v>
      </c>
      <c r="D93" t="s">
        <v>130</v>
      </c>
      <c r="E93" t="s">
        <v>160</v>
      </c>
      <c r="F93" t="s">
        <v>105</v>
      </c>
      <c r="G93" t="s">
        <v>106</v>
      </c>
      <c r="H93" t="s">
        <v>107</v>
      </c>
      <c r="I93" s="42">
        <v>16.846296310424805</v>
      </c>
      <c r="J93" s="1">
        <v>16.889194488525391</v>
      </c>
      <c r="K93" s="1">
        <v>6.0668535530567169E-2</v>
      </c>
      <c r="L93" s="42">
        <v>931.6982421875</v>
      </c>
      <c r="M93" s="1">
        <v>904.6033935546875</v>
      </c>
      <c r="N93" s="1">
        <v>38.317901611328125</v>
      </c>
      <c r="O93" s="1">
        <v>26.635700225830078</v>
      </c>
      <c r="P93" s="1">
        <v>0.99959999322891235</v>
      </c>
      <c r="Q93" s="1">
        <v>-3.2969000339508057</v>
      </c>
      <c r="R93" s="1">
        <v>101.05516052246094</v>
      </c>
      <c r="S93" t="b">
        <v>1</v>
      </c>
      <c r="T93" s="1">
        <v>0.44991589040552432</v>
      </c>
      <c r="U93" t="b">
        <v>1</v>
      </c>
      <c r="V93">
        <v>3</v>
      </c>
      <c r="W93">
        <v>10</v>
      </c>
      <c r="X93" t="s">
        <v>108</v>
      </c>
      <c r="Y93" t="s">
        <v>37</v>
      </c>
      <c r="Z93" s="1">
        <v>0.96068192084867399</v>
      </c>
      <c r="AA93" t="s">
        <v>109</v>
      </c>
      <c r="AB93" t="s">
        <v>109</v>
      </c>
      <c r="AC93" t="s">
        <v>109</v>
      </c>
      <c r="AD93" t="s">
        <v>109</v>
      </c>
      <c r="AE93" t="s">
        <v>109</v>
      </c>
      <c r="AF93" t="s">
        <v>109</v>
      </c>
      <c r="AG93" s="1">
        <v>80.321464538574219</v>
      </c>
      <c r="AH93" t="s">
        <v>37</v>
      </c>
      <c r="AI93" t="s">
        <v>37</v>
      </c>
      <c r="AJ93" t="s">
        <v>37</v>
      </c>
    </row>
    <row r="94" spans="1:36" x14ac:dyDescent="0.15">
      <c r="A94">
        <v>60</v>
      </c>
      <c r="B94" t="s">
        <v>171</v>
      </c>
      <c r="C94" t="b">
        <v>0</v>
      </c>
      <c r="D94" t="s">
        <v>132</v>
      </c>
      <c r="E94" t="s">
        <v>160</v>
      </c>
      <c r="F94" t="s">
        <v>105</v>
      </c>
      <c r="G94" t="s">
        <v>106</v>
      </c>
      <c r="H94" t="s">
        <v>107</v>
      </c>
      <c r="I94" s="42">
        <v>16.792266845703125</v>
      </c>
      <c r="J94" s="1">
        <v>16.868003845214844</v>
      </c>
      <c r="K94" s="1">
        <v>0.10710964351892471</v>
      </c>
      <c r="L94" s="42">
        <v>967.52734375</v>
      </c>
      <c r="M94" s="1">
        <v>918.96307373046875</v>
      </c>
      <c r="N94" s="1">
        <v>68.680252075195312</v>
      </c>
      <c r="O94" s="1">
        <v>26.635700225830078</v>
      </c>
      <c r="P94" s="1">
        <v>0.99959999322891235</v>
      </c>
      <c r="Q94" s="1">
        <v>-3.2969000339508057</v>
      </c>
      <c r="R94" s="1">
        <v>101.05516052246094</v>
      </c>
      <c r="S94" t="b">
        <v>1</v>
      </c>
      <c r="T94" s="1">
        <v>0.44991589040552432</v>
      </c>
      <c r="U94" t="b">
        <v>1</v>
      </c>
      <c r="V94">
        <v>3</v>
      </c>
      <c r="W94">
        <v>11</v>
      </c>
      <c r="X94" t="s">
        <v>108</v>
      </c>
      <c r="Y94" t="s">
        <v>37</v>
      </c>
      <c r="Z94" s="1">
        <v>0.97884270309708521</v>
      </c>
      <c r="AA94" t="s">
        <v>109</v>
      </c>
      <c r="AB94" t="s">
        <v>109</v>
      </c>
      <c r="AC94" t="s">
        <v>109</v>
      </c>
      <c r="AD94" t="s">
        <v>109</v>
      </c>
      <c r="AE94" t="s">
        <v>109</v>
      </c>
      <c r="AF94" t="s">
        <v>109</v>
      </c>
      <c r="AG94" s="1">
        <v>80.321464538574219</v>
      </c>
      <c r="AH94" t="s">
        <v>37</v>
      </c>
      <c r="AI94" t="s">
        <v>37</v>
      </c>
      <c r="AJ94" t="s">
        <v>37</v>
      </c>
    </row>
    <row r="95" spans="1:36" x14ac:dyDescent="0.15">
      <c r="A95">
        <v>61</v>
      </c>
      <c r="B95" t="s">
        <v>172</v>
      </c>
      <c r="C95" t="b">
        <v>0</v>
      </c>
      <c r="D95" t="s">
        <v>37</v>
      </c>
      <c r="E95" t="s">
        <v>160</v>
      </c>
      <c r="F95" t="s">
        <v>134</v>
      </c>
      <c r="G95" t="s">
        <v>106</v>
      </c>
      <c r="H95" t="s">
        <v>107</v>
      </c>
      <c r="I95" s="42">
        <v>16.787229537963867</v>
      </c>
      <c r="J95" s="1">
        <v>16.787082672119141</v>
      </c>
      <c r="K95" s="1">
        <v>2.0635097462218255E-4</v>
      </c>
      <c r="L95" s="41">
        <v>1000</v>
      </c>
      <c r="M95" t="s">
        <v>37</v>
      </c>
      <c r="N95" t="s">
        <v>37</v>
      </c>
      <c r="O95" s="1">
        <v>26.635700225830078</v>
      </c>
      <c r="P95" s="1">
        <v>0.99959999322891235</v>
      </c>
      <c r="Q95" s="1">
        <v>-3.2969000339508057</v>
      </c>
      <c r="R95" s="1">
        <v>101.05516052246094</v>
      </c>
      <c r="S95" t="b">
        <v>1</v>
      </c>
      <c r="T95" s="1">
        <v>0.44991589040552432</v>
      </c>
      <c r="U95" t="b">
        <v>1</v>
      </c>
      <c r="V95">
        <v>3</v>
      </c>
      <c r="W95">
        <v>11</v>
      </c>
      <c r="X95" t="s">
        <v>108</v>
      </c>
      <c r="Y95" t="s">
        <v>37</v>
      </c>
      <c r="Z95" s="1">
        <v>0.95402896603139176</v>
      </c>
      <c r="AA95" t="s">
        <v>109</v>
      </c>
      <c r="AB95" t="s">
        <v>109</v>
      </c>
      <c r="AC95" t="s">
        <v>109</v>
      </c>
      <c r="AD95" t="s">
        <v>109</v>
      </c>
      <c r="AE95" t="s">
        <v>109</v>
      </c>
      <c r="AF95" t="s">
        <v>109</v>
      </c>
      <c r="AG95" s="1">
        <v>80.406829833984375</v>
      </c>
      <c r="AH95" t="s">
        <v>37</v>
      </c>
      <c r="AI95" t="s">
        <v>37</v>
      </c>
      <c r="AJ95" t="s">
        <v>37</v>
      </c>
    </row>
    <row r="96" spans="1:36" x14ac:dyDescent="0.15">
      <c r="A96">
        <v>62</v>
      </c>
      <c r="B96" t="s">
        <v>173</v>
      </c>
      <c r="C96" t="b">
        <v>0</v>
      </c>
      <c r="D96" t="s">
        <v>37</v>
      </c>
      <c r="E96" t="s">
        <v>160</v>
      </c>
      <c r="F96" t="s">
        <v>134</v>
      </c>
      <c r="G96" t="s">
        <v>106</v>
      </c>
      <c r="H96" t="s">
        <v>107</v>
      </c>
      <c r="I96" s="41">
        <v>19.987628936767578</v>
      </c>
      <c r="J96" s="1">
        <v>20.030048370361328</v>
      </c>
      <c r="K96" s="1">
        <v>5.9991486370563507E-2</v>
      </c>
      <c r="L96" s="41">
        <v>100</v>
      </c>
      <c r="M96" t="s">
        <v>37</v>
      </c>
      <c r="N96" t="s">
        <v>37</v>
      </c>
      <c r="O96" s="1">
        <v>26.635700225830078</v>
      </c>
      <c r="P96" s="1">
        <v>0.99959999322891235</v>
      </c>
      <c r="Q96" s="1">
        <v>-3.2969000339508057</v>
      </c>
      <c r="R96" s="1">
        <v>101.05516052246094</v>
      </c>
      <c r="S96" t="b">
        <v>1</v>
      </c>
      <c r="T96" s="1">
        <v>0.44991589040552432</v>
      </c>
      <c r="U96" t="b">
        <v>1</v>
      </c>
      <c r="V96">
        <v>3</v>
      </c>
      <c r="W96">
        <v>14</v>
      </c>
      <c r="X96" t="s">
        <v>108</v>
      </c>
      <c r="Y96" t="s">
        <v>37</v>
      </c>
      <c r="Z96" s="1">
        <v>0.96607781446240348</v>
      </c>
      <c r="AA96" t="s">
        <v>109</v>
      </c>
      <c r="AB96" t="s">
        <v>109</v>
      </c>
      <c r="AC96" t="s">
        <v>109</v>
      </c>
      <c r="AD96" t="s">
        <v>109</v>
      </c>
      <c r="AE96" t="s">
        <v>109</v>
      </c>
      <c r="AF96" t="s">
        <v>109</v>
      </c>
      <c r="AG96" s="1">
        <v>80.293464660644531</v>
      </c>
      <c r="AH96" t="s">
        <v>37</v>
      </c>
      <c r="AI96" t="s">
        <v>37</v>
      </c>
      <c r="AJ96" t="s">
        <v>37</v>
      </c>
    </row>
    <row r="97" spans="1:36" x14ac:dyDescent="0.15">
      <c r="A97">
        <v>63</v>
      </c>
      <c r="B97" t="s">
        <v>174</v>
      </c>
      <c r="C97" t="b">
        <v>0</v>
      </c>
      <c r="D97" t="s">
        <v>37</v>
      </c>
      <c r="E97" t="s">
        <v>160</v>
      </c>
      <c r="F97" t="s">
        <v>134</v>
      </c>
      <c r="G97" t="s">
        <v>106</v>
      </c>
      <c r="H97" t="s">
        <v>107</v>
      </c>
      <c r="I97" s="41">
        <v>23.217950820922852</v>
      </c>
      <c r="J97" s="1">
        <v>23.2357177734375</v>
      </c>
      <c r="K97" s="1">
        <v>2.5126265361905098E-2</v>
      </c>
      <c r="L97" s="41">
        <v>10</v>
      </c>
      <c r="M97" t="s">
        <v>37</v>
      </c>
      <c r="N97" t="s">
        <v>37</v>
      </c>
      <c r="O97" s="1">
        <v>26.635700225830078</v>
      </c>
      <c r="P97" s="1">
        <v>0.99959999322891235</v>
      </c>
      <c r="Q97" s="1">
        <v>-3.2969000339508057</v>
      </c>
      <c r="R97" s="1">
        <v>101.05516052246094</v>
      </c>
      <c r="S97" t="b">
        <v>1</v>
      </c>
      <c r="T97" s="1">
        <v>0.44991589040552432</v>
      </c>
      <c r="U97" t="b">
        <v>1</v>
      </c>
      <c r="V97">
        <v>3</v>
      </c>
      <c r="W97">
        <v>15</v>
      </c>
      <c r="X97" t="s">
        <v>108</v>
      </c>
      <c r="Y97" t="s">
        <v>37</v>
      </c>
      <c r="Z97" s="1">
        <v>0.96078002604084634</v>
      </c>
      <c r="AA97" t="s">
        <v>109</v>
      </c>
      <c r="AB97" t="s">
        <v>109</v>
      </c>
      <c r="AC97" t="s">
        <v>109</v>
      </c>
      <c r="AD97" t="s">
        <v>109</v>
      </c>
      <c r="AE97" t="s">
        <v>109</v>
      </c>
      <c r="AF97" t="s">
        <v>109</v>
      </c>
      <c r="AG97" s="1">
        <v>80.293464660644531</v>
      </c>
      <c r="AH97" t="s">
        <v>37</v>
      </c>
      <c r="AI97" t="s">
        <v>37</v>
      </c>
      <c r="AJ97" t="s">
        <v>37</v>
      </c>
    </row>
    <row r="98" spans="1:36" x14ac:dyDescent="0.15">
      <c r="A98">
        <v>64</v>
      </c>
      <c r="B98" t="s">
        <v>175</v>
      </c>
      <c r="C98" t="b">
        <v>0</v>
      </c>
      <c r="D98" t="s">
        <v>37</v>
      </c>
      <c r="E98" t="s">
        <v>160</v>
      </c>
      <c r="F98" t="s">
        <v>134</v>
      </c>
      <c r="G98" t="s">
        <v>106</v>
      </c>
      <c r="H98" t="s">
        <v>107</v>
      </c>
      <c r="I98" s="41">
        <v>26.720657348632812</v>
      </c>
      <c r="J98" s="1">
        <v>26.708456039428711</v>
      </c>
      <c r="K98" s="1">
        <v>1.7255257815122604E-2</v>
      </c>
      <c r="L98" s="41">
        <v>1</v>
      </c>
      <c r="M98" t="s">
        <v>37</v>
      </c>
      <c r="N98" t="s">
        <v>37</v>
      </c>
      <c r="O98" s="1">
        <v>26.635700225830078</v>
      </c>
      <c r="P98" s="1">
        <v>0.99959999322891235</v>
      </c>
      <c r="Q98" s="1">
        <v>-3.2969000339508057</v>
      </c>
      <c r="R98" s="1">
        <v>101.05516052246094</v>
      </c>
      <c r="S98" t="b">
        <v>1</v>
      </c>
      <c r="T98" s="1">
        <v>0.44991589040552432</v>
      </c>
      <c r="U98" t="b">
        <v>1</v>
      </c>
      <c r="V98">
        <v>3</v>
      </c>
      <c r="W98">
        <v>18</v>
      </c>
      <c r="X98" t="s">
        <v>108</v>
      </c>
      <c r="Y98" t="s">
        <v>37</v>
      </c>
      <c r="Z98" s="1">
        <v>0.9605670040329729</v>
      </c>
      <c r="AA98" t="s">
        <v>109</v>
      </c>
      <c r="AB98" t="s">
        <v>109</v>
      </c>
      <c r="AC98" t="s">
        <v>109</v>
      </c>
      <c r="AD98" t="s">
        <v>109</v>
      </c>
      <c r="AE98" t="s">
        <v>109</v>
      </c>
      <c r="AF98" t="s">
        <v>109</v>
      </c>
      <c r="AG98" s="1">
        <v>80.293464660644531</v>
      </c>
      <c r="AH98" t="s">
        <v>37</v>
      </c>
      <c r="AI98" t="s">
        <v>37</v>
      </c>
      <c r="AJ98" t="s">
        <v>37</v>
      </c>
    </row>
    <row r="99" spans="1:36" x14ac:dyDescent="0.15">
      <c r="A99">
        <v>65</v>
      </c>
      <c r="B99" t="s">
        <v>176</v>
      </c>
      <c r="C99" t="b">
        <v>0</v>
      </c>
      <c r="D99" t="s">
        <v>37</v>
      </c>
      <c r="E99" t="s">
        <v>160</v>
      </c>
      <c r="F99" t="s">
        <v>141</v>
      </c>
      <c r="G99" t="s">
        <v>106</v>
      </c>
      <c r="H99" t="s">
        <v>107</v>
      </c>
      <c r="I99" s="40" t="s">
        <v>138</v>
      </c>
      <c r="J99" t="s">
        <v>37</v>
      </c>
      <c r="K99" t="s">
        <v>37</v>
      </c>
      <c r="L99" s="40" t="s">
        <v>37</v>
      </c>
      <c r="M99" t="s">
        <v>37</v>
      </c>
      <c r="N99" t="s">
        <v>37</v>
      </c>
      <c r="O99" s="1">
        <v>26.635700225830078</v>
      </c>
      <c r="P99" s="1">
        <v>0.99959999322891235</v>
      </c>
      <c r="Q99" s="1">
        <v>-3.2969000339508057</v>
      </c>
      <c r="R99" s="1">
        <v>101.05516052246094</v>
      </c>
      <c r="S99" t="b">
        <v>1</v>
      </c>
      <c r="T99" s="1">
        <v>0.44991589040552432</v>
      </c>
      <c r="U99" t="b">
        <v>1</v>
      </c>
      <c r="V99">
        <v>3</v>
      </c>
      <c r="W99">
        <v>16</v>
      </c>
      <c r="X99" t="s">
        <v>139</v>
      </c>
      <c r="Y99" t="s">
        <v>37</v>
      </c>
      <c r="Z99" s="1">
        <v>0</v>
      </c>
      <c r="AA99" t="s">
        <v>109</v>
      </c>
      <c r="AB99" t="s">
        <v>109</v>
      </c>
      <c r="AC99" t="s">
        <v>109</v>
      </c>
      <c r="AD99" t="s">
        <v>109</v>
      </c>
      <c r="AE99" t="s">
        <v>109</v>
      </c>
      <c r="AF99" t="s">
        <v>109</v>
      </c>
      <c r="AG99" s="1">
        <v>60.682590484619141</v>
      </c>
      <c r="AH99" t="s">
        <v>37</v>
      </c>
      <c r="AI99" t="s">
        <v>37</v>
      </c>
      <c r="AJ99" t="s">
        <v>37</v>
      </c>
    </row>
    <row r="100" spans="1:36" x14ac:dyDescent="0.15">
      <c r="A100">
        <v>73</v>
      </c>
      <c r="B100" t="s">
        <v>177</v>
      </c>
      <c r="C100" t="b">
        <v>0</v>
      </c>
      <c r="D100" t="s">
        <v>103</v>
      </c>
      <c r="E100" t="s">
        <v>160</v>
      </c>
      <c r="F100" t="s">
        <v>105</v>
      </c>
      <c r="G100" t="s">
        <v>106</v>
      </c>
      <c r="H100" t="s">
        <v>107</v>
      </c>
      <c r="I100" s="42">
        <v>17.136606216430664</v>
      </c>
      <c r="J100" s="1">
        <v>17.137714385986328</v>
      </c>
      <c r="K100" s="1">
        <v>1.5671884175390005E-3</v>
      </c>
      <c r="L100" s="42">
        <v>760.7113037109375</v>
      </c>
      <c r="M100" s="1">
        <v>760.12298583984375</v>
      </c>
      <c r="N100" s="1">
        <v>0.83200711011886597</v>
      </c>
      <c r="O100" s="1">
        <v>26.635700225830078</v>
      </c>
      <c r="P100" s="1">
        <v>0.99959999322891235</v>
      </c>
      <c r="Q100" s="1">
        <v>-3.2969000339508057</v>
      </c>
      <c r="R100" s="1">
        <v>101.05516052246094</v>
      </c>
      <c r="S100" t="b">
        <v>1</v>
      </c>
      <c r="T100" s="1">
        <v>0.44991589040552432</v>
      </c>
      <c r="U100" t="b">
        <v>1</v>
      </c>
      <c r="V100">
        <v>3</v>
      </c>
      <c r="W100">
        <v>11</v>
      </c>
      <c r="X100" t="s">
        <v>108</v>
      </c>
      <c r="Y100" t="s">
        <v>37</v>
      </c>
      <c r="Z100" s="1">
        <v>0.94382056150365801</v>
      </c>
      <c r="AA100" t="s">
        <v>109</v>
      </c>
      <c r="AB100" t="s">
        <v>109</v>
      </c>
      <c r="AC100" t="s">
        <v>109</v>
      </c>
      <c r="AD100" t="s">
        <v>109</v>
      </c>
      <c r="AE100" t="s">
        <v>109</v>
      </c>
      <c r="AF100" t="s">
        <v>109</v>
      </c>
      <c r="AG100" s="1">
        <v>80.299247741699219</v>
      </c>
      <c r="AH100" t="s">
        <v>37</v>
      </c>
      <c r="AI100" t="s">
        <v>37</v>
      </c>
      <c r="AJ100" t="s">
        <v>37</v>
      </c>
    </row>
    <row r="101" spans="1:36" x14ac:dyDescent="0.15">
      <c r="A101">
        <v>74</v>
      </c>
      <c r="B101" t="s">
        <v>178</v>
      </c>
      <c r="C101" t="b">
        <v>0</v>
      </c>
      <c r="D101" t="s">
        <v>112</v>
      </c>
      <c r="E101" t="s">
        <v>160</v>
      </c>
      <c r="F101" t="s">
        <v>105</v>
      </c>
      <c r="G101" t="s">
        <v>106</v>
      </c>
      <c r="H101" t="s">
        <v>107</v>
      </c>
      <c r="I101" s="42">
        <v>16.90423583984375</v>
      </c>
      <c r="J101" s="1">
        <v>16.881431579589844</v>
      </c>
      <c r="K101" s="1">
        <v>3.2251443713903427E-2</v>
      </c>
      <c r="L101" s="42">
        <v>894.749267578125</v>
      </c>
      <c r="M101" s="1">
        <v>909.22967529296875</v>
      </c>
      <c r="N101" s="1">
        <v>20.478389739990234</v>
      </c>
      <c r="O101" s="1">
        <v>26.635700225830078</v>
      </c>
      <c r="P101" s="1">
        <v>0.99959999322891235</v>
      </c>
      <c r="Q101" s="1">
        <v>-3.2969000339508057</v>
      </c>
      <c r="R101" s="1">
        <v>101.05516052246094</v>
      </c>
      <c r="S101" t="b">
        <v>1</v>
      </c>
      <c r="T101" s="1">
        <v>0.44991589040552432</v>
      </c>
      <c r="U101" t="b">
        <v>1</v>
      </c>
      <c r="V101">
        <v>3</v>
      </c>
      <c r="W101">
        <v>11</v>
      </c>
      <c r="X101" t="s">
        <v>108</v>
      </c>
      <c r="Y101" t="s">
        <v>37</v>
      </c>
      <c r="Z101" s="1">
        <v>0.95579282375588348</v>
      </c>
      <c r="AA101" t="s">
        <v>109</v>
      </c>
      <c r="AB101" t="s">
        <v>109</v>
      </c>
      <c r="AC101" t="s">
        <v>109</v>
      </c>
      <c r="AD101" t="s">
        <v>109</v>
      </c>
      <c r="AE101" t="s">
        <v>109</v>
      </c>
      <c r="AF101" t="s">
        <v>109</v>
      </c>
      <c r="AG101" s="1">
        <v>80.299247741699219</v>
      </c>
      <c r="AH101" t="s">
        <v>37</v>
      </c>
      <c r="AI101" t="s">
        <v>37</v>
      </c>
      <c r="AJ101" t="s">
        <v>37</v>
      </c>
    </row>
    <row r="102" spans="1:36" x14ac:dyDescent="0.15">
      <c r="A102">
        <v>75</v>
      </c>
      <c r="B102" t="s">
        <v>179</v>
      </c>
      <c r="C102" t="b">
        <v>0</v>
      </c>
      <c r="D102" t="s">
        <v>114</v>
      </c>
      <c r="E102" t="s">
        <v>160</v>
      </c>
      <c r="F102" t="s">
        <v>105</v>
      </c>
      <c r="G102" t="s">
        <v>106</v>
      </c>
      <c r="H102" t="s">
        <v>107</v>
      </c>
      <c r="I102" s="42">
        <v>16.829193115234375</v>
      </c>
      <c r="J102" s="1">
        <v>16.650562286376953</v>
      </c>
      <c r="K102" s="1">
        <v>0.25262212753295898</v>
      </c>
      <c r="L102" s="42">
        <v>942.8941650390625</v>
      </c>
      <c r="M102" s="1">
        <v>1076.50341796875</v>
      </c>
      <c r="N102" s="1">
        <v>188.95210266113281</v>
      </c>
      <c r="O102" s="1">
        <v>26.635700225830078</v>
      </c>
      <c r="P102" s="1">
        <v>0.99959999322891235</v>
      </c>
      <c r="Q102" s="1">
        <v>-3.2969000339508057</v>
      </c>
      <c r="R102" s="1">
        <v>101.05516052246094</v>
      </c>
      <c r="S102" t="b">
        <v>1</v>
      </c>
      <c r="T102" s="1">
        <v>0.44991589040552432</v>
      </c>
      <c r="U102" t="b">
        <v>1</v>
      </c>
      <c r="V102">
        <v>3</v>
      </c>
      <c r="W102">
        <v>11</v>
      </c>
      <c r="X102" t="s">
        <v>108</v>
      </c>
      <c r="Y102" t="s">
        <v>37</v>
      </c>
      <c r="Z102" s="1">
        <v>0.93458982083071362</v>
      </c>
      <c r="AA102" t="s">
        <v>109</v>
      </c>
      <c r="AB102" t="s">
        <v>109</v>
      </c>
      <c r="AC102" t="s">
        <v>109</v>
      </c>
      <c r="AD102" t="s">
        <v>109</v>
      </c>
      <c r="AE102" t="s">
        <v>109</v>
      </c>
      <c r="AF102" t="s">
        <v>109</v>
      </c>
      <c r="AG102" s="1">
        <v>80.299247741699219</v>
      </c>
      <c r="AH102" t="s">
        <v>37</v>
      </c>
      <c r="AI102" t="s">
        <v>37</v>
      </c>
      <c r="AJ102" t="s">
        <v>37</v>
      </c>
    </row>
    <row r="103" spans="1:36" x14ac:dyDescent="0.15">
      <c r="A103">
        <v>76</v>
      </c>
      <c r="B103" t="s">
        <v>180</v>
      </c>
      <c r="C103" t="b">
        <v>0</v>
      </c>
      <c r="D103" t="s">
        <v>116</v>
      </c>
      <c r="E103" t="s">
        <v>160</v>
      </c>
      <c r="F103" t="s">
        <v>105</v>
      </c>
      <c r="G103" t="s">
        <v>106</v>
      </c>
      <c r="H103" t="s">
        <v>107</v>
      </c>
      <c r="I103" s="42">
        <v>16.572029113769531</v>
      </c>
      <c r="J103" s="1">
        <v>16.76617431640625</v>
      </c>
      <c r="K103" s="1">
        <v>0.2745627760887146</v>
      </c>
      <c r="L103" s="42">
        <v>1128.4041748046875</v>
      </c>
      <c r="M103" s="1">
        <v>994.39208984375</v>
      </c>
      <c r="N103" s="1">
        <v>189.52171325683594</v>
      </c>
      <c r="O103" s="1">
        <v>26.635700225830078</v>
      </c>
      <c r="P103" s="1">
        <v>0.99959999322891235</v>
      </c>
      <c r="Q103" s="1">
        <v>-3.2969000339508057</v>
      </c>
      <c r="R103" s="1">
        <v>101.05516052246094</v>
      </c>
      <c r="S103" t="b">
        <v>1</v>
      </c>
      <c r="T103" s="1">
        <v>0.44991589040552432</v>
      </c>
      <c r="U103" t="b">
        <v>1</v>
      </c>
      <c r="V103">
        <v>3</v>
      </c>
      <c r="W103">
        <v>9</v>
      </c>
      <c r="X103" t="s">
        <v>108</v>
      </c>
      <c r="Y103" t="s">
        <v>37</v>
      </c>
      <c r="Z103" s="1">
        <v>0.96203499794808678</v>
      </c>
      <c r="AA103" t="s">
        <v>109</v>
      </c>
      <c r="AB103" t="s">
        <v>109</v>
      </c>
      <c r="AC103" t="s">
        <v>109</v>
      </c>
      <c r="AD103" t="s">
        <v>109</v>
      </c>
      <c r="AE103" t="s">
        <v>109</v>
      </c>
      <c r="AF103" t="s">
        <v>109</v>
      </c>
      <c r="AG103" s="1">
        <v>80.299247741699219</v>
      </c>
      <c r="AH103" t="s">
        <v>37</v>
      </c>
      <c r="AI103" t="s">
        <v>37</v>
      </c>
      <c r="AJ103" t="s">
        <v>37</v>
      </c>
    </row>
    <row r="104" spans="1:36" x14ac:dyDescent="0.15">
      <c r="A104">
        <v>77</v>
      </c>
      <c r="B104" t="s">
        <v>181</v>
      </c>
      <c r="C104" t="b">
        <v>0</v>
      </c>
      <c r="D104" t="s">
        <v>118</v>
      </c>
      <c r="E104" t="s">
        <v>160</v>
      </c>
      <c r="F104" t="s">
        <v>105</v>
      </c>
      <c r="G104" t="s">
        <v>106</v>
      </c>
      <c r="H104" t="s">
        <v>107</v>
      </c>
      <c r="I104" s="42">
        <v>16.993927001953125</v>
      </c>
      <c r="J104" s="1">
        <v>16.948795318603516</v>
      </c>
      <c r="K104" s="1">
        <v>6.3825838267803192E-2</v>
      </c>
      <c r="L104" s="42">
        <v>840.4205322265625</v>
      </c>
      <c r="M104" s="1">
        <v>867.763671875</v>
      </c>
      <c r="N104" s="1">
        <v>38.669082641601562</v>
      </c>
      <c r="O104" s="1">
        <v>26.635700225830078</v>
      </c>
      <c r="P104" s="1">
        <v>0.99959999322891235</v>
      </c>
      <c r="Q104" s="1">
        <v>-3.2969000339508057</v>
      </c>
      <c r="R104" s="1">
        <v>101.05516052246094</v>
      </c>
      <c r="S104" t="b">
        <v>1</v>
      </c>
      <c r="T104" s="1">
        <v>0.44991589040552432</v>
      </c>
      <c r="U104" t="b">
        <v>1</v>
      </c>
      <c r="V104">
        <v>3</v>
      </c>
      <c r="W104">
        <v>11</v>
      </c>
      <c r="X104" t="s">
        <v>108</v>
      </c>
      <c r="Y104" t="s">
        <v>37</v>
      </c>
      <c r="Z104" s="1">
        <v>0.97579730101826223</v>
      </c>
      <c r="AA104" t="s">
        <v>109</v>
      </c>
      <c r="AB104" t="s">
        <v>109</v>
      </c>
      <c r="AC104" t="s">
        <v>109</v>
      </c>
      <c r="AD104" t="s">
        <v>109</v>
      </c>
      <c r="AE104" t="s">
        <v>109</v>
      </c>
      <c r="AF104" t="s">
        <v>109</v>
      </c>
      <c r="AG104" s="1">
        <v>80.454475402832031</v>
      </c>
      <c r="AH104" t="s">
        <v>37</v>
      </c>
      <c r="AI104" t="s">
        <v>37</v>
      </c>
      <c r="AJ104" t="s">
        <v>37</v>
      </c>
    </row>
    <row r="105" spans="1:36" x14ac:dyDescent="0.15">
      <c r="A105">
        <v>78</v>
      </c>
      <c r="B105" t="s">
        <v>182</v>
      </c>
      <c r="C105" t="b">
        <v>0</v>
      </c>
      <c r="D105" t="s">
        <v>120</v>
      </c>
      <c r="E105" t="s">
        <v>160</v>
      </c>
      <c r="F105" t="s">
        <v>105</v>
      </c>
      <c r="G105" t="s">
        <v>106</v>
      </c>
      <c r="H105" t="s">
        <v>107</v>
      </c>
      <c r="I105" s="42">
        <v>16.53892707824707</v>
      </c>
      <c r="J105" s="1">
        <v>16.478317260742188</v>
      </c>
      <c r="K105" s="1">
        <v>8.5715226829051971E-2</v>
      </c>
      <c r="L105" s="42">
        <v>1154.79541015625</v>
      </c>
      <c r="M105" s="1">
        <v>1205.807373046875</v>
      </c>
      <c r="N105" s="1">
        <v>72.1417236328125</v>
      </c>
      <c r="O105" s="1">
        <v>26.635700225830078</v>
      </c>
      <c r="P105" s="1">
        <v>0.99959999322891235</v>
      </c>
      <c r="Q105" s="1">
        <v>-3.2969000339508057</v>
      </c>
      <c r="R105" s="1">
        <v>101.05516052246094</v>
      </c>
      <c r="S105" t="b">
        <v>1</v>
      </c>
      <c r="T105" s="1">
        <v>0.44991589040552432</v>
      </c>
      <c r="U105" t="b">
        <v>1</v>
      </c>
      <c r="V105">
        <v>3</v>
      </c>
      <c r="W105">
        <v>11</v>
      </c>
      <c r="X105" t="s">
        <v>108</v>
      </c>
      <c r="Y105" t="s">
        <v>37</v>
      </c>
      <c r="Z105" s="1">
        <v>0.97864586123598507</v>
      </c>
      <c r="AA105" t="s">
        <v>109</v>
      </c>
      <c r="AB105" t="s">
        <v>109</v>
      </c>
      <c r="AC105" t="s">
        <v>109</v>
      </c>
      <c r="AD105" t="s">
        <v>109</v>
      </c>
      <c r="AE105" t="s">
        <v>109</v>
      </c>
      <c r="AF105" t="s">
        <v>109</v>
      </c>
      <c r="AG105" s="1">
        <v>80.454475402832031</v>
      </c>
      <c r="AH105" t="s">
        <v>37</v>
      </c>
      <c r="AI105" t="s">
        <v>37</v>
      </c>
      <c r="AJ105" t="s">
        <v>37</v>
      </c>
    </row>
    <row r="106" spans="1:36" x14ac:dyDescent="0.15">
      <c r="A106">
        <v>79</v>
      </c>
      <c r="B106" t="s">
        <v>183</v>
      </c>
      <c r="C106" t="b">
        <v>0</v>
      </c>
      <c r="D106" t="s">
        <v>122</v>
      </c>
      <c r="E106" t="s">
        <v>160</v>
      </c>
      <c r="F106" t="s">
        <v>105</v>
      </c>
      <c r="G106" t="s">
        <v>106</v>
      </c>
      <c r="H106" t="s">
        <v>107</v>
      </c>
      <c r="I106" s="42">
        <v>16.759067535400391</v>
      </c>
      <c r="J106" s="1">
        <v>16.749732971191406</v>
      </c>
      <c r="K106" s="1">
        <v>1.3202415779232979E-2</v>
      </c>
      <c r="L106" s="42">
        <v>990.22320556640625</v>
      </c>
      <c r="M106" s="1">
        <v>996.72174072265625</v>
      </c>
      <c r="N106" s="1">
        <v>9.1903162002563477</v>
      </c>
      <c r="O106" s="1">
        <v>26.635700225830078</v>
      </c>
      <c r="P106" s="1">
        <v>0.99959999322891235</v>
      </c>
      <c r="Q106" s="1">
        <v>-3.2969000339508057</v>
      </c>
      <c r="R106" s="1">
        <v>101.05516052246094</v>
      </c>
      <c r="S106" t="b">
        <v>1</v>
      </c>
      <c r="T106" s="1">
        <v>0.44991589040552432</v>
      </c>
      <c r="U106" t="b">
        <v>1</v>
      </c>
      <c r="V106">
        <v>3</v>
      </c>
      <c r="W106">
        <v>11</v>
      </c>
      <c r="X106" t="s">
        <v>108</v>
      </c>
      <c r="Y106" t="s">
        <v>37</v>
      </c>
      <c r="Z106" s="1">
        <v>0.95993587578315309</v>
      </c>
      <c r="AA106" t="s">
        <v>109</v>
      </c>
      <c r="AB106" t="s">
        <v>109</v>
      </c>
      <c r="AC106" t="s">
        <v>109</v>
      </c>
      <c r="AD106" t="s">
        <v>109</v>
      </c>
      <c r="AE106" t="s">
        <v>109</v>
      </c>
      <c r="AF106" t="s">
        <v>109</v>
      </c>
      <c r="AG106" s="1">
        <v>80.340835571289062</v>
      </c>
      <c r="AH106" t="s">
        <v>37</v>
      </c>
      <c r="AI106" t="s">
        <v>37</v>
      </c>
      <c r="AJ106" t="s">
        <v>37</v>
      </c>
    </row>
    <row r="107" spans="1:36" x14ac:dyDescent="0.15">
      <c r="A107">
        <v>80</v>
      </c>
      <c r="B107" t="s">
        <v>184</v>
      </c>
      <c r="C107" t="b">
        <v>0</v>
      </c>
      <c r="D107" t="s">
        <v>124</v>
      </c>
      <c r="E107" t="s">
        <v>160</v>
      </c>
      <c r="F107" t="s">
        <v>105</v>
      </c>
      <c r="G107" t="s">
        <v>106</v>
      </c>
      <c r="H107" t="s">
        <v>107</v>
      </c>
      <c r="I107" s="42">
        <v>16.511470794677734</v>
      </c>
      <c r="J107" s="1">
        <v>16.444431304931641</v>
      </c>
      <c r="K107" s="1">
        <v>9.480680525302887E-2</v>
      </c>
      <c r="L107" s="42">
        <v>1177.1531982421875</v>
      </c>
      <c r="M107" s="1">
        <v>1234.930908203125</v>
      </c>
      <c r="N107" s="1">
        <v>81.709938049316406</v>
      </c>
      <c r="O107" s="1">
        <v>26.635700225830078</v>
      </c>
      <c r="P107" s="1">
        <v>0.99959999322891235</v>
      </c>
      <c r="Q107" s="1">
        <v>-3.2969000339508057</v>
      </c>
      <c r="R107" s="1">
        <v>101.05516052246094</v>
      </c>
      <c r="S107" t="b">
        <v>1</v>
      </c>
      <c r="T107" s="1">
        <v>0.44991589040552432</v>
      </c>
      <c r="U107" t="b">
        <v>1</v>
      </c>
      <c r="V107">
        <v>3</v>
      </c>
      <c r="W107">
        <v>10</v>
      </c>
      <c r="X107" t="s">
        <v>108</v>
      </c>
      <c r="Y107" t="s">
        <v>37</v>
      </c>
      <c r="Z107" s="1">
        <v>0.98051211696652929</v>
      </c>
      <c r="AA107" t="s">
        <v>109</v>
      </c>
      <c r="AB107" t="s">
        <v>109</v>
      </c>
      <c r="AC107" t="s">
        <v>109</v>
      </c>
      <c r="AD107" t="s">
        <v>109</v>
      </c>
      <c r="AE107" t="s">
        <v>109</v>
      </c>
      <c r="AF107" t="s">
        <v>109</v>
      </c>
      <c r="AG107" s="1">
        <v>80.340835571289062</v>
      </c>
      <c r="AH107" t="s">
        <v>37</v>
      </c>
      <c r="AI107" t="s">
        <v>37</v>
      </c>
      <c r="AJ107" t="s">
        <v>37</v>
      </c>
    </row>
    <row r="108" spans="1:36" x14ac:dyDescent="0.15">
      <c r="A108">
        <v>81</v>
      </c>
      <c r="B108" t="s">
        <v>185</v>
      </c>
      <c r="C108" t="b">
        <v>0</v>
      </c>
      <c r="D108" t="s">
        <v>126</v>
      </c>
      <c r="E108" t="s">
        <v>160</v>
      </c>
      <c r="F108" t="s">
        <v>105</v>
      </c>
      <c r="G108" t="s">
        <v>106</v>
      </c>
      <c r="H108" t="s">
        <v>107</v>
      </c>
      <c r="I108" s="42">
        <v>16.845577239990234</v>
      </c>
      <c r="J108" s="1">
        <v>16.828315734863281</v>
      </c>
      <c r="K108" s="1">
        <v>2.441280335187912E-2</v>
      </c>
      <c r="L108" s="42">
        <v>932.166259765625</v>
      </c>
      <c r="M108" s="1">
        <v>943.541259765625</v>
      </c>
      <c r="N108" s="1">
        <v>16.086723327636719</v>
      </c>
      <c r="O108" s="1">
        <v>26.635700225830078</v>
      </c>
      <c r="P108" s="1">
        <v>0.99959999322891235</v>
      </c>
      <c r="Q108" s="1">
        <v>-3.2969000339508057</v>
      </c>
      <c r="R108" s="1">
        <v>101.05516052246094</v>
      </c>
      <c r="S108" t="b">
        <v>1</v>
      </c>
      <c r="T108" s="1">
        <v>0.44991589040552432</v>
      </c>
      <c r="U108" t="b">
        <v>1</v>
      </c>
      <c r="V108">
        <v>3</v>
      </c>
      <c r="W108">
        <v>11</v>
      </c>
      <c r="X108" t="s">
        <v>108</v>
      </c>
      <c r="Y108" t="s">
        <v>37</v>
      </c>
      <c r="Z108" s="1">
        <v>0.97994692013178497</v>
      </c>
      <c r="AA108" t="s">
        <v>109</v>
      </c>
      <c r="AB108" t="s">
        <v>109</v>
      </c>
      <c r="AC108" t="s">
        <v>109</v>
      </c>
      <c r="AD108" t="s">
        <v>109</v>
      </c>
      <c r="AE108" t="s">
        <v>109</v>
      </c>
      <c r="AF108" t="s">
        <v>109</v>
      </c>
      <c r="AG108" s="1">
        <v>80.207939147949219</v>
      </c>
      <c r="AH108" t="s">
        <v>37</v>
      </c>
      <c r="AI108" t="s">
        <v>37</v>
      </c>
      <c r="AJ108" t="s">
        <v>37</v>
      </c>
    </row>
    <row r="109" spans="1:36" x14ac:dyDescent="0.15">
      <c r="A109">
        <v>82</v>
      </c>
      <c r="B109" t="s">
        <v>186</v>
      </c>
      <c r="C109" t="b">
        <v>0</v>
      </c>
      <c r="D109" t="s">
        <v>128</v>
      </c>
      <c r="E109" t="s">
        <v>160</v>
      </c>
      <c r="F109" t="s">
        <v>105</v>
      </c>
      <c r="G109" t="s">
        <v>106</v>
      </c>
      <c r="H109" t="s">
        <v>107</v>
      </c>
      <c r="I109" s="42">
        <v>16.793489456176758</v>
      </c>
      <c r="J109" s="1">
        <v>16.746013641357422</v>
      </c>
      <c r="K109" s="1">
        <v>6.7142292857170105E-2</v>
      </c>
      <c r="L109" s="42">
        <v>966.7015380859375</v>
      </c>
      <c r="M109" s="1">
        <v>999.84234619140625</v>
      </c>
      <c r="N109" s="1">
        <v>46.868179321289062</v>
      </c>
      <c r="O109" s="1">
        <v>26.635700225830078</v>
      </c>
      <c r="P109" s="1">
        <v>0.99959999322891235</v>
      </c>
      <c r="Q109" s="1">
        <v>-3.2969000339508057</v>
      </c>
      <c r="R109" s="1">
        <v>101.05516052246094</v>
      </c>
      <c r="S109" t="b">
        <v>1</v>
      </c>
      <c r="T109" s="1">
        <v>0.44991589040552432</v>
      </c>
      <c r="U109" t="b">
        <v>1</v>
      </c>
      <c r="V109">
        <v>3</v>
      </c>
      <c r="W109">
        <v>12</v>
      </c>
      <c r="X109" t="s">
        <v>108</v>
      </c>
      <c r="Y109" t="s">
        <v>37</v>
      </c>
      <c r="Z109" s="1">
        <v>0.97649167235976941</v>
      </c>
      <c r="AA109" t="s">
        <v>109</v>
      </c>
      <c r="AB109" t="s">
        <v>109</v>
      </c>
      <c r="AC109" t="s">
        <v>109</v>
      </c>
      <c r="AD109" t="s">
        <v>109</v>
      </c>
      <c r="AE109" t="s">
        <v>109</v>
      </c>
      <c r="AF109" t="s">
        <v>109</v>
      </c>
      <c r="AG109" s="1">
        <v>80.207939147949219</v>
      </c>
      <c r="AH109" t="s">
        <v>37</v>
      </c>
      <c r="AI109" t="s">
        <v>37</v>
      </c>
      <c r="AJ109" t="s">
        <v>37</v>
      </c>
    </row>
    <row r="110" spans="1:36" x14ac:dyDescent="0.15">
      <c r="A110">
        <v>83</v>
      </c>
      <c r="B110" t="s">
        <v>187</v>
      </c>
      <c r="C110" t="b">
        <v>0</v>
      </c>
      <c r="D110" t="s">
        <v>130</v>
      </c>
      <c r="E110" t="s">
        <v>160</v>
      </c>
      <c r="F110" t="s">
        <v>105</v>
      </c>
      <c r="G110" t="s">
        <v>106</v>
      </c>
      <c r="H110" t="s">
        <v>107</v>
      </c>
      <c r="I110" s="42">
        <v>16.932094573974609</v>
      </c>
      <c r="J110" s="1">
        <v>16.889194488525391</v>
      </c>
      <c r="K110" s="1">
        <v>6.0668535530567169E-2</v>
      </c>
      <c r="L110" s="42">
        <v>877.508544921875</v>
      </c>
      <c r="M110" s="1">
        <v>904.6033935546875</v>
      </c>
      <c r="N110" s="1">
        <v>38.317901611328125</v>
      </c>
      <c r="O110" s="1">
        <v>26.635700225830078</v>
      </c>
      <c r="P110" s="1">
        <v>0.99959999322891235</v>
      </c>
      <c r="Q110" s="1">
        <v>-3.2969000339508057</v>
      </c>
      <c r="R110" s="1">
        <v>101.05516052246094</v>
      </c>
      <c r="S110" t="b">
        <v>1</v>
      </c>
      <c r="T110" s="1">
        <v>0.44991589040552432</v>
      </c>
      <c r="U110" t="b">
        <v>1</v>
      </c>
      <c r="V110">
        <v>3</v>
      </c>
      <c r="W110">
        <v>11</v>
      </c>
      <c r="X110" t="s">
        <v>108</v>
      </c>
      <c r="Y110" t="s">
        <v>37</v>
      </c>
      <c r="Z110" s="1">
        <v>0.96793348806798107</v>
      </c>
      <c r="AA110" t="s">
        <v>109</v>
      </c>
      <c r="AB110" t="s">
        <v>109</v>
      </c>
      <c r="AC110" t="s">
        <v>109</v>
      </c>
      <c r="AD110" t="s">
        <v>109</v>
      </c>
      <c r="AE110" t="s">
        <v>109</v>
      </c>
      <c r="AF110" t="s">
        <v>109</v>
      </c>
      <c r="AG110" s="1">
        <v>80.207939147949219</v>
      </c>
      <c r="AH110" t="s">
        <v>37</v>
      </c>
      <c r="AI110" t="s">
        <v>37</v>
      </c>
      <c r="AJ110" t="s">
        <v>37</v>
      </c>
    </row>
    <row r="111" spans="1:36" x14ac:dyDescent="0.15">
      <c r="A111">
        <v>84</v>
      </c>
      <c r="B111" t="s">
        <v>188</v>
      </c>
      <c r="C111" t="b">
        <v>0</v>
      </c>
      <c r="D111" t="s">
        <v>132</v>
      </c>
      <c r="E111" t="s">
        <v>160</v>
      </c>
      <c r="F111" t="s">
        <v>105</v>
      </c>
      <c r="G111" t="s">
        <v>106</v>
      </c>
      <c r="H111" t="s">
        <v>107</v>
      </c>
      <c r="I111" s="42">
        <v>16.943742752075195</v>
      </c>
      <c r="J111" s="1">
        <v>16.868003845214844</v>
      </c>
      <c r="K111" s="1">
        <v>0.10710964351892471</v>
      </c>
      <c r="L111" s="42">
        <v>870.3988037109375</v>
      </c>
      <c r="M111" s="1">
        <v>918.96307373046875</v>
      </c>
      <c r="N111" s="1">
        <v>68.680252075195312</v>
      </c>
      <c r="O111" s="1">
        <v>26.635700225830078</v>
      </c>
      <c r="P111" s="1">
        <v>0.99959999322891235</v>
      </c>
      <c r="Q111" s="1">
        <v>-3.2969000339508057</v>
      </c>
      <c r="R111" s="1">
        <v>101.05516052246094</v>
      </c>
      <c r="S111" t="b">
        <v>1</v>
      </c>
      <c r="T111" s="1">
        <v>0.44991589040552432</v>
      </c>
      <c r="U111" t="b">
        <v>1</v>
      </c>
      <c r="V111">
        <v>3</v>
      </c>
      <c r="W111">
        <v>11</v>
      </c>
      <c r="X111" t="s">
        <v>108</v>
      </c>
      <c r="Y111" t="s">
        <v>37</v>
      </c>
      <c r="Z111" s="1">
        <v>0.97193363012521705</v>
      </c>
      <c r="AA111" t="s">
        <v>109</v>
      </c>
      <c r="AB111" t="s">
        <v>109</v>
      </c>
      <c r="AC111" t="s">
        <v>109</v>
      </c>
      <c r="AD111" t="s">
        <v>109</v>
      </c>
      <c r="AE111" t="s">
        <v>109</v>
      </c>
      <c r="AF111" t="s">
        <v>109</v>
      </c>
      <c r="AG111" s="1">
        <v>80.321464538574219</v>
      </c>
      <c r="AH111" t="s">
        <v>37</v>
      </c>
      <c r="AI111" t="s">
        <v>37</v>
      </c>
      <c r="AJ111" t="s">
        <v>37</v>
      </c>
    </row>
    <row r="112" spans="1:36" x14ac:dyDescent="0.15">
      <c r="A112">
        <v>85</v>
      </c>
      <c r="B112" t="s">
        <v>189</v>
      </c>
      <c r="C112" t="b">
        <v>0</v>
      </c>
      <c r="D112" t="s">
        <v>37</v>
      </c>
      <c r="E112" t="s">
        <v>160</v>
      </c>
      <c r="F112" t="s">
        <v>134</v>
      </c>
      <c r="G112" t="s">
        <v>106</v>
      </c>
      <c r="H112" t="s">
        <v>107</v>
      </c>
      <c r="I112" s="41">
        <v>16.786937713623047</v>
      </c>
      <c r="J112" s="1">
        <v>16.787082672119141</v>
      </c>
      <c r="K112" s="1">
        <v>2.0635097462218255E-4</v>
      </c>
      <c r="L112" s="41">
        <v>1000</v>
      </c>
      <c r="M112" t="s">
        <v>37</v>
      </c>
      <c r="N112" t="s">
        <v>37</v>
      </c>
      <c r="O112" s="1">
        <v>26.635700225830078</v>
      </c>
      <c r="P112" s="1">
        <v>0.99959999322891235</v>
      </c>
      <c r="Q112" s="1">
        <v>-3.2969000339508057</v>
      </c>
      <c r="R112" s="1">
        <v>101.05516052246094</v>
      </c>
      <c r="S112" t="b">
        <v>1</v>
      </c>
      <c r="T112" s="1">
        <v>0.44991589040552432</v>
      </c>
      <c r="U112" t="b">
        <v>1</v>
      </c>
      <c r="V112">
        <v>3</v>
      </c>
      <c r="W112">
        <v>11</v>
      </c>
      <c r="X112" t="s">
        <v>108</v>
      </c>
      <c r="Y112" t="s">
        <v>37</v>
      </c>
      <c r="Z112" s="1">
        <v>0.98276281810822308</v>
      </c>
      <c r="AA112" t="s">
        <v>109</v>
      </c>
      <c r="AB112" t="s">
        <v>109</v>
      </c>
      <c r="AC112" t="s">
        <v>109</v>
      </c>
      <c r="AD112" t="s">
        <v>109</v>
      </c>
      <c r="AE112" t="s">
        <v>109</v>
      </c>
      <c r="AF112" t="s">
        <v>109</v>
      </c>
      <c r="AG112" s="1">
        <v>80.293464660644531</v>
      </c>
      <c r="AH112" t="s">
        <v>37</v>
      </c>
      <c r="AI112" t="s">
        <v>37</v>
      </c>
      <c r="AJ112" t="s">
        <v>37</v>
      </c>
    </row>
    <row r="113" spans="1:36" x14ac:dyDescent="0.15">
      <c r="A113">
        <v>86</v>
      </c>
      <c r="B113" t="s">
        <v>190</v>
      </c>
      <c r="C113" t="b">
        <v>0</v>
      </c>
      <c r="D113" t="s">
        <v>37</v>
      </c>
      <c r="E113" t="s">
        <v>160</v>
      </c>
      <c r="F113" t="s">
        <v>134</v>
      </c>
      <c r="G113" t="s">
        <v>106</v>
      </c>
      <c r="H113" t="s">
        <v>107</v>
      </c>
      <c r="I113" s="41">
        <v>20.072469711303711</v>
      </c>
      <c r="J113" s="1">
        <v>20.030048370361328</v>
      </c>
      <c r="K113" s="1">
        <v>5.9991486370563507E-2</v>
      </c>
      <c r="L113" s="41">
        <v>100</v>
      </c>
      <c r="M113" t="s">
        <v>37</v>
      </c>
      <c r="N113" t="s">
        <v>37</v>
      </c>
      <c r="O113" s="1">
        <v>26.635700225830078</v>
      </c>
      <c r="P113" s="1">
        <v>0.99959999322891235</v>
      </c>
      <c r="Q113" s="1">
        <v>-3.2969000339508057</v>
      </c>
      <c r="R113" s="1">
        <v>101.05516052246094</v>
      </c>
      <c r="S113" t="b">
        <v>1</v>
      </c>
      <c r="T113" s="1">
        <v>0.44991589040552432</v>
      </c>
      <c r="U113" t="b">
        <v>1</v>
      </c>
      <c r="V113">
        <v>3</v>
      </c>
      <c r="W113">
        <v>14</v>
      </c>
      <c r="X113" t="s">
        <v>108</v>
      </c>
      <c r="Y113" t="s">
        <v>37</v>
      </c>
      <c r="Z113" s="1">
        <v>0.96253006965552945</v>
      </c>
      <c r="AA113" t="s">
        <v>109</v>
      </c>
      <c r="AB113" t="s">
        <v>109</v>
      </c>
      <c r="AC113" t="s">
        <v>109</v>
      </c>
      <c r="AD113" t="s">
        <v>109</v>
      </c>
      <c r="AE113" t="s">
        <v>109</v>
      </c>
      <c r="AF113" t="s">
        <v>109</v>
      </c>
      <c r="AG113" s="1">
        <v>80.293464660644531</v>
      </c>
      <c r="AH113" t="s">
        <v>37</v>
      </c>
      <c r="AI113" t="s">
        <v>37</v>
      </c>
      <c r="AJ113" t="s">
        <v>37</v>
      </c>
    </row>
    <row r="114" spans="1:36" x14ac:dyDescent="0.15">
      <c r="A114">
        <v>87</v>
      </c>
      <c r="B114" t="s">
        <v>191</v>
      </c>
      <c r="C114" t="b">
        <v>0</v>
      </c>
      <c r="D114" t="s">
        <v>37</v>
      </c>
      <c r="E114" t="s">
        <v>160</v>
      </c>
      <c r="F114" t="s">
        <v>134</v>
      </c>
      <c r="G114" t="s">
        <v>106</v>
      </c>
      <c r="H114" t="s">
        <v>107</v>
      </c>
      <c r="I114" s="41">
        <v>23.253484725952148</v>
      </c>
      <c r="J114" s="1">
        <v>23.2357177734375</v>
      </c>
      <c r="K114" s="1">
        <v>2.5126265361905098E-2</v>
      </c>
      <c r="L114" s="41">
        <v>10</v>
      </c>
      <c r="M114" t="s">
        <v>37</v>
      </c>
      <c r="N114" t="s">
        <v>37</v>
      </c>
      <c r="O114" s="1">
        <v>26.635700225830078</v>
      </c>
      <c r="P114" s="1">
        <v>0.99959999322891235</v>
      </c>
      <c r="Q114" s="1">
        <v>-3.2969000339508057</v>
      </c>
      <c r="R114" s="1">
        <v>101.05516052246094</v>
      </c>
      <c r="S114" t="b">
        <v>1</v>
      </c>
      <c r="T114" s="1">
        <v>0.44991589040552432</v>
      </c>
      <c r="U114" t="b">
        <v>1</v>
      </c>
      <c r="V114">
        <v>3</v>
      </c>
      <c r="W114">
        <v>16</v>
      </c>
      <c r="X114" t="s">
        <v>108</v>
      </c>
      <c r="Y114" t="s">
        <v>37</v>
      </c>
      <c r="Z114" s="1">
        <v>0.96632187306247408</v>
      </c>
      <c r="AA114" t="s">
        <v>109</v>
      </c>
      <c r="AB114" t="s">
        <v>109</v>
      </c>
      <c r="AC114" t="s">
        <v>109</v>
      </c>
      <c r="AD114" t="s">
        <v>109</v>
      </c>
      <c r="AE114" t="s">
        <v>109</v>
      </c>
      <c r="AF114" t="s">
        <v>109</v>
      </c>
      <c r="AG114" s="1">
        <v>80.180099487304688</v>
      </c>
      <c r="AH114" t="s">
        <v>37</v>
      </c>
      <c r="AI114" t="s">
        <v>37</v>
      </c>
      <c r="AJ114" t="s">
        <v>37</v>
      </c>
    </row>
    <row r="115" spans="1:36" x14ac:dyDescent="0.15">
      <c r="A115">
        <v>88</v>
      </c>
      <c r="B115" t="s">
        <v>192</v>
      </c>
      <c r="C115" t="b">
        <v>0</v>
      </c>
      <c r="D115" t="s">
        <v>37</v>
      </c>
      <c r="E115" t="s">
        <v>160</v>
      </c>
      <c r="F115" t="s">
        <v>134</v>
      </c>
      <c r="G115" t="s">
        <v>106</v>
      </c>
      <c r="H115" t="s">
        <v>107</v>
      </c>
      <c r="I115" s="41">
        <v>26.696254730224609</v>
      </c>
      <c r="J115" s="1">
        <v>26.708456039428711</v>
      </c>
      <c r="K115" s="1">
        <v>1.7255257815122604E-2</v>
      </c>
      <c r="L115" s="41">
        <v>1</v>
      </c>
      <c r="M115" t="s">
        <v>37</v>
      </c>
      <c r="N115" t="s">
        <v>37</v>
      </c>
      <c r="O115" s="1">
        <v>26.635700225830078</v>
      </c>
      <c r="P115" s="1">
        <v>0.99959999322891235</v>
      </c>
      <c r="Q115" s="1">
        <v>-3.2969000339508057</v>
      </c>
      <c r="R115" s="1">
        <v>101.05516052246094</v>
      </c>
      <c r="S115" t="b">
        <v>1</v>
      </c>
      <c r="T115" s="1">
        <v>0.44991589040552432</v>
      </c>
      <c r="U115" t="b">
        <v>1</v>
      </c>
      <c r="V115">
        <v>3</v>
      </c>
      <c r="W115">
        <v>20</v>
      </c>
      <c r="X115" t="s">
        <v>108</v>
      </c>
      <c r="Y115" t="s">
        <v>37</v>
      </c>
      <c r="Z115" s="1">
        <v>0.96909148505128018</v>
      </c>
      <c r="AA115" t="s">
        <v>109</v>
      </c>
      <c r="AB115" t="s">
        <v>109</v>
      </c>
      <c r="AC115" t="s">
        <v>109</v>
      </c>
      <c r="AD115" t="s">
        <v>109</v>
      </c>
      <c r="AE115" t="s">
        <v>109</v>
      </c>
      <c r="AF115" t="s">
        <v>109</v>
      </c>
      <c r="AG115" s="1">
        <v>80.180099487304688</v>
      </c>
      <c r="AH115" t="s">
        <v>37</v>
      </c>
      <c r="AI115" t="s">
        <v>37</v>
      </c>
      <c r="AJ115" t="s">
        <v>37</v>
      </c>
    </row>
    <row r="116" spans="1:36" x14ac:dyDescent="0.15">
      <c r="A116">
        <v>89</v>
      </c>
      <c r="B116" t="s">
        <v>193</v>
      </c>
      <c r="C116" t="b">
        <v>0</v>
      </c>
      <c r="D116" t="s">
        <v>37</v>
      </c>
      <c r="E116" t="s">
        <v>160</v>
      </c>
      <c r="F116" t="s">
        <v>141</v>
      </c>
      <c r="G116" t="s">
        <v>106</v>
      </c>
      <c r="H116" t="s">
        <v>107</v>
      </c>
      <c r="I116" s="40" t="s">
        <v>138</v>
      </c>
      <c r="J116" t="s">
        <v>37</v>
      </c>
      <c r="K116" t="s">
        <v>37</v>
      </c>
      <c r="L116" s="40" t="s">
        <v>37</v>
      </c>
      <c r="M116" t="s">
        <v>37</v>
      </c>
      <c r="N116" t="s">
        <v>37</v>
      </c>
      <c r="O116" s="1">
        <v>26.635700225830078</v>
      </c>
      <c r="P116" s="1">
        <v>0.99959999322891235</v>
      </c>
      <c r="Q116" s="1">
        <v>-3.2969000339508057</v>
      </c>
      <c r="R116" s="1">
        <v>101.05516052246094</v>
      </c>
      <c r="S116" t="b">
        <v>1</v>
      </c>
      <c r="T116" s="1">
        <v>0.44991589040552432</v>
      </c>
      <c r="U116" t="b">
        <v>1</v>
      </c>
      <c r="V116">
        <v>3</v>
      </c>
      <c r="W116">
        <v>39</v>
      </c>
      <c r="X116" t="s">
        <v>139</v>
      </c>
      <c r="Y116" t="s">
        <v>37</v>
      </c>
      <c r="Z116" s="1">
        <v>0</v>
      </c>
      <c r="AA116" t="s">
        <v>109</v>
      </c>
      <c r="AB116" t="s">
        <v>109</v>
      </c>
      <c r="AC116" t="s">
        <v>109</v>
      </c>
      <c r="AD116" t="s">
        <v>109</v>
      </c>
      <c r="AE116" t="s">
        <v>109</v>
      </c>
      <c r="AF116" t="s">
        <v>109</v>
      </c>
      <c r="AG116" s="1">
        <v>61.706024169921875</v>
      </c>
      <c r="AH116" t="s">
        <v>37</v>
      </c>
      <c r="AI116" t="s">
        <v>37</v>
      </c>
      <c r="AJ116" t="s">
        <v>37</v>
      </c>
    </row>
    <row r="117" spans="1:36" x14ac:dyDescent="0.15">
      <c r="A117">
        <v>97</v>
      </c>
      <c r="B117" t="s">
        <v>194</v>
      </c>
      <c r="C117" t="b">
        <v>0</v>
      </c>
      <c r="D117" t="s">
        <v>103</v>
      </c>
      <c r="E117" t="s">
        <v>195</v>
      </c>
      <c r="F117" t="s">
        <v>105</v>
      </c>
      <c r="G117" t="s">
        <v>106</v>
      </c>
      <c r="H117" t="s">
        <v>107</v>
      </c>
      <c r="I117" s="41">
        <v>23.939090728759766</v>
      </c>
      <c r="J117" s="1">
        <v>23.714656829833984</v>
      </c>
      <c r="K117" s="1">
        <v>0.31739747524261475</v>
      </c>
      <c r="L117" s="41">
        <v>700.1209716796875</v>
      </c>
      <c r="M117" s="1">
        <v>817.47698974609375</v>
      </c>
      <c r="N117" s="1">
        <v>165.96647644042969</v>
      </c>
      <c r="O117" s="1">
        <v>34.110298156738281</v>
      </c>
      <c r="P117" s="1">
        <v>0.98530000448226929</v>
      </c>
      <c r="Q117" s="1">
        <v>-3.5748999118804932</v>
      </c>
      <c r="R117" s="1">
        <v>90.42681884765625</v>
      </c>
      <c r="S117" t="b">
        <v>1</v>
      </c>
      <c r="T117" s="1">
        <v>0.49894115885553059</v>
      </c>
      <c r="U117" t="b">
        <v>1</v>
      </c>
      <c r="V117">
        <v>3</v>
      </c>
      <c r="W117">
        <v>18</v>
      </c>
      <c r="X117" t="s">
        <v>108</v>
      </c>
      <c r="Y117" t="s">
        <v>37</v>
      </c>
      <c r="Z117" s="1">
        <v>0.96043856076393685</v>
      </c>
      <c r="AA117" t="s">
        <v>109</v>
      </c>
      <c r="AB117" t="s">
        <v>109</v>
      </c>
      <c r="AC117" t="s">
        <v>109</v>
      </c>
      <c r="AD117" t="s">
        <v>109</v>
      </c>
      <c r="AE117" t="s">
        <v>109</v>
      </c>
      <c r="AF117" t="s">
        <v>109</v>
      </c>
      <c r="AG117" s="1">
        <v>86.876564025878906</v>
      </c>
      <c r="AH117" t="s">
        <v>37</v>
      </c>
      <c r="AI117" t="s">
        <v>37</v>
      </c>
      <c r="AJ117" t="s">
        <v>37</v>
      </c>
    </row>
    <row r="118" spans="1:36" x14ac:dyDescent="0.15">
      <c r="A118">
        <v>98</v>
      </c>
      <c r="B118" t="s">
        <v>196</v>
      </c>
      <c r="C118" t="b">
        <v>0</v>
      </c>
      <c r="D118" t="s">
        <v>112</v>
      </c>
      <c r="E118" t="s">
        <v>195</v>
      </c>
      <c r="F118" t="s">
        <v>105</v>
      </c>
      <c r="G118" t="s">
        <v>106</v>
      </c>
      <c r="H118" t="s">
        <v>107</v>
      </c>
      <c r="I118" s="41">
        <v>23.493595123291016</v>
      </c>
      <c r="J118" s="1">
        <v>23.503532409667969</v>
      </c>
      <c r="K118" s="1">
        <v>1.4054793864488602E-2</v>
      </c>
      <c r="L118" s="41">
        <v>932.8046875</v>
      </c>
      <c r="M118" s="1">
        <v>926.8717041015625</v>
      </c>
      <c r="N118" s="1">
        <v>8.3905487060546875</v>
      </c>
      <c r="O118" s="1">
        <v>34.110298156738281</v>
      </c>
      <c r="P118" s="1">
        <v>0.98530000448226929</v>
      </c>
      <c r="Q118" s="1">
        <v>-3.5748999118804932</v>
      </c>
      <c r="R118" s="1">
        <v>90.42681884765625</v>
      </c>
      <c r="S118" t="b">
        <v>1</v>
      </c>
      <c r="T118" s="1">
        <v>0.49894115885553059</v>
      </c>
      <c r="U118" t="b">
        <v>1</v>
      </c>
      <c r="V118">
        <v>3</v>
      </c>
      <c r="W118">
        <v>17</v>
      </c>
      <c r="X118" t="s">
        <v>108</v>
      </c>
      <c r="Y118" t="s">
        <v>37</v>
      </c>
      <c r="Z118" s="1">
        <v>0.93272853668560807</v>
      </c>
      <c r="AA118" t="s">
        <v>109</v>
      </c>
      <c r="AB118" t="s">
        <v>109</v>
      </c>
      <c r="AC118" t="s">
        <v>109</v>
      </c>
      <c r="AD118" t="s">
        <v>109</v>
      </c>
      <c r="AE118" t="s">
        <v>109</v>
      </c>
      <c r="AF118" t="s">
        <v>109</v>
      </c>
      <c r="AG118" s="1">
        <v>86.876564025878906</v>
      </c>
      <c r="AH118" t="s">
        <v>37</v>
      </c>
      <c r="AI118" t="s">
        <v>37</v>
      </c>
      <c r="AJ118" t="s">
        <v>37</v>
      </c>
    </row>
    <row r="119" spans="1:36" x14ac:dyDescent="0.15">
      <c r="A119">
        <v>99</v>
      </c>
      <c r="B119" t="s">
        <v>197</v>
      </c>
      <c r="C119" t="b">
        <v>0</v>
      </c>
      <c r="D119" t="s">
        <v>114</v>
      </c>
      <c r="E119" t="s">
        <v>195</v>
      </c>
      <c r="F119" t="s">
        <v>105</v>
      </c>
      <c r="G119" t="s">
        <v>106</v>
      </c>
      <c r="H119" t="s">
        <v>107</v>
      </c>
      <c r="I119" s="41">
        <v>23.416744232177734</v>
      </c>
      <c r="J119" s="1">
        <v>23.4754638671875</v>
      </c>
      <c r="K119" s="1">
        <v>8.3040758967399597E-2</v>
      </c>
      <c r="L119" s="41">
        <v>980.13995361328125</v>
      </c>
      <c r="M119" s="1">
        <v>944.437744140625</v>
      </c>
      <c r="N119" s="1">
        <v>50.490505218505859</v>
      </c>
      <c r="O119" s="1">
        <v>34.110298156738281</v>
      </c>
      <c r="P119" s="1">
        <v>0.98530000448226929</v>
      </c>
      <c r="Q119" s="1">
        <v>-3.5748999118804932</v>
      </c>
      <c r="R119" s="1">
        <v>90.42681884765625</v>
      </c>
      <c r="S119" t="b">
        <v>1</v>
      </c>
      <c r="T119" s="1">
        <v>0.49894115885553059</v>
      </c>
      <c r="U119" t="b">
        <v>1</v>
      </c>
      <c r="V119">
        <v>3</v>
      </c>
      <c r="W119">
        <v>18</v>
      </c>
      <c r="X119" t="s">
        <v>108</v>
      </c>
      <c r="Y119" t="s">
        <v>37</v>
      </c>
      <c r="Z119" s="1">
        <v>0.95676535483620195</v>
      </c>
      <c r="AA119" t="s">
        <v>109</v>
      </c>
      <c r="AB119" t="s">
        <v>109</v>
      </c>
      <c r="AC119" t="s">
        <v>109</v>
      </c>
      <c r="AD119" t="s">
        <v>109</v>
      </c>
      <c r="AE119" t="s">
        <v>109</v>
      </c>
      <c r="AF119" t="s">
        <v>109</v>
      </c>
      <c r="AG119" s="1">
        <v>86.876564025878906</v>
      </c>
      <c r="AH119" t="s">
        <v>37</v>
      </c>
      <c r="AI119" t="s">
        <v>37</v>
      </c>
      <c r="AJ119" t="s">
        <v>37</v>
      </c>
    </row>
    <row r="120" spans="1:36" x14ac:dyDescent="0.15">
      <c r="A120">
        <v>100</v>
      </c>
      <c r="B120" t="s">
        <v>198</v>
      </c>
      <c r="C120" t="b">
        <v>0</v>
      </c>
      <c r="D120" t="s">
        <v>116</v>
      </c>
      <c r="E120" t="s">
        <v>195</v>
      </c>
      <c r="F120" t="s">
        <v>105</v>
      </c>
      <c r="G120" t="s">
        <v>106</v>
      </c>
      <c r="H120" t="s">
        <v>107</v>
      </c>
      <c r="I120" s="41">
        <v>23.315694808959961</v>
      </c>
      <c r="J120" s="1">
        <v>23.255794525146484</v>
      </c>
      <c r="K120" s="1">
        <v>8.4713146090507507E-2</v>
      </c>
      <c r="L120" s="41">
        <v>1046.0548095703125</v>
      </c>
      <c r="M120" s="1">
        <v>1088.011962890625</v>
      </c>
      <c r="N120" s="1">
        <v>59.336376190185547</v>
      </c>
      <c r="O120" s="1">
        <v>34.110298156738281</v>
      </c>
      <c r="P120" s="1">
        <v>0.98530000448226929</v>
      </c>
      <c r="Q120" s="1">
        <v>-3.5748999118804932</v>
      </c>
      <c r="R120" s="1">
        <v>90.42681884765625</v>
      </c>
      <c r="S120" t="b">
        <v>1</v>
      </c>
      <c r="T120" s="1">
        <v>0.49894115885553059</v>
      </c>
      <c r="U120" t="b">
        <v>1</v>
      </c>
      <c r="V120">
        <v>3</v>
      </c>
      <c r="W120">
        <v>15</v>
      </c>
      <c r="X120" t="s">
        <v>108</v>
      </c>
      <c r="Y120" t="s">
        <v>37</v>
      </c>
      <c r="Z120" s="1">
        <v>0.94851074546565939</v>
      </c>
      <c r="AA120" t="s">
        <v>109</v>
      </c>
      <c r="AB120" t="s">
        <v>109</v>
      </c>
      <c r="AC120" t="s">
        <v>109</v>
      </c>
      <c r="AD120" t="s">
        <v>109</v>
      </c>
      <c r="AE120" t="s">
        <v>109</v>
      </c>
      <c r="AF120" t="s">
        <v>109</v>
      </c>
      <c r="AG120" s="1">
        <v>86.989959716796875</v>
      </c>
      <c r="AH120" t="s">
        <v>37</v>
      </c>
      <c r="AI120" t="s">
        <v>37</v>
      </c>
      <c r="AJ120" t="s">
        <v>37</v>
      </c>
    </row>
    <row r="121" spans="1:36" x14ac:dyDescent="0.15">
      <c r="A121">
        <v>101</v>
      </c>
      <c r="B121" t="s">
        <v>199</v>
      </c>
      <c r="C121" t="b">
        <v>0</v>
      </c>
      <c r="D121" t="s">
        <v>118</v>
      </c>
      <c r="E121" t="s">
        <v>195</v>
      </c>
      <c r="F121" t="s">
        <v>105</v>
      </c>
      <c r="G121" t="s">
        <v>106</v>
      </c>
      <c r="H121" t="s">
        <v>107</v>
      </c>
      <c r="I121" s="41">
        <v>23.575700759887695</v>
      </c>
      <c r="J121" s="1">
        <v>23.619373321533203</v>
      </c>
      <c r="K121" s="1">
        <v>6.176367774605751E-2</v>
      </c>
      <c r="L121" s="41">
        <v>884.75592041015625</v>
      </c>
      <c r="M121" s="1">
        <v>860.55487060546875</v>
      </c>
      <c r="N121" s="1">
        <v>34.225452423095703</v>
      </c>
      <c r="O121" s="1">
        <v>34.110298156738281</v>
      </c>
      <c r="P121" s="1">
        <v>0.98530000448226929</v>
      </c>
      <c r="Q121" s="1">
        <v>-3.5748999118804932</v>
      </c>
      <c r="R121" s="1">
        <v>90.42681884765625</v>
      </c>
      <c r="S121" t="b">
        <v>1</v>
      </c>
      <c r="T121" s="1">
        <v>0.49894115885553059</v>
      </c>
      <c r="U121" t="b">
        <v>1</v>
      </c>
      <c r="V121">
        <v>3</v>
      </c>
      <c r="W121">
        <v>17</v>
      </c>
      <c r="X121" t="s">
        <v>108</v>
      </c>
      <c r="Y121" t="s">
        <v>37</v>
      </c>
      <c r="Z121" s="1">
        <v>0.96934732020476067</v>
      </c>
      <c r="AA121" t="s">
        <v>109</v>
      </c>
      <c r="AB121" t="s">
        <v>109</v>
      </c>
      <c r="AC121" t="s">
        <v>109</v>
      </c>
      <c r="AD121" t="s">
        <v>109</v>
      </c>
      <c r="AE121" t="s">
        <v>109</v>
      </c>
      <c r="AF121" t="s">
        <v>109</v>
      </c>
      <c r="AG121" s="1">
        <v>87.045295715332031</v>
      </c>
      <c r="AH121" t="s">
        <v>37</v>
      </c>
      <c r="AI121" t="s">
        <v>37</v>
      </c>
      <c r="AJ121" t="s">
        <v>37</v>
      </c>
    </row>
    <row r="122" spans="1:36" x14ac:dyDescent="0.15">
      <c r="A122">
        <v>102</v>
      </c>
      <c r="B122" t="s">
        <v>200</v>
      </c>
      <c r="C122" t="b">
        <v>0</v>
      </c>
      <c r="D122" t="s">
        <v>120</v>
      </c>
      <c r="E122" t="s">
        <v>195</v>
      </c>
      <c r="F122" t="s">
        <v>105</v>
      </c>
      <c r="G122" t="s">
        <v>106</v>
      </c>
      <c r="H122" t="s">
        <v>107</v>
      </c>
      <c r="I122" s="41">
        <v>23.044023513793945</v>
      </c>
      <c r="J122" s="1">
        <v>23.146564483642578</v>
      </c>
      <c r="K122" s="1">
        <v>0.14501617848873138</v>
      </c>
      <c r="L122" s="41">
        <v>1246.0875244140625</v>
      </c>
      <c r="M122" s="1">
        <v>1168.9912109375</v>
      </c>
      <c r="N122" s="1">
        <v>109.03065490722656</v>
      </c>
      <c r="O122" s="1">
        <v>34.110298156738281</v>
      </c>
      <c r="P122" s="1">
        <v>0.98530000448226929</v>
      </c>
      <c r="Q122" s="1">
        <v>-3.5748999118804932</v>
      </c>
      <c r="R122" s="1">
        <v>90.42681884765625</v>
      </c>
      <c r="S122" t="b">
        <v>1</v>
      </c>
      <c r="T122" s="1">
        <v>0.49894115885553059</v>
      </c>
      <c r="U122" t="b">
        <v>1</v>
      </c>
      <c r="V122">
        <v>3</v>
      </c>
      <c r="W122">
        <v>17</v>
      </c>
      <c r="X122" t="s">
        <v>108</v>
      </c>
      <c r="Y122" t="s">
        <v>37</v>
      </c>
      <c r="Z122" s="1">
        <v>0.92188022599635711</v>
      </c>
      <c r="AA122" t="s">
        <v>109</v>
      </c>
      <c r="AB122" t="s">
        <v>109</v>
      </c>
      <c r="AC122" t="s">
        <v>109</v>
      </c>
      <c r="AD122" t="s">
        <v>109</v>
      </c>
      <c r="AE122" t="s">
        <v>109</v>
      </c>
      <c r="AF122" t="s">
        <v>109</v>
      </c>
      <c r="AG122" s="1">
        <v>87.045295715332031</v>
      </c>
      <c r="AH122" t="s">
        <v>37</v>
      </c>
      <c r="AI122" t="s">
        <v>37</v>
      </c>
      <c r="AJ122" t="s">
        <v>37</v>
      </c>
    </row>
    <row r="123" spans="1:36" x14ac:dyDescent="0.15">
      <c r="A123">
        <v>103</v>
      </c>
      <c r="B123" t="s">
        <v>201</v>
      </c>
      <c r="C123" t="b">
        <v>0</v>
      </c>
      <c r="D123" t="s">
        <v>122</v>
      </c>
      <c r="E123" t="s">
        <v>195</v>
      </c>
      <c r="F123" t="s">
        <v>105</v>
      </c>
      <c r="G123" t="s">
        <v>106</v>
      </c>
      <c r="H123" t="s">
        <v>107</v>
      </c>
      <c r="I123" s="41">
        <v>23.628690719604492</v>
      </c>
      <c r="J123" s="1">
        <v>23.578205108642578</v>
      </c>
      <c r="K123" s="1">
        <v>7.1397438645362854E-2</v>
      </c>
      <c r="L123" s="41">
        <v>855.06805419921875</v>
      </c>
      <c r="M123" s="1">
        <v>883.7969970703125</v>
      </c>
      <c r="N123" s="1">
        <v>40.628818511962891</v>
      </c>
      <c r="O123" s="1">
        <v>34.110298156738281</v>
      </c>
      <c r="P123" s="1">
        <v>0.98530000448226929</v>
      </c>
      <c r="Q123" s="1">
        <v>-3.5748999118804932</v>
      </c>
      <c r="R123" s="1">
        <v>90.42681884765625</v>
      </c>
      <c r="S123" t="b">
        <v>1</v>
      </c>
      <c r="T123" s="1">
        <v>0.49894115885553059</v>
      </c>
      <c r="U123" t="b">
        <v>1</v>
      </c>
      <c r="V123">
        <v>3</v>
      </c>
      <c r="W123">
        <v>17</v>
      </c>
      <c r="X123" t="s">
        <v>108</v>
      </c>
      <c r="Y123" t="s">
        <v>37</v>
      </c>
      <c r="Z123" s="1">
        <v>0.94721674738139217</v>
      </c>
      <c r="AA123" t="s">
        <v>109</v>
      </c>
      <c r="AB123" t="s">
        <v>109</v>
      </c>
      <c r="AC123" t="s">
        <v>109</v>
      </c>
      <c r="AD123" t="s">
        <v>109</v>
      </c>
      <c r="AE123" t="s">
        <v>109</v>
      </c>
      <c r="AF123" t="s">
        <v>109</v>
      </c>
      <c r="AG123" s="1">
        <v>87.045295715332031</v>
      </c>
      <c r="AH123" t="s">
        <v>37</v>
      </c>
      <c r="AI123" t="s">
        <v>37</v>
      </c>
      <c r="AJ123" t="s">
        <v>37</v>
      </c>
    </row>
    <row r="124" spans="1:36" x14ac:dyDescent="0.15">
      <c r="A124">
        <v>104</v>
      </c>
      <c r="B124" t="s">
        <v>202</v>
      </c>
      <c r="C124" t="b">
        <v>0</v>
      </c>
      <c r="D124" t="s">
        <v>124</v>
      </c>
      <c r="E124" t="s">
        <v>195</v>
      </c>
      <c r="F124" t="s">
        <v>105</v>
      </c>
      <c r="G124" t="s">
        <v>106</v>
      </c>
      <c r="H124" t="s">
        <v>107</v>
      </c>
      <c r="I124" s="41">
        <v>25.851886749267578</v>
      </c>
      <c r="J124" s="1">
        <v>25.908807754516602</v>
      </c>
      <c r="K124" s="1">
        <v>8.0498456954956055E-2</v>
      </c>
      <c r="L124" s="41">
        <v>204.22564697265625</v>
      </c>
      <c r="M124" s="1">
        <v>197.006103515625</v>
      </c>
      <c r="N124" s="1">
        <v>10.209965705871582</v>
      </c>
      <c r="O124" s="1">
        <v>34.110298156738281</v>
      </c>
      <c r="P124" s="1">
        <v>0.98530000448226929</v>
      </c>
      <c r="Q124" s="1">
        <v>-3.5748999118804932</v>
      </c>
      <c r="R124" s="1">
        <v>90.42681884765625</v>
      </c>
      <c r="S124" t="b">
        <v>1</v>
      </c>
      <c r="T124" s="1">
        <v>0.49894115885553059</v>
      </c>
      <c r="U124" t="b">
        <v>1</v>
      </c>
      <c r="V124">
        <v>3</v>
      </c>
      <c r="W124">
        <v>20</v>
      </c>
      <c r="X124" t="s">
        <v>108</v>
      </c>
      <c r="Y124" t="s">
        <v>37</v>
      </c>
      <c r="Z124" s="1">
        <v>0.94158945883155343</v>
      </c>
      <c r="AA124" t="s">
        <v>109</v>
      </c>
      <c r="AB124" t="s">
        <v>109</v>
      </c>
      <c r="AC124" t="s">
        <v>109</v>
      </c>
      <c r="AD124" t="s">
        <v>109</v>
      </c>
      <c r="AE124" t="s">
        <v>109</v>
      </c>
      <c r="AF124" t="s">
        <v>109</v>
      </c>
      <c r="AG124" s="1">
        <v>87.045295715332031</v>
      </c>
      <c r="AH124" t="s">
        <v>37</v>
      </c>
      <c r="AI124" t="s">
        <v>37</v>
      </c>
      <c r="AJ124" t="s">
        <v>37</v>
      </c>
    </row>
    <row r="125" spans="1:36" x14ac:dyDescent="0.15">
      <c r="A125">
        <v>105</v>
      </c>
      <c r="B125" t="s">
        <v>203</v>
      </c>
      <c r="C125" t="b">
        <v>0</v>
      </c>
      <c r="D125" t="s">
        <v>126</v>
      </c>
      <c r="E125" t="s">
        <v>195</v>
      </c>
      <c r="F125" t="s">
        <v>105</v>
      </c>
      <c r="G125" t="s">
        <v>106</v>
      </c>
      <c r="H125" t="s">
        <v>107</v>
      </c>
      <c r="I125" s="41">
        <v>23.564273834228516</v>
      </c>
      <c r="J125" s="1">
        <v>23.588111877441406</v>
      </c>
      <c r="K125" s="1">
        <v>3.3713433891534805E-2</v>
      </c>
      <c r="L125" s="41">
        <v>891.29180908203125</v>
      </c>
      <c r="M125" s="1">
        <v>877.8143310546875</v>
      </c>
      <c r="N125" s="1">
        <v>19.060031890869141</v>
      </c>
      <c r="O125" s="1">
        <v>34.110298156738281</v>
      </c>
      <c r="P125" s="1">
        <v>0.98530000448226929</v>
      </c>
      <c r="Q125" s="1">
        <v>-3.5748999118804932</v>
      </c>
      <c r="R125" s="1">
        <v>90.42681884765625</v>
      </c>
      <c r="S125" t="b">
        <v>1</v>
      </c>
      <c r="T125" s="1">
        <v>0.49894115885553059</v>
      </c>
      <c r="U125" t="b">
        <v>1</v>
      </c>
      <c r="V125">
        <v>3</v>
      </c>
      <c r="W125">
        <v>18</v>
      </c>
      <c r="X125" t="s">
        <v>108</v>
      </c>
      <c r="Y125" t="s">
        <v>37</v>
      </c>
      <c r="Z125" s="1">
        <v>0.93322533575249889</v>
      </c>
      <c r="AA125" t="s">
        <v>109</v>
      </c>
      <c r="AB125" t="s">
        <v>109</v>
      </c>
      <c r="AC125" t="s">
        <v>109</v>
      </c>
      <c r="AD125" t="s">
        <v>109</v>
      </c>
      <c r="AE125" t="s">
        <v>109</v>
      </c>
      <c r="AF125" t="s">
        <v>109</v>
      </c>
      <c r="AG125" s="1">
        <v>86.905975341796875</v>
      </c>
      <c r="AH125" t="s">
        <v>37</v>
      </c>
      <c r="AI125" t="s">
        <v>37</v>
      </c>
      <c r="AJ125" t="s">
        <v>37</v>
      </c>
    </row>
    <row r="126" spans="1:36" x14ac:dyDescent="0.15">
      <c r="A126">
        <v>106</v>
      </c>
      <c r="B126" t="s">
        <v>204</v>
      </c>
      <c r="C126" t="b">
        <v>0</v>
      </c>
      <c r="D126" t="s">
        <v>128</v>
      </c>
      <c r="E126" t="s">
        <v>195</v>
      </c>
      <c r="F126" t="s">
        <v>105</v>
      </c>
      <c r="G126" t="s">
        <v>106</v>
      </c>
      <c r="H126" t="s">
        <v>107</v>
      </c>
      <c r="I126" s="41">
        <v>23.691818237304688</v>
      </c>
      <c r="J126" s="1">
        <v>23.748805999755859</v>
      </c>
      <c r="K126" s="1">
        <v>8.0592863261699677E-2</v>
      </c>
      <c r="L126" s="41">
        <v>820.99810791015625</v>
      </c>
      <c r="M126" s="1">
        <v>791.9423828125</v>
      </c>
      <c r="N126" s="1">
        <v>41.091045379638672</v>
      </c>
      <c r="O126" s="1">
        <v>34.110298156738281</v>
      </c>
      <c r="P126" s="1">
        <v>0.98530000448226929</v>
      </c>
      <c r="Q126" s="1">
        <v>-3.5748999118804932</v>
      </c>
      <c r="R126" s="1">
        <v>90.42681884765625</v>
      </c>
      <c r="S126" t="b">
        <v>1</v>
      </c>
      <c r="T126" s="1">
        <v>0.49894115885553059</v>
      </c>
      <c r="U126" t="b">
        <v>1</v>
      </c>
      <c r="V126">
        <v>3</v>
      </c>
      <c r="W126">
        <v>18</v>
      </c>
      <c r="X126" t="s">
        <v>108</v>
      </c>
      <c r="Y126" t="s">
        <v>37</v>
      </c>
      <c r="Z126" s="1">
        <v>0.9376408149764357</v>
      </c>
      <c r="AA126" t="s">
        <v>109</v>
      </c>
      <c r="AB126" t="s">
        <v>109</v>
      </c>
      <c r="AC126" t="s">
        <v>109</v>
      </c>
      <c r="AD126" t="s">
        <v>109</v>
      </c>
      <c r="AE126" t="s">
        <v>109</v>
      </c>
      <c r="AF126" t="s">
        <v>109</v>
      </c>
      <c r="AG126" s="1">
        <v>86.905975341796875</v>
      </c>
      <c r="AH126" t="s">
        <v>37</v>
      </c>
      <c r="AI126" t="s">
        <v>37</v>
      </c>
      <c r="AJ126" t="s">
        <v>37</v>
      </c>
    </row>
    <row r="127" spans="1:36" x14ac:dyDescent="0.15">
      <c r="A127">
        <v>107</v>
      </c>
      <c r="B127" t="s">
        <v>205</v>
      </c>
      <c r="C127" t="b">
        <v>0</v>
      </c>
      <c r="D127" t="s">
        <v>130</v>
      </c>
      <c r="E127" t="s">
        <v>195</v>
      </c>
      <c r="F127" t="s">
        <v>105</v>
      </c>
      <c r="G127" t="s">
        <v>106</v>
      </c>
      <c r="H127" t="s">
        <v>107</v>
      </c>
      <c r="I127" s="41">
        <v>23.665643692016602</v>
      </c>
      <c r="J127" s="1">
        <v>23.610389709472656</v>
      </c>
      <c r="K127" s="1">
        <v>7.813958078622818E-2</v>
      </c>
      <c r="L127" s="41">
        <v>834.95660400390625</v>
      </c>
      <c r="M127" s="1">
        <v>865.75439453125</v>
      </c>
      <c r="N127" s="1">
        <v>43.554653167724609</v>
      </c>
      <c r="O127" s="1">
        <v>34.110298156738281</v>
      </c>
      <c r="P127" s="1">
        <v>0.98530000448226929</v>
      </c>
      <c r="Q127" s="1">
        <v>-3.5748999118804932</v>
      </c>
      <c r="R127" s="1">
        <v>90.42681884765625</v>
      </c>
      <c r="S127" t="b">
        <v>1</v>
      </c>
      <c r="T127" s="1">
        <v>0.49894115885553059</v>
      </c>
      <c r="U127" t="b">
        <v>1</v>
      </c>
      <c r="V127">
        <v>3</v>
      </c>
      <c r="W127">
        <v>18</v>
      </c>
      <c r="X127" t="s">
        <v>108</v>
      </c>
      <c r="Y127" t="s">
        <v>37</v>
      </c>
      <c r="Z127" s="1">
        <v>0.95950892385046116</v>
      </c>
      <c r="AA127" t="s">
        <v>109</v>
      </c>
      <c r="AB127" t="s">
        <v>109</v>
      </c>
      <c r="AC127" t="s">
        <v>109</v>
      </c>
      <c r="AD127" t="s">
        <v>109</v>
      </c>
      <c r="AE127" t="s">
        <v>109</v>
      </c>
      <c r="AF127" t="s">
        <v>109</v>
      </c>
      <c r="AG127" s="1">
        <v>86.905975341796875</v>
      </c>
      <c r="AH127" t="s">
        <v>37</v>
      </c>
      <c r="AI127" t="s">
        <v>37</v>
      </c>
      <c r="AJ127" t="s">
        <v>37</v>
      </c>
    </row>
    <row r="128" spans="1:36" x14ac:dyDescent="0.15">
      <c r="A128">
        <v>108</v>
      </c>
      <c r="B128" t="s">
        <v>206</v>
      </c>
      <c r="C128" t="b">
        <v>0</v>
      </c>
      <c r="D128" t="s">
        <v>132</v>
      </c>
      <c r="E128" t="s">
        <v>195</v>
      </c>
      <c r="F128" t="s">
        <v>105</v>
      </c>
      <c r="G128" t="s">
        <v>106</v>
      </c>
      <c r="H128" t="s">
        <v>107</v>
      </c>
      <c r="I128" s="41">
        <v>23.694147109985352</v>
      </c>
      <c r="J128" s="1">
        <v>23.792888641357422</v>
      </c>
      <c r="K128" s="1">
        <v>0.13964161276817322</v>
      </c>
      <c r="L128" s="41">
        <v>819.76751708984375</v>
      </c>
      <c r="M128" s="1">
        <v>770.810546875</v>
      </c>
      <c r="N128" s="1">
        <v>69.235565185546875</v>
      </c>
      <c r="O128" s="1">
        <v>34.110298156738281</v>
      </c>
      <c r="P128" s="1">
        <v>0.98530000448226929</v>
      </c>
      <c r="Q128" s="1">
        <v>-3.5748999118804932</v>
      </c>
      <c r="R128" s="1">
        <v>90.42681884765625</v>
      </c>
      <c r="S128" t="b">
        <v>1</v>
      </c>
      <c r="T128" s="1">
        <v>0.49894115885553059</v>
      </c>
      <c r="U128" t="b">
        <v>1</v>
      </c>
      <c r="V128">
        <v>3</v>
      </c>
      <c r="W128">
        <v>18</v>
      </c>
      <c r="X128" t="s">
        <v>108</v>
      </c>
      <c r="Y128" t="s">
        <v>37</v>
      </c>
      <c r="Z128" s="1">
        <v>0.94450244069138201</v>
      </c>
      <c r="AA128" t="s">
        <v>109</v>
      </c>
      <c r="AB128" t="s">
        <v>109</v>
      </c>
      <c r="AC128" t="s">
        <v>109</v>
      </c>
      <c r="AD128" t="s">
        <v>109</v>
      </c>
      <c r="AE128" t="s">
        <v>109</v>
      </c>
      <c r="AF128" t="s">
        <v>109</v>
      </c>
      <c r="AG128" s="1">
        <v>86.905975341796875</v>
      </c>
      <c r="AH128" t="s">
        <v>37</v>
      </c>
      <c r="AI128" t="s">
        <v>37</v>
      </c>
      <c r="AJ128" t="s">
        <v>37</v>
      </c>
    </row>
    <row r="129" spans="1:36" x14ac:dyDescent="0.15">
      <c r="A129">
        <v>109</v>
      </c>
      <c r="B129" t="s">
        <v>207</v>
      </c>
      <c r="C129" t="b">
        <v>0</v>
      </c>
      <c r="D129" t="s">
        <v>37</v>
      </c>
      <c r="E129" t="s">
        <v>195</v>
      </c>
      <c r="F129" t="s">
        <v>134</v>
      </c>
      <c r="G129" t="s">
        <v>106</v>
      </c>
      <c r="H129" t="s">
        <v>107</v>
      </c>
      <c r="I129" s="41">
        <v>23.708454132080078</v>
      </c>
      <c r="J129" s="1">
        <v>23.685930252075195</v>
      </c>
      <c r="K129" s="1">
        <v>3.1853575259447098E-2</v>
      </c>
      <c r="L129" s="41">
        <v>1000</v>
      </c>
      <c r="M129" t="s">
        <v>37</v>
      </c>
      <c r="N129" t="s">
        <v>37</v>
      </c>
      <c r="O129" s="1">
        <v>34.110298156738281</v>
      </c>
      <c r="P129" s="1">
        <v>0.98530000448226929</v>
      </c>
      <c r="Q129" s="1">
        <v>-3.5748999118804932</v>
      </c>
      <c r="R129" s="1">
        <v>90.42681884765625</v>
      </c>
      <c r="S129" t="b">
        <v>1</v>
      </c>
      <c r="T129" s="1">
        <v>0.49894115885553059</v>
      </c>
      <c r="U129" t="b">
        <v>1</v>
      </c>
      <c r="V129">
        <v>3</v>
      </c>
      <c r="W129">
        <v>18</v>
      </c>
      <c r="X129" t="s">
        <v>108</v>
      </c>
      <c r="Y129" t="s">
        <v>37</v>
      </c>
      <c r="Z129" s="1">
        <v>0.95006389785428647</v>
      </c>
      <c r="AA129" t="s">
        <v>109</v>
      </c>
      <c r="AB129" t="s">
        <v>109</v>
      </c>
      <c r="AC129" t="s">
        <v>109</v>
      </c>
      <c r="AD129" t="s">
        <v>109</v>
      </c>
      <c r="AE129" t="s">
        <v>109</v>
      </c>
      <c r="AF129" t="s">
        <v>109</v>
      </c>
      <c r="AG129" s="1">
        <v>86.982147216796875</v>
      </c>
      <c r="AH129" t="s">
        <v>37</v>
      </c>
      <c r="AI129" t="s">
        <v>37</v>
      </c>
      <c r="AJ129" t="s">
        <v>37</v>
      </c>
    </row>
    <row r="130" spans="1:36" x14ac:dyDescent="0.15">
      <c r="A130">
        <v>110</v>
      </c>
      <c r="B130" t="s">
        <v>208</v>
      </c>
      <c r="C130" t="b">
        <v>0</v>
      </c>
      <c r="D130" t="s">
        <v>37</v>
      </c>
      <c r="E130" t="s">
        <v>195</v>
      </c>
      <c r="F130" t="s">
        <v>134</v>
      </c>
      <c r="G130" t="s">
        <v>106</v>
      </c>
      <c r="H130" t="s">
        <v>107</v>
      </c>
      <c r="I130" s="41">
        <v>26.644926071166992</v>
      </c>
      <c r="J130" s="1">
        <v>26.786630630493164</v>
      </c>
      <c r="K130" s="1">
        <v>0.20040051639080048</v>
      </c>
      <c r="L130" s="41">
        <v>100</v>
      </c>
      <c r="M130" t="s">
        <v>37</v>
      </c>
      <c r="N130" t="s">
        <v>37</v>
      </c>
      <c r="O130" s="1">
        <v>34.110298156738281</v>
      </c>
      <c r="P130" s="1">
        <v>0.98530000448226929</v>
      </c>
      <c r="Q130" s="1">
        <v>-3.5748999118804932</v>
      </c>
      <c r="R130" s="1">
        <v>90.42681884765625</v>
      </c>
      <c r="S130" t="b">
        <v>1</v>
      </c>
      <c r="T130" s="1">
        <v>0.49894115885553059</v>
      </c>
      <c r="U130" t="b">
        <v>1</v>
      </c>
      <c r="V130">
        <v>3</v>
      </c>
      <c r="W130">
        <v>19</v>
      </c>
      <c r="X130" t="s">
        <v>108</v>
      </c>
      <c r="Y130" t="s">
        <v>37</v>
      </c>
      <c r="Z130" s="1">
        <v>0.96424177163326619</v>
      </c>
      <c r="AA130" t="s">
        <v>109</v>
      </c>
      <c r="AB130" t="s">
        <v>109</v>
      </c>
      <c r="AC130" t="s">
        <v>109</v>
      </c>
      <c r="AD130" t="s">
        <v>109</v>
      </c>
      <c r="AE130" t="s">
        <v>109</v>
      </c>
      <c r="AF130" t="s">
        <v>109</v>
      </c>
      <c r="AG130" s="1">
        <v>86.8687744140625</v>
      </c>
      <c r="AH130" t="s">
        <v>37</v>
      </c>
      <c r="AI130" t="s">
        <v>37</v>
      </c>
      <c r="AJ130" t="s">
        <v>37</v>
      </c>
    </row>
    <row r="131" spans="1:36" x14ac:dyDescent="0.15">
      <c r="A131">
        <v>111</v>
      </c>
      <c r="B131" t="s">
        <v>209</v>
      </c>
      <c r="C131" t="b">
        <v>0</v>
      </c>
      <c r="D131" t="s">
        <v>37</v>
      </c>
      <c r="E131" t="s">
        <v>195</v>
      </c>
      <c r="F131" t="s">
        <v>134</v>
      </c>
      <c r="G131" t="s">
        <v>106</v>
      </c>
      <c r="H131" t="s">
        <v>107</v>
      </c>
      <c r="I131" s="41">
        <v>29.974674224853516</v>
      </c>
      <c r="J131" s="1">
        <v>29.981666564941406</v>
      </c>
      <c r="K131" s="1">
        <v>9.8900105804204941E-3</v>
      </c>
      <c r="L131" s="41">
        <v>10</v>
      </c>
      <c r="M131" t="s">
        <v>37</v>
      </c>
      <c r="N131" t="s">
        <v>37</v>
      </c>
      <c r="O131" s="1">
        <v>34.110298156738281</v>
      </c>
      <c r="P131" s="1">
        <v>0.98530000448226929</v>
      </c>
      <c r="Q131" s="1">
        <v>-3.5748999118804932</v>
      </c>
      <c r="R131" s="1">
        <v>90.42681884765625</v>
      </c>
      <c r="S131" t="b">
        <v>1</v>
      </c>
      <c r="T131" s="1">
        <v>0.49894115885553059</v>
      </c>
      <c r="U131" t="b">
        <v>1</v>
      </c>
      <c r="V131">
        <v>3</v>
      </c>
      <c r="W131">
        <v>23</v>
      </c>
      <c r="X131" t="s">
        <v>108</v>
      </c>
      <c r="Y131" t="s">
        <v>37</v>
      </c>
      <c r="Z131" s="1">
        <v>0.96869760604061361</v>
      </c>
      <c r="AA131" t="s">
        <v>109</v>
      </c>
      <c r="AB131" t="s">
        <v>109</v>
      </c>
      <c r="AC131" t="s">
        <v>109</v>
      </c>
      <c r="AD131" t="s">
        <v>109</v>
      </c>
      <c r="AE131" t="s">
        <v>109</v>
      </c>
      <c r="AF131" t="s">
        <v>109</v>
      </c>
      <c r="AG131" s="1">
        <v>86.8687744140625</v>
      </c>
      <c r="AH131" t="s">
        <v>37</v>
      </c>
      <c r="AI131" t="s">
        <v>37</v>
      </c>
      <c r="AJ131" t="s">
        <v>37</v>
      </c>
    </row>
    <row r="132" spans="1:36" x14ac:dyDescent="0.15">
      <c r="A132">
        <v>112</v>
      </c>
      <c r="B132" t="s">
        <v>210</v>
      </c>
      <c r="C132" t="b">
        <v>0</v>
      </c>
      <c r="D132" t="s">
        <v>37</v>
      </c>
      <c r="E132" t="s">
        <v>195</v>
      </c>
      <c r="F132" t="s">
        <v>134</v>
      </c>
      <c r="G132" t="s">
        <v>106</v>
      </c>
      <c r="H132" t="s">
        <v>107</v>
      </c>
      <c r="I132" s="41">
        <v>35.100223541259766</v>
      </c>
      <c r="J132" s="1">
        <v>34.537418365478516</v>
      </c>
      <c r="K132" s="1">
        <v>0.79592669010162354</v>
      </c>
      <c r="L132" s="41">
        <v>1</v>
      </c>
      <c r="M132" t="s">
        <v>37</v>
      </c>
      <c r="N132" t="s">
        <v>37</v>
      </c>
      <c r="O132" s="1">
        <v>34.110298156738281</v>
      </c>
      <c r="P132" s="1">
        <v>0.98530000448226929</v>
      </c>
      <c r="Q132" s="1">
        <v>-3.5748999118804932</v>
      </c>
      <c r="R132" s="1">
        <v>90.42681884765625</v>
      </c>
      <c r="S132" t="b">
        <v>1</v>
      </c>
      <c r="T132" s="1">
        <v>0.49894115885553059</v>
      </c>
      <c r="U132" t="b">
        <v>1</v>
      </c>
      <c r="V132">
        <v>3</v>
      </c>
      <c r="W132">
        <v>29</v>
      </c>
      <c r="X132" t="s">
        <v>108</v>
      </c>
      <c r="Y132" t="s">
        <v>37</v>
      </c>
      <c r="Z132" s="1">
        <v>0.94759852092358865</v>
      </c>
      <c r="AA132" t="s">
        <v>109</v>
      </c>
      <c r="AB132" t="s">
        <v>109</v>
      </c>
      <c r="AC132" t="s">
        <v>109</v>
      </c>
      <c r="AD132" t="s">
        <v>109</v>
      </c>
      <c r="AE132" t="s">
        <v>110</v>
      </c>
      <c r="AF132" t="s">
        <v>109</v>
      </c>
      <c r="AG132" s="1">
        <v>86.755409240722656</v>
      </c>
      <c r="AH132" t="s">
        <v>37</v>
      </c>
      <c r="AI132" t="s">
        <v>37</v>
      </c>
      <c r="AJ132" t="s">
        <v>37</v>
      </c>
    </row>
    <row r="133" spans="1:36" x14ac:dyDescent="0.15">
      <c r="A133">
        <v>113</v>
      </c>
      <c r="B133" t="s">
        <v>211</v>
      </c>
      <c r="C133" t="b">
        <v>0</v>
      </c>
      <c r="D133" t="s">
        <v>37</v>
      </c>
      <c r="E133" t="s">
        <v>195</v>
      </c>
      <c r="F133" t="s">
        <v>141</v>
      </c>
      <c r="G133" t="s">
        <v>106</v>
      </c>
      <c r="H133" t="s">
        <v>107</v>
      </c>
      <c r="I133" s="40" t="s">
        <v>138</v>
      </c>
      <c r="J133" t="s">
        <v>37</v>
      </c>
      <c r="K133" t="s">
        <v>37</v>
      </c>
      <c r="L133" s="40" t="s">
        <v>37</v>
      </c>
      <c r="M133" t="s">
        <v>37</v>
      </c>
      <c r="N133" t="s">
        <v>37</v>
      </c>
      <c r="O133" s="1">
        <v>34.110298156738281</v>
      </c>
      <c r="P133" s="1">
        <v>0.98530000448226929</v>
      </c>
      <c r="Q133" s="1">
        <v>-3.5748999118804932</v>
      </c>
      <c r="R133" s="1">
        <v>90.42681884765625</v>
      </c>
      <c r="S133" t="b">
        <v>1</v>
      </c>
      <c r="T133" s="1">
        <v>0.49894115885553059</v>
      </c>
      <c r="U133" t="b">
        <v>1</v>
      </c>
      <c r="V133">
        <v>3</v>
      </c>
      <c r="W133">
        <v>21</v>
      </c>
      <c r="X133" t="s">
        <v>139</v>
      </c>
      <c r="Y133" t="s">
        <v>37</v>
      </c>
      <c r="Z133" s="1">
        <v>0</v>
      </c>
      <c r="AA133" t="s">
        <v>109</v>
      </c>
      <c r="AB133" t="s">
        <v>109</v>
      </c>
      <c r="AC133" t="s">
        <v>109</v>
      </c>
      <c r="AD133" t="s">
        <v>109</v>
      </c>
      <c r="AE133" t="s">
        <v>109</v>
      </c>
      <c r="AF133" t="s">
        <v>109</v>
      </c>
      <c r="AG133" s="1">
        <v>63.070606231689453</v>
      </c>
      <c r="AH133" t="s">
        <v>37</v>
      </c>
      <c r="AI133" t="s">
        <v>37</v>
      </c>
      <c r="AJ133" t="s">
        <v>37</v>
      </c>
    </row>
    <row r="134" spans="1:36" x14ac:dyDescent="0.15">
      <c r="A134">
        <v>121</v>
      </c>
      <c r="B134" t="s">
        <v>212</v>
      </c>
      <c r="C134" t="b">
        <v>0</v>
      </c>
      <c r="D134" t="s">
        <v>103</v>
      </c>
      <c r="E134" t="s">
        <v>195</v>
      </c>
      <c r="F134" t="s">
        <v>105</v>
      </c>
      <c r="G134" t="s">
        <v>106</v>
      </c>
      <c r="H134" t="s">
        <v>107</v>
      </c>
      <c r="I134" s="41">
        <v>23.490222930908203</v>
      </c>
      <c r="J134" s="1">
        <v>23.714656829833984</v>
      </c>
      <c r="K134" s="1">
        <v>0.31739747524261475</v>
      </c>
      <c r="L134" s="41">
        <v>934.8330078125</v>
      </c>
      <c r="M134" s="1">
        <v>817.47698974609375</v>
      </c>
      <c r="N134" s="1">
        <v>165.96647644042969</v>
      </c>
      <c r="O134" s="1">
        <v>34.110298156738281</v>
      </c>
      <c r="P134" s="1">
        <v>0.98530000448226929</v>
      </c>
      <c r="Q134" s="1">
        <v>-3.5748999118804932</v>
      </c>
      <c r="R134" s="1">
        <v>90.42681884765625</v>
      </c>
      <c r="S134" t="b">
        <v>1</v>
      </c>
      <c r="T134" s="1">
        <v>0.49894115885553059</v>
      </c>
      <c r="U134" t="b">
        <v>1</v>
      </c>
      <c r="V134">
        <v>3</v>
      </c>
      <c r="W134">
        <v>18</v>
      </c>
      <c r="X134" t="s">
        <v>108</v>
      </c>
      <c r="Y134" t="s">
        <v>37</v>
      </c>
      <c r="Z134" s="1">
        <v>0.9371639131342735</v>
      </c>
      <c r="AA134" t="s">
        <v>109</v>
      </c>
      <c r="AB134" t="s">
        <v>109</v>
      </c>
      <c r="AC134" t="s">
        <v>109</v>
      </c>
      <c r="AD134" t="s">
        <v>109</v>
      </c>
      <c r="AE134" t="s">
        <v>109</v>
      </c>
      <c r="AF134" t="s">
        <v>109</v>
      </c>
      <c r="AG134" s="1">
        <v>86.876564025878906</v>
      </c>
      <c r="AH134" t="s">
        <v>37</v>
      </c>
      <c r="AI134" t="s">
        <v>37</v>
      </c>
      <c r="AJ134" t="s">
        <v>37</v>
      </c>
    </row>
    <row r="135" spans="1:36" x14ac:dyDescent="0.15">
      <c r="A135">
        <v>122</v>
      </c>
      <c r="B135" t="s">
        <v>213</v>
      </c>
      <c r="C135" t="b">
        <v>0</v>
      </c>
      <c r="D135" t="s">
        <v>112</v>
      </c>
      <c r="E135" t="s">
        <v>195</v>
      </c>
      <c r="F135" t="s">
        <v>105</v>
      </c>
      <c r="G135" t="s">
        <v>106</v>
      </c>
      <c r="H135" t="s">
        <v>107</v>
      </c>
      <c r="I135" s="41">
        <v>23.513471603393555</v>
      </c>
      <c r="J135" s="1">
        <v>23.503532409667969</v>
      </c>
      <c r="K135" s="1">
        <v>1.4054793864488602E-2</v>
      </c>
      <c r="L135" s="41">
        <v>920.93865966796875</v>
      </c>
      <c r="M135" s="1">
        <v>926.8717041015625</v>
      </c>
      <c r="N135" s="1">
        <v>8.3905487060546875</v>
      </c>
      <c r="O135" s="1">
        <v>34.110298156738281</v>
      </c>
      <c r="P135" s="1">
        <v>0.98530000448226929</v>
      </c>
      <c r="Q135" s="1">
        <v>-3.5748999118804932</v>
      </c>
      <c r="R135" s="1">
        <v>90.42681884765625</v>
      </c>
      <c r="S135" t="b">
        <v>1</v>
      </c>
      <c r="T135" s="1">
        <v>0.49894115885553059</v>
      </c>
      <c r="U135" t="b">
        <v>1</v>
      </c>
      <c r="V135">
        <v>3</v>
      </c>
      <c r="W135">
        <v>17</v>
      </c>
      <c r="X135" t="s">
        <v>108</v>
      </c>
      <c r="Y135" t="s">
        <v>37</v>
      </c>
      <c r="Z135" s="1">
        <v>0.95447595202169622</v>
      </c>
      <c r="AA135" t="s">
        <v>109</v>
      </c>
      <c r="AB135" t="s">
        <v>109</v>
      </c>
      <c r="AC135" t="s">
        <v>109</v>
      </c>
      <c r="AD135" t="s">
        <v>109</v>
      </c>
      <c r="AE135" t="s">
        <v>109</v>
      </c>
      <c r="AF135" t="s">
        <v>109</v>
      </c>
      <c r="AG135" s="1">
        <v>86.876564025878906</v>
      </c>
      <c r="AH135" t="s">
        <v>37</v>
      </c>
      <c r="AI135" t="s">
        <v>37</v>
      </c>
      <c r="AJ135" t="s">
        <v>37</v>
      </c>
    </row>
    <row r="136" spans="1:36" x14ac:dyDescent="0.15">
      <c r="A136">
        <v>123</v>
      </c>
      <c r="B136" t="s">
        <v>214</v>
      </c>
      <c r="C136" t="b">
        <v>0</v>
      </c>
      <c r="D136" t="s">
        <v>114</v>
      </c>
      <c r="E136" t="s">
        <v>195</v>
      </c>
      <c r="F136" t="s">
        <v>105</v>
      </c>
      <c r="G136" t="s">
        <v>106</v>
      </c>
      <c r="H136" t="s">
        <v>107</v>
      </c>
      <c r="I136" s="41">
        <v>23.534181594848633</v>
      </c>
      <c r="J136" s="1">
        <v>23.4754638671875</v>
      </c>
      <c r="K136" s="1">
        <v>8.3040758967399597E-2</v>
      </c>
      <c r="L136" s="41">
        <v>908.735595703125</v>
      </c>
      <c r="M136" s="1">
        <v>944.437744140625</v>
      </c>
      <c r="N136" s="1">
        <v>50.490505218505859</v>
      </c>
      <c r="O136" s="1">
        <v>34.110298156738281</v>
      </c>
      <c r="P136" s="1">
        <v>0.98530000448226929</v>
      </c>
      <c r="Q136" s="1">
        <v>-3.5748999118804932</v>
      </c>
      <c r="R136" s="1">
        <v>90.42681884765625</v>
      </c>
      <c r="S136" t="b">
        <v>1</v>
      </c>
      <c r="T136" s="1">
        <v>0.49894115885553059</v>
      </c>
      <c r="U136" t="b">
        <v>1</v>
      </c>
      <c r="V136">
        <v>3</v>
      </c>
      <c r="W136">
        <v>18</v>
      </c>
      <c r="X136" t="s">
        <v>108</v>
      </c>
      <c r="Y136" t="s">
        <v>37</v>
      </c>
      <c r="Z136" s="1">
        <v>0.93594346180538035</v>
      </c>
      <c r="AA136" t="s">
        <v>109</v>
      </c>
      <c r="AB136" t="s">
        <v>109</v>
      </c>
      <c r="AC136" t="s">
        <v>109</v>
      </c>
      <c r="AD136" t="s">
        <v>109</v>
      </c>
      <c r="AE136" t="s">
        <v>109</v>
      </c>
      <c r="AF136" t="s">
        <v>109</v>
      </c>
      <c r="AG136" s="1">
        <v>86.989959716796875</v>
      </c>
      <c r="AH136" t="s">
        <v>37</v>
      </c>
      <c r="AI136" t="s">
        <v>37</v>
      </c>
      <c r="AJ136" t="s">
        <v>37</v>
      </c>
    </row>
    <row r="137" spans="1:36" x14ac:dyDescent="0.15">
      <c r="A137">
        <v>124</v>
      </c>
      <c r="B137" t="s">
        <v>215</v>
      </c>
      <c r="C137" t="b">
        <v>0</v>
      </c>
      <c r="D137" t="s">
        <v>116</v>
      </c>
      <c r="E137" t="s">
        <v>195</v>
      </c>
      <c r="F137" t="s">
        <v>105</v>
      </c>
      <c r="G137" t="s">
        <v>106</v>
      </c>
      <c r="H137" t="s">
        <v>107</v>
      </c>
      <c r="I137" s="41">
        <v>23.195892333984375</v>
      </c>
      <c r="J137" s="1">
        <v>23.255794525146484</v>
      </c>
      <c r="K137" s="1">
        <v>8.4713146090507507E-2</v>
      </c>
      <c r="L137" s="41">
        <v>1129.9691162109375</v>
      </c>
      <c r="M137" s="1">
        <v>1088.011962890625</v>
      </c>
      <c r="N137" s="1">
        <v>59.336376190185547</v>
      </c>
      <c r="O137" s="1">
        <v>34.110298156738281</v>
      </c>
      <c r="P137" s="1">
        <v>0.98530000448226929</v>
      </c>
      <c r="Q137" s="1">
        <v>-3.5748999118804932</v>
      </c>
      <c r="R137" s="1">
        <v>90.42681884765625</v>
      </c>
      <c r="S137" t="b">
        <v>1</v>
      </c>
      <c r="T137" s="1">
        <v>0.49894115885553059</v>
      </c>
      <c r="U137" t="b">
        <v>1</v>
      </c>
      <c r="V137">
        <v>3</v>
      </c>
      <c r="W137">
        <v>17</v>
      </c>
      <c r="X137" t="s">
        <v>108</v>
      </c>
      <c r="Y137" t="s">
        <v>37</v>
      </c>
      <c r="Z137" s="1">
        <v>0.93725446450602679</v>
      </c>
      <c r="AA137" t="s">
        <v>109</v>
      </c>
      <c r="AB137" t="s">
        <v>109</v>
      </c>
      <c r="AC137" t="s">
        <v>109</v>
      </c>
      <c r="AD137" t="s">
        <v>109</v>
      </c>
      <c r="AE137" t="s">
        <v>109</v>
      </c>
      <c r="AF137" t="s">
        <v>109</v>
      </c>
      <c r="AG137" s="1">
        <v>86.989959716796875</v>
      </c>
      <c r="AH137" t="s">
        <v>37</v>
      </c>
      <c r="AI137" t="s">
        <v>37</v>
      </c>
      <c r="AJ137" t="s">
        <v>37</v>
      </c>
    </row>
    <row r="138" spans="1:36" x14ac:dyDescent="0.15">
      <c r="A138">
        <v>125</v>
      </c>
      <c r="B138" t="s">
        <v>216</v>
      </c>
      <c r="C138" t="b">
        <v>0</v>
      </c>
      <c r="D138" t="s">
        <v>118</v>
      </c>
      <c r="E138" t="s">
        <v>195</v>
      </c>
      <c r="F138" t="s">
        <v>105</v>
      </c>
      <c r="G138" t="s">
        <v>106</v>
      </c>
      <c r="H138" t="s">
        <v>107</v>
      </c>
      <c r="I138" s="41">
        <v>23.663047790527344</v>
      </c>
      <c r="J138" s="1">
        <v>23.619373321533203</v>
      </c>
      <c r="K138" s="1">
        <v>6.176367774605751E-2</v>
      </c>
      <c r="L138" s="41">
        <v>836.35382080078125</v>
      </c>
      <c r="M138" s="1">
        <v>860.55487060546875</v>
      </c>
      <c r="N138" s="1">
        <v>34.225452423095703</v>
      </c>
      <c r="O138" s="1">
        <v>34.110298156738281</v>
      </c>
      <c r="P138" s="1">
        <v>0.98530000448226929</v>
      </c>
      <c r="Q138" s="1">
        <v>-3.5748999118804932</v>
      </c>
      <c r="R138" s="1">
        <v>90.42681884765625</v>
      </c>
      <c r="S138" t="b">
        <v>1</v>
      </c>
      <c r="T138" s="1">
        <v>0.49894115885553059</v>
      </c>
      <c r="U138" t="b">
        <v>1</v>
      </c>
      <c r="V138">
        <v>3</v>
      </c>
      <c r="W138">
        <v>17</v>
      </c>
      <c r="X138" t="s">
        <v>108</v>
      </c>
      <c r="Y138" t="s">
        <v>37</v>
      </c>
      <c r="Z138" s="1">
        <v>0.96291621938193361</v>
      </c>
      <c r="AA138" t="s">
        <v>109</v>
      </c>
      <c r="AB138" t="s">
        <v>109</v>
      </c>
      <c r="AC138" t="s">
        <v>109</v>
      </c>
      <c r="AD138" t="s">
        <v>109</v>
      </c>
      <c r="AE138" t="s">
        <v>109</v>
      </c>
      <c r="AF138" t="s">
        <v>109</v>
      </c>
      <c r="AG138" s="1">
        <v>87.045295715332031</v>
      </c>
      <c r="AH138" t="s">
        <v>37</v>
      </c>
      <c r="AI138" t="s">
        <v>37</v>
      </c>
      <c r="AJ138" t="s">
        <v>37</v>
      </c>
    </row>
    <row r="139" spans="1:36" x14ac:dyDescent="0.15">
      <c r="A139">
        <v>126</v>
      </c>
      <c r="B139" t="s">
        <v>217</v>
      </c>
      <c r="C139" t="b">
        <v>0</v>
      </c>
      <c r="D139" t="s">
        <v>120</v>
      </c>
      <c r="E139" t="s">
        <v>195</v>
      </c>
      <c r="F139" t="s">
        <v>105</v>
      </c>
      <c r="G139" t="s">
        <v>106</v>
      </c>
      <c r="H139" t="s">
        <v>107</v>
      </c>
      <c r="I139" s="41">
        <v>23.249107360839844</v>
      </c>
      <c r="J139" s="1">
        <v>23.146564483642578</v>
      </c>
      <c r="K139" s="1">
        <v>0.14501617848873138</v>
      </c>
      <c r="L139" s="41">
        <v>1091.8948974609375</v>
      </c>
      <c r="M139" s="1">
        <v>1168.9912109375</v>
      </c>
      <c r="N139" s="1">
        <v>109.03065490722656</v>
      </c>
      <c r="O139" s="1">
        <v>34.110298156738281</v>
      </c>
      <c r="P139" s="1">
        <v>0.98530000448226929</v>
      </c>
      <c r="Q139" s="1">
        <v>-3.5748999118804932</v>
      </c>
      <c r="R139" s="1">
        <v>90.42681884765625</v>
      </c>
      <c r="S139" t="b">
        <v>1</v>
      </c>
      <c r="T139" s="1">
        <v>0.49894115885553059</v>
      </c>
      <c r="U139" t="b">
        <v>1</v>
      </c>
      <c r="V139">
        <v>3</v>
      </c>
      <c r="W139">
        <v>18</v>
      </c>
      <c r="X139" t="s">
        <v>108</v>
      </c>
      <c r="Y139" t="s">
        <v>37</v>
      </c>
      <c r="Z139" s="1">
        <v>0.94457747538736969</v>
      </c>
      <c r="AA139" t="s">
        <v>109</v>
      </c>
      <c r="AB139" t="s">
        <v>109</v>
      </c>
      <c r="AC139" t="s">
        <v>109</v>
      </c>
      <c r="AD139" t="s">
        <v>109</v>
      </c>
      <c r="AE139" t="s">
        <v>109</v>
      </c>
      <c r="AF139" t="s">
        <v>109</v>
      </c>
      <c r="AG139" s="1">
        <v>87.045295715332031</v>
      </c>
      <c r="AH139" t="s">
        <v>37</v>
      </c>
      <c r="AI139" t="s">
        <v>37</v>
      </c>
      <c r="AJ139" t="s">
        <v>37</v>
      </c>
    </row>
    <row r="140" spans="1:36" x14ac:dyDescent="0.15">
      <c r="A140">
        <v>127</v>
      </c>
      <c r="B140" t="s">
        <v>218</v>
      </c>
      <c r="C140" t="b">
        <v>0</v>
      </c>
      <c r="D140" t="s">
        <v>122</v>
      </c>
      <c r="E140" t="s">
        <v>195</v>
      </c>
      <c r="F140" t="s">
        <v>105</v>
      </c>
      <c r="G140" t="s">
        <v>106</v>
      </c>
      <c r="H140" t="s">
        <v>107</v>
      </c>
      <c r="I140" s="41">
        <v>23.527719497680664</v>
      </c>
      <c r="J140" s="1">
        <v>23.578205108642578</v>
      </c>
      <c r="K140" s="1">
        <v>7.1397438645362854E-2</v>
      </c>
      <c r="L140" s="41">
        <v>912.52587890625</v>
      </c>
      <c r="M140" s="1">
        <v>883.7969970703125</v>
      </c>
      <c r="N140" s="1">
        <v>40.628818511962891</v>
      </c>
      <c r="O140" s="1">
        <v>34.110298156738281</v>
      </c>
      <c r="P140" s="1">
        <v>0.98530000448226929</v>
      </c>
      <c r="Q140" s="1">
        <v>-3.5748999118804932</v>
      </c>
      <c r="R140" s="1">
        <v>90.42681884765625</v>
      </c>
      <c r="S140" t="b">
        <v>1</v>
      </c>
      <c r="T140" s="1">
        <v>0.49894115885553059</v>
      </c>
      <c r="U140" t="b">
        <v>1</v>
      </c>
      <c r="V140">
        <v>3</v>
      </c>
      <c r="W140">
        <v>17</v>
      </c>
      <c r="X140" t="s">
        <v>108</v>
      </c>
      <c r="Y140" t="s">
        <v>37</v>
      </c>
      <c r="Z140" s="1">
        <v>0.96008251184614213</v>
      </c>
      <c r="AA140" t="s">
        <v>109</v>
      </c>
      <c r="AB140" t="s">
        <v>109</v>
      </c>
      <c r="AC140" t="s">
        <v>109</v>
      </c>
      <c r="AD140" t="s">
        <v>109</v>
      </c>
      <c r="AE140" t="s">
        <v>109</v>
      </c>
      <c r="AF140" t="s">
        <v>109</v>
      </c>
      <c r="AG140" s="1">
        <v>87.045295715332031</v>
      </c>
      <c r="AH140" t="s">
        <v>37</v>
      </c>
      <c r="AI140" t="s">
        <v>37</v>
      </c>
      <c r="AJ140" t="s">
        <v>37</v>
      </c>
    </row>
    <row r="141" spans="1:36" x14ac:dyDescent="0.15">
      <c r="A141">
        <v>128</v>
      </c>
      <c r="B141" t="s">
        <v>219</v>
      </c>
      <c r="C141" t="b">
        <v>0</v>
      </c>
      <c r="D141" t="s">
        <v>124</v>
      </c>
      <c r="E141" t="s">
        <v>195</v>
      </c>
      <c r="F141" t="s">
        <v>105</v>
      </c>
      <c r="G141" t="s">
        <v>106</v>
      </c>
      <c r="H141" t="s">
        <v>107</v>
      </c>
      <c r="I141" s="41">
        <v>25.965728759765625</v>
      </c>
      <c r="J141" s="1">
        <v>25.908807754516602</v>
      </c>
      <c r="K141" s="1">
        <v>8.0498456954956055E-2</v>
      </c>
      <c r="L141" s="41">
        <v>189.78657531738281</v>
      </c>
      <c r="M141" s="1">
        <v>197.006103515625</v>
      </c>
      <c r="N141" s="1">
        <v>10.209965705871582</v>
      </c>
      <c r="O141" s="1">
        <v>34.110298156738281</v>
      </c>
      <c r="P141" s="1">
        <v>0.98530000448226929</v>
      </c>
      <c r="Q141" s="1">
        <v>-3.5748999118804932</v>
      </c>
      <c r="R141" s="1">
        <v>90.42681884765625</v>
      </c>
      <c r="S141" t="b">
        <v>1</v>
      </c>
      <c r="T141" s="1">
        <v>0.49894115885553059</v>
      </c>
      <c r="U141" t="b">
        <v>1</v>
      </c>
      <c r="V141">
        <v>3</v>
      </c>
      <c r="W141">
        <v>20</v>
      </c>
      <c r="X141" t="s">
        <v>108</v>
      </c>
      <c r="Y141" t="s">
        <v>37</v>
      </c>
      <c r="Z141" s="1">
        <v>0.96792968201251384</v>
      </c>
      <c r="AA141" t="s">
        <v>109</v>
      </c>
      <c r="AB141" t="s">
        <v>109</v>
      </c>
      <c r="AC141" t="s">
        <v>109</v>
      </c>
      <c r="AD141" t="s">
        <v>109</v>
      </c>
      <c r="AE141" t="s">
        <v>109</v>
      </c>
      <c r="AF141" t="s">
        <v>109</v>
      </c>
      <c r="AG141" s="1">
        <v>87.045295715332031</v>
      </c>
      <c r="AH141" t="s">
        <v>37</v>
      </c>
      <c r="AI141" t="s">
        <v>37</v>
      </c>
      <c r="AJ141" t="s">
        <v>37</v>
      </c>
    </row>
    <row r="142" spans="1:36" x14ac:dyDescent="0.15">
      <c r="A142">
        <v>129</v>
      </c>
      <c r="B142" t="s">
        <v>220</v>
      </c>
      <c r="C142" t="b">
        <v>0</v>
      </c>
      <c r="D142" t="s">
        <v>126</v>
      </c>
      <c r="E142" t="s">
        <v>195</v>
      </c>
      <c r="F142" t="s">
        <v>105</v>
      </c>
      <c r="G142" t="s">
        <v>106</v>
      </c>
      <c r="H142" t="s">
        <v>107</v>
      </c>
      <c r="I142" s="41">
        <v>23.61195182800293</v>
      </c>
      <c r="J142" s="1">
        <v>23.588111877441406</v>
      </c>
      <c r="K142" s="1">
        <v>3.3713433891534805E-2</v>
      </c>
      <c r="L142" s="41">
        <v>864.33685302734375</v>
      </c>
      <c r="M142" s="1">
        <v>877.8143310546875</v>
      </c>
      <c r="N142" s="1">
        <v>19.060031890869141</v>
      </c>
      <c r="O142" s="1">
        <v>34.110298156738281</v>
      </c>
      <c r="P142" s="1">
        <v>0.98530000448226929</v>
      </c>
      <c r="Q142" s="1">
        <v>-3.5748999118804932</v>
      </c>
      <c r="R142" s="1">
        <v>90.42681884765625</v>
      </c>
      <c r="S142" t="b">
        <v>1</v>
      </c>
      <c r="T142" s="1">
        <v>0.49894115885553059</v>
      </c>
      <c r="U142" t="b">
        <v>1</v>
      </c>
      <c r="V142">
        <v>3</v>
      </c>
      <c r="W142">
        <v>18</v>
      </c>
      <c r="X142" t="s">
        <v>108</v>
      </c>
      <c r="Y142" t="s">
        <v>37</v>
      </c>
      <c r="Z142" s="1">
        <v>0.959438022220655</v>
      </c>
      <c r="AA142" t="s">
        <v>109</v>
      </c>
      <c r="AB142" t="s">
        <v>109</v>
      </c>
      <c r="AC142" t="s">
        <v>109</v>
      </c>
      <c r="AD142" t="s">
        <v>109</v>
      </c>
      <c r="AE142" t="s">
        <v>109</v>
      </c>
      <c r="AF142" t="s">
        <v>109</v>
      </c>
      <c r="AG142" s="1">
        <v>86.905975341796875</v>
      </c>
      <c r="AH142" t="s">
        <v>37</v>
      </c>
      <c r="AI142" t="s">
        <v>37</v>
      </c>
      <c r="AJ142" t="s">
        <v>37</v>
      </c>
    </row>
    <row r="143" spans="1:36" x14ac:dyDescent="0.15">
      <c r="A143">
        <v>130</v>
      </c>
      <c r="B143" t="s">
        <v>221</v>
      </c>
      <c r="C143" t="b">
        <v>0</v>
      </c>
      <c r="D143" t="s">
        <v>128</v>
      </c>
      <c r="E143" t="s">
        <v>195</v>
      </c>
      <c r="F143" t="s">
        <v>105</v>
      </c>
      <c r="G143" t="s">
        <v>106</v>
      </c>
      <c r="H143" t="s">
        <v>107</v>
      </c>
      <c r="I143" s="41">
        <v>23.805793762207031</v>
      </c>
      <c r="J143" s="1">
        <v>23.748805999755859</v>
      </c>
      <c r="K143" s="1">
        <v>8.0592863261699677E-2</v>
      </c>
      <c r="L143" s="41">
        <v>762.8865966796875</v>
      </c>
      <c r="M143" s="1">
        <v>791.9423828125</v>
      </c>
      <c r="N143" s="1">
        <v>41.091045379638672</v>
      </c>
      <c r="O143" s="1">
        <v>34.110298156738281</v>
      </c>
      <c r="P143" s="1">
        <v>0.98530000448226929</v>
      </c>
      <c r="Q143" s="1">
        <v>-3.5748999118804932</v>
      </c>
      <c r="R143" s="1">
        <v>90.42681884765625</v>
      </c>
      <c r="S143" t="b">
        <v>1</v>
      </c>
      <c r="T143" s="1">
        <v>0.49894115885553059</v>
      </c>
      <c r="U143" t="b">
        <v>1</v>
      </c>
      <c r="V143">
        <v>3</v>
      </c>
      <c r="W143">
        <v>16</v>
      </c>
      <c r="X143" t="s">
        <v>108</v>
      </c>
      <c r="Y143" t="s">
        <v>37</v>
      </c>
      <c r="Z143" s="1">
        <v>0.95563111106035981</v>
      </c>
      <c r="AA143" t="s">
        <v>109</v>
      </c>
      <c r="AB143" t="s">
        <v>109</v>
      </c>
      <c r="AC143" t="s">
        <v>109</v>
      </c>
      <c r="AD143" t="s">
        <v>109</v>
      </c>
      <c r="AE143" t="s">
        <v>109</v>
      </c>
      <c r="AF143" t="s">
        <v>109</v>
      </c>
      <c r="AG143" s="1">
        <v>86.905975341796875</v>
      </c>
      <c r="AH143" t="s">
        <v>37</v>
      </c>
      <c r="AI143" t="s">
        <v>37</v>
      </c>
      <c r="AJ143" t="s">
        <v>37</v>
      </c>
    </row>
    <row r="144" spans="1:36" x14ac:dyDescent="0.15">
      <c r="A144">
        <v>131</v>
      </c>
      <c r="B144" t="s">
        <v>222</v>
      </c>
      <c r="C144" t="b">
        <v>0</v>
      </c>
      <c r="D144" t="s">
        <v>130</v>
      </c>
      <c r="E144" t="s">
        <v>195</v>
      </c>
      <c r="F144" t="s">
        <v>105</v>
      </c>
      <c r="G144" t="s">
        <v>106</v>
      </c>
      <c r="H144" t="s">
        <v>107</v>
      </c>
      <c r="I144" s="41">
        <v>23.555137634277344</v>
      </c>
      <c r="J144" s="1">
        <v>23.610389709472656</v>
      </c>
      <c r="K144" s="1">
        <v>7.813958078622818E-2</v>
      </c>
      <c r="L144" s="41">
        <v>896.55218505859375</v>
      </c>
      <c r="M144" s="1">
        <v>865.75439453125</v>
      </c>
      <c r="N144" s="1">
        <v>43.554653167724609</v>
      </c>
      <c r="O144" s="1">
        <v>34.110298156738281</v>
      </c>
      <c r="P144" s="1">
        <v>0.98530000448226929</v>
      </c>
      <c r="Q144" s="1">
        <v>-3.5748999118804932</v>
      </c>
      <c r="R144" s="1">
        <v>90.42681884765625</v>
      </c>
      <c r="S144" t="b">
        <v>1</v>
      </c>
      <c r="T144" s="1">
        <v>0.49894115885553059</v>
      </c>
      <c r="U144" t="b">
        <v>1</v>
      </c>
      <c r="V144">
        <v>3</v>
      </c>
      <c r="W144">
        <v>17</v>
      </c>
      <c r="X144" t="s">
        <v>108</v>
      </c>
      <c r="Y144" t="s">
        <v>37</v>
      </c>
      <c r="Z144" s="1">
        <v>0.92557759412094076</v>
      </c>
      <c r="AA144" t="s">
        <v>109</v>
      </c>
      <c r="AB144" t="s">
        <v>109</v>
      </c>
      <c r="AC144" t="s">
        <v>109</v>
      </c>
      <c r="AD144" t="s">
        <v>109</v>
      </c>
      <c r="AE144" t="s">
        <v>109</v>
      </c>
      <c r="AF144" t="s">
        <v>109</v>
      </c>
      <c r="AG144" s="1">
        <v>86.905975341796875</v>
      </c>
      <c r="AH144" t="s">
        <v>37</v>
      </c>
      <c r="AI144" t="s">
        <v>37</v>
      </c>
      <c r="AJ144" t="s">
        <v>37</v>
      </c>
    </row>
    <row r="145" spans="1:36" x14ac:dyDescent="0.15">
      <c r="A145">
        <v>132</v>
      </c>
      <c r="B145" t="s">
        <v>223</v>
      </c>
      <c r="C145" t="b">
        <v>0</v>
      </c>
      <c r="D145" t="s">
        <v>132</v>
      </c>
      <c r="E145" t="s">
        <v>195</v>
      </c>
      <c r="F145" t="s">
        <v>105</v>
      </c>
      <c r="G145" t="s">
        <v>106</v>
      </c>
      <c r="H145" t="s">
        <v>107</v>
      </c>
      <c r="I145" s="41">
        <v>23.891630172729492</v>
      </c>
      <c r="J145" s="1">
        <v>23.792888641357422</v>
      </c>
      <c r="K145" s="1">
        <v>0.13964161276817322</v>
      </c>
      <c r="L145" s="41">
        <v>721.8536376953125</v>
      </c>
      <c r="M145" s="1">
        <v>770.810546875</v>
      </c>
      <c r="N145" s="1">
        <v>69.235565185546875</v>
      </c>
      <c r="O145" s="1">
        <v>34.110298156738281</v>
      </c>
      <c r="P145" s="1">
        <v>0.98530000448226929</v>
      </c>
      <c r="Q145" s="1">
        <v>-3.5748999118804932</v>
      </c>
      <c r="R145" s="1">
        <v>90.42681884765625</v>
      </c>
      <c r="S145" t="b">
        <v>1</v>
      </c>
      <c r="T145" s="1">
        <v>0.49894115885553059</v>
      </c>
      <c r="U145" t="b">
        <v>1</v>
      </c>
      <c r="V145">
        <v>3</v>
      </c>
      <c r="W145">
        <v>16</v>
      </c>
      <c r="X145" t="s">
        <v>108</v>
      </c>
      <c r="Y145" t="s">
        <v>37</v>
      </c>
      <c r="Z145" s="1">
        <v>0.96017331840648901</v>
      </c>
      <c r="AA145" t="s">
        <v>109</v>
      </c>
      <c r="AB145" t="s">
        <v>109</v>
      </c>
      <c r="AC145" t="s">
        <v>109</v>
      </c>
      <c r="AD145" t="s">
        <v>109</v>
      </c>
      <c r="AE145" t="s">
        <v>109</v>
      </c>
      <c r="AF145" t="s">
        <v>109</v>
      </c>
      <c r="AG145" s="1">
        <v>86.905975341796875</v>
      </c>
      <c r="AH145" t="s">
        <v>37</v>
      </c>
      <c r="AI145" t="s">
        <v>37</v>
      </c>
      <c r="AJ145" t="s">
        <v>37</v>
      </c>
    </row>
    <row r="146" spans="1:36" x14ac:dyDescent="0.15">
      <c r="A146">
        <v>133</v>
      </c>
      <c r="B146" t="s">
        <v>224</v>
      </c>
      <c r="C146" t="b">
        <v>0</v>
      </c>
      <c r="D146" t="s">
        <v>37</v>
      </c>
      <c r="E146" t="s">
        <v>195</v>
      </c>
      <c r="F146" t="s">
        <v>134</v>
      </c>
      <c r="G146" t="s">
        <v>106</v>
      </c>
      <c r="H146" t="s">
        <v>107</v>
      </c>
      <c r="I146" s="41">
        <v>23.663406372070312</v>
      </c>
      <c r="J146" s="1">
        <v>23.685930252075195</v>
      </c>
      <c r="K146" s="1">
        <v>3.1853575259447098E-2</v>
      </c>
      <c r="L146" s="41">
        <v>1000</v>
      </c>
      <c r="M146" t="s">
        <v>37</v>
      </c>
      <c r="N146" t="s">
        <v>37</v>
      </c>
      <c r="O146" s="1">
        <v>34.110298156738281</v>
      </c>
      <c r="P146" s="1">
        <v>0.98530000448226929</v>
      </c>
      <c r="Q146" s="1">
        <v>-3.5748999118804932</v>
      </c>
      <c r="R146" s="1">
        <v>90.42681884765625</v>
      </c>
      <c r="S146" t="b">
        <v>1</v>
      </c>
      <c r="T146" s="1">
        <v>0.49894115885553059</v>
      </c>
      <c r="U146" t="b">
        <v>1</v>
      </c>
      <c r="V146">
        <v>3</v>
      </c>
      <c r="W146">
        <v>16</v>
      </c>
      <c r="X146" t="s">
        <v>108</v>
      </c>
      <c r="Y146" t="s">
        <v>37</v>
      </c>
      <c r="Z146" s="1">
        <v>0.9353983754463997</v>
      </c>
      <c r="AA146" t="s">
        <v>109</v>
      </c>
      <c r="AB146" t="s">
        <v>109</v>
      </c>
      <c r="AC146" t="s">
        <v>109</v>
      </c>
      <c r="AD146" t="s">
        <v>109</v>
      </c>
      <c r="AE146" t="s">
        <v>109</v>
      </c>
      <c r="AF146" t="s">
        <v>109</v>
      </c>
      <c r="AG146" s="1">
        <v>86.982147216796875</v>
      </c>
      <c r="AH146" t="s">
        <v>37</v>
      </c>
      <c r="AI146" t="s">
        <v>37</v>
      </c>
      <c r="AJ146" t="s">
        <v>37</v>
      </c>
    </row>
    <row r="147" spans="1:36" x14ac:dyDescent="0.15">
      <c r="A147">
        <v>134</v>
      </c>
      <c r="B147" t="s">
        <v>225</v>
      </c>
      <c r="C147" t="b">
        <v>0</v>
      </c>
      <c r="D147" t="s">
        <v>37</v>
      </c>
      <c r="E147" t="s">
        <v>195</v>
      </c>
      <c r="F147" t="s">
        <v>134</v>
      </c>
      <c r="G147" t="s">
        <v>106</v>
      </c>
      <c r="H147" t="s">
        <v>107</v>
      </c>
      <c r="I147" s="41">
        <v>26.928335189819336</v>
      </c>
      <c r="J147" s="1">
        <v>26.786630630493164</v>
      </c>
      <c r="K147" s="1">
        <v>0.20040051639080048</v>
      </c>
      <c r="L147" s="41">
        <v>100</v>
      </c>
      <c r="M147" t="s">
        <v>37</v>
      </c>
      <c r="N147" t="s">
        <v>37</v>
      </c>
      <c r="O147" s="1">
        <v>34.110298156738281</v>
      </c>
      <c r="P147" s="1">
        <v>0.98530000448226929</v>
      </c>
      <c r="Q147" s="1">
        <v>-3.5748999118804932</v>
      </c>
      <c r="R147" s="1">
        <v>90.42681884765625</v>
      </c>
      <c r="S147" t="b">
        <v>1</v>
      </c>
      <c r="T147" s="1">
        <v>0.49894115885553059</v>
      </c>
      <c r="U147" t="b">
        <v>1</v>
      </c>
      <c r="V147">
        <v>3</v>
      </c>
      <c r="W147">
        <v>19</v>
      </c>
      <c r="X147" t="s">
        <v>108</v>
      </c>
      <c r="Y147" t="s">
        <v>37</v>
      </c>
      <c r="Z147" s="1">
        <v>0.96461607324614207</v>
      </c>
      <c r="AA147" t="s">
        <v>109</v>
      </c>
      <c r="AB147" t="s">
        <v>109</v>
      </c>
      <c r="AC147" t="s">
        <v>109</v>
      </c>
      <c r="AD147" t="s">
        <v>109</v>
      </c>
      <c r="AE147" t="s">
        <v>109</v>
      </c>
      <c r="AF147" t="s">
        <v>109</v>
      </c>
      <c r="AG147" s="1">
        <v>86.8687744140625</v>
      </c>
      <c r="AH147" t="s">
        <v>37</v>
      </c>
      <c r="AI147" t="s">
        <v>37</v>
      </c>
      <c r="AJ147" t="s">
        <v>37</v>
      </c>
    </row>
    <row r="148" spans="1:36" x14ac:dyDescent="0.15">
      <c r="A148">
        <v>135</v>
      </c>
      <c r="B148" t="s">
        <v>226</v>
      </c>
      <c r="C148" t="b">
        <v>0</v>
      </c>
      <c r="D148" t="s">
        <v>37</v>
      </c>
      <c r="E148" t="s">
        <v>195</v>
      </c>
      <c r="F148" t="s">
        <v>134</v>
      </c>
      <c r="G148" t="s">
        <v>106</v>
      </c>
      <c r="H148" t="s">
        <v>107</v>
      </c>
      <c r="I148" s="41">
        <v>29.98866081237793</v>
      </c>
      <c r="J148" s="1">
        <v>29.981666564941406</v>
      </c>
      <c r="K148" s="1">
        <v>9.8900105804204941E-3</v>
      </c>
      <c r="L148" s="41">
        <v>10</v>
      </c>
      <c r="M148" t="s">
        <v>37</v>
      </c>
      <c r="N148" t="s">
        <v>37</v>
      </c>
      <c r="O148" s="1">
        <v>34.110298156738281</v>
      </c>
      <c r="P148" s="1">
        <v>0.98530000448226929</v>
      </c>
      <c r="Q148" s="1">
        <v>-3.5748999118804932</v>
      </c>
      <c r="R148" s="1">
        <v>90.42681884765625</v>
      </c>
      <c r="S148" t="b">
        <v>1</v>
      </c>
      <c r="T148" s="1">
        <v>0.49894115885553059</v>
      </c>
      <c r="U148" t="b">
        <v>1</v>
      </c>
      <c r="V148">
        <v>3</v>
      </c>
      <c r="W148">
        <v>23</v>
      </c>
      <c r="X148" t="s">
        <v>108</v>
      </c>
      <c r="Y148" t="s">
        <v>37</v>
      </c>
      <c r="Z148" s="1">
        <v>0.96911895685150284</v>
      </c>
      <c r="AA148" t="s">
        <v>109</v>
      </c>
      <c r="AB148" t="s">
        <v>109</v>
      </c>
      <c r="AC148" t="s">
        <v>109</v>
      </c>
      <c r="AD148" t="s">
        <v>109</v>
      </c>
      <c r="AE148" t="s">
        <v>109</v>
      </c>
      <c r="AF148" t="s">
        <v>109</v>
      </c>
      <c r="AG148" s="1">
        <v>86.8687744140625</v>
      </c>
      <c r="AH148" t="s">
        <v>37</v>
      </c>
      <c r="AI148" t="s">
        <v>37</v>
      </c>
      <c r="AJ148" t="s">
        <v>37</v>
      </c>
    </row>
    <row r="149" spans="1:36" x14ac:dyDescent="0.15">
      <c r="A149">
        <v>136</v>
      </c>
      <c r="B149" t="s">
        <v>227</v>
      </c>
      <c r="C149" t="b">
        <v>0</v>
      </c>
      <c r="D149" t="s">
        <v>37</v>
      </c>
      <c r="E149" t="s">
        <v>195</v>
      </c>
      <c r="F149" t="s">
        <v>134</v>
      </c>
      <c r="G149" t="s">
        <v>106</v>
      </c>
      <c r="H149" t="s">
        <v>107</v>
      </c>
      <c r="I149" s="41">
        <v>33.974613189697266</v>
      </c>
      <c r="J149" s="1">
        <v>34.537418365478516</v>
      </c>
      <c r="K149" s="1">
        <v>0.79592669010162354</v>
      </c>
      <c r="L149" s="41">
        <v>1</v>
      </c>
      <c r="M149" t="s">
        <v>37</v>
      </c>
      <c r="N149" t="s">
        <v>37</v>
      </c>
      <c r="O149" s="1">
        <v>34.110298156738281</v>
      </c>
      <c r="P149" s="1">
        <v>0.98530000448226929</v>
      </c>
      <c r="Q149" s="1">
        <v>-3.5748999118804932</v>
      </c>
      <c r="R149" s="1">
        <v>90.42681884765625</v>
      </c>
      <c r="S149" t="b">
        <v>1</v>
      </c>
      <c r="T149" s="1">
        <v>0.49894115885553059</v>
      </c>
      <c r="U149" t="b">
        <v>1</v>
      </c>
      <c r="V149">
        <v>3</v>
      </c>
      <c r="W149">
        <v>28</v>
      </c>
      <c r="X149" t="s">
        <v>108</v>
      </c>
      <c r="Y149" t="s">
        <v>37</v>
      </c>
      <c r="Z149" s="1">
        <v>0.96597935515134159</v>
      </c>
      <c r="AA149" t="s">
        <v>109</v>
      </c>
      <c r="AB149" t="s">
        <v>109</v>
      </c>
      <c r="AC149" t="s">
        <v>109</v>
      </c>
      <c r="AD149" t="s">
        <v>109</v>
      </c>
      <c r="AE149" t="s">
        <v>110</v>
      </c>
      <c r="AF149" t="s">
        <v>109</v>
      </c>
      <c r="AG149" s="1">
        <v>86.8687744140625</v>
      </c>
      <c r="AH149" t="s">
        <v>37</v>
      </c>
      <c r="AI149" t="s">
        <v>37</v>
      </c>
      <c r="AJ149" t="s">
        <v>37</v>
      </c>
    </row>
    <row r="150" spans="1:36" x14ac:dyDescent="0.15">
      <c r="A150">
        <v>137</v>
      </c>
      <c r="B150" t="s">
        <v>228</v>
      </c>
      <c r="C150" t="b">
        <v>0</v>
      </c>
      <c r="D150" t="s">
        <v>37</v>
      </c>
      <c r="E150" t="s">
        <v>195</v>
      </c>
      <c r="F150" t="s">
        <v>141</v>
      </c>
      <c r="G150" t="s">
        <v>106</v>
      </c>
      <c r="H150" t="s">
        <v>107</v>
      </c>
      <c r="I150" s="40" t="s">
        <v>138</v>
      </c>
      <c r="J150" t="s">
        <v>37</v>
      </c>
      <c r="K150" t="s">
        <v>37</v>
      </c>
      <c r="L150" s="40" t="s">
        <v>37</v>
      </c>
      <c r="M150" t="s">
        <v>37</v>
      </c>
      <c r="N150" t="s">
        <v>37</v>
      </c>
      <c r="O150" s="1">
        <v>34.110298156738281</v>
      </c>
      <c r="P150" s="1">
        <v>0.98530000448226929</v>
      </c>
      <c r="Q150" s="1">
        <v>-3.5748999118804932</v>
      </c>
      <c r="R150" s="1">
        <v>90.42681884765625</v>
      </c>
      <c r="S150" t="b">
        <v>1</v>
      </c>
      <c r="T150" s="1">
        <v>0.49894115885553059</v>
      </c>
      <c r="U150" t="b">
        <v>1</v>
      </c>
      <c r="V150">
        <v>3</v>
      </c>
      <c r="W150">
        <v>39</v>
      </c>
      <c r="X150" t="s">
        <v>139</v>
      </c>
      <c r="Y150" t="s">
        <v>37</v>
      </c>
      <c r="Z150" s="1">
        <v>0</v>
      </c>
      <c r="AA150" t="s">
        <v>109</v>
      </c>
      <c r="AB150" t="s">
        <v>109</v>
      </c>
      <c r="AC150" t="s">
        <v>109</v>
      </c>
      <c r="AD150" t="s">
        <v>109</v>
      </c>
      <c r="AE150" t="s">
        <v>109</v>
      </c>
      <c r="AF150" t="s">
        <v>109</v>
      </c>
      <c r="AG150" s="1">
        <v>66.4820556640625</v>
      </c>
      <c r="AH150" t="s">
        <v>37</v>
      </c>
      <c r="AI150" t="s">
        <v>37</v>
      </c>
      <c r="AJ150" t="s">
        <v>37</v>
      </c>
    </row>
    <row r="151" spans="1:36" x14ac:dyDescent="0.15">
      <c r="A151">
        <v>145</v>
      </c>
      <c r="B151" t="s">
        <v>229</v>
      </c>
      <c r="C151" t="b">
        <v>0</v>
      </c>
      <c r="D151" t="s">
        <v>103</v>
      </c>
      <c r="E151" t="s">
        <v>230</v>
      </c>
      <c r="F151" t="s">
        <v>105</v>
      </c>
      <c r="G151" t="s">
        <v>106</v>
      </c>
      <c r="H151" t="s">
        <v>107</v>
      </c>
      <c r="I151" s="41">
        <v>27.554767608642578</v>
      </c>
      <c r="J151" s="1">
        <v>27.503852844238281</v>
      </c>
      <c r="K151" s="1">
        <v>7.2004348039627075E-2</v>
      </c>
      <c r="L151" s="41">
        <v>1094.0477294921875</v>
      </c>
      <c r="M151" s="1">
        <v>1128.8892822265625</v>
      </c>
      <c r="N151" s="1">
        <v>49.273395538330078</v>
      </c>
      <c r="O151" s="1">
        <v>39.094898223876953</v>
      </c>
      <c r="P151" s="1">
        <v>0.99290001392364502</v>
      </c>
      <c r="Q151" s="1">
        <v>-3.7973001003265381</v>
      </c>
      <c r="R151" s="1">
        <v>83.377059936523438</v>
      </c>
      <c r="S151" t="b">
        <v>1</v>
      </c>
      <c r="T151" s="1">
        <v>0.47224495573674224</v>
      </c>
      <c r="U151" t="b">
        <v>1</v>
      </c>
      <c r="V151">
        <v>3</v>
      </c>
      <c r="W151">
        <v>22</v>
      </c>
      <c r="X151" t="s">
        <v>108</v>
      </c>
      <c r="Y151" t="s">
        <v>37</v>
      </c>
      <c r="Z151" s="1">
        <v>0.96706371092114285</v>
      </c>
      <c r="AA151" t="s">
        <v>109</v>
      </c>
      <c r="AB151" t="s">
        <v>110</v>
      </c>
      <c r="AC151" t="s">
        <v>109</v>
      </c>
      <c r="AD151" t="s">
        <v>109</v>
      </c>
      <c r="AE151" t="s">
        <v>109</v>
      </c>
      <c r="AF151" t="s">
        <v>109</v>
      </c>
      <c r="AG151" s="1">
        <v>93.227066040039062</v>
      </c>
      <c r="AH151" s="1">
        <v>66.010604858398438</v>
      </c>
      <c r="AI151" s="1">
        <v>70.546684265136719</v>
      </c>
      <c r="AJ151" s="1">
        <v>84.268318176269531</v>
      </c>
    </row>
    <row r="152" spans="1:36" x14ac:dyDescent="0.15">
      <c r="A152">
        <v>146</v>
      </c>
      <c r="B152" t="s">
        <v>231</v>
      </c>
      <c r="C152" t="b">
        <v>0</v>
      </c>
      <c r="D152" t="s">
        <v>112</v>
      </c>
      <c r="E152" t="s">
        <v>230</v>
      </c>
      <c r="F152" t="s">
        <v>105</v>
      </c>
      <c r="G152" t="s">
        <v>106</v>
      </c>
      <c r="H152" t="s">
        <v>107</v>
      </c>
      <c r="I152" s="41">
        <v>27.207090377807617</v>
      </c>
      <c r="J152" s="1">
        <v>27.277503967285156</v>
      </c>
      <c r="K152" s="1">
        <v>9.9581204354763031E-2</v>
      </c>
      <c r="L152" s="41">
        <v>1350.813232421875</v>
      </c>
      <c r="M152" s="1">
        <v>1295.53076171875</v>
      </c>
      <c r="N152" s="1">
        <v>78.181137084960938</v>
      </c>
      <c r="O152" s="1">
        <v>39.094898223876953</v>
      </c>
      <c r="P152" s="1">
        <v>0.99290001392364502</v>
      </c>
      <c r="Q152" s="1">
        <v>-3.7973001003265381</v>
      </c>
      <c r="R152" s="1">
        <v>83.377059936523438</v>
      </c>
      <c r="S152" t="b">
        <v>1</v>
      </c>
      <c r="T152" s="1">
        <v>0.47224495573674224</v>
      </c>
      <c r="U152" t="b">
        <v>1</v>
      </c>
      <c r="V152">
        <v>3</v>
      </c>
      <c r="W152">
        <v>21</v>
      </c>
      <c r="X152" t="s">
        <v>108</v>
      </c>
      <c r="Y152" t="s">
        <v>37</v>
      </c>
      <c r="Z152" s="1">
        <v>0.96292328592673138</v>
      </c>
      <c r="AA152" t="s">
        <v>109</v>
      </c>
      <c r="AB152" t="s">
        <v>110</v>
      </c>
      <c r="AC152" t="s">
        <v>109</v>
      </c>
      <c r="AD152" t="s">
        <v>109</v>
      </c>
      <c r="AE152" t="s">
        <v>109</v>
      </c>
      <c r="AF152" t="s">
        <v>109</v>
      </c>
      <c r="AG152" s="1">
        <v>93.340469360351562</v>
      </c>
      <c r="AH152" s="1">
        <v>70.773483276367188</v>
      </c>
      <c r="AI152" s="1">
        <v>66.577613830566406</v>
      </c>
      <c r="AJ152" s="1">
        <v>84.041511535644531</v>
      </c>
    </row>
    <row r="153" spans="1:36" x14ac:dyDescent="0.15">
      <c r="A153">
        <v>147</v>
      </c>
      <c r="B153" t="s">
        <v>232</v>
      </c>
      <c r="C153" t="b">
        <v>0</v>
      </c>
      <c r="D153" t="s">
        <v>114</v>
      </c>
      <c r="E153" t="s">
        <v>230</v>
      </c>
      <c r="F153" t="s">
        <v>105</v>
      </c>
      <c r="G153" t="s">
        <v>106</v>
      </c>
      <c r="H153" t="s">
        <v>107</v>
      </c>
      <c r="I153" s="41">
        <v>27.374959945678711</v>
      </c>
      <c r="J153" s="1">
        <v>27.455867767333984</v>
      </c>
      <c r="K153" s="1">
        <v>0.11442228406667709</v>
      </c>
      <c r="L153" s="41">
        <v>1220.078369140625</v>
      </c>
      <c r="M153" s="1">
        <v>1163.06298828125</v>
      </c>
      <c r="N153" s="1">
        <v>80.6318359375</v>
      </c>
      <c r="O153" s="1">
        <v>39.094898223876953</v>
      </c>
      <c r="P153" s="1">
        <v>0.99290001392364502</v>
      </c>
      <c r="Q153" s="1">
        <v>-3.7973001003265381</v>
      </c>
      <c r="R153" s="1">
        <v>83.377059936523438</v>
      </c>
      <c r="S153" t="b">
        <v>1</v>
      </c>
      <c r="T153" s="1">
        <v>0.47224495573674224</v>
      </c>
      <c r="U153" t="b">
        <v>1</v>
      </c>
      <c r="V153">
        <v>3</v>
      </c>
      <c r="W153">
        <v>19</v>
      </c>
      <c r="X153" t="s">
        <v>108</v>
      </c>
      <c r="Y153" t="s">
        <v>37</v>
      </c>
      <c r="Z153" s="1">
        <v>0.94709656046646773</v>
      </c>
      <c r="AA153" t="s">
        <v>109</v>
      </c>
      <c r="AB153" t="s">
        <v>110</v>
      </c>
      <c r="AC153" t="s">
        <v>109</v>
      </c>
      <c r="AD153" t="s">
        <v>109</v>
      </c>
      <c r="AE153" t="s">
        <v>109</v>
      </c>
      <c r="AF153" t="s">
        <v>109</v>
      </c>
      <c r="AG153" s="1">
        <v>93.340469360351562</v>
      </c>
      <c r="AH153" s="1">
        <v>62.041538238525391</v>
      </c>
      <c r="AI153" s="1">
        <v>79.95904541015625</v>
      </c>
      <c r="AJ153" s="1">
        <v>67.938438415527344</v>
      </c>
    </row>
    <row r="154" spans="1:36" x14ac:dyDescent="0.15">
      <c r="A154">
        <v>148</v>
      </c>
      <c r="B154" t="s">
        <v>233</v>
      </c>
      <c r="C154" t="b">
        <v>0</v>
      </c>
      <c r="D154" t="s">
        <v>116</v>
      </c>
      <c r="E154" t="s">
        <v>230</v>
      </c>
      <c r="F154" t="s">
        <v>105</v>
      </c>
      <c r="G154" t="s">
        <v>106</v>
      </c>
      <c r="H154" t="s">
        <v>107</v>
      </c>
      <c r="I154" s="41">
        <v>27.672082901000977</v>
      </c>
      <c r="J154" s="1">
        <v>27.566032409667969</v>
      </c>
      <c r="K154" s="1">
        <v>0.14997804164886475</v>
      </c>
      <c r="L154" s="41">
        <v>1018.9241943359375</v>
      </c>
      <c r="M154" s="1">
        <v>1088.84765625</v>
      </c>
      <c r="N154" s="1">
        <v>98.886619567871094</v>
      </c>
      <c r="O154" s="1">
        <v>39.094898223876953</v>
      </c>
      <c r="P154" s="1">
        <v>0.99290001392364502</v>
      </c>
      <c r="Q154" s="1">
        <v>-3.7973001003265381</v>
      </c>
      <c r="R154" s="1">
        <v>83.377059936523438</v>
      </c>
      <c r="S154" t="b">
        <v>1</v>
      </c>
      <c r="T154" s="1">
        <v>0.47224495573674224</v>
      </c>
      <c r="U154" t="b">
        <v>1</v>
      </c>
      <c r="V154">
        <v>3</v>
      </c>
      <c r="W154">
        <v>21</v>
      </c>
      <c r="X154" t="s">
        <v>108</v>
      </c>
      <c r="Y154" t="s">
        <v>37</v>
      </c>
      <c r="Z154" s="1">
        <v>0.93927817152841875</v>
      </c>
      <c r="AA154" t="s">
        <v>109</v>
      </c>
      <c r="AB154" t="s">
        <v>110</v>
      </c>
      <c r="AC154" t="s">
        <v>109</v>
      </c>
      <c r="AD154" t="s">
        <v>109</v>
      </c>
      <c r="AE154" t="s">
        <v>109</v>
      </c>
      <c r="AF154" t="s">
        <v>109</v>
      </c>
      <c r="AG154" s="1">
        <v>93.453872680664062</v>
      </c>
      <c r="AH154" s="1">
        <v>64.8765869140625</v>
      </c>
      <c r="AI154" s="1">
        <v>67.484832763671875</v>
      </c>
      <c r="AJ154" t="s">
        <v>37</v>
      </c>
    </row>
    <row r="155" spans="1:36" x14ac:dyDescent="0.15">
      <c r="A155">
        <v>149</v>
      </c>
      <c r="B155" t="s">
        <v>234</v>
      </c>
      <c r="C155" t="b">
        <v>0</v>
      </c>
      <c r="D155" t="s">
        <v>118</v>
      </c>
      <c r="E155" t="s">
        <v>230</v>
      </c>
      <c r="F155" t="s">
        <v>105</v>
      </c>
      <c r="G155" t="s">
        <v>106</v>
      </c>
      <c r="H155" t="s">
        <v>107</v>
      </c>
      <c r="I155" s="41">
        <v>27.712392807006836</v>
      </c>
      <c r="J155" s="1">
        <v>27.73583984375</v>
      </c>
      <c r="K155" s="1">
        <v>3.3160466700792313E-2</v>
      </c>
      <c r="L155" s="41">
        <v>994.32061767578125</v>
      </c>
      <c r="M155" s="1">
        <v>980.3822021484375</v>
      </c>
      <c r="N155" s="1">
        <v>19.71185302734375</v>
      </c>
      <c r="O155" s="1">
        <v>39.094898223876953</v>
      </c>
      <c r="P155" s="1">
        <v>0.99290001392364502</v>
      </c>
      <c r="Q155" s="1">
        <v>-3.7973001003265381</v>
      </c>
      <c r="R155" s="1">
        <v>83.377059936523438</v>
      </c>
      <c r="S155" t="b">
        <v>1</v>
      </c>
      <c r="T155" s="1">
        <v>0.47224495573674224</v>
      </c>
      <c r="U155" t="b">
        <v>1</v>
      </c>
      <c r="V155">
        <v>3</v>
      </c>
      <c r="W155">
        <v>19</v>
      </c>
      <c r="X155" t="s">
        <v>108</v>
      </c>
      <c r="Y155" t="s">
        <v>37</v>
      </c>
      <c r="Z155" s="1">
        <v>0.95106137860535522</v>
      </c>
      <c r="AA155" t="s">
        <v>109</v>
      </c>
      <c r="AB155" t="s">
        <v>110</v>
      </c>
      <c r="AC155" t="s">
        <v>109</v>
      </c>
      <c r="AD155" t="s">
        <v>109</v>
      </c>
      <c r="AE155" t="s">
        <v>109</v>
      </c>
      <c r="AF155" t="s">
        <v>109</v>
      </c>
      <c r="AG155" s="1">
        <v>93.522483825683594</v>
      </c>
      <c r="AH155" s="1">
        <v>65.11376953125</v>
      </c>
      <c r="AI155" s="1">
        <v>68.295539855957031</v>
      </c>
      <c r="AJ155" s="1">
        <v>73.750015258789062</v>
      </c>
    </row>
    <row r="156" spans="1:36" x14ac:dyDescent="0.15">
      <c r="A156">
        <v>150</v>
      </c>
      <c r="B156" t="s">
        <v>235</v>
      </c>
      <c r="C156" t="b">
        <v>0</v>
      </c>
      <c r="D156" t="s">
        <v>120</v>
      </c>
      <c r="E156" t="s">
        <v>230</v>
      </c>
      <c r="F156" t="s">
        <v>105</v>
      </c>
      <c r="G156" t="s">
        <v>106</v>
      </c>
      <c r="H156" t="s">
        <v>107</v>
      </c>
      <c r="I156" s="41">
        <v>27.534854888916016</v>
      </c>
      <c r="J156" s="1">
        <v>27.632179260253906</v>
      </c>
      <c r="K156" s="1">
        <v>0.13763879239559174</v>
      </c>
      <c r="L156" s="41">
        <v>1107.337890625</v>
      </c>
      <c r="M156" s="1">
        <v>1045.697021484375</v>
      </c>
      <c r="N156" s="1">
        <v>87.173309326171875</v>
      </c>
      <c r="O156" s="1">
        <v>39.094898223876953</v>
      </c>
      <c r="P156" s="1">
        <v>0.99290001392364502</v>
      </c>
      <c r="Q156" s="1">
        <v>-3.7973001003265381</v>
      </c>
      <c r="R156" s="1">
        <v>83.377059936523438</v>
      </c>
      <c r="S156" t="b">
        <v>1</v>
      </c>
      <c r="T156" s="1">
        <v>0.47224495573674224</v>
      </c>
      <c r="U156" t="b">
        <v>1</v>
      </c>
      <c r="V156">
        <v>3</v>
      </c>
      <c r="W156">
        <v>20</v>
      </c>
      <c r="X156" t="s">
        <v>108</v>
      </c>
      <c r="Y156" t="s">
        <v>37</v>
      </c>
      <c r="Z156" s="1">
        <v>0.93969823044916101</v>
      </c>
      <c r="AA156" t="s">
        <v>109</v>
      </c>
      <c r="AB156" t="s">
        <v>110</v>
      </c>
      <c r="AC156" t="s">
        <v>109</v>
      </c>
      <c r="AD156" t="s">
        <v>109</v>
      </c>
      <c r="AE156" t="s">
        <v>109</v>
      </c>
      <c r="AF156" t="s">
        <v>109</v>
      </c>
      <c r="AG156" s="1">
        <v>93.522483825683594</v>
      </c>
      <c r="AH156" s="1">
        <v>69.545524597167969</v>
      </c>
      <c r="AI156" s="1">
        <v>66.70465087890625</v>
      </c>
      <c r="AJ156" s="1">
        <v>73.295478820800781</v>
      </c>
    </row>
    <row r="157" spans="1:36" x14ac:dyDescent="0.15">
      <c r="A157">
        <v>151</v>
      </c>
      <c r="B157" t="s">
        <v>236</v>
      </c>
      <c r="C157" t="b">
        <v>0</v>
      </c>
      <c r="D157" t="s">
        <v>122</v>
      </c>
      <c r="E157" t="s">
        <v>230</v>
      </c>
      <c r="F157" t="s">
        <v>105</v>
      </c>
      <c r="G157" t="s">
        <v>106</v>
      </c>
      <c r="H157" t="s">
        <v>107</v>
      </c>
      <c r="I157" s="41">
        <v>27.752887725830078</v>
      </c>
      <c r="J157" s="1">
        <v>27.691915512084961</v>
      </c>
      <c r="K157" s="1">
        <v>8.6227729916572571E-2</v>
      </c>
      <c r="L157" s="41">
        <v>970.20233154296875</v>
      </c>
      <c r="M157" s="1">
        <v>1007.43212890625</v>
      </c>
      <c r="N157" s="1">
        <v>52.650928497314453</v>
      </c>
      <c r="O157" s="1">
        <v>39.094898223876953</v>
      </c>
      <c r="P157" s="1">
        <v>0.99290001392364502</v>
      </c>
      <c r="Q157" s="1">
        <v>-3.7973001003265381</v>
      </c>
      <c r="R157" s="1">
        <v>83.377059936523438</v>
      </c>
      <c r="S157" t="b">
        <v>1</v>
      </c>
      <c r="T157" s="1">
        <v>0.47224495573674224</v>
      </c>
      <c r="U157" t="b">
        <v>1</v>
      </c>
      <c r="V157">
        <v>3</v>
      </c>
      <c r="W157">
        <v>21</v>
      </c>
      <c r="X157" t="s">
        <v>108</v>
      </c>
      <c r="Y157" t="s">
        <v>37</v>
      </c>
      <c r="Z157" s="1">
        <v>0.9349297522619523</v>
      </c>
      <c r="AA157" t="s">
        <v>109</v>
      </c>
      <c r="AB157" t="s">
        <v>110</v>
      </c>
      <c r="AC157" t="s">
        <v>109</v>
      </c>
      <c r="AD157" t="s">
        <v>109</v>
      </c>
      <c r="AE157" t="s">
        <v>109</v>
      </c>
      <c r="AF157" t="s">
        <v>109</v>
      </c>
      <c r="AG157" s="1">
        <v>93.522483825683594</v>
      </c>
      <c r="AH157" s="1">
        <v>65.568305969238281</v>
      </c>
      <c r="AI157" t="s">
        <v>37</v>
      </c>
      <c r="AJ157" t="s">
        <v>37</v>
      </c>
    </row>
    <row r="158" spans="1:36" x14ac:dyDescent="0.15">
      <c r="A158">
        <v>152</v>
      </c>
      <c r="B158" t="s">
        <v>237</v>
      </c>
      <c r="C158" t="b">
        <v>0</v>
      </c>
      <c r="D158" t="s">
        <v>124</v>
      </c>
      <c r="E158" t="s">
        <v>230</v>
      </c>
      <c r="F158" t="s">
        <v>105</v>
      </c>
      <c r="G158" t="s">
        <v>106</v>
      </c>
      <c r="H158" t="s">
        <v>107</v>
      </c>
      <c r="I158" s="41">
        <v>29.378156661987305</v>
      </c>
      <c r="J158" s="1">
        <v>29.527658462524414</v>
      </c>
      <c r="K158" s="1">
        <v>0.2114274799823761</v>
      </c>
      <c r="L158" s="41">
        <v>362.122802734375</v>
      </c>
      <c r="M158" s="1">
        <v>332.098876953125</v>
      </c>
      <c r="N158" s="1">
        <v>42.460220336914062</v>
      </c>
      <c r="O158" s="1">
        <v>39.094898223876953</v>
      </c>
      <c r="P158" s="1">
        <v>0.99290001392364502</v>
      </c>
      <c r="Q158" s="1">
        <v>-3.7973001003265381</v>
      </c>
      <c r="R158" s="1">
        <v>83.377059936523438</v>
      </c>
      <c r="S158" t="b">
        <v>1</v>
      </c>
      <c r="T158" s="1">
        <v>0.47224495573674224</v>
      </c>
      <c r="U158" t="b">
        <v>1</v>
      </c>
      <c r="V158">
        <v>3</v>
      </c>
      <c r="W158">
        <v>23</v>
      </c>
      <c r="X158" t="s">
        <v>108</v>
      </c>
      <c r="Y158" t="s">
        <v>37</v>
      </c>
      <c r="Z158" s="1">
        <v>0.95271978977871652</v>
      </c>
      <c r="AA158" t="s">
        <v>109</v>
      </c>
      <c r="AB158" t="s">
        <v>110</v>
      </c>
      <c r="AC158" t="s">
        <v>109</v>
      </c>
      <c r="AD158" t="s">
        <v>109</v>
      </c>
      <c r="AE158" t="s">
        <v>109</v>
      </c>
      <c r="AF158" t="s">
        <v>109</v>
      </c>
      <c r="AG158" s="1">
        <v>93.408843994140625</v>
      </c>
      <c r="AH158" s="1">
        <v>65.000129699707031</v>
      </c>
      <c r="AI158" s="1">
        <v>67.045562744140625</v>
      </c>
      <c r="AJ158" t="s">
        <v>37</v>
      </c>
    </row>
    <row r="159" spans="1:36" x14ac:dyDescent="0.15">
      <c r="A159">
        <v>153</v>
      </c>
      <c r="B159" t="s">
        <v>238</v>
      </c>
      <c r="C159" t="b">
        <v>0</v>
      </c>
      <c r="D159" t="s">
        <v>126</v>
      </c>
      <c r="E159" t="s">
        <v>230</v>
      </c>
      <c r="F159" t="s">
        <v>105</v>
      </c>
      <c r="G159" t="s">
        <v>106</v>
      </c>
      <c r="H159" t="s">
        <v>107</v>
      </c>
      <c r="I159" s="41">
        <v>27.99022102355957</v>
      </c>
      <c r="J159" s="1">
        <v>27.850486755371094</v>
      </c>
      <c r="K159" s="1">
        <v>0.19761544466018677</v>
      </c>
      <c r="L159" s="41">
        <v>840.1595458984375</v>
      </c>
      <c r="M159" s="1">
        <v>917.73541259765625</v>
      </c>
      <c r="N159" s="1">
        <v>109.70883941650391</v>
      </c>
      <c r="O159" s="1">
        <v>39.094898223876953</v>
      </c>
      <c r="P159" s="1">
        <v>0.99290001392364502</v>
      </c>
      <c r="Q159" s="1">
        <v>-3.7973001003265381</v>
      </c>
      <c r="R159" s="1">
        <v>83.377059936523438</v>
      </c>
      <c r="S159" t="b">
        <v>1</v>
      </c>
      <c r="T159" s="1">
        <v>0.47224495573674224</v>
      </c>
      <c r="U159" t="b">
        <v>1</v>
      </c>
      <c r="V159">
        <v>3</v>
      </c>
      <c r="W159">
        <v>19</v>
      </c>
      <c r="X159" t="s">
        <v>108</v>
      </c>
      <c r="Y159" t="s">
        <v>37</v>
      </c>
      <c r="Z159" s="1">
        <v>0.9571285403713794</v>
      </c>
      <c r="AA159" t="s">
        <v>109</v>
      </c>
      <c r="AB159" t="s">
        <v>109</v>
      </c>
      <c r="AC159" t="s">
        <v>109</v>
      </c>
      <c r="AD159" t="s">
        <v>109</v>
      </c>
      <c r="AE159" t="s">
        <v>109</v>
      </c>
      <c r="AF159" t="s">
        <v>109</v>
      </c>
      <c r="AG159" s="1">
        <v>93.376960754394531</v>
      </c>
      <c r="AH159" t="s">
        <v>37</v>
      </c>
      <c r="AI159" t="s">
        <v>37</v>
      </c>
      <c r="AJ159" t="s">
        <v>37</v>
      </c>
    </row>
    <row r="160" spans="1:36" x14ac:dyDescent="0.15">
      <c r="A160">
        <v>154</v>
      </c>
      <c r="B160" t="s">
        <v>239</v>
      </c>
      <c r="C160" t="b">
        <v>0</v>
      </c>
      <c r="D160" t="s">
        <v>128</v>
      </c>
      <c r="E160" t="s">
        <v>230</v>
      </c>
      <c r="F160" t="s">
        <v>105</v>
      </c>
      <c r="G160" t="s">
        <v>106</v>
      </c>
      <c r="H160" t="s">
        <v>107</v>
      </c>
      <c r="I160" s="41">
        <v>27.86163330078125</v>
      </c>
      <c r="J160" s="1">
        <v>27.818977355957031</v>
      </c>
      <c r="K160" s="1">
        <v>6.0324616730213165E-2</v>
      </c>
      <c r="L160" s="41">
        <v>908.2904052734375</v>
      </c>
      <c r="M160" s="1">
        <v>932.40203857421875</v>
      </c>
      <c r="N160" s="1">
        <v>34.0989990234375</v>
      </c>
      <c r="O160" s="1">
        <v>39.094898223876953</v>
      </c>
      <c r="P160" s="1">
        <v>0.99290001392364502</v>
      </c>
      <c r="Q160" s="1">
        <v>-3.7973001003265381</v>
      </c>
      <c r="R160" s="1">
        <v>83.377059936523438</v>
      </c>
      <c r="S160" t="b">
        <v>1</v>
      </c>
      <c r="T160" s="1">
        <v>0.47224495573674224</v>
      </c>
      <c r="U160" t="b">
        <v>1</v>
      </c>
      <c r="V160">
        <v>3</v>
      </c>
      <c r="W160">
        <v>21</v>
      </c>
      <c r="X160" t="s">
        <v>108</v>
      </c>
      <c r="Y160" t="s">
        <v>37</v>
      </c>
      <c r="Z160" s="1">
        <v>0.94791535385767134</v>
      </c>
      <c r="AA160" t="s">
        <v>109</v>
      </c>
      <c r="AB160" t="s">
        <v>110</v>
      </c>
      <c r="AC160" t="s">
        <v>109</v>
      </c>
      <c r="AD160" t="s">
        <v>109</v>
      </c>
      <c r="AE160" t="s">
        <v>109</v>
      </c>
      <c r="AF160" t="s">
        <v>109</v>
      </c>
      <c r="AG160" s="1">
        <v>93.263435363769531</v>
      </c>
      <c r="AH160" s="1">
        <v>65.676605224609375</v>
      </c>
      <c r="AI160" t="s">
        <v>37</v>
      </c>
      <c r="AJ160" t="s">
        <v>37</v>
      </c>
    </row>
    <row r="161" spans="1:36" x14ac:dyDescent="0.15">
      <c r="A161">
        <v>155</v>
      </c>
      <c r="B161" t="s">
        <v>240</v>
      </c>
      <c r="C161" t="b">
        <v>0</v>
      </c>
      <c r="D161" t="s">
        <v>130</v>
      </c>
      <c r="E161" t="s">
        <v>230</v>
      </c>
      <c r="F161" t="s">
        <v>105</v>
      </c>
      <c r="G161" t="s">
        <v>106</v>
      </c>
      <c r="H161" t="s">
        <v>107</v>
      </c>
      <c r="I161" s="41">
        <v>27.618247985839844</v>
      </c>
      <c r="J161" s="1">
        <v>27.579936981201172</v>
      </c>
      <c r="K161" s="1">
        <v>5.4181292653083801E-2</v>
      </c>
      <c r="L161" s="41">
        <v>1052.73486328125</v>
      </c>
      <c r="M161" s="1">
        <v>1077.7684326171875</v>
      </c>
      <c r="N161" s="1">
        <v>35.402812957763672</v>
      </c>
      <c r="O161" s="1">
        <v>39.094898223876953</v>
      </c>
      <c r="P161" s="1">
        <v>0.99290001392364502</v>
      </c>
      <c r="Q161" s="1">
        <v>-3.7973001003265381</v>
      </c>
      <c r="R161" s="1">
        <v>83.377059936523438</v>
      </c>
      <c r="S161" t="b">
        <v>1</v>
      </c>
      <c r="T161" s="1">
        <v>0.47224495573674224</v>
      </c>
      <c r="U161" t="b">
        <v>1</v>
      </c>
      <c r="V161">
        <v>3</v>
      </c>
      <c r="W161">
        <v>21</v>
      </c>
      <c r="X161" t="s">
        <v>108</v>
      </c>
      <c r="Y161" t="s">
        <v>37</v>
      </c>
      <c r="Z161" s="1">
        <v>0.91036455934113936</v>
      </c>
      <c r="AA161" t="s">
        <v>109</v>
      </c>
      <c r="AB161" t="s">
        <v>110</v>
      </c>
      <c r="AC161" t="s">
        <v>109</v>
      </c>
      <c r="AD161" t="s">
        <v>109</v>
      </c>
      <c r="AE161" t="s">
        <v>109</v>
      </c>
      <c r="AF161" t="s">
        <v>109</v>
      </c>
      <c r="AG161" s="1">
        <v>93.263435363769531</v>
      </c>
      <c r="AH161" s="1">
        <v>65.790130615234375</v>
      </c>
      <c r="AI161" t="s">
        <v>37</v>
      </c>
      <c r="AJ161" t="s">
        <v>37</v>
      </c>
    </row>
    <row r="162" spans="1:36" x14ac:dyDescent="0.15">
      <c r="A162">
        <v>156</v>
      </c>
      <c r="B162" t="s">
        <v>241</v>
      </c>
      <c r="C162" t="b">
        <v>0</v>
      </c>
      <c r="D162" t="s">
        <v>132</v>
      </c>
      <c r="E162" t="s">
        <v>230</v>
      </c>
      <c r="F162" t="s">
        <v>105</v>
      </c>
      <c r="G162" t="s">
        <v>106</v>
      </c>
      <c r="H162" t="s">
        <v>107</v>
      </c>
      <c r="I162" s="41">
        <v>27.958770751953125</v>
      </c>
      <c r="J162" s="1">
        <v>28.012054443359375</v>
      </c>
      <c r="K162" s="1">
        <v>7.5354516506195068E-2</v>
      </c>
      <c r="L162" s="41">
        <v>856.335693359375</v>
      </c>
      <c r="M162" s="1">
        <v>829.5426025390625</v>
      </c>
      <c r="N162" s="1">
        <v>37.891151428222656</v>
      </c>
      <c r="O162" s="1">
        <v>39.094898223876953</v>
      </c>
      <c r="P162" s="1">
        <v>0.99290001392364502</v>
      </c>
      <c r="Q162" s="1">
        <v>-3.7973001003265381</v>
      </c>
      <c r="R162" s="1">
        <v>83.377059936523438</v>
      </c>
      <c r="S162" t="b">
        <v>1</v>
      </c>
      <c r="T162" s="1">
        <v>0.47224495573674224</v>
      </c>
      <c r="U162" t="b">
        <v>1</v>
      </c>
      <c r="V162">
        <v>3</v>
      </c>
      <c r="W162">
        <v>21</v>
      </c>
      <c r="X162" t="s">
        <v>108</v>
      </c>
      <c r="Y162" t="s">
        <v>37</v>
      </c>
      <c r="Z162" s="1">
        <v>0.95272829229343581</v>
      </c>
      <c r="AA162" t="s">
        <v>109</v>
      </c>
      <c r="AB162" t="s">
        <v>109</v>
      </c>
      <c r="AC162" t="s">
        <v>109</v>
      </c>
      <c r="AD162" t="s">
        <v>109</v>
      </c>
      <c r="AE162" t="s">
        <v>109</v>
      </c>
      <c r="AF162" t="s">
        <v>109</v>
      </c>
      <c r="AG162" s="1">
        <v>93.376960754394531</v>
      </c>
      <c r="AH162" t="s">
        <v>37</v>
      </c>
      <c r="AI162" t="s">
        <v>37</v>
      </c>
      <c r="AJ162" t="s">
        <v>37</v>
      </c>
    </row>
    <row r="163" spans="1:36" x14ac:dyDescent="0.15">
      <c r="A163">
        <v>157</v>
      </c>
      <c r="B163" t="s">
        <v>242</v>
      </c>
      <c r="C163" t="b">
        <v>0</v>
      </c>
      <c r="D163" t="s">
        <v>37</v>
      </c>
      <c r="E163" t="s">
        <v>230</v>
      </c>
      <c r="F163" t="s">
        <v>134</v>
      </c>
      <c r="G163" t="s">
        <v>106</v>
      </c>
      <c r="H163" t="s">
        <v>107</v>
      </c>
      <c r="I163" s="41">
        <v>27.718364715576172</v>
      </c>
      <c r="J163" s="1">
        <v>27.794269561767578</v>
      </c>
      <c r="K163" s="1">
        <v>0.10734566301107407</v>
      </c>
      <c r="L163" s="41">
        <v>1000</v>
      </c>
      <c r="M163" t="s">
        <v>37</v>
      </c>
      <c r="N163" t="s">
        <v>37</v>
      </c>
      <c r="O163" s="1">
        <v>39.094898223876953</v>
      </c>
      <c r="P163" s="1">
        <v>0.99290001392364502</v>
      </c>
      <c r="Q163" s="1">
        <v>-3.7973001003265381</v>
      </c>
      <c r="R163" s="1">
        <v>83.377059936523438</v>
      </c>
      <c r="S163" t="b">
        <v>1</v>
      </c>
      <c r="T163" s="1">
        <v>0.47224495573674224</v>
      </c>
      <c r="U163" t="b">
        <v>1</v>
      </c>
      <c r="V163">
        <v>3</v>
      </c>
      <c r="W163">
        <v>20</v>
      </c>
      <c r="X163" t="s">
        <v>108</v>
      </c>
      <c r="Y163" t="s">
        <v>37</v>
      </c>
      <c r="Z163" s="1">
        <v>0.95342347396779403</v>
      </c>
      <c r="AA163" t="s">
        <v>109</v>
      </c>
      <c r="AB163" t="s">
        <v>110</v>
      </c>
      <c r="AC163" t="s">
        <v>109</v>
      </c>
      <c r="AD163" t="s">
        <v>109</v>
      </c>
      <c r="AE163" t="s">
        <v>109</v>
      </c>
      <c r="AF163" t="s">
        <v>109</v>
      </c>
      <c r="AG163" s="1">
        <v>93.444084167480469</v>
      </c>
      <c r="AH163" s="1">
        <v>65.6690673828125</v>
      </c>
      <c r="AI163" t="s">
        <v>37</v>
      </c>
      <c r="AJ163" t="s">
        <v>37</v>
      </c>
    </row>
    <row r="164" spans="1:36" x14ac:dyDescent="0.15">
      <c r="A164">
        <v>158</v>
      </c>
      <c r="B164" t="s">
        <v>243</v>
      </c>
      <c r="C164" t="b">
        <v>0</v>
      </c>
      <c r="D164" t="s">
        <v>37</v>
      </c>
      <c r="E164" t="s">
        <v>230</v>
      </c>
      <c r="F164" t="s">
        <v>134</v>
      </c>
      <c r="G164" t="s">
        <v>106</v>
      </c>
      <c r="H164" t="s">
        <v>107</v>
      </c>
      <c r="I164" s="41">
        <v>30.939023971557617</v>
      </c>
      <c r="J164" s="1">
        <v>31.317840576171875</v>
      </c>
      <c r="K164" s="1">
        <v>0.53572624921798706</v>
      </c>
      <c r="L164" s="41">
        <v>100</v>
      </c>
      <c r="M164" t="s">
        <v>37</v>
      </c>
      <c r="N164" t="s">
        <v>37</v>
      </c>
      <c r="O164" s="1">
        <v>39.094898223876953</v>
      </c>
      <c r="P164" s="1">
        <v>0.99290001392364502</v>
      </c>
      <c r="Q164" s="1">
        <v>-3.7973001003265381</v>
      </c>
      <c r="R164" s="1">
        <v>83.377059936523438</v>
      </c>
      <c r="S164" t="b">
        <v>1</v>
      </c>
      <c r="T164" s="1">
        <v>0.47224495573674224</v>
      </c>
      <c r="U164" t="b">
        <v>1</v>
      </c>
      <c r="V164">
        <v>3</v>
      </c>
      <c r="W164">
        <v>23</v>
      </c>
      <c r="X164" t="s">
        <v>108</v>
      </c>
      <c r="Y164" t="s">
        <v>37</v>
      </c>
      <c r="Z164" s="1">
        <v>0.95946532772919779</v>
      </c>
      <c r="AA164" t="s">
        <v>109</v>
      </c>
      <c r="AB164" t="s">
        <v>110</v>
      </c>
      <c r="AC164" t="s">
        <v>109</v>
      </c>
      <c r="AD164" t="s">
        <v>109</v>
      </c>
      <c r="AE164" t="s">
        <v>110</v>
      </c>
      <c r="AF164" t="s">
        <v>109</v>
      </c>
      <c r="AG164" s="1">
        <v>93.330718994140625</v>
      </c>
      <c r="AH164" s="1">
        <v>88.22918701171875</v>
      </c>
      <c r="AI164" s="1">
        <v>66.576011657714844</v>
      </c>
      <c r="AJ164" t="s">
        <v>37</v>
      </c>
    </row>
    <row r="165" spans="1:36" x14ac:dyDescent="0.15">
      <c r="A165">
        <v>159</v>
      </c>
      <c r="B165" t="s">
        <v>244</v>
      </c>
      <c r="C165" t="b">
        <v>0</v>
      </c>
      <c r="D165" t="s">
        <v>37</v>
      </c>
      <c r="E165" t="s">
        <v>230</v>
      </c>
      <c r="F165" t="s">
        <v>134</v>
      </c>
      <c r="G165" t="s">
        <v>106</v>
      </c>
      <c r="H165" t="s">
        <v>107</v>
      </c>
      <c r="I165" s="41">
        <v>35.456226348876953</v>
      </c>
      <c r="J165" s="1">
        <v>35.388870239257812</v>
      </c>
      <c r="K165" s="1">
        <v>9.5255926251411438E-2</v>
      </c>
      <c r="L165" s="41">
        <v>10</v>
      </c>
      <c r="M165" t="s">
        <v>37</v>
      </c>
      <c r="N165" t="s">
        <v>37</v>
      </c>
      <c r="O165" s="1">
        <v>39.094898223876953</v>
      </c>
      <c r="P165" s="1">
        <v>0.99290001392364502</v>
      </c>
      <c r="Q165" s="1">
        <v>-3.7973001003265381</v>
      </c>
      <c r="R165" s="1">
        <v>83.377059936523438</v>
      </c>
      <c r="S165" t="b">
        <v>1</v>
      </c>
      <c r="T165" s="1">
        <v>0.47224495573674224</v>
      </c>
      <c r="U165" t="b">
        <v>1</v>
      </c>
      <c r="V165">
        <v>3</v>
      </c>
      <c r="W165">
        <v>29</v>
      </c>
      <c r="X165" t="s">
        <v>108</v>
      </c>
      <c r="Y165" t="s">
        <v>37</v>
      </c>
      <c r="Z165" s="1">
        <v>0.94239016026641065</v>
      </c>
      <c r="AA165" t="s">
        <v>109</v>
      </c>
      <c r="AB165" t="s">
        <v>110</v>
      </c>
      <c r="AC165" t="s">
        <v>109</v>
      </c>
      <c r="AD165" t="s">
        <v>109</v>
      </c>
      <c r="AE165" t="s">
        <v>109</v>
      </c>
      <c r="AF165" t="s">
        <v>109</v>
      </c>
      <c r="AG165" s="1">
        <v>93.330718994140625</v>
      </c>
      <c r="AH165" s="1">
        <v>72.697845458984375</v>
      </c>
      <c r="AI165" t="s">
        <v>37</v>
      </c>
      <c r="AJ165" t="s">
        <v>37</v>
      </c>
    </row>
    <row r="166" spans="1:36" x14ac:dyDescent="0.15">
      <c r="A166">
        <v>160</v>
      </c>
      <c r="B166" t="s">
        <v>245</v>
      </c>
      <c r="C166" t="b">
        <v>0</v>
      </c>
      <c r="D166" t="s">
        <v>37</v>
      </c>
      <c r="E166" t="s">
        <v>230</v>
      </c>
      <c r="F166" t="s">
        <v>134</v>
      </c>
      <c r="G166" t="s">
        <v>106</v>
      </c>
      <c r="H166" t="s">
        <v>107</v>
      </c>
      <c r="I166" s="40" t="s">
        <v>138</v>
      </c>
      <c r="J166" t="s">
        <v>37</v>
      </c>
      <c r="K166" t="s">
        <v>37</v>
      </c>
      <c r="L166" s="41">
        <v>1</v>
      </c>
      <c r="M166" t="s">
        <v>37</v>
      </c>
      <c r="N166" t="s">
        <v>37</v>
      </c>
      <c r="O166" s="1">
        <v>39.094898223876953</v>
      </c>
      <c r="P166" s="1">
        <v>0.99290001392364502</v>
      </c>
      <c r="Q166" s="1">
        <v>-3.7973001003265381</v>
      </c>
      <c r="R166" s="1">
        <v>83.377059936523438</v>
      </c>
      <c r="S166" t="b">
        <v>1</v>
      </c>
      <c r="T166" s="1">
        <v>0.47224495573674224</v>
      </c>
      <c r="U166" t="b">
        <v>1</v>
      </c>
      <c r="V166">
        <v>3</v>
      </c>
      <c r="W166">
        <v>34</v>
      </c>
      <c r="X166" t="s">
        <v>139</v>
      </c>
      <c r="Y166" t="s">
        <v>37</v>
      </c>
      <c r="Z166" s="1">
        <v>0</v>
      </c>
      <c r="AA166" t="s">
        <v>110</v>
      </c>
      <c r="AB166" t="s">
        <v>109</v>
      </c>
      <c r="AC166" t="s">
        <v>109</v>
      </c>
      <c r="AD166" t="s">
        <v>109</v>
      </c>
      <c r="AE166" t="s">
        <v>109</v>
      </c>
      <c r="AF166" t="s">
        <v>109</v>
      </c>
      <c r="AG166" s="1">
        <v>60.000701904296875</v>
      </c>
      <c r="AH166" t="s">
        <v>37</v>
      </c>
      <c r="AI166" t="s">
        <v>37</v>
      </c>
      <c r="AJ166" t="s">
        <v>37</v>
      </c>
    </row>
    <row r="167" spans="1:36" x14ac:dyDescent="0.15">
      <c r="A167">
        <v>161</v>
      </c>
      <c r="B167" t="s">
        <v>246</v>
      </c>
      <c r="C167" t="b">
        <v>0</v>
      </c>
      <c r="D167" t="s">
        <v>37</v>
      </c>
      <c r="E167" t="s">
        <v>230</v>
      </c>
      <c r="F167" t="s">
        <v>141</v>
      </c>
      <c r="G167" t="s">
        <v>106</v>
      </c>
      <c r="H167" t="s">
        <v>107</v>
      </c>
      <c r="I167" s="40" t="s">
        <v>138</v>
      </c>
      <c r="J167" t="s">
        <v>37</v>
      </c>
      <c r="K167" t="s">
        <v>37</v>
      </c>
      <c r="L167" s="40" t="s">
        <v>37</v>
      </c>
      <c r="M167" t="s">
        <v>37</v>
      </c>
      <c r="N167" t="s">
        <v>37</v>
      </c>
      <c r="O167" s="1">
        <v>39.094898223876953</v>
      </c>
      <c r="P167" s="1">
        <v>0.99290001392364502</v>
      </c>
      <c r="Q167" s="1">
        <v>-3.7973001003265381</v>
      </c>
      <c r="R167" s="1">
        <v>83.377059936523438</v>
      </c>
      <c r="S167" t="b">
        <v>1</v>
      </c>
      <c r="T167" s="1">
        <v>0.47224495573674224</v>
      </c>
      <c r="U167" t="b">
        <v>1</v>
      </c>
      <c r="V167">
        <v>3</v>
      </c>
      <c r="W167">
        <v>39</v>
      </c>
      <c r="X167" t="s">
        <v>139</v>
      </c>
      <c r="Y167" t="s">
        <v>37</v>
      </c>
      <c r="Z167" s="1">
        <v>0</v>
      </c>
      <c r="AA167" t="s">
        <v>109</v>
      </c>
      <c r="AB167" t="s">
        <v>109</v>
      </c>
      <c r="AC167" t="s">
        <v>109</v>
      </c>
      <c r="AD167" t="s">
        <v>109</v>
      </c>
      <c r="AE167" t="s">
        <v>109</v>
      </c>
      <c r="AF167" t="s">
        <v>109</v>
      </c>
      <c r="AG167" s="1">
        <v>60.000301361083984</v>
      </c>
      <c r="AH167" t="s">
        <v>37</v>
      </c>
      <c r="AI167" t="s">
        <v>37</v>
      </c>
      <c r="AJ167" t="s">
        <v>37</v>
      </c>
    </row>
    <row r="168" spans="1:36" x14ac:dyDescent="0.15">
      <c r="A168">
        <v>169</v>
      </c>
      <c r="B168" t="s">
        <v>247</v>
      </c>
      <c r="C168" t="b">
        <v>0</v>
      </c>
      <c r="D168" t="s">
        <v>103</v>
      </c>
      <c r="E168" t="s">
        <v>230</v>
      </c>
      <c r="F168" t="s">
        <v>105</v>
      </c>
      <c r="G168" t="s">
        <v>106</v>
      </c>
      <c r="H168" t="s">
        <v>107</v>
      </c>
      <c r="I168" s="41">
        <v>27.452938079833984</v>
      </c>
      <c r="J168" s="1">
        <v>27.503852844238281</v>
      </c>
      <c r="K168" s="1">
        <v>7.2004348039627075E-2</v>
      </c>
      <c r="L168" s="41">
        <v>1163.7308349609375</v>
      </c>
      <c r="M168" s="1">
        <v>1128.8892822265625</v>
      </c>
      <c r="N168" s="1">
        <v>49.273395538330078</v>
      </c>
      <c r="O168" s="1">
        <v>39.094898223876953</v>
      </c>
      <c r="P168" s="1">
        <v>0.99290001392364502</v>
      </c>
      <c r="Q168" s="1">
        <v>-3.7973001003265381</v>
      </c>
      <c r="R168" s="1">
        <v>83.377059936523438</v>
      </c>
      <c r="S168" t="b">
        <v>1</v>
      </c>
      <c r="T168" s="1">
        <v>0.47224495573674224</v>
      </c>
      <c r="U168" t="b">
        <v>1</v>
      </c>
      <c r="V168">
        <v>3</v>
      </c>
      <c r="W168">
        <v>20</v>
      </c>
      <c r="X168" t="s">
        <v>108</v>
      </c>
      <c r="Y168" t="s">
        <v>37</v>
      </c>
      <c r="Z168" s="1">
        <v>0.95260275739228828</v>
      </c>
      <c r="AA168" t="s">
        <v>109</v>
      </c>
      <c r="AB168" t="s">
        <v>110</v>
      </c>
      <c r="AC168" t="s">
        <v>109</v>
      </c>
      <c r="AD168" t="s">
        <v>109</v>
      </c>
      <c r="AE168" t="s">
        <v>109</v>
      </c>
      <c r="AF168" t="s">
        <v>109</v>
      </c>
      <c r="AG168" s="1">
        <v>93.340469360351562</v>
      </c>
      <c r="AH168" s="1">
        <v>66.804420471191406</v>
      </c>
      <c r="AI168" s="1">
        <v>61.134323120117188</v>
      </c>
      <c r="AJ168" s="1">
        <v>64.082771301269531</v>
      </c>
    </row>
    <row r="169" spans="1:36" x14ac:dyDescent="0.15">
      <c r="A169">
        <v>170</v>
      </c>
      <c r="B169" t="s">
        <v>248</v>
      </c>
      <c r="C169" t="b">
        <v>0</v>
      </c>
      <c r="D169" t="s">
        <v>112</v>
      </c>
      <c r="E169" t="s">
        <v>230</v>
      </c>
      <c r="F169" t="s">
        <v>105</v>
      </c>
      <c r="G169" t="s">
        <v>106</v>
      </c>
      <c r="H169" t="s">
        <v>107</v>
      </c>
      <c r="I169" s="41">
        <v>27.347919464111328</v>
      </c>
      <c r="J169" s="1">
        <v>27.277503967285156</v>
      </c>
      <c r="K169" s="1">
        <v>9.9581204354763031E-2</v>
      </c>
      <c r="L169" s="41">
        <v>1240.2484130859375</v>
      </c>
      <c r="M169" s="1">
        <v>1295.53076171875</v>
      </c>
      <c r="N169" s="1">
        <v>78.181137084960938</v>
      </c>
      <c r="O169" s="1">
        <v>39.094898223876953</v>
      </c>
      <c r="P169" s="1">
        <v>0.99290001392364502</v>
      </c>
      <c r="Q169" s="1">
        <v>-3.7973001003265381</v>
      </c>
      <c r="R169" s="1">
        <v>83.377059936523438</v>
      </c>
      <c r="S169" t="b">
        <v>1</v>
      </c>
      <c r="T169" s="1">
        <v>0.47224495573674224</v>
      </c>
      <c r="U169" t="b">
        <v>1</v>
      </c>
      <c r="V169">
        <v>3</v>
      </c>
      <c r="W169">
        <v>21</v>
      </c>
      <c r="X169" t="s">
        <v>108</v>
      </c>
      <c r="Y169" t="s">
        <v>37</v>
      </c>
      <c r="Z169" s="1">
        <v>0.93877104710665671</v>
      </c>
      <c r="AA169" t="s">
        <v>109</v>
      </c>
      <c r="AB169" t="s">
        <v>110</v>
      </c>
      <c r="AC169" t="s">
        <v>109</v>
      </c>
      <c r="AD169" t="s">
        <v>109</v>
      </c>
      <c r="AE169" t="s">
        <v>109</v>
      </c>
      <c r="AF169" t="s">
        <v>109</v>
      </c>
      <c r="AG169" s="1">
        <v>93.453872680664062</v>
      </c>
      <c r="AH169" s="1">
        <v>65.556999206542969</v>
      </c>
      <c r="AI169" s="1">
        <v>63.175556182861328</v>
      </c>
      <c r="AJ169" s="1">
        <v>69.52606201171875</v>
      </c>
    </row>
    <row r="170" spans="1:36" x14ac:dyDescent="0.15">
      <c r="A170">
        <v>171</v>
      </c>
      <c r="B170" t="s">
        <v>249</v>
      </c>
      <c r="C170" t="b">
        <v>0</v>
      </c>
      <c r="D170" t="s">
        <v>114</v>
      </c>
      <c r="E170" t="s">
        <v>230</v>
      </c>
      <c r="F170" t="s">
        <v>105</v>
      </c>
      <c r="G170" t="s">
        <v>106</v>
      </c>
      <c r="H170" t="s">
        <v>107</v>
      </c>
      <c r="I170" s="41">
        <v>27.536777496337891</v>
      </c>
      <c r="J170" s="1">
        <v>27.455867767333984</v>
      </c>
      <c r="K170" s="1">
        <v>0.11442228406667709</v>
      </c>
      <c r="L170" s="41">
        <v>1106.0477294921875</v>
      </c>
      <c r="M170" s="1">
        <v>1163.06298828125</v>
      </c>
      <c r="N170" s="1">
        <v>80.6318359375</v>
      </c>
      <c r="O170" s="1">
        <v>39.094898223876953</v>
      </c>
      <c r="P170" s="1">
        <v>0.99290001392364502</v>
      </c>
      <c r="Q170" s="1">
        <v>-3.7973001003265381</v>
      </c>
      <c r="R170" s="1">
        <v>83.377059936523438</v>
      </c>
      <c r="S170" t="b">
        <v>1</v>
      </c>
      <c r="T170" s="1">
        <v>0.47224495573674224</v>
      </c>
      <c r="U170" t="b">
        <v>1</v>
      </c>
      <c r="V170">
        <v>3</v>
      </c>
      <c r="W170">
        <v>21</v>
      </c>
      <c r="X170" t="s">
        <v>108</v>
      </c>
      <c r="Y170" t="s">
        <v>37</v>
      </c>
      <c r="Z170" s="1">
        <v>0.94662344584135116</v>
      </c>
      <c r="AA170" t="s">
        <v>109</v>
      </c>
      <c r="AB170" t="s">
        <v>110</v>
      </c>
      <c r="AC170" t="s">
        <v>109</v>
      </c>
      <c r="AD170" t="s">
        <v>109</v>
      </c>
      <c r="AE170" t="s">
        <v>109</v>
      </c>
      <c r="AF170" t="s">
        <v>109</v>
      </c>
      <c r="AG170" s="1">
        <v>93.453872680664062</v>
      </c>
      <c r="AH170" s="1">
        <v>65.443595886230469</v>
      </c>
      <c r="AI170" s="1">
        <v>78.711624145507812</v>
      </c>
      <c r="AJ170" t="s">
        <v>37</v>
      </c>
    </row>
    <row r="171" spans="1:36" x14ac:dyDescent="0.15">
      <c r="A171">
        <v>172</v>
      </c>
      <c r="B171" t="s">
        <v>250</v>
      </c>
      <c r="C171" t="b">
        <v>0</v>
      </c>
      <c r="D171" t="s">
        <v>116</v>
      </c>
      <c r="E171" t="s">
        <v>230</v>
      </c>
      <c r="F171" t="s">
        <v>105</v>
      </c>
      <c r="G171" t="s">
        <v>106</v>
      </c>
      <c r="H171" t="s">
        <v>107</v>
      </c>
      <c r="I171" s="41">
        <v>27.459981918334961</v>
      </c>
      <c r="J171" s="1">
        <v>27.566032409667969</v>
      </c>
      <c r="K171" s="1">
        <v>0.14997804164886475</v>
      </c>
      <c r="L171" s="41">
        <v>1158.77099609375</v>
      </c>
      <c r="M171" s="1">
        <v>1088.84765625</v>
      </c>
      <c r="N171" s="1">
        <v>98.886619567871094</v>
      </c>
      <c r="O171" s="1">
        <v>39.094898223876953</v>
      </c>
      <c r="P171" s="1">
        <v>0.99290001392364502</v>
      </c>
      <c r="Q171" s="1">
        <v>-3.7973001003265381</v>
      </c>
      <c r="R171" s="1">
        <v>83.377059936523438</v>
      </c>
      <c r="S171" t="b">
        <v>1</v>
      </c>
      <c r="T171" s="1">
        <v>0.47224495573674224</v>
      </c>
      <c r="U171" t="b">
        <v>1</v>
      </c>
      <c r="V171">
        <v>3</v>
      </c>
      <c r="W171">
        <v>21</v>
      </c>
      <c r="X171" t="s">
        <v>108</v>
      </c>
      <c r="Y171" t="s">
        <v>37</v>
      </c>
      <c r="Z171" s="1">
        <v>0.9490957892537415</v>
      </c>
      <c r="AA171" t="s">
        <v>109</v>
      </c>
      <c r="AB171" t="s">
        <v>110</v>
      </c>
      <c r="AC171" t="s">
        <v>109</v>
      </c>
      <c r="AD171" t="s">
        <v>109</v>
      </c>
      <c r="AE171" t="s">
        <v>109</v>
      </c>
      <c r="AF171" t="s">
        <v>109</v>
      </c>
      <c r="AG171" s="1">
        <v>93.453872680664062</v>
      </c>
      <c r="AH171" s="1">
        <v>70.09307861328125</v>
      </c>
      <c r="AI171" s="1">
        <v>66.577613830566406</v>
      </c>
      <c r="AJ171" s="1">
        <v>79.50543212890625</v>
      </c>
    </row>
    <row r="172" spans="1:36" x14ac:dyDescent="0.15">
      <c r="A172">
        <v>173</v>
      </c>
      <c r="B172" t="s">
        <v>251</v>
      </c>
      <c r="C172" t="b">
        <v>0</v>
      </c>
      <c r="D172" t="s">
        <v>118</v>
      </c>
      <c r="E172" t="s">
        <v>230</v>
      </c>
      <c r="F172" t="s">
        <v>105</v>
      </c>
      <c r="G172" t="s">
        <v>106</v>
      </c>
      <c r="H172" t="s">
        <v>107</v>
      </c>
      <c r="I172" s="41">
        <v>27.759288787841797</v>
      </c>
      <c r="J172" s="1">
        <v>27.73583984375</v>
      </c>
      <c r="K172" s="1">
        <v>3.3160466700792313E-2</v>
      </c>
      <c r="L172" s="41">
        <v>966.44384765625</v>
      </c>
      <c r="M172" s="1">
        <v>980.3822021484375</v>
      </c>
      <c r="N172" s="1">
        <v>19.71185302734375</v>
      </c>
      <c r="O172" s="1">
        <v>39.094898223876953</v>
      </c>
      <c r="P172" s="1">
        <v>0.99290001392364502</v>
      </c>
      <c r="Q172" s="1">
        <v>-3.7973001003265381</v>
      </c>
      <c r="R172" s="1">
        <v>83.377059936523438</v>
      </c>
      <c r="S172" t="b">
        <v>1</v>
      </c>
      <c r="T172" s="1">
        <v>0.47224495573674224</v>
      </c>
      <c r="U172" t="b">
        <v>1</v>
      </c>
      <c r="V172">
        <v>3</v>
      </c>
      <c r="W172">
        <v>22</v>
      </c>
      <c r="X172" t="s">
        <v>108</v>
      </c>
      <c r="Y172" t="s">
        <v>37</v>
      </c>
      <c r="Z172" s="1">
        <v>0.94574673589751523</v>
      </c>
      <c r="AA172" t="s">
        <v>109</v>
      </c>
      <c r="AB172" t="s">
        <v>110</v>
      </c>
      <c r="AC172" t="s">
        <v>109</v>
      </c>
      <c r="AD172" t="s">
        <v>109</v>
      </c>
      <c r="AE172" t="s">
        <v>109</v>
      </c>
      <c r="AF172" t="s">
        <v>109</v>
      </c>
      <c r="AG172" s="1">
        <v>93.636116027832031</v>
      </c>
      <c r="AH172" s="1">
        <v>82.954437255859375</v>
      </c>
      <c r="AI172" s="1">
        <v>69.204620361328125</v>
      </c>
      <c r="AJ172" s="1">
        <v>65.681938171386719</v>
      </c>
    </row>
    <row r="173" spans="1:36" x14ac:dyDescent="0.15">
      <c r="A173">
        <v>174</v>
      </c>
      <c r="B173" t="s">
        <v>252</v>
      </c>
      <c r="C173" t="b">
        <v>0</v>
      </c>
      <c r="D173" t="s">
        <v>120</v>
      </c>
      <c r="E173" t="s">
        <v>230</v>
      </c>
      <c r="F173" t="s">
        <v>105</v>
      </c>
      <c r="G173" t="s">
        <v>106</v>
      </c>
      <c r="H173" t="s">
        <v>107</v>
      </c>
      <c r="I173" s="41">
        <v>27.72950553894043</v>
      </c>
      <c r="J173" s="1">
        <v>27.632179260253906</v>
      </c>
      <c r="K173" s="1">
        <v>0.13763879239559174</v>
      </c>
      <c r="L173" s="41">
        <v>984.05621337890625</v>
      </c>
      <c r="M173" s="1">
        <v>1045.697021484375</v>
      </c>
      <c r="N173" s="1">
        <v>87.173309326171875</v>
      </c>
      <c r="O173" s="1">
        <v>39.094898223876953</v>
      </c>
      <c r="P173" s="1">
        <v>0.99290001392364502</v>
      </c>
      <c r="Q173" s="1">
        <v>-3.7973001003265381</v>
      </c>
      <c r="R173" s="1">
        <v>83.377059936523438</v>
      </c>
      <c r="S173" t="b">
        <v>1</v>
      </c>
      <c r="T173" s="1">
        <v>0.47224495573674224</v>
      </c>
      <c r="U173" t="b">
        <v>1</v>
      </c>
      <c r="V173">
        <v>3</v>
      </c>
      <c r="W173">
        <v>22</v>
      </c>
      <c r="X173" t="s">
        <v>108</v>
      </c>
      <c r="Y173" t="s">
        <v>37</v>
      </c>
      <c r="Z173" s="1">
        <v>0.95095490128611049</v>
      </c>
      <c r="AA173" t="s">
        <v>109</v>
      </c>
      <c r="AB173" t="s">
        <v>110</v>
      </c>
      <c r="AC173" t="s">
        <v>109</v>
      </c>
      <c r="AD173" t="s">
        <v>109</v>
      </c>
      <c r="AE173" t="s">
        <v>109</v>
      </c>
      <c r="AF173" t="s">
        <v>109</v>
      </c>
      <c r="AG173" s="1">
        <v>93.636116027832031</v>
      </c>
      <c r="AH173" s="1">
        <v>64.431961059570312</v>
      </c>
      <c r="AI173" s="1">
        <v>70.000068664550781</v>
      </c>
      <c r="AJ173" s="1">
        <v>73.522750854492188</v>
      </c>
    </row>
    <row r="174" spans="1:36" x14ac:dyDescent="0.15">
      <c r="A174">
        <v>175</v>
      </c>
      <c r="B174" t="s">
        <v>253</v>
      </c>
      <c r="C174" t="b">
        <v>0</v>
      </c>
      <c r="D174" t="s">
        <v>122</v>
      </c>
      <c r="E174" t="s">
        <v>230</v>
      </c>
      <c r="F174" t="s">
        <v>105</v>
      </c>
      <c r="G174" t="s">
        <v>106</v>
      </c>
      <c r="H174" t="s">
        <v>107</v>
      </c>
      <c r="I174" s="41">
        <v>27.630943298339844</v>
      </c>
      <c r="J174" s="1">
        <v>27.691915512084961</v>
      </c>
      <c r="K174" s="1">
        <v>8.6227729916572571E-2</v>
      </c>
      <c r="L174" s="41">
        <v>1044.6619873046875</v>
      </c>
      <c r="M174" s="1">
        <v>1007.43212890625</v>
      </c>
      <c r="N174" s="1">
        <v>52.650928497314453</v>
      </c>
      <c r="O174" s="1">
        <v>39.094898223876953</v>
      </c>
      <c r="P174" s="1">
        <v>0.99290001392364502</v>
      </c>
      <c r="Q174" s="1">
        <v>-3.7973001003265381</v>
      </c>
      <c r="R174" s="1">
        <v>83.377059936523438</v>
      </c>
      <c r="S174" t="b">
        <v>1</v>
      </c>
      <c r="T174" s="1">
        <v>0.47224495573674224</v>
      </c>
      <c r="U174" t="b">
        <v>1</v>
      </c>
      <c r="V174">
        <v>3</v>
      </c>
      <c r="W174">
        <v>21</v>
      </c>
      <c r="X174" t="s">
        <v>108</v>
      </c>
      <c r="Y174" t="s">
        <v>37</v>
      </c>
      <c r="Z174" s="1">
        <v>0.93997462163719181</v>
      </c>
      <c r="AA174" t="s">
        <v>109</v>
      </c>
      <c r="AB174" t="s">
        <v>110</v>
      </c>
      <c r="AC174" t="s">
        <v>109</v>
      </c>
      <c r="AD174" t="s">
        <v>109</v>
      </c>
      <c r="AE174" t="s">
        <v>109</v>
      </c>
      <c r="AF174" t="s">
        <v>109</v>
      </c>
      <c r="AG174" s="1">
        <v>93.522483825683594</v>
      </c>
      <c r="AH174" s="1">
        <v>66.591018676757812</v>
      </c>
      <c r="AI174" s="1">
        <v>80.909011840820312</v>
      </c>
      <c r="AJ174" t="s">
        <v>37</v>
      </c>
    </row>
    <row r="175" spans="1:36" x14ac:dyDescent="0.15">
      <c r="A175">
        <v>176</v>
      </c>
      <c r="B175" t="s">
        <v>254</v>
      </c>
      <c r="C175" t="b">
        <v>0</v>
      </c>
      <c r="D175" t="s">
        <v>124</v>
      </c>
      <c r="E175" t="s">
        <v>230</v>
      </c>
      <c r="F175" t="s">
        <v>105</v>
      </c>
      <c r="G175" t="s">
        <v>106</v>
      </c>
      <c r="H175" t="s">
        <v>107</v>
      </c>
      <c r="I175" s="41">
        <v>29.677160263061523</v>
      </c>
      <c r="J175" s="1">
        <v>29.527658462524414</v>
      </c>
      <c r="K175" s="1">
        <v>0.2114274799823761</v>
      </c>
      <c r="L175" s="41">
        <v>302.07498168945312</v>
      </c>
      <c r="M175" s="1">
        <v>332.098876953125</v>
      </c>
      <c r="N175" s="1">
        <v>42.460220336914062</v>
      </c>
      <c r="O175" s="1">
        <v>39.094898223876953</v>
      </c>
      <c r="P175" s="1">
        <v>0.99290001392364502</v>
      </c>
      <c r="Q175" s="1">
        <v>-3.7973001003265381</v>
      </c>
      <c r="R175" s="1">
        <v>83.377059936523438</v>
      </c>
      <c r="S175" t="b">
        <v>1</v>
      </c>
      <c r="T175" s="1">
        <v>0.47224495573674224</v>
      </c>
      <c r="U175" t="b">
        <v>1</v>
      </c>
      <c r="V175">
        <v>3</v>
      </c>
      <c r="W175">
        <v>23</v>
      </c>
      <c r="X175" t="s">
        <v>108</v>
      </c>
      <c r="Y175" t="s">
        <v>37</v>
      </c>
      <c r="Z175" s="1">
        <v>0.9545980449241207</v>
      </c>
      <c r="AA175" t="s">
        <v>109</v>
      </c>
      <c r="AB175" t="s">
        <v>110</v>
      </c>
      <c r="AC175" t="s">
        <v>109</v>
      </c>
      <c r="AD175" t="s">
        <v>109</v>
      </c>
      <c r="AE175" t="s">
        <v>109</v>
      </c>
      <c r="AF175" t="s">
        <v>109</v>
      </c>
      <c r="AG175" s="1">
        <v>93.408843994140625</v>
      </c>
      <c r="AH175" s="1">
        <v>64.54559326171875</v>
      </c>
      <c r="AI175" s="1">
        <v>86.363487243652344</v>
      </c>
      <c r="AJ175" t="s">
        <v>37</v>
      </c>
    </row>
    <row r="176" spans="1:36" x14ac:dyDescent="0.15">
      <c r="A176">
        <v>177</v>
      </c>
      <c r="B176" t="s">
        <v>255</v>
      </c>
      <c r="C176" t="b">
        <v>0</v>
      </c>
      <c r="D176" t="s">
        <v>126</v>
      </c>
      <c r="E176" t="s">
        <v>230</v>
      </c>
      <c r="F176" t="s">
        <v>105</v>
      </c>
      <c r="G176" t="s">
        <v>106</v>
      </c>
      <c r="H176" t="s">
        <v>107</v>
      </c>
      <c r="I176" s="41">
        <v>27.710750579833984</v>
      </c>
      <c r="J176" s="1">
        <v>27.850486755371094</v>
      </c>
      <c r="K176" s="1">
        <v>0.19761544466018677</v>
      </c>
      <c r="L176" s="41">
        <v>995.311279296875</v>
      </c>
      <c r="M176" s="1">
        <v>917.73541259765625</v>
      </c>
      <c r="N176" s="1">
        <v>109.70883941650391</v>
      </c>
      <c r="O176" s="1">
        <v>39.094898223876953</v>
      </c>
      <c r="P176" s="1">
        <v>0.99290001392364502</v>
      </c>
      <c r="Q176" s="1">
        <v>-3.7973001003265381</v>
      </c>
      <c r="R176" s="1">
        <v>83.377059936523438</v>
      </c>
      <c r="S176" t="b">
        <v>1</v>
      </c>
      <c r="T176" s="1">
        <v>0.47224495573674224</v>
      </c>
      <c r="U176" t="b">
        <v>1</v>
      </c>
      <c r="V176">
        <v>3</v>
      </c>
      <c r="W176">
        <v>21</v>
      </c>
      <c r="X176" t="s">
        <v>108</v>
      </c>
      <c r="Y176" t="s">
        <v>37</v>
      </c>
      <c r="Z176" s="1">
        <v>0.9471481882746543</v>
      </c>
      <c r="AA176" t="s">
        <v>109</v>
      </c>
      <c r="AB176" t="s">
        <v>109</v>
      </c>
      <c r="AC176" t="s">
        <v>109</v>
      </c>
      <c r="AD176" t="s">
        <v>109</v>
      </c>
      <c r="AE176" t="s">
        <v>109</v>
      </c>
      <c r="AF176" t="s">
        <v>109</v>
      </c>
      <c r="AG176" s="1">
        <v>93.376960754394531</v>
      </c>
      <c r="AH176" t="s">
        <v>37</v>
      </c>
      <c r="AI176" t="s">
        <v>37</v>
      </c>
      <c r="AJ176" t="s">
        <v>37</v>
      </c>
    </row>
    <row r="177" spans="1:36" x14ac:dyDescent="0.15">
      <c r="A177">
        <v>178</v>
      </c>
      <c r="B177" t="s">
        <v>256</v>
      </c>
      <c r="C177" t="b">
        <v>0</v>
      </c>
      <c r="D177" t="s">
        <v>128</v>
      </c>
      <c r="E177" t="s">
        <v>230</v>
      </c>
      <c r="F177" t="s">
        <v>105</v>
      </c>
      <c r="G177" t="s">
        <v>106</v>
      </c>
      <c r="H177" t="s">
        <v>107</v>
      </c>
      <c r="I177" s="41">
        <v>27.776321411132812</v>
      </c>
      <c r="J177" s="1">
        <v>27.818977355957031</v>
      </c>
      <c r="K177" s="1">
        <v>6.0324616730213165E-2</v>
      </c>
      <c r="L177" s="41">
        <v>956.513671875</v>
      </c>
      <c r="M177" s="1">
        <v>932.40203857421875</v>
      </c>
      <c r="N177" s="1">
        <v>34.0989990234375</v>
      </c>
      <c r="O177" s="1">
        <v>39.094898223876953</v>
      </c>
      <c r="P177" s="1">
        <v>0.99290001392364502</v>
      </c>
      <c r="Q177" s="1">
        <v>-3.7973001003265381</v>
      </c>
      <c r="R177" s="1">
        <v>83.377059936523438</v>
      </c>
      <c r="S177" t="b">
        <v>1</v>
      </c>
      <c r="T177" s="1">
        <v>0.47224495573674224</v>
      </c>
      <c r="U177" t="b">
        <v>1</v>
      </c>
      <c r="V177">
        <v>3</v>
      </c>
      <c r="W177">
        <v>21</v>
      </c>
      <c r="X177" t="s">
        <v>108</v>
      </c>
      <c r="Y177" t="s">
        <v>37</v>
      </c>
      <c r="Z177" s="1">
        <v>0.94946383173405968</v>
      </c>
      <c r="AA177" t="s">
        <v>109</v>
      </c>
      <c r="AB177" t="s">
        <v>109</v>
      </c>
      <c r="AC177" t="s">
        <v>109</v>
      </c>
      <c r="AD177" t="s">
        <v>109</v>
      </c>
      <c r="AE177" t="s">
        <v>109</v>
      </c>
      <c r="AF177" t="s">
        <v>109</v>
      </c>
      <c r="AG177" s="1">
        <v>93.263435363769531</v>
      </c>
      <c r="AH177" t="s">
        <v>37</v>
      </c>
      <c r="AI177" t="s">
        <v>37</v>
      </c>
      <c r="AJ177" t="s">
        <v>37</v>
      </c>
    </row>
    <row r="178" spans="1:36" x14ac:dyDescent="0.15">
      <c r="A178">
        <v>179</v>
      </c>
      <c r="B178" t="s">
        <v>257</v>
      </c>
      <c r="C178" t="b">
        <v>0</v>
      </c>
      <c r="D178" t="s">
        <v>130</v>
      </c>
      <c r="E178" t="s">
        <v>230</v>
      </c>
      <c r="F178" t="s">
        <v>105</v>
      </c>
      <c r="G178" t="s">
        <v>106</v>
      </c>
      <c r="H178" t="s">
        <v>107</v>
      </c>
      <c r="I178" s="41">
        <v>27.541624069213867</v>
      </c>
      <c r="J178" s="1">
        <v>27.579936981201172</v>
      </c>
      <c r="K178" s="1">
        <v>5.4181292653083801E-2</v>
      </c>
      <c r="L178" s="41">
        <v>1102.802001953125</v>
      </c>
      <c r="M178" s="1">
        <v>1077.7684326171875</v>
      </c>
      <c r="N178" s="1">
        <v>35.402812957763672</v>
      </c>
      <c r="O178" s="1">
        <v>39.094898223876953</v>
      </c>
      <c r="P178" s="1">
        <v>0.99290001392364502</v>
      </c>
      <c r="Q178" s="1">
        <v>-3.7973001003265381</v>
      </c>
      <c r="R178" s="1">
        <v>83.377059936523438</v>
      </c>
      <c r="S178" t="b">
        <v>1</v>
      </c>
      <c r="T178" s="1">
        <v>0.47224495573674224</v>
      </c>
      <c r="U178" t="b">
        <v>1</v>
      </c>
      <c r="V178">
        <v>3</v>
      </c>
      <c r="W178">
        <v>22</v>
      </c>
      <c r="X178" t="s">
        <v>108</v>
      </c>
      <c r="Y178" t="s">
        <v>37</v>
      </c>
      <c r="Z178" s="1">
        <v>0.94835104509808021</v>
      </c>
      <c r="AA178" t="s">
        <v>109</v>
      </c>
      <c r="AB178" t="s">
        <v>109</v>
      </c>
      <c r="AC178" t="s">
        <v>109</v>
      </c>
      <c r="AD178" t="s">
        <v>109</v>
      </c>
      <c r="AE178" t="s">
        <v>109</v>
      </c>
      <c r="AF178" t="s">
        <v>109</v>
      </c>
      <c r="AG178" s="1">
        <v>93.376960754394531</v>
      </c>
      <c r="AH178" t="s">
        <v>37</v>
      </c>
      <c r="AI178" t="s">
        <v>37</v>
      </c>
      <c r="AJ178" t="s">
        <v>37</v>
      </c>
    </row>
    <row r="179" spans="1:36" x14ac:dyDescent="0.15">
      <c r="A179">
        <v>180</v>
      </c>
      <c r="B179" t="s">
        <v>258</v>
      </c>
      <c r="C179" t="b">
        <v>0</v>
      </c>
      <c r="D179" t="s">
        <v>132</v>
      </c>
      <c r="E179" t="s">
        <v>230</v>
      </c>
      <c r="F179" t="s">
        <v>105</v>
      </c>
      <c r="G179" t="s">
        <v>106</v>
      </c>
      <c r="H179" t="s">
        <v>107</v>
      </c>
      <c r="I179" s="41">
        <v>28.065338134765625</v>
      </c>
      <c r="J179" s="1">
        <v>28.012054443359375</v>
      </c>
      <c r="K179" s="1">
        <v>7.5354516506195068E-2</v>
      </c>
      <c r="L179" s="41">
        <v>802.74951171875</v>
      </c>
      <c r="M179" s="1">
        <v>829.5426025390625</v>
      </c>
      <c r="N179" s="1">
        <v>37.891151428222656</v>
      </c>
      <c r="O179" s="1">
        <v>39.094898223876953</v>
      </c>
      <c r="P179" s="1">
        <v>0.99290001392364502</v>
      </c>
      <c r="Q179" s="1">
        <v>-3.7973001003265381</v>
      </c>
      <c r="R179" s="1">
        <v>83.377059936523438</v>
      </c>
      <c r="S179" t="b">
        <v>1</v>
      </c>
      <c r="T179" s="1">
        <v>0.47224495573674224</v>
      </c>
      <c r="U179" t="b">
        <v>1</v>
      </c>
      <c r="V179">
        <v>3</v>
      </c>
      <c r="W179">
        <v>22</v>
      </c>
      <c r="X179" t="s">
        <v>108</v>
      </c>
      <c r="Y179" t="s">
        <v>37</v>
      </c>
      <c r="Z179" s="1">
        <v>0.95311193278889617</v>
      </c>
      <c r="AA179" t="s">
        <v>109</v>
      </c>
      <c r="AB179" t="s">
        <v>110</v>
      </c>
      <c r="AC179" t="s">
        <v>109</v>
      </c>
      <c r="AD179" t="s">
        <v>109</v>
      </c>
      <c r="AE179" t="s">
        <v>109</v>
      </c>
      <c r="AF179" t="s">
        <v>109</v>
      </c>
      <c r="AG179" s="1">
        <v>93.376960754394531</v>
      </c>
      <c r="AH179" s="1">
        <v>64.314292907714844</v>
      </c>
      <c r="AI179" s="1">
        <v>69.536491394042969</v>
      </c>
      <c r="AJ179" t="s">
        <v>37</v>
      </c>
    </row>
    <row r="180" spans="1:36" x14ac:dyDescent="0.15">
      <c r="A180">
        <v>181</v>
      </c>
      <c r="B180" t="s">
        <v>259</v>
      </c>
      <c r="C180" t="b">
        <v>0</v>
      </c>
      <c r="D180" t="s">
        <v>37</v>
      </c>
      <c r="E180" t="s">
        <v>230</v>
      </c>
      <c r="F180" t="s">
        <v>134</v>
      </c>
      <c r="G180" t="s">
        <v>106</v>
      </c>
      <c r="H180" t="s">
        <v>107</v>
      </c>
      <c r="I180" s="41">
        <v>27.870174407958984</v>
      </c>
      <c r="J180" s="1">
        <v>27.794269561767578</v>
      </c>
      <c r="K180" s="1">
        <v>0.10734566301107407</v>
      </c>
      <c r="L180" s="41">
        <v>1000</v>
      </c>
      <c r="M180" t="s">
        <v>37</v>
      </c>
      <c r="N180" t="s">
        <v>37</v>
      </c>
      <c r="O180" s="1">
        <v>39.094898223876953</v>
      </c>
      <c r="P180" s="1">
        <v>0.99290001392364502</v>
      </c>
      <c r="Q180" s="1">
        <v>-3.7973001003265381</v>
      </c>
      <c r="R180" s="1">
        <v>83.377059936523438</v>
      </c>
      <c r="S180" t="b">
        <v>1</v>
      </c>
      <c r="T180" s="1">
        <v>0.47224495573674224</v>
      </c>
      <c r="U180" t="b">
        <v>1</v>
      </c>
      <c r="V180">
        <v>3</v>
      </c>
      <c r="W180">
        <v>21</v>
      </c>
      <c r="X180" t="s">
        <v>108</v>
      </c>
      <c r="Y180" t="s">
        <v>37</v>
      </c>
      <c r="Z180" s="1">
        <v>0.94674530233535015</v>
      </c>
      <c r="AA180" t="s">
        <v>109</v>
      </c>
      <c r="AB180" t="s">
        <v>110</v>
      </c>
      <c r="AC180" t="s">
        <v>109</v>
      </c>
      <c r="AD180" t="s">
        <v>109</v>
      </c>
      <c r="AE180" t="s">
        <v>109</v>
      </c>
      <c r="AF180" t="s">
        <v>109</v>
      </c>
      <c r="AG180" s="1">
        <v>93.444084167480469</v>
      </c>
      <c r="AH180" s="1">
        <v>66.235908508300781</v>
      </c>
      <c r="AI180" s="1">
        <v>82.787551879882812</v>
      </c>
      <c r="AJ180" s="1">
        <v>61.24774169921875</v>
      </c>
    </row>
    <row r="181" spans="1:36" x14ac:dyDescent="0.15">
      <c r="A181">
        <v>182</v>
      </c>
      <c r="B181" t="s">
        <v>260</v>
      </c>
      <c r="C181" t="b">
        <v>0</v>
      </c>
      <c r="D181" t="s">
        <v>37</v>
      </c>
      <c r="E181" t="s">
        <v>230</v>
      </c>
      <c r="F181" t="s">
        <v>134</v>
      </c>
      <c r="G181" t="s">
        <v>106</v>
      </c>
      <c r="H181" t="s">
        <v>107</v>
      </c>
      <c r="I181" s="41">
        <v>31.6966552734375</v>
      </c>
      <c r="J181" s="1">
        <v>31.317840576171875</v>
      </c>
      <c r="K181" s="1">
        <v>0.53572624921798706</v>
      </c>
      <c r="L181" s="41">
        <v>100</v>
      </c>
      <c r="M181" t="s">
        <v>37</v>
      </c>
      <c r="N181" t="s">
        <v>37</v>
      </c>
      <c r="O181" s="1">
        <v>39.094898223876953</v>
      </c>
      <c r="P181" s="1">
        <v>0.99290001392364502</v>
      </c>
      <c r="Q181" s="1">
        <v>-3.7973001003265381</v>
      </c>
      <c r="R181" s="1">
        <v>83.377059936523438</v>
      </c>
      <c r="S181" t="b">
        <v>1</v>
      </c>
      <c r="T181" s="1">
        <v>0.47224495573674224</v>
      </c>
      <c r="U181" t="b">
        <v>1</v>
      </c>
      <c r="V181">
        <v>3</v>
      </c>
      <c r="W181">
        <v>24</v>
      </c>
      <c r="X181" t="s">
        <v>108</v>
      </c>
      <c r="Y181" t="s">
        <v>37</v>
      </c>
      <c r="Z181" s="1">
        <v>0.96475869421963334</v>
      </c>
      <c r="AA181" t="s">
        <v>109</v>
      </c>
      <c r="AB181" t="s">
        <v>110</v>
      </c>
      <c r="AC181" t="s">
        <v>109</v>
      </c>
      <c r="AD181" t="s">
        <v>109</v>
      </c>
      <c r="AE181" t="s">
        <v>110</v>
      </c>
      <c r="AF181" t="s">
        <v>109</v>
      </c>
      <c r="AG181" s="1">
        <v>93.330718994140625</v>
      </c>
      <c r="AH181" s="1">
        <v>85.395004272460938</v>
      </c>
      <c r="AI181" s="1">
        <v>61.474475860595703</v>
      </c>
      <c r="AJ181" s="1">
        <v>82.107345581054688</v>
      </c>
    </row>
    <row r="182" spans="1:36" x14ac:dyDescent="0.15">
      <c r="A182">
        <v>183</v>
      </c>
      <c r="B182" t="s">
        <v>261</v>
      </c>
      <c r="C182" t="b">
        <v>0</v>
      </c>
      <c r="D182" t="s">
        <v>37</v>
      </c>
      <c r="E182" t="s">
        <v>230</v>
      </c>
      <c r="F182" t="s">
        <v>134</v>
      </c>
      <c r="G182" t="s">
        <v>106</v>
      </c>
      <c r="H182" t="s">
        <v>107</v>
      </c>
      <c r="I182" s="41">
        <v>35.321514129638672</v>
      </c>
      <c r="J182" s="1">
        <v>35.388870239257812</v>
      </c>
      <c r="K182" s="1">
        <v>9.5255926251411438E-2</v>
      </c>
      <c r="L182" s="41">
        <v>10</v>
      </c>
      <c r="M182" t="s">
        <v>37</v>
      </c>
      <c r="N182" t="s">
        <v>37</v>
      </c>
      <c r="O182" s="1">
        <v>39.094898223876953</v>
      </c>
      <c r="P182" s="1">
        <v>0.99290001392364502</v>
      </c>
      <c r="Q182" s="1">
        <v>-3.7973001003265381</v>
      </c>
      <c r="R182" s="1">
        <v>83.377059936523438</v>
      </c>
      <c r="S182" t="b">
        <v>1</v>
      </c>
      <c r="T182" s="1">
        <v>0.47224495573674224</v>
      </c>
      <c r="U182" t="b">
        <v>1</v>
      </c>
      <c r="V182">
        <v>3</v>
      </c>
      <c r="W182">
        <v>28</v>
      </c>
      <c r="X182" t="s">
        <v>108</v>
      </c>
      <c r="Y182" t="s">
        <v>37</v>
      </c>
      <c r="Z182" s="1">
        <v>0.95076120279974019</v>
      </c>
      <c r="AA182" t="s">
        <v>109</v>
      </c>
      <c r="AB182" t="s">
        <v>110</v>
      </c>
      <c r="AC182" t="s">
        <v>109</v>
      </c>
      <c r="AD182" t="s">
        <v>109</v>
      </c>
      <c r="AE182" t="s">
        <v>109</v>
      </c>
      <c r="AF182" t="s">
        <v>109</v>
      </c>
      <c r="AG182" s="1">
        <v>93.330718994140625</v>
      </c>
      <c r="AH182" s="1">
        <v>88.7960205078125</v>
      </c>
      <c r="AI182" s="1">
        <v>72.924583435058594</v>
      </c>
      <c r="AJ182" s="1">
        <v>81.993972778320312</v>
      </c>
    </row>
    <row r="183" spans="1:36" x14ac:dyDescent="0.15">
      <c r="A183">
        <v>184</v>
      </c>
      <c r="B183" t="s">
        <v>262</v>
      </c>
      <c r="C183" t="b">
        <v>0</v>
      </c>
      <c r="D183" t="s">
        <v>37</v>
      </c>
      <c r="E183" t="s">
        <v>230</v>
      </c>
      <c r="F183" t="s">
        <v>134</v>
      </c>
      <c r="G183" t="s">
        <v>106</v>
      </c>
      <c r="H183" t="s">
        <v>107</v>
      </c>
      <c r="I183" s="40" t="s">
        <v>138</v>
      </c>
      <c r="J183" t="s">
        <v>37</v>
      </c>
      <c r="K183" t="s">
        <v>37</v>
      </c>
      <c r="L183" s="41">
        <v>1</v>
      </c>
      <c r="M183" t="s">
        <v>37</v>
      </c>
      <c r="N183" t="s">
        <v>37</v>
      </c>
      <c r="O183" s="1">
        <v>39.094898223876953</v>
      </c>
      <c r="P183" s="1">
        <v>0.99290001392364502</v>
      </c>
      <c r="Q183" s="1">
        <v>-3.7973001003265381</v>
      </c>
      <c r="R183" s="1">
        <v>83.377059936523438</v>
      </c>
      <c r="S183" t="b">
        <v>1</v>
      </c>
      <c r="T183" s="1">
        <v>0.47224495573674224</v>
      </c>
      <c r="U183" t="b">
        <v>1</v>
      </c>
      <c r="V183">
        <v>3</v>
      </c>
      <c r="W183">
        <v>11</v>
      </c>
      <c r="X183" t="s">
        <v>139</v>
      </c>
      <c r="Y183" t="s">
        <v>37</v>
      </c>
      <c r="Z183" s="1">
        <v>0</v>
      </c>
      <c r="AA183" t="s">
        <v>110</v>
      </c>
      <c r="AB183" t="s">
        <v>109</v>
      </c>
      <c r="AC183" t="s">
        <v>109</v>
      </c>
      <c r="AD183" t="s">
        <v>109</v>
      </c>
      <c r="AE183" t="s">
        <v>109</v>
      </c>
      <c r="AF183" t="s">
        <v>110</v>
      </c>
      <c r="AG183" s="1">
        <v>60.000701904296875</v>
      </c>
      <c r="AH183" t="s">
        <v>37</v>
      </c>
      <c r="AI183" t="s">
        <v>37</v>
      </c>
      <c r="AJ183" t="s">
        <v>37</v>
      </c>
    </row>
    <row r="184" spans="1:36" x14ac:dyDescent="0.15">
      <c r="A184">
        <v>185</v>
      </c>
      <c r="B184" t="s">
        <v>263</v>
      </c>
      <c r="C184" t="b">
        <v>0</v>
      </c>
      <c r="D184" t="s">
        <v>37</v>
      </c>
      <c r="E184" t="s">
        <v>230</v>
      </c>
      <c r="F184" t="s">
        <v>141</v>
      </c>
      <c r="G184" t="s">
        <v>106</v>
      </c>
      <c r="H184" t="s">
        <v>107</v>
      </c>
      <c r="I184" s="40" t="s">
        <v>138</v>
      </c>
      <c r="J184" t="s">
        <v>37</v>
      </c>
      <c r="K184" t="s">
        <v>37</v>
      </c>
      <c r="L184" s="40" t="s">
        <v>37</v>
      </c>
      <c r="M184" t="s">
        <v>37</v>
      </c>
      <c r="N184" t="s">
        <v>37</v>
      </c>
      <c r="O184" s="1">
        <v>39.094898223876953</v>
      </c>
      <c r="P184" s="1">
        <v>0.99290001392364502</v>
      </c>
      <c r="Q184" s="1">
        <v>-3.7973001003265381</v>
      </c>
      <c r="R184" s="1">
        <v>83.377059936523438</v>
      </c>
      <c r="S184" t="b">
        <v>1</v>
      </c>
      <c r="T184" s="1">
        <v>0.47224495573674224</v>
      </c>
      <c r="U184" t="b">
        <v>1</v>
      </c>
      <c r="V184">
        <v>3</v>
      </c>
      <c r="W184">
        <v>39</v>
      </c>
      <c r="X184" t="s">
        <v>139</v>
      </c>
      <c r="Y184" t="s">
        <v>37</v>
      </c>
      <c r="Z184" s="1">
        <v>0</v>
      </c>
      <c r="AA184" t="s">
        <v>109</v>
      </c>
      <c r="AB184" t="s">
        <v>109</v>
      </c>
      <c r="AC184" t="s">
        <v>109</v>
      </c>
      <c r="AD184" t="s">
        <v>109</v>
      </c>
      <c r="AE184" t="s">
        <v>109</v>
      </c>
      <c r="AF184" t="s">
        <v>109</v>
      </c>
      <c r="AG184" s="1">
        <v>61.023735046386719</v>
      </c>
      <c r="AH184" t="s">
        <v>37</v>
      </c>
      <c r="AI184" t="s">
        <v>37</v>
      </c>
      <c r="AJ184" t="s">
        <v>37</v>
      </c>
    </row>
    <row r="185" spans="1:36" x14ac:dyDescent="0.15">
      <c r="A185">
        <v>193</v>
      </c>
      <c r="B185" t="s">
        <v>264</v>
      </c>
      <c r="C185" t="b">
        <v>0</v>
      </c>
      <c r="D185" t="s">
        <v>103</v>
      </c>
      <c r="E185" t="s">
        <v>265</v>
      </c>
      <c r="F185" t="s">
        <v>105</v>
      </c>
      <c r="G185" t="s">
        <v>106</v>
      </c>
      <c r="H185" t="s">
        <v>107</v>
      </c>
      <c r="I185" s="41">
        <v>21.520858764648438</v>
      </c>
      <c r="J185" s="1">
        <v>21.509143829345703</v>
      </c>
      <c r="K185" s="1">
        <v>1.6566071659326553E-2</v>
      </c>
      <c r="L185" s="41">
        <v>932.47314453125</v>
      </c>
      <c r="M185" s="1">
        <v>940.0013427734375</v>
      </c>
      <c r="N185" s="1">
        <v>10.646523475646973</v>
      </c>
      <c r="O185" s="1">
        <v>31.521999359130859</v>
      </c>
      <c r="P185" s="1">
        <v>0.99769997596740723</v>
      </c>
      <c r="Q185" s="1">
        <v>-3.3677999973297119</v>
      </c>
      <c r="R185" s="1">
        <v>98.120651245117188</v>
      </c>
      <c r="S185" t="b">
        <v>1</v>
      </c>
      <c r="T185" s="1">
        <v>0.48650538032392798</v>
      </c>
      <c r="U185" t="b">
        <v>1</v>
      </c>
      <c r="V185">
        <v>3</v>
      </c>
      <c r="W185">
        <v>13</v>
      </c>
      <c r="X185" t="s">
        <v>108</v>
      </c>
      <c r="Y185" t="s">
        <v>37</v>
      </c>
      <c r="Z185" s="1">
        <v>0.95786019277472678</v>
      </c>
      <c r="AA185" t="s">
        <v>109</v>
      </c>
      <c r="AB185" t="s">
        <v>109</v>
      </c>
      <c r="AC185" t="s">
        <v>109</v>
      </c>
      <c r="AD185" t="s">
        <v>109</v>
      </c>
      <c r="AE185" t="s">
        <v>109</v>
      </c>
      <c r="AF185" t="s">
        <v>109</v>
      </c>
      <c r="AG185" s="1">
        <v>87.670379638671875</v>
      </c>
      <c r="AH185" t="s">
        <v>37</v>
      </c>
      <c r="AI185" t="s">
        <v>37</v>
      </c>
      <c r="AJ185" t="s">
        <v>37</v>
      </c>
    </row>
    <row r="186" spans="1:36" x14ac:dyDescent="0.15">
      <c r="A186">
        <v>194</v>
      </c>
      <c r="B186" t="s">
        <v>266</v>
      </c>
      <c r="C186" t="b">
        <v>0</v>
      </c>
      <c r="D186" t="s">
        <v>112</v>
      </c>
      <c r="E186" t="s">
        <v>265</v>
      </c>
      <c r="F186" t="s">
        <v>105</v>
      </c>
      <c r="G186" t="s">
        <v>106</v>
      </c>
      <c r="H186" t="s">
        <v>107</v>
      </c>
      <c r="I186" s="41">
        <v>21.588361740112305</v>
      </c>
      <c r="J186" s="1">
        <v>21.549739837646484</v>
      </c>
      <c r="K186" s="1">
        <v>5.4618269205093384E-2</v>
      </c>
      <c r="L186" s="41">
        <v>890.41546630859375</v>
      </c>
      <c r="M186" s="1">
        <v>914.55908203125</v>
      </c>
      <c r="N186" s="1">
        <v>34.144271850585938</v>
      </c>
      <c r="O186" s="1">
        <v>31.521999359130859</v>
      </c>
      <c r="P186" s="1">
        <v>0.99769997596740723</v>
      </c>
      <c r="Q186" s="1">
        <v>-3.3677999973297119</v>
      </c>
      <c r="R186" s="1">
        <v>98.120651245117188</v>
      </c>
      <c r="S186" t="b">
        <v>1</v>
      </c>
      <c r="T186" s="1">
        <v>0.48650538032392798</v>
      </c>
      <c r="U186" t="b">
        <v>1</v>
      </c>
      <c r="V186">
        <v>3</v>
      </c>
      <c r="W186">
        <v>17</v>
      </c>
      <c r="X186" t="s">
        <v>108</v>
      </c>
      <c r="Y186" t="s">
        <v>37</v>
      </c>
      <c r="Z186" s="1">
        <v>0.96718443368611096</v>
      </c>
      <c r="AA186" t="s">
        <v>109</v>
      </c>
      <c r="AB186" t="s">
        <v>109</v>
      </c>
      <c r="AC186" t="s">
        <v>109</v>
      </c>
      <c r="AD186" t="s">
        <v>109</v>
      </c>
      <c r="AE186" t="s">
        <v>109</v>
      </c>
      <c r="AF186" t="s">
        <v>109</v>
      </c>
      <c r="AG186" s="1">
        <v>87.783775329589844</v>
      </c>
      <c r="AH186" t="s">
        <v>37</v>
      </c>
      <c r="AI186" t="s">
        <v>37</v>
      </c>
      <c r="AJ186" t="s">
        <v>37</v>
      </c>
    </row>
    <row r="187" spans="1:36" x14ac:dyDescent="0.15">
      <c r="A187">
        <v>195</v>
      </c>
      <c r="B187" t="s">
        <v>267</v>
      </c>
      <c r="C187" t="b">
        <v>0</v>
      </c>
      <c r="D187" t="s">
        <v>114</v>
      </c>
      <c r="E187" t="s">
        <v>265</v>
      </c>
      <c r="F187" t="s">
        <v>105</v>
      </c>
      <c r="G187" t="s">
        <v>106</v>
      </c>
      <c r="H187" t="s">
        <v>107</v>
      </c>
      <c r="I187" s="41">
        <v>21.467771530151367</v>
      </c>
      <c r="J187" s="1">
        <v>21.486530303955078</v>
      </c>
      <c r="K187" s="1">
        <v>2.6528911665081978E-2</v>
      </c>
      <c r="L187" s="41">
        <v>966.93994140625</v>
      </c>
      <c r="M187" s="1">
        <v>954.6961669921875</v>
      </c>
      <c r="N187" s="1">
        <v>17.315311431884766</v>
      </c>
      <c r="O187" s="1">
        <v>31.521999359130859</v>
      </c>
      <c r="P187" s="1">
        <v>0.99769997596740723</v>
      </c>
      <c r="Q187" s="1">
        <v>-3.3677999973297119</v>
      </c>
      <c r="R187" s="1">
        <v>98.120651245117188</v>
      </c>
      <c r="S187" t="b">
        <v>1</v>
      </c>
      <c r="T187" s="1">
        <v>0.48650538032392798</v>
      </c>
      <c r="U187" t="b">
        <v>1</v>
      </c>
      <c r="V187">
        <v>3</v>
      </c>
      <c r="W187">
        <v>16</v>
      </c>
      <c r="X187" t="s">
        <v>108</v>
      </c>
      <c r="Y187" t="s">
        <v>37</v>
      </c>
      <c r="Z187" s="1">
        <v>0.9799780953688535</v>
      </c>
      <c r="AA187" t="s">
        <v>109</v>
      </c>
      <c r="AB187" t="s">
        <v>109</v>
      </c>
      <c r="AC187" t="s">
        <v>109</v>
      </c>
      <c r="AD187" t="s">
        <v>109</v>
      </c>
      <c r="AE187" t="s">
        <v>109</v>
      </c>
      <c r="AF187" t="s">
        <v>109</v>
      </c>
      <c r="AG187" s="1">
        <v>87.783775329589844</v>
      </c>
      <c r="AH187" t="s">
        <v>37</v>
      </c>
      <c r="AI187" t="s">
        <v>37</v>
      </c>
      <c r="AJ187" t="s">
        <v>37</v>
      </c>
    </row>
    <row r="188" spans="1:36" x14ac:dyDescent="0.15">
      <c r="A188">
        <v>196</v>
      </c>
      <c r="B188" t="s">
        <v>268</v>
      </c>
      <c r="C188" t="b">
        <v>0</v>
      </c>
      <c r="D188" t="s">
        <v>116</v>
      </c>
      <c r="E188" t="s">
        <v>265</v>
      </c>
      <c r="F188" t="s">
        <v>105</v>
      </c>
      <c r="G188" t="s">
        <v>106</v>
      </c>
      <c r="H188" t="s">
        <v>107</v>
      </c>
      <c r="I188" s="41">
        <v>21.650276184082031</v>
      </c>
      <c r="J188" s="1">
        <v>21.411609649658203</v>
      </c>
      <c r="K188" s="1">
        <v>0.33752679824829102</v>
      </c>
      <c r="L188" s="41">
        <v>853.50970458984375</v>
      </c>
      <c r="M188" s="1">
        <v>1018.1986083984375</v>
      </c>
      <c r="N188" s="1">
        <v>232.90524291992188</v>
      </c>
      <c r="O188" s="1">
        <v>31.521999359130859</v>
      </c>
      <c r="P188" s="1">
        <v>0.99769997596740723</v>
      </c>
      <c r="Q188" s="1">
        <v>-3.3677999973297119</v>
      </c>
      <c r="R188" s="1">
        <v>98.120651245117188</v>
      </c>
      <c r="S188" t="b">
        <v>1</v>
      </c>
      <c r="T188" s="1">
        <v>0.48650538032392798</v>
      </c>
      <c r="U188" t="b">
        <v>1</v>
      </c>
      <c r="V188">
        <v>3</v>
      </c>
      <c r="W188">
        <v>16</v>
      </c>
      <c r="X188" t="s">
        <v>108</v>
      </c>
      <c r="Y188" t="s">
        <v>37</v>
      </c>
      <c r="Z188" s="1">
        <v>0.96979618278904056</v>
      </c>
      <c r="AA188" t="s">
        <v>109</v>
      </c>
      <c r="AB188" t="s">
        <v>109</v>
      </c>
      <c r="AC188" t="s">
        <v>109</v>
      </c>
      <c r="AD188" t="s">
        <v>109</v>
      </c>
      <c r="AE188" t="s">
        <v>109</v>
      </c>
      <c r="AF188" t="s">
        <v>109</v>
      </c>
      <c r="AG188" s="1">
        <v>87.783775329589844</v>
      </c>
      <c r="AH188" t="s">
        <v>37</v>
      </c>
      <c r="AI188" t="s">
        <v>37</v>
      </c>
      <c r="AJ188" t="s">
        <v>37</v>
      </c>
    </row>
    <row r="189" spans="1:36" x14ac:dyDescent="0.15">
      <c r="A189">
        <v>197</v>
      </c>
      <c r="B189" t="s">
        <v>269</v>
      </c>
      <c r="C189" t="b">
        <v>0</v>
      </c>
      <c r="D189" t="s">
        <v>118</v>
      </c>
      <c r="E189" t="s">
        <v>265</v>
      </c>
      <c r="F189" t="s">
        <v>105</v>
      </c>
      <c r="G189" t="s">
        <v>106</v>
      </c>
      <c r="H189" t="s">
        <v>107</v>
      </c>
      <c r="I189" s="41">
        <v>21.818342208862305</v>
      </c>
      <c r="J189" s="1">
        <v>21.771068572998047</v>
      </c>
      <c r="K189" s="1">
        <v>6.6853664815425873E-2</v>
      </c>
      <c r="L189" s="41">
        <v>760.85980224609375</v>
      </c>
      <c r="M189" s="1">
        <v>786.26348876953125</v>
      </c>
      <c r="N189" s="1">
        <v>35.926239013671875</v>
      </c>
      <c r="O189" s="1">
        <v>31.521999359130859</v>
      </c>
      <c r="P189" s="1">
        <v>0.99769997596740723</v>
      </c>
      <c r="Q189" s="1">
        <v>-3.3677999973297119</v>
      </c>
      <c r="R189" s="1">
        <v>98.120651245117188</v>
      </c>
      <c r="S189" t="b">
        <v>1</v>
      </c>
      <c r="T189" s="1">
        <v>0.48650538032392798</v>
      </c>
      <c r="U189" t="b">
        <v>1</v>
      </c>
      <c r="V189">
        <v>3</v>
      </c>
      <c r="W189">
        <v>14</v>
      </c>
      <c r="X189" t="s">
        <v>108</v>
      </c>
      <c r="Y189" t="s">
        <v>37</v>
      </c>
      <c r="Z189" s="1">
        <v>0.96286773433860551</v>
      </c>
      <c r="AA189" t="s">
        <v>109</v>
      </c>
      <c r="AB189" t="s">
        <v>109</v>
      </c>
      <c r="AC189" t="s">
        <v>109</v>
      </c>
      <c r="AD189" t="s">
        <v>109</v>
      </c>
      <c r="AE189" t="s">
        <v>109</v>
      </c>
      <c r="AF189" t="s">
        <v>109</v>
      </c>
      <c r="AG189" s="1">
        <v>87.840736389160156</v>
      </c>
      <c r="AH189" t="s">
        <v>37</v>
      </c>
      <c r="AI189" t="s">
        <v>37</v>
      </c>
      <c r="AJ189" t="s">
        <v>37</v>
      </c>
    </row>
    <row r="190" spans="1:36" x14ac:dyDescent="0.15">
      <c r="A190">
        <v>198</v>
      </c>
      <c r="B190" t="s">
        <v>270</v>
      </c>
      <c r="C190" t="b">
        <v>0</v>
      </c>
      <c r="D190" t="s">
        <v>120</v>
      </c>
      <c r="E190" t="s">
        <v>265</v>
      </c>
      <c r="F190" t="s">
        <v>105</v>
      </c>
      <c r="G190" t="s">
        <v>106</v>
      </c>
      <c r="H190" t="s">
        <v>107</v>
      </c>
      <c r="I190" s="41">
        <v>21.42210578918457</v>
      </c>
      <c r="J190" s="1">
        <v>21.348396301269531</v>
      </c>
      <c r="K190" s="1">
        <v>0.10424095392227173</v>
      </c>
      <c r="L190" s="41">
        <v>997.60595703125</v>
      </c>
      <c r="M190" s="1">
        <v>1050.501953125</v>
      </c>
      <c r="N190" s="1">
        <v>74.80615234375</v>
      </c>
      <c r="O190" s="1">
        <v>31.521999359130859</v>
      </c>
      <c r="P190" s="1">
        <v>0.99769997596740723</v>
      </c>
      <c r="Q190" s="1">
        <v>-3.3677999973297119</v>
      </c>
      <c r="R190" s="1">
        <v>98.120651245117188</v>
      </c>
      <c r="S190" t="b">
        <v>1</v>
      </c>
      <c r="T190" s="1">
        <v>0.48650538032392798</v>
      </c>
      <c r="U190" t="b">
        <v>1</v>
      </c>
      <c r="V190">
        <v>3</v>
      </c>
      <c r="W190">
        <v>15</v>
      </c>
      <c r="X190" t="s">
        <v>108</v>
      </c>
      <c r="Y190" t="s">
        <v>37</v>
      </c>
      <c r="Z190" s="1">
        <v>0.94477983153122835</v>
      </c>
      <c r="AA190" t="s">
        <v>109</v>
      </c>
      <c r="AB190" t="s">
        <v>109</v>
      </c>
      <c r="AC190" t="s">
        <v>109</v>
      </c>
      <c r="AD190" t="s">
        <v>109</v>
      </c>
      <c r="AE190" t="s">
        <v>109</v>
      </c>
      <c r="AF190" t="s">
        <v>109</v>
      </c>
      <c r="AG190" s="1">
        <v>87.840736389160156</v>
      </c>
      <c r="AH190" t="s">
        <v>37</v>
      </c>
      <c r="AI190" t="s">
        <v>37</v>
      </c>
      <c r="AJ190" t="s">
        <v>37</v>
      </c>
    </row>
    <row r="191" spans="1:36" x14ac:dyDescent="0.15">
      <c r="A191">
        <v>199</v>
      </c>
      <c r="B191" t="s">
        <v>271</v>
      </c>
      <c r="C191" t="b">
        <v>0</v>
      </c>
      <c r="D191" t="s">
        <v>122</v>
      </c>
      <c r="E191" t="s">
        <v>265</v>
      </c>
      <c r="F191" t="s">
        <v>105</v>
      </c>
      <c r="G191" t="s">
        <v>106</v>
      </c>
      <c r="H191" t="s">
        <v>107</v>
      </c>
      <c r="I191" s="41">
        <v>21.685785293579102</v>
      </c>
      <c r="J191" s="1">
        <v>21.758815765380859</v>
      </c>
      <c r="K191" s="1">
        <v>0.10328203439712524</v>
      </c>
      <c r="L191" s="41">
        <v>833.037841796875</v>
      </c>
      <c r="M191" s="1">
        <v>793.45208740234375</v>
      </c>
      <c r="N191" s="1">
        <v>55.982711791992188</v>
      </c>
      <c r="O191" s="1">
        <v>31.521999359130859</v>
      </c>
      <c r="P191" s="1">
        <v>0.99769997596740723</v>
      </c>
      <c r="Q191" s="1">
        <v>-3.3677999973297119</v>
      </c>
      <c r="R191" s="1">
        <v>98.120651245117188</v>
      </c>
      <c r="S191" t="b">
        <v>1</v>
      </c>
      <c r="T191" s="1">
        <v>0.48650538032392798</v>
      </c>
      <c r="U191" t="b">
        <v>1</v>
      </c>
      <c r="V191">
        <v>3</v>
      </c>
      <c r="W191">
        <v>15</v>
      </c>
      <c r="X191" t="s">
        <v>108</v>
      </c>
      <c r="Y191" t="s">
        <v>37</v>
      </c>
      <c r="Z191" s="1">
        <v>0.95106796547145567</v>
      </c>
      <c r="AA191" t="s">
        <v>109</v>
      </c>
      <c r="AB191" t="s">
        <v>109</v>
      </c>
      <c r="AC191" t="s">
        <v>109</v>
      </c>
      <c r="AD191" t="s">
        <v>109</v>
      </c>
      <c r="AE191" t="s">
        <v>109</v>
      </c>
      <c r="AF191" t="s">
        <v>109</v>
      </c>
      <c r="AG191" s="1">
        <v>87.840736389160156</v>
      </c>
      <c r="AH191" t="s">
        <v>37</v>
      </c>
      <c r="AI191" t="s">
        <v>37</v>
      </c>
      <c r="AJ191" t="s">
        <v>37</v>
      </c>
    </row>
    <row r="192" spans="1:36" x14ac:dyDescent="0.15">
      <c r="A192">
        <v>200</v>
      </c>
      <c r="B192" t="s">
        <v>272</v>
      </c>
      <c r="C192" t="b">
        <v>0</v>
      </c>
      <c r="D192" t="s">
        <v>124</v>
      </c>
      <c r="E192" t="s">
        <v>265</v>
      </c>
      <c r="F192" t="s">
        <v>105</v>
      </c>
      <c r="G192" t="s">
        <v>106</v>
      </c>
      <c r="H192" t="s">
        <v>107</v>
      </c>
      <c r="I192" s="41">
        <v>20.848873138427734</v>
      </c>
      <c r="J192" s="1">
        <v>21.316837310791016</v>
      </c>
      <c r="K192" s="1">
        <v>0.66180264949798584</v>
      </c>
      <c r="L192" s="41">
        <v>1476.2803955078125</v>
      </c>
      <c r="M192" s="1">
        <v>1127.3944091796875</v>
      </c>
      <c r="N192" s="1">
        <v>493.3992919921875</v>
      </c>
      <c r="O192" s="1">
        <v>31.521999359130859</v>
      </c>
      <c r="P192" s="1">
        <v>0.99769997596740723</v>
      </c>
      <c r="Q192" s="1">
        <v>-3.3677999973297119</v>
      </c>
      <c r="R192" s="1">
        <v>98.120651245117188</v>
      </c>
      <c r="S192" t="b">
        <v>1</v>
      </c>
      <c r="T192" s="1">
        <v>0.48650538032392798</v>
      </c>
      <c r="U192" t="b">
        <v>1</v>
      </c>
      <c r="V192">
        <v>3</v>
      </c>
      <c r="W192">
        <v>16</v>
      </c>
      <c r="X192" t="s">
        <v>108</v>
      </c>
      <c r="Y192" t="s">
        <v>37</v>
      </c>
      <c r="Z192" s="1">
        <v>0.91410051666790515</v>
      </c>
      <c r="AA192" t="s">
        <v>109</v>
      </c>
      <c r="AB192" t="s">
        <v>109</v>
      </c>
      <c r="AC192" t="s">
        <v>109</v>
      </c>
      <c r="AD192" t="s">
        <v>109</v>
      </c>
      <c r="AE192" t="s">
        <v>110</v>
      </c>
      <c r="AF192" t="s">
        <v>109</v>
      </c>
      <c r="AG192" s="1">
        <v>87.727104187011719</v>
      </c>
      <c r="AH192" t="s">
        <v>37</v>
      </c>
      <c r="AI192" t="s">
        <v>37</v>
      </c>
      <c r="AJ192" t="s">
        <v>37</v>
      </c>
    </row>
    <row r="193" spans="1:36" x14ac:dyDescent="0.15">
      <c r="A193">
        <v>201</v>
      </c>
      <c r="B193" t="s">
        <v>273</v>
      </c>
      <c r="C193" t="b">
        <v>0</v>
      </c>
      <c r="D193" t="s">
        <v>126</v>
      </c>
      <c r="E193" t="s">
        <v>265</v>
      </c>
      <c r="F193" t="s">
        <v>105</v>
      </c>
      <c r="G193" t="s">
        <v>106</v>
      </c>
      <c r="H193" t="s">
        <v>107</v>
      </c>
      <c r="I193" s="41">
        <v>21.628318786621094</v>
      </c>
      <c r="J193" s="1">
        <v>21.589704513549805</v>
      </c>
      <c r="K193" s="1">
        <v>5.4608829319477081E-2</v>
      </c>
      <c r="L193" s="41">
        <v>866.4195556640625</v>
      </c>
      <c r="M193" s="1">
        <v>889.908447265625</v>
      </c>
      <c r="N193" s="1">
        <v>33.218265533447266</v>
      </c>
      <c r="O193" s="1">
        <v>31.521999359130859</v>
      </c>
      <c r="P193" s="1">
        <v>0.99769997596740723</v>
      </c>
      <c r="Q193" s="1">
        <v>-3.3677999973297119</v>
      </c>
      <c r="R193" s="1">
        <v>98.120651245117188</v>
      </c>
      <c r="S193" t="b">
        <v>1</v>
      </c>
      <c r="T193" s="1">
        <v>0.48650538032392798</v>
      </c>
      <c r="U193" t="b">
        <v>1</v>
      </c>
      <c r="V193">
        <v>3</v>
      </c>
      <c r="W193">
        <v>16</v>
      </c>
      <c r="X193" t="s">
        <v>108</v>
      </c>
      <c r="Y193" t="s">
        <v>37</v>
      </c>
      <c r="Z193" s="1">
        <v>0.9503552421555167</v>
      </c>
      <c r="AA193" t="s">
        <v>109</v>
      </c>
      <c r="AB193" t="s">
        <v>109</v>
      </c>
      <c r="AC193" t="s">
        <v>109</v>
      </c>
      <c r="AD193" t="s">
        <v>109</v>
      </c>
      <c r="AE193" t="s">
        <v>109</v>
      </c>
      <c r="AF193" t="s">
        <v>109</v>
      </c>
      <c r="AG193" s="1">
        <v>87.700653076171875</v>
      </c>
      <c r="AH193" t="s">
        <v>37</v>
      </c>
      <c r="AI193" t="s">
        <v>37</v>
      </c>
      <c r="AJ193" t="s">
        <v>37</v>
      </c>
    </row>
    <row r="194" spans="1:36" x14ac:dyDescent="0.15">
      <c r="A194">
        <v>202</v>
      </c>
      <c r="B194" t="s">
        <v>274</v>
      </c>
      <c r="C194" t="b">
        <v>0</v>
      </c>
      <c r="D194" t="s">
        <v>128</v>
      </c>
      <c r="E194" t="s">
        <v>265</v>
      </c>
      <c r="F194" t="s">
        <v>105</v>
      </c>
      <c r="G194" t="s">
        <v>106</v>
      </c>
      <c r="H194" t="s">
        <v>107</v>
      </c>
      <c r="I194" s="41">
        <v>21.922225952148438</v>
      </c>
      <c r="J194" s="1">
        <v>21.90226936340332</v>
      </c>
      <c r="K194" s="1">
        <v>2.8222877532243729E-2</v>
      </c>
      <c r="L194" s="41">
        <v>708.69354248046875</v>
      </c>
      <c r="M194" s="1">
        <v>718.49639892578125</v>
      </c>
      <c r="N194" s="1">
        <v>13.863332748413086</v>
      </c>
      <c r="O194" s="1">
        <v>31.521999359130859</v>
      </c>
      <c r="P194" s="1">
        <v>0.99769997596740723</v>
      </c>
      <c r="Q194" s="1">
        <v>-3.3677999973297119</v>
      </c>
      <c r="R194" s="1">
        <v>98.120651245117188</v>
      </c>
      <c r="S194" t="b">
        <v>1</v>
      </c>
      <c r="T194" s="1">
        <v>0.48650538032392798</v>
      </c>
      <c r="U194" t="b">
        <v>1</v>
      </c>
      <c r="V194">
        <v>3</v>
      </c>
      <c r="W194">
        <v>15</v>
      </c>
      <c r="X194" t="s">
        <v>108</v>
      </c>
      <c r="Y194" t="s">
        <v>37</v>
      </c>
      <c r="Z194" s="1">
        <v>0.94798044229016121</v>
      </c>
      <c r="AA194" t="s">
        <v>109</v>
      </c>
      <c r="AB194" t="s">
        <v>109</v>
      </c>
      <c r="AC194" t="s">
        <v>109</v>
      </c>
      <c r="AD194" t="s">
        <v>109</v>
      </c>
      <c r="AE194" t="s">
        <v>109</v>
      </c>
      <c r="AF194" t="s">
        <v>109</v>
      </c>
      <c r="AG194" s="1">
        <v>87.700653076171875</v>
      </c>
      <c r="AH194" t="s">
        <v>37</v>
      </c>
      <c r="AI194" t="s">
        <v>37</v>
      </c>
      <c r="AJ194" t="s">
        <v>37</v>
      </c>
    </row>
    <row r="195" spans="1:36" x14ac:dyDescent="0.15">
      <c r="A195">
        <v>203</v>
      </c>
      <c r="B195" t="s">
        <v>275</v>
      </c>
      <c r="C195" t="b">
        <v>0</v>
      </c>
      <c r="D195" t="s">
        <v>130</v>
      </c>
      <c r="E195" t="s">
        <v>265</v>
      </c>
      <c r="F195" t="s">
        <v>105</v>
      </c>
      <c r="G195" t="s">
        <v>106</v>
      </c>
      <c r="H195" t="s">
        <v>107</v>
      </c>
      <c r="I195" s="41">
        <v>21.543737411499023</v>
      </c>
      <c r="J195" s="1">
        <v>21.582229614257812</v>
      </c>
      <c r="K195" s="1">
        <v>5.4434847086668015E-2</v>
      </c>
      <c r="L195" s="41">
        <v>918.0006103515625</v>
      </c>
      <c r="M195" s="1">
        <v>894.4666748046875</v>
      </c>
      <c r="N195" s="1">
        <v>33.282054901123047</v>
      </c>
      <c r="O195" s="1">
        <v>31.521999359130859</v>
      </c>
      <c r="P195" s="1">
        <v>0.99769997596740723</v>
      </c>
      <c r="Q195" s="1">
        <v>-3.3677999973297119</v>
      </c>
      <c r="R195" s="1">
        <v>98.120651245117188</v>
      </c>
      <c r="S195" t="b">
        <v>1</v>
      </c>
      <c r="T195" s="1">
        <v>0.48650538032392798</v>
      </c>
      <c r="U195" t="b">
        <v>1</v>
      </c>
      <c r="V195">
        <v>3</v>
      </c>
      <c r="W195">
        <v>14</v>
      </c>
      <c r="X195" t="s">
        <v>108</v>
      </c>
      <c r="Y195" t="s">
        <v>37</v>
      </c>
      <c r="Z195" s="1">
        <v>0.95982363676745808</v>
      </c>
      <c r="AA195" t="s">
        <v>109</v>
      </c>
      <c r="AB195" t="s">
        <v>109</v>
      </c>
      <c r="AC195" t="s">
        <v>109</v>
      </c>
      <c r="AD195" t="s">
        <v>109</v>
      </c>
      <c r="AE195" t="s">
        <v>109</v>
      </c>
      <c r="AF195" t="s">
        <v>109</v>
      </c>
      <c r="AG195" s="1">
        <v>87.700653076171875</v>
      </c>
      <c r="AH195" t="s">
        <v>37</v>
      </c>
      <c r="AI195" t="s">
        <v>37</v>
      </c>
      <c r="AJ195" t="s">
        <v>37</v>
      </c>
    </row>
    <row r="196" spans="1:36" x14ac:dyDescent="0.15">
      <c r="A196">
        <v>204</v>
      </c>
      <c r="B196" t="s">
        <v>276</v>
      </c>
      <c r="C196" t="b">
        <v>0</v>
      </c>
      <c r="D196" t="s">
        <v>132</v>
      </c>
      <c r="E196" t="s">
        <v>265</v>
      </c>
      <c r="F196" t="s">
        <v>105</v>
      </c>
      <c r="G196" t="s">
        <v>106</v>
      </c>
      <c r="H196" t="s">
        <v>107</v>
      </c>
      <c r="I196" s="41">
        <v>21.658790588378906</v>
      </c>
      <c r="J196" s="1">
        <v>21.690074920654297</v>
      </c>
      <c r="K196" s="1">
        <v>4.4241379946470261E-2</v>
      </c>
      <c r="L196" s="41">
        <v>848.5555419921875</v>
      </c>
      <c r="M196" s="1">
        <v>830.788818359375</v>
      </c>
      <c r="N196" s="1">
        <v>25.125942230224609</v>
      </c>
      <c r="O196" s="1">
        <v>31.521999359130859</v>
      </c>
      <c r="P196" s="1">
        <v>0.99769997596740723</v>
      </c>
      <c r="Q196" s="1">
        <v>-3.3677999973297119</v>
      </c>
      <c r="R196" s="1">
        <v>98.120651245117188</v>
      </c>
      <c r="S196" t="b">
        <v>1</v>
      </c>
      <c r="T196" s="1">
        <v>0.48650538032392798</v>
      </c>
      <c r="U196" t="b">
        <v>1</v>
      </c>
      <c r="V196">
        <v>3</v>
      </c>
      <c r="W196">
        <v>15</v>
      </c>
      <c r="X196" t="s">
        <v>108</v>
      </c>
      <c r="Y196" t="s">
        <v>37</v>
      </c>
      <c r="Z196" s="1">
        <v>0.97572632441152118</v>
      </c>
      <c r="AA196" t="s">
        <v>109</v>
      </c>
      <c r="AB196" t="s">
        <v>109</v>
      </c>
      <c r="AC196" t="s">
        <v>109</v>
      </c>
      <c r="AD196" t="s">
        <v>109</v>
      </c>
      <c r="AE196" t="s">
        <v>109</v>
      </c>
      <c r="AF196" t="s">
        <v>109</v>
      </c>
      <c r="AG196" s="1">
        <v>87.700653076171875</v>
      </c>
      <c r="AH196" t="s">
        <v>37</v>
      </c>
      <c r="AI196" t="s">
        <v>37</v>
      </c>
      <c r="AJ196" t="s">
        <v>37</v>
      </c>
    </row>
    <row r="197" spans="1:36" x14ac:dyDescent="0.15">
      <c r="A197">
        <v>205</v>
      </c>
      <c r="B197" t="s">
        <v>277</v>
      </c>
      <c r="C197" t="b">
        <v>0</v>
      </c>
      <c r="D197" t="s">
        <v>37</v>
      </c>
      <c r="E197" t="s">
        <v>265</v>
      </c>
      <c r="F197" t="s">
        <v>134</v>
      </c>
      <c r="G197" t="s">
        <v>106</v>
      </c>
      <c r="H197" t="s">
        <v>107</v>
      </c>
      <c r="I197" s="41">
        <v>21.485721588134766</v>
      </c>
      <c r="J197" s="1">
        <v>21.505678176879883</v>
      </c>
      <c r="K197" s="1">
        <v>2.8222877532243729E-2</v>
      </c>
      <c r="L197" s="41">
        <v>1000</v>
      </c>
      <c r="M197" t="s">
        <v>37</v>
      </c>
      <c r="N197" t="s">
        <v>37</v>
      </c>
      <c r="O197" s="1">
        <v>31.521999359130859</v>
      </c>
      <c r="P197" s="1">
        <v>0.99769997596740723</v>
      </c>
      <c r="Q197" s="1">
        <v>-3.3677999973297119</v>
      </c>
      <c r="R197" s="1">
        <v>98.120651245117188</v>
      </c>
      <c r="S197" t="b">
        <v>1</v>
      </c>
      <c r="T197" s="1">
        <v>0.48650538032392798</v>
      </c>
      <c r="U197" t="b">
        <v>1</v>
      </c>
      <c r="V197">
        <v>3</v>
      </c>
      <c r="W197">
        <v>15</v>
      </c>
      <c r="X197" t="s">
        <v>108</v>
      </c>
      <c r="Y197" t="s">
        <v>37</v>
      </c>
      <c r="Z197" s="1">
        <v>0.97021775558806855</v>
      </c>
      <c r="AA197" t="s">
        <v>109</v>
      </c>
      <c r="AB197" t="s">
        <v>109</v>
      </c>
      <c r="AC197" t="s">
        <v>109</v>
      </c>
      <c r="AD197" t="s">
        <v>109</v>
      </c>
      <c r="AE197" t="s">
        <v>109</v>
      </c>
      <c r="AF197" t="s">
        <v>109</v>
      </c>
      <c r="AG197" s="1">
        <v>87.775711059570312</v>
      </c>
      <c r="AH197" t="s">
        <v>37</v>
      </c>
      <c r="AI197" t="s">
        <v>37</v>
      </c>
      <c r="AJ197" t="s">
        <v>37</v>
      </c>
    </row>
    <row r="198" spans="1:36" x14ac:dyDescent="0.15">
      <c r="A198">
        <v>206</v>
      </c>
      <c r="B198" t="s">
        <v>278</v>
      </c>
      <c r="C198" t="b">
        <v>0</v>
      </c>
      <c r="D198" t="s">
        <v>37</v>
      </c>
      <c r="E198" t="s">
        <v>265</v>
      </c>
      <c r="F198" t="s">
        <v>134</v>
      </c>
      <c r="G198" t="s">
        <v>106</v>
      </c>
      <c r="H198" t="s">
        <v>107</v>
      </c>
      <c r="I198" s="41">
        <v>24.589557647705078</v>
      </c>
      <c r="J198" s="1">
        <v>24.770923614501953</v>
      </c>
      <c r="K198" s="1">
        <v>0.25649157166481018</v>
      </c>
      <c r="L198" s="41">
        <v>100</v>
      </c>
      <c r="M198" t="s">
        <v>37</v>
      </c>
      <c r="N198" t="s">
        <v>37</v>
      </c>
      <c r="O198" s="1">
        <v>31.521999359130859</v>
      </c>
      <c r="P198" s="1">
        <v>0.99769997596740723</v>
      </c>
      <c r="Q198" s="1">
        <v>-3.3677999973297119</v>
      </c>
      <c r="R198" s="1">
        <v>98.120651245117188</v>
      </c>
      <c r="S198" t="b">
        <v>1</v>
      </c>
      <c r="T198" s="1">
        <v>0.48650538032392798</v>
      </c>
      <c r="U198" t="b">
        <v>1</v>
      </c>
      <c r="V198">
        <v>3</v>
      </c>
      <c r="W198">
        <v>18</v>
      </c>
      <c r="X198" t="s">
        <v>108</v>
      </c>
      <c r="Y198" t="s">
        <v>37</v>
      </c>
      <c r="Z198" s="1">
        <v>0.96301131778404458</v>
      </c>
      <c r="AA198" t="s">
        <v>109</v>
      </c>
      <c r="AB198" t="s">
        <v>109</v>
      </c>
      <c r="AC198" t="s">
        <v>109</v>
      </c>
      <c r="AD198" t="s">
        <v>109</v>
      </c>
      <c r="AE198" t="s">
        <v>109</v>
      </c>
      <c r="AF198" t="s">
        <v>109</v>
      </c>
      <c r="AG198" s="1">
        <v>87.662345886230469</v>
      </c>
      <c r="AH198" t="s">
        <v>37</v>
      </c>
      <c r="AI198" t="s">
        <v>37</v>
      </c>
      <c r="AJ198" t="s">
        <v>37</v>
      </c>
    </row>
    <row r="199" spans="1:36" x14ac:dyDescent="0.15">
      <c r="A199">
        <v>207</v>
      </c>
      <c r="B199" t="s">
        <v>279</v>
      </c>
      <c r="C199" t="b">
        <v>0</v>
      </c>
      <c r="D199" t="s">
        <v>37</v>
      </c>
      <c r="E199" t="s">
        <v>265</v>
      </c>
      <c r="F199" t="s">
        <v>134</v>
      </c>
      <c r="G199" t="s">
        <v>106</v>
      </c>
      <c r="H199" t="s">
        <v>107</v>
      </c>
      <c r="I199" s="41">
        <v>27.839292526245117</v>
      </c>
      <c r="J199" s="1">
        <v>27.923782348632812</v>
      </c>
      <c r="K199" s="1">
        <v>0.11948665231466293</v>
      </c>
      <c r="L199" s="41">
        <v>10</v>
      </c>
      <c r="M199" t="s">
        <v>37</v>
      </c>
      <c r="N199" t="s">
        <v>37</v>
      </c>
      <c r="O199" s="1">
        <v>31.521999359130859</v>
      </c>
      <c r="P199" s="1">
        <v>0.99769997596740723</v>
      </c>
      <c r="Q199" s="1">
        <v>-3.3677999973297119</v>
      </c>
      <c r="R199" s="1">
        <v>98.120651245117188</v>
      </c>
      <c r="S199" t="b">
        <v>1</v>
      </c>
      <c r="T199" s="1">
        <v>0.48650538032392798</v>
      </c>
      <c r="U199" t="b">
        <v>1</v>
      </c>
      <c r="V199">
        <v>3</v>
      </c>
      <c r="W199">
        <v>21</v>
      </c>
      <c r="X199" t="s">
        <v>108</v>
      </c>
      <c r="Y199" t="s">
        <v>37</v>
      </c>
      <c r="Z199" s="1">
        <v>0.96171073846201449</v>
      </c>
      <c r="AA199" t="s">
        <v>109</v>
      </c>
      <c r="AB199" t="s">
        <v>109</v>
      </c>
      <c r="AC199" t="s">
        <v>109</v>
      </c>
      <c r="AD199" t="s">
        <v>109</v>
      </c>
      <c r="AE199" t="s">
        <v>109</v>
      </c>
      <c r="AF199" t="s">
        <v>109</v>
      </c>
      <c r="AG199" s="1">
        <v>87.662345886230469</v>
      </c>
      <c r="AH199" t="s">
        <v>37</v>
      </c>
      <c r="AI199" t="s">
        <v>37</v>
      </c>
      <c r="AJ199" t="s">
        <v>37</v>
      </c>
    </row>
    <row r="200" spans="1:36" x14ac:dyDescent="0.15">
      <c r="A200">
        <v>208</v>
      </c>
      <c r="B200" t="s">
        <v>280</v>
      </c>
      <c r="C200" t="b">
        <v>0</v>
      </c>
      <c r="D200" t="s">
        <v>37</v>
      </c>
      <c r="E200" t="s">
        <v>265</v>
      </c>
      <c r="F200" t="s">
        <v>134</v>
      </c>
      <c r="G200" t="s">
        <v>106</v>
      </c>
      <c r="H200" t="s">
        <v>107</v>
      </c>
      <c r="I200" s="41">
        <v>31.689359664916992</v>
      </c>
      <c r="J200" s="1">
        <v>31.680862426757812</v>
      </c>
      <c r="K200" s="1">
        <v>1.201825775206089E-2</v>
      </c>
      <c r="L200" s="41">
        <v>1</v>
      </c>
      <c r="M200" t="s">
        <v>37</v>
      </c>
      <c r="N200" t="s">
        <v>37</v>
      </c>
      <c r="O200" s="1">
        <v>31.521999359130859</v>
      </c>
      <c r="P200" s="1">
        <v>0.99769997596740723</v>
      </c>
      <c r="Q200" s="1">
        <v>-3.3677999973297119</v>
      </c>
      <c r="R200" s="1">
        <v>98.120651245117188</v>
      </c>
      <c r="S200" t="b">
        <v>1</v>
      </c>
      <c r="T200" s="1">
        <v>0.48650538032392798</v>
      </c>
      <c r="U200" t="b">
        <v>1</v>
      </c>
      <c r="V200">
        <v>3</v>
      </c>
      <c r="W200">
        <v>25</v>
      </c>
      <c r="X200" t="s">
        <v>108</v>
      </c>
      <c r="Y200" t="s">
        <v>37</v>
      </c>
      <c r="Z200" s="1">
        <v>0.9572078676414153</v>
      </c>
      <c r="AA200" t="s">
        <v>109</v>
      </c>
      <c r="AB200" t="s">
        <v>109</v>
      </c>
      <c r="AC200" t="s">
        <v>109</v>
      </c>
      <c r="AD200" t="s">
        <v>109</v>
      </c>
      <c r="AE200" t="s">
        <v>109</v>
      </c>
      <c r="AF200" t="s">
        <v>109</v>
      </c>
      <c r="AG200" s="1">
        <v>87.548980712890625</v>
      </c>
      <c r="AH200" t="s">
        <v>37</v>
      </c>
      <c r="AI200" t="s">
        <v>37</v>
      </c>
      <c r="AJ200" t="s">
        <v>37</v>
      </c>
    </row>
    <row r="201" spans="1:36" x14ac:dyDescent="0.15">
      <c r="A201">
        <v>209</v>
      </c>
      <c r="B201" t="s">
        <v>281</v>
      </c>
      <c r="C201" t="b">
        <v>0</v>
      </c>
      <c r="D201" t="s">
        <v>37</v>
      </c>
      <c r="E201" t="s">
        <v>265</v>
      </c>
      <c r="F201" t="s">
        <v>141</v>
      </c>
      <c r="G201" t="s">
        <v>106</v>
      </c>
      <c r="H201" t="s">
        <v>107</v>
      </c>
      <c r="I201" s="40" t="s">
        <v>138</v>
      </c>
      <c r="J201" t="s">
        <v>37</v>
      </c>
      <c r="K201" t="s">
        <v>37</v>
      </c>
      <c r="L201" s="40" t="s">
        <v>37</v>
      </c>
      <c r="M201" t="s">
        <v>37</v>
      </c>
      <c r="N201" t="s">
        <v>37</v>
      </c>
      <c r="O201" s="1">
        <v>31.521999359130859</v>
      </c>
      <c r="P201" s="1">
        <v>0.99769997596740723</v>
      </c>
      <c r="Q201" s="1">
        <v>-3.3677999973297119</v>
      </c>
      <c r="R201" s="1">
        <v>98.120651245117188</v>
      </c>
      <c r="S201" t="b">
        <v>1</v>
      </c>
      <c r="T201" s="1">
        <v>0.48650538032392798</v>
      </c>
      <c r="U201" t="b">
        <v>1</v>
      </c>
      <c r="V201">
        <v>3</v>
      </c>
      <c r="W201">
        <v>16</v>
      </c>
      <c r="X201" t="s">
        <v>139</v>
      </c>
      <c r="Y201" t="s">
        <v>37</v>
      </c>
      <c r="Z201" s="1">
        <v>0</v>
      </c>
      <c r="AA201" t="s">
        <v>109</v>
      </c>
      <c r="AB201" t="s">
        <v>109</v>
      </c>
      <c r="AC201" t="s">
        <v>109</v>
      </c>
      <c r="AD201" t="s">
        <v>109</v>
      </c>
      <c r="AE201" t="s">
        <v>109</v>
      </c>
      <c r="AF201" t="s">
        <v>109</v>
      </c>
      <c r="AG201" s="1">
        <v>69.77978515625</v>
      </c>
      <c r="AH201" t="s">
        <v>37</v>
      </c>
      <c r="AI201" t="s">
        <v>37</v>
      </c>
      <c r="AJ201" t="s">
        <v>37</v>
      </c>
    </row>
    <row r="202" spans="1:36" x14ac:dyDescent="0.15">
      <c r="A202">
        <v>217</v>
      </c>
      <c r="B202" t="s">
        <v>282</v>
      </c>
      <c r="C202" t="b">
        <v>0</v>
      </c>
      <c r="D202" t="s">
        <v>103</v>
      </c>
      <c r="E202" t="s">
        <v>265</v>
      </c>
      <c r="F202" t="s">
        <v>105</v>
      </c>
      <c r="G202" t="s">
        <v>106</v>
      </c>
      <c r="H202" t="s">
        <v>107</v>
      </c>
      <c r="I202" s="41">
        <v>21.497430801391602</v>
      </c>
      <c r="J202" s="1">
        <v>21.509143829345703</v>
      </c>
      <c r="K202" s="1">
        <v>1.6566071659326553E-2</v>
      </c>
      <c r="L202" s="41">
        <v>947.52960205078125</v>
      </c>
      <c r="M202" s="1">
        <v>940.0013427734375</v>
      </c>
      <c r="N202" s="1">
        <v>10.646523475646973</v>
      </c>
      <c r="O202" s="1">
        <v>31.521999359130859</v>
      </c>
      <c r="P202" s="1">
        <v>0.99769997596740723</v>
      </c>
      <c r="Q202" s="1">
        <v>-3.3677999973297119</v>
      </c>
      <c r="R202" s="1">
        <v>98.120651245117188</v>
      </c>
      <c r="S202" t="b">
        <v>1</v>
      </c>
      <c r="T202" s="1">
        <v>0.48650538032392798</v>
      </c>
      <c r="U202" t="b">
        <v>1</v>
      </c>
      <c r="V202">
        <v>3</v>
      </c>
      <c r="W202">
        <v>15</v>
      </c>
      <c r="X202" t="s">
        <v>108</v>
      </c>
      <c r="Y202" t="s">
        <v>37</v>
      </c>
      <c r="Z202" s="1">
        <v>0.94135899998451111</v>
      </c>
      <c r="AA202" t="s">
        <v>109</v>
      </c>
      <c r="AB202" t="s">
        <v>109</v>
      </c>
      <c r="AC202" t="s">
        <v>109</v>
      </c>
      <c r="AD202" t="s">
        <v>109</v>
      </c>
      <c r="AE202" t="s">
        <v>109</v>
      </c>
      <c r="AF202" t="s">
        <v>109</v>
      </c>
      <c r="AG202" s="1">
        <v>87.783775329589844</v>
      </c>
      <c r="AH202" t="s">
        <v>37</v>
      </c>
      <c r="AI202" t="s">
        <v>37</v>
      </c>
      <c r="AJ202" t="s">
        <v>37</v>
      </c>
    </row>
    <row r="203" spans="1:36" x14ac:dyDescent="0.15">
      <c r="A203">
        <v>218</v>
      </c>
      <c r="B203" t="s">
        <v>283</v>
      </c>
      <c r="C203" t="b">
        <v>0</v>
      </c>
      <c r="D203" t="s">
        <v>112</v>
      </c>
      <c r="E203" t="s">
        <v>265</v>
      </c>
      <c r="F203" t="s">
        <v>105</v>
      </c>
      <c r="G203" t="s">
        <v>106</v>
      </c>
      <c r="H203" t="s">
        <v>107</v>
      </c>
      <c r="I203" s="41">
        <v>21.511119842529297</v>
      </c>
      <c r="J203" s="1">
        <v>21.549739837646484</v>
      </c>
      <c r="K203" s="1">
        <v>5.4618269205093384E-2</v>
      </c>
      <c r="L203" s="41">
        <v>938.7027587890625</v>
      </c>
      <c r="M203" s="1">
        <v>914.55908203125</v>
      </c>
      <c r="N203" s="1">
        <v>34.144271850585938</v>
      </c>
      <c r="O203" s="1">
        <v>31.521999359130859</v>
      </c>
      <c r="P203" s="1">
        <v>0.99769997596740723</v>
      </c>
      <c r="Q203" s="1">
        <v>-3.3677999973297119</v>
      </c>
      <c r="R203" s="1">
        <v>98.120651245117188</v>
      </c>
      <c r="S203" t="b">
        <v>1</v>
      </c>
      <c r="T203" s="1">
        <v>0.48650538032392798</v>
      </c>
      <c r="U203" t="b">
        <v>1</v>
      </c>
      <c r="V203">
        <v>3</v>
      </c>
      <c r="W203">
        <v>16</v>
      </c>
      <c r="X203" t="s">
        <v>108</v>
      </c>
      <c r="Y203" t="s">
        <v>37</v>
      </c>
      <c r="Z203" s="1">
        <v>0.9470236265349038</v>
      </c>
      <c r="AA203" t="s">
        <v>109</v>
      </c>
      <c r="AB203" t="s">
        <v>109</v>
      </c>
      <c r="AC203" t="s">
        <v>109</v>
      </c>
      <c r="AD203" t="s">
        <v>109</v>
      </c>
      <c r="AE203" t="s">
        <v>109</v>
      </c>
      <c r="AF203" t="s">
        <v>109</v>
      </c>
      <c r="AG203" s="1">
        <v>87.783775329589844</v>
      </c>
      <c r="AH203" t="s">
        <v>37</v>
      </c>
      <c r="AI203" t="s">
        <v>37</v>
      </c>
      <c r="AJ203" t="s">
        <v>37</v>
      </c>
    </row>
    <row r="204" spans="1:36" x14ac:dyDescent="0.15">
      <c r="A204">
        <v>219</v>
      </c>
      <c r="B204" t="s">
        <v>284</v>
      </c>
      <c r="C204" t="b">
        <v>0</v>
      </c>
      <c r="D204" t="s">
        <v>114</v>
      </c>
      <c r="E204" t="s">
        <v>265</v>
      </c>
      <c r="F204" t="s">
        <v>105</v>
      </c>
      <c r="G204" t="s">
        <v>106</v>
      </c>
      <c r="H204" t="s">
        <v>107</v>
      </c>
      <c r="I204" s="41">
        <v>21.505289077758789</v>
      </c>
      <c r="J204" s="1">
        <v>21.486530303955078</v>
      </c>
      <c r="K204" s="1">
        <v>2.6528911665081978E-2</v>
      </c>
      <c r="L204" s="41">
        <v>942.452392578125</v>
      </c>
      <c r="M204" s="1">
        <v>954.6961669921875</v>
      </c>
      <c r="N204" s="1">
        <v>17.315311431884766</v>
      </c>
      <c r="O204" s="1">
        <v>31.521999359130859</v>
      </c>
      <c r="P204" s="1">
        <v>0.99769997596740723</v>
      </c>
      <c r="Q204" s="1">
        <v>-3.3677999973297119</v>
      </c>
      <c r="R204" s="1">
        <v>98.120651245117188</v>
      </c>
      <c r="S204" t="b">
        <v>1</v>
      </c>
      <c r="T204" s="1">
        <v>0.48650538032392798</v>
      </c>
      <c r="U204" t="b">
        <v>1</v>
      </c>
      <c r="V204">
        <v>3</v>
      </c>
      <c r="W204">
        <v>16</v>
      </c>
      <c r="X204" t="s">
        <v>108</v>
      </c>
      <c r="Y204" t="s">
        <v>37</v>
      </c>
      <c r="Z204" s="1">
        <v>0.9414723352028791</v>
      </c>
      <c r="AA204" t="s">
        <v>109</v>
      </c>
      <c r="AB204" t="s">
        <v>109</v>
      </c>
      <c r="AC204" t="s">
        <v>109</v>
      </c>
      <c r="AD204" t="s">
        <v>109</v>
      </c>
      <c r="AE204" t="s">
        <v>109</v>
      </c>
      <c r="AF204" t="s">
        <v>109</v>
      </c>
      <c r="AG204" s="1">
        <v>87.783775329589844</v>
      </c>
      <c r="AH204" t="s">
        <v>37</v>
      </c>
      <c r="AI204" t="s">
        <v>37</v>
      </c>
      <c r="AJ204" t="s">
        <v>37</v>
      </c>
    </row>
    <row r="205" spans="1:36" x14ac:dyDescent="0.15">
      <c r="A205">
        <v>220</v>
      </c>
      <c r="B205" t="s">
        <v>285</v>
      </c>
      <c r="C205" t="b">
        <v>0</v>
      </c>
      <c r="D205" t="s">
        <v>116</v>
      </c>
      <c r="E205" t="s">
        <v>265</v>
      </c>
      <c r="F205" t="s">
        <v>105</v>
      </c>
      <c r="G205" t="s">
        <v>106</v>
      </c>
      <c r="H205" t="s">
        <v>107</v>
      </c>
      <c r="I205" s="41">
        <v>21.172941207885742</v>
      </c>
      <c r="J205" s="1">
        <v>21.411609649658203</v>
      </c>
      <c r="K205" s="1">
        <v>0.33752679824829102</v>
      </c>
      <c r="L205" s="41">
        <v>1182.887451171875</v>
      </c>
      <c r="M205" s="1">
        <v>1018.1986083984375</v>
      </c>
      <c r="N205" s="1">
        <v>232.90524291992188</v>
      </c>
      <c r="O205" s="1">
        <v>31.521999359130859</v>
      </c>
      <c r="P205" s="1">
        <v>0.99769997596740723</v>
      </c>
      <c r="Q205" s="1">
        <v>-3.3677999973297119</v>
      </c>
      <c r="R205" s="1">
        <v>98.120651245117188</v>
      </c>
      <c r="S205" t="b">
        <v>1</v>
      </c>
      <c r="T205" s="1">
        <v>0.48650538032392798</v>
      </c>
      <c r="U205" t="b">
        <v>1</v>
      </c>
      <c r="V205">
        <v>3</v>
      </c>
      <c r="W205">
        <v>13</v>
      </c>
      <c r="X205" t="s">
        <v>108</v>
      </c>
      <c r="Y205" t="s">
        <v>37</v>
      </c>
      <c r="Z205" s="1">
        <v>0.94823601639630017</v>
      </c>
      <c r="AA205" t="s">
        <v>109</v>
      </c>
      <c r="AB205" t="s">
        <v>109</v>
      </c>
      <c r="AC205" t="s">
        <v>109</v>
      </c>
      <c r="AD205" t="s">
        <v>109</v>
      </c>
      <c r="AE205" t="s">
        <v>109</v>
      </c>
      <c r="AF205" t="s">
        <v>109</v>
      </c>
      <c r="AG205" s="1">
        <v>87.783775329589844</v>
      </c>
      <c r="AH205" t="s">
        <v>37</v>
      </c>
      <c r="AI205" t="s">
        <v>37</v>
      </c>
      <c r="AJ205" t="s">
        <v>37</v>
      </c>
    </row>
    <row r="206" spans="1:36" x14ac:dyDescent="0.15">
      <c r="A206">
        <v>221</v>
      </c>
      <c r="B206" t="s">
        <v>286</v>
      </c>
      <c r="C206" t="b">
        <v>0</v>
      </c>
      <c r="D206" t="s">
        <v>118</v>
      </c>
      <c r="E206" t="s">
        <v>265</v>
      </c>
      <c r="F206" t="s">
        <v>105</v>
      </c>
      <c r="G206" t="s">
        <v>106</v>
      </c>
      <c r="H206" t="s">
        <v>107</v>
      </c>
      <c r="I206" s="41">
        <v>21.723796844482422</v>
      </c>
      <c r="J206" s="1">
        <v>21.771068572998047</v>
      </c>
      <c r="K206" s="1">
        <v>6.6853664815425873E-2</v>
      </c>
      <c r="L206" s="41">
        <v>811.66717529296875</v>
      </c>
      <c r="M206" s="1">
        <v>786.26348876953125</v>
      </c>
      <c r="N206" s="1">
        <v>35.926239013671875</v>
      </c>
      <c r="O206" s="1">
        <v>31.521999359130859</v>
      </c>
      <c r="P206" s="1">
        <v>0.99769997596740723</v>
      </c>
      <c r="Q206" s="1">
        <v>-3.3677999973297119</v>
      </c>
      <c r="R206" s="1">
        <v>98.120651245117188</v>
      </c>
      <c r="S206" t="b">
        <v>1</v>
      </c>
      <c r="T206" s="1">
        <v>0.48650538032392798</v>
      </c>
      <c r="U206" t="b">
        <v>1</v>
      </c>
      <c r="V206">
        <v>3</v>
      </c>
      <c r="W206">
        <v>16</v>
      </c>
      <c r="X206" t="s">
        <v>108</v>
      </c>
      <c r="Y206" t="s">
        <v>37</v>
      </c>
      <c r="Z206" s="1">
        <v>0.9916828911812603</v>
      </c>
      <c r="AA206" t="s">
        <v>109</v>
      </c>
      <c r="AB206" t="s">
        <v>109</v>
      </c>
      <c r="AC206" t="s">
        <v>109</v>
      </c>
      <c r="AD206" t="s">
        <v>109</v>
      </c>
      <c r="AE206" t="s">
        <v>109</v>
      </c>
      <c r="AF206" t="s">
        <v>109</v>
      </c>
      <c r="AG206" s="1">
        <v>87.954376220703125</v>
      </c>
      <c r="AH206" t="s">
        <v>37</v>
      </c>
      <c r="AI206" t="s">
        <v>37</v>
      </c>
      <c r="AJ206" t="s">
        <v>37</v>
      </c>
    </row>
    <row r="207" spans="1:36" x14ac:dyDescent="0.15">
      <c r="A207">
        <v>222</v>
      </c>
      <c r="B207" t="s">
        <v>287</v>
      </c>
      <c r="C207" t="b">
        <v>0</v>
      </c>
      <c r="D207" t="s">
        <v>120</v>
      </c>
      <c r="E207" t="s">
        <v>265</v>
      </c>
      <c r="F207" t="s">
        <v>105</v>
      </c>
      <c r="G207" t="s">
        <v>106</v>
      </c>
      <c r="H207" t="s">
        <v>107</v>
      </c>
      <c r="I207" s="41">
        <v>21.274686813354492</v>
      </c>
      <c r="J207" s="1">
        <v>21.348396301269531</v>
      </c>
      <c r="K207" s="1">
        <v>0.10424095392227173</v>
      </c>
      <c r="L207" s="41">
        <v>1103.3978271484375</v>
      </c>
      <c r="M207" s="1">
        <v>1050.501953125</v>
      </c>
      <c r="N207" s="1">
        <v>74.80615234375</v>
      </c>
      <c r="O207" s="1">
        <v>31.521999359130859</v>
      </c>
      <c r="P207" s="1">
        <v>0.99769997596740723</v>
      </c>
      <c r="Q207" s="1">
        <v>-3.3677999973297119</v>
      </c>
      <c r="R207" s="1">
        <v>98.120651245117188</v>
      </c>
      <c r="S207" t="b">
        <v>1</v>
      </c>
      <c r="T207" s="1">
        <v>0.48650538032392798</v>
      </c>
      <c r="U207" t="b">
        <v>1</v>
      </c>
      <c r="V207">
        <v>3</v>
      </c>
      <c r="W207">
        <v>14</v>
      </c>
      <c r="X207" t="s">
        <v>108</v>
      </c>
      <c r="Y207" t="s">
        <v>37</v>
      </c>
      <c r="Z207" s="1">
        <v>0.95368541369494375</v>
      </c>
      <c r="AA207" t="s">
        <v>109</v>
      </c>
      <c r="AB207" t="s">
        <v>109</v>
      </c>
      <c r="AC207" t="s">
        <v>109</v>
      </c>
      <c r="AD207" t="s">
        <v>109</v>
      </c>
      <c r="AE207" t="s">
        <v>109</v>
      </c>
      <c r="AF207" t="s">
        <v>109</v>
      </c>
      <c r="AG207" s="1">
        <v>87.840736389160156</v>
      </c>
      <c r="AH207" t="s">
        <v>37</v>
      </c>
      <c r="AI207" t="s">
        <v>37</v>
      </c>
      <c r="AJ207" t="s">
        <v>37</v>
      </c>
    </row>
    <row r="208" spans="1:36" x14ac:dyDescent="0.15">
      <c r="A208">
        <v>223</v>
      </c>
      <c r="B208" t="s">
        <v>288</v>
      </c>
      <c r="C208" t="b">
        <v>0</v>
      </c>
      <c r="D208" t="s">
        <v>122</v>
      </c>
      <c r="E208" t="s">
        <v>265</v>
      </c>
      <c r="F208" t="s">
        <v>105</v>
      </c>
      <c r="G208" t="s">
        <v>106</v>
      </c>
      <c r="H208" t="s">
        <v>107</v>
      </c>
      <c r="I208" s="41">
        <v>21.83184814453125</v>
      </c>
      <c r="J208" s="1">
        <v>21.758815765380859</v>
      </c>
      <c r="K208" s="1">
        <v>0.10328203439712524</v>
      </c>
      <c r="L208" s="41">
        <v>753.8663330078125</v>
      </c>
      <c r="M208" s="1">
        <v>793.45208740234375</v>
      </c>
      <c r="N208" s="1">
        <v>55.982711791992188</v>
      </c>
      <c r="O208" s="1">
        <v>31.521999359130859</v>
      </c>
      <c r="P208" s="1">
        <v>0.99769997596740723</v>
      </c>
      <c r="Q208" s="1">
        <v>-3.3677999973297119</v>
      </c>
      <c r="R208" s="1">
        <v>98.120651245117188</v>
      </c>
      <c r="S208" t="b">
        <v>1</v>
      </c>
      <c r="T208" s="1">
        <v>0.48650538032392798</v>
      </c>
      <c r="U208" t="b">
        <v>1</v>
      </c>
      <c r="V208">
        <v>3</v>
      </c>
      <c r="W208">
        <v>17</v>
      </c>
      <c r="X208" t="s">
        <v>108</v>
      </c>
      <c r="Y208" t="s">
        <v>37</v>
      </c>
      <c r="Z208" s="1">
        <v>0.93469910273583978</v>
      </c>
      <c r="AA208" t="s">
        <v>109</v>
      </c>
      <c r="AB208" t="s">
        <v>109</v>
      </c>
      <c r="AC208" t="s">
        <v>109</v>
      </c>
      <c r="AD208" t="s">
        <v>109</v>
      </c>
      <c r="AE208" t="s">
        <v>109</v>
      </c>
      <c r="AF208" t="s">
        <v>109</v>
      </c>
      <c r="AG208" s="1">
        <v>87.840736389160156</v>
      </c>
      <c r="AH208" t="s">
        <v>37</v>
      </c>
      <c r="AI208" t="s">
        <v>37</v>
      </c>
      <c r="AJ208" t="s">
        <v>37</v>
      </c>
    </row>
    <row r="209" spans="1:36" x14ac:dyDescent="0.15">
      <c r="A209">
        <v>224</v>
      </c>
      <c r="B209" t="s">
        <v>289</v>
      </c>
      <c r="C209" t="b">
        <v>0</v>
      </c>
      <c r="D209" t="s">
        <v>124</v>
      </c>
      <c r="E209" t="s">
        <v>265</v>
      </c>
      <c r="F209" t="s">
        <v>105</v>
      </c>
      <c r="G209" t="s">
        <v>106</v>
      </c>
      <c r="H209" t="s">
        <v>107</v>
      </c>
      <c r="I209" s="41">
        <v>21.78480339050293</v>
      </c>
      <c r="J209" s="1">
        <v>21.316837310791016</v>
      </c>
      <c r="K209" s="1">
        <v>0.66180264949798584</v>
      </c>
      <c r="L209" s="41">
        <v>778.5084228515625</v>
      </c>
      <c r="M209" s="1">
        <v>1127.3944091796875</v>
      </c>
      <c r="N209" s="1">
        <v>493.3992919921875</v>
      </c>
      <c r="O209" s="1">
        <v>31.521999359130859</v>
      </c>
      <c r="P209" s="1">
        <v>0.99769997596740723</v>
      </c>
      <c r="Q209" s="1">
        <v>-3.3677999973297119</v>
      </c>
      <c r="R209" s="1">
        <v>98.120651245117188</v>
      </c>
      <c r="S209" t="b">
        <v>1</v>
      </c>
      <c r="T209" s="1">
        <v>0.48650538032392798</v>
      </c>
      <c r="U209" t="b">
        <v>1</v>
      </c>
      <c r="V209">
        <v>3</v>
      </c>
      <c r="W209">
        <v>16</v>
      </c>
      <c r="X209" t="s">
        <v>108</v>
      </c>
      <c r="Y209" t="s">
        <v>37</v>
      </c>
      <c r="Z209" s="1">
        <v>0.96124537784445208</v>
      </c>
      <c r="AA209" t="s">
        <v>109</v>
      </c>
      <c r="AB209" t="s">
        <v>109</v>
      </c>
      <c r="AC209" t="s">
        <v>109</v>
      </c>
      <c r="AD209" t="s">
        <v>109</v>
      </c>
      <c r="AE209" t="s">
        <v>110</v>
      </c>
      <c r="AF209" t="s">
        <v>109</v>
      </c>
      <c r="AG209" s="1">
        <v>87.840736389160156</v>
      </c>
      <c r="AH209" t="s">
        <v>37</v>
      </c>
      <c r="AI209" t="s">
        <v>37</v>
      </c>
      <c r="AJ209" t="s">
        <v>37</v>
      </c>
    </row>
    <row r="210" spans="1:36" x14ac:dyDescent="0.15">
      <c r="A210">
        <v>225</v>
      </c>
      <c r="B210" t="s">
        <v>290</v>
      </c>
      <c r="C210" t="b">
        <v>0</v>
      </c>
      <c r="D210" t="s">
        <v>126</v>
      </c>
      <c r="E210" t="s">
        <v>265</v>
      </c>
      <c r="F210" t="s">
        <v>105</v>
      </c>
      <c r="G210" t="s">
        <v>106</v>
      </c>
      <c r="H210" t="s">
        <v>107</v>
      </c>
      <c r="I210" s="41">
        <v>21.551090240478516</v>
      </c>
      <c r="J210" s="1">
        <v>21.589704513549805</v>
      </c>
      <c r="K210" s="1">
        <v>5.4608829319477081E-2</v>
      </c>
      <c r="L210" s="41">
        <v>913.39727783203125</v>
      </c>
      <c r="M210" s="1">
        <v>889.908447265625</v>
      </c>
      <c r="N210" s="1">
        <v>33.218265533447266</v>
      </c>
      <c r="O210" s="1">
        <v>31.521999359130859</v>
      </c>
      <c r="P210" s="1">
        <v>0.99769997596740723</v>
      </c>
      <c r="Q210" s="1">
        <v>-3.3677999973297119</v>
      </c>
      <c r="R210" s="1">
        <v>98.120651245117188</v>
      </c>
      <c r="S210" t="b">
        <v>1</v>
      </c>
      <c r="T210" s="1">
        <v>0.48650538032392798</v>
      </c>
      <c r="U210" t="b">
        <v>1</v>
      </c>
      <c r="V210">
        <v>3</v>
      </c>
      <c r="W210">
        <v>15</v>
      </c>
      <c r="X210" t="s">
        <v>108</v>
      </c>
      <c r="Y210" t="s">
        <v>37</v>
      </c>
      <c r="Z210" s="1">
        <v>0.96685086414395627</v>
      </c>
      <c r="AA210" t="s">
        <v>109</v>
      </c>
      <c r="AB210" t="s">
        <v>109</v>
      </c>
      <c r="AC210" t="s">
        <v>109</v>
      </c>
      <c r="AD210" t="s">
        <v>109</v>
      </c>
      <c r="AE210" t="s">
        <v>109</v>
      </c>
      <c r="AF210" t="s">
        <v>109</v>
      </c>
      <c r="AG210" s="1">
        <v>87.700653076171875</v>
      </c>
      <c r="AH210" t="s">
        <v>37</v>
      </c>
      <c r="AI210" t="s">
        <v>37</v>
      </c>
      <c r="AJ210" t="s">
        <v>37</v>
      </c>
    </row>
    <row r="211" spans="1:36" x14ac:dyDescent="0.15">
      <c r="A211">
        <v>226</v>
      </c>
      <c r="B211" t="s">
        <v>291</v>
      </c>
      <c r="C211" t="b">
        <v>0</v>
      </c>
      <c r="D211" t="s">
        <v>128</v>
      </c>
      <c r="E211" t="s">
        <v>265</v>
      </c>
      <c r="F211" t="s">
        <v>105</v>
      </c>
      <c r="G211" t="s">
        <v>106</v>
      </c>
      <c r="H211" t="s">
        <v>107</v>
      </c>
      <c r="I211" s="41">
        <v>21.882312774658203</v>
      </c>
      <c r="J211" s="1">
        <v>21.90226936340332</v>
      </c>
      <c r="K211" s="1">
        <v>2.8222877532243729E-2</v>
      </c>
      <c r="L211" s="41">
        <v>728.29925537109375</v>
      </c>
      <c r="M211" s="1">
        <v>718.49639892578125</v>
      </c>
      <c r="N211" s="1">
        <v>13.863332748413086</v>
      </c>
      <c r="O211" s="1">
        <v>31.521999359130859</v>
      </c>
      <c r="P211" s="1">
        <v>0.99769997596740723</v>
      </c>
      <c r="Q211" s="1">
        <v>-3.3677999973297119</v>
      </c>
      <c r="R211" s="1">
        <v>98.120651245117188</v>
      </c>
      <c r="S211" t="b">
        <v>1</v>
      </c>
      <c r="T211" s="1">
        <v>0.48650538032392798</v>
      </c>
      <c r="U211" t="b">
        <v>1</v>
      </c>
      <c r="V211">
        <v>3</v>
      </c>
      <c r="W211">
        <v>16</v>
      </c>
      <c r="X211" t="s">
        <v>108</v>
      </c>
      <c r="Y211" t="s">
        <v>37</v>
      </c>
      <c r="Z211" s="1">
        <v>0.95873838535726574</v>
      </c>
      <c r="AA211" t="s">
        <v>109</v>
      </c>
      <c r="AB211" t="s">
        <v>109</v>
      </c>
      <c r="AC211" t="s">
        <v>109</v>
      </c>
      <c r="AD211" t="s">
        <v>109</v>
      </c>
      <c r="AE211" t="s">
        <v>109</v>
      </c>
      <c r="AF211" t="s">
        <v>109</v>
      </c>
      <c r="AG211" s="1">
        <v>87.700653076171875</v>
      </c>
      <c r="AH211" t="s">
        <v>37</v>
      </c>
      <c r="AI211" t="s">
        <v>37</v>
      </c>
      <c r="AJ211" t="s">
        <v>37</v>
      </c>
    </row>
    <row r="212" spans="1:36" x14ac:dyDescent="0.15">
      <c r="A212">
        <v>227</v>
      </c>
      <c r="B212" t="s">
        <v>292</v>
      </c>
      <c r="C212" t="b">
        <v>0</v>
      </c>
      <c r="D212" t="s">
        <v>130</v>
      </c>
      <c r="E212" t="s">
        <v>265</v>
      </c>
      <c r="F212" t="s">
        <v>105</v>
      </c>
      <c r="G212" t="s">
        <v>106</v>
      </c>
      <c r="H212" t="s">
        <v>107</v>
      </c>
      <c r="I212" s="41">
        <v>21.620719909667969</v>
      </c>
      <c r="J212" s="1">
        <v>21.582229614257812</v>
      </c>
      <c r="K212" s="1">
        <v>5.4434847086668015E-2</v>
      </c>
      <c r="L212" s="41">
        <v>870.93267822265625</v>
      </c>
      <c r="M212" s="1">
        <v>894.4666748046875</v>
      </c>
      <c r="N212" s="1">
        <v>33.282054901123047</v>
      </c>
      <c r="O212" s="1">
        <v>31.521999359130859</v>
      </c>
      <c r="P212" s="1">
        <v>0.99769997596740723</v>
      </c>
      <c r="Q212" s="1">
        <v>-3.3677999973297119</v>
      </c>
      <c r="R212" s="1">
        <v>98.120651245117188</v>
      </c>
      <c r="S212" t="b">
        <v>1</v>
      </c>
      <c r="T212" s="1">
        <v>0.48650538032392798</v>
      </c>
      <c r="U212" t="b">
        <v>1</v>
      </c>
      <c r="V212">
        <v>3</v>
      </c>
      <c r="W212">
        <v>16</v>
      </c>
      <c r="X212" t="s">
        <v>108</v>
      </c>
      <c r="Y212" t="s">
        <v>37</v>
      </c>
      <c r="Z212" s="1">
        <v>0.95772166052390428</v>
      </c>
      <c r="AA212" t="s">
        <v>109</v>
      </c>
      <c r="AB212" t="s">
        <v>109</v>
      </c>
      <c r="AC212" t="s">
        <v>109</v>
      </c>
      <c r="AD212" t="s">
        <v>109</v>
      </c>
      <c r="AE212" t="s">
        <v>109</v>
      </c>
      <c r="AF212" t="s">
        <v>109</v>
      </c>
      <c r="AG212" s="1">
        <v>87.700653076171875</v>
      </c>
      <c r="AH212" t="s">
        <v>37</v>
      </c>
      <c r="AI212" t="s">
        <v>37</v>
      </c>
      <c r="AJ212" t="s">
        <v>37</v>
      </c>
    </row>
    <row r="213" spans="1:36" x14ac:dyDescent="0.15">
      <c r="A213">
        <v>228</v>
      </c>
      <c r="B213" t="s">
        <v>293</v>
      </c>
      <c r="C213" t="b">
        <v>0</v>
      </c>
      <c r="D213" t="s">
        <v>132</v>
      </c>
      <c r="E213" t="s">
        <v>265</v>
      </c>
      <c r="F213" t="s">
        <v>105</v>
      </c>
      <c r="G213" t="s">
        <v>106</v>
      </c>
      <c r="H213" t="s">
        <v>107</v>
      </c>
      <c r="I213" s="41">
        <v>21.721357345581055</v>
      </c>
      <c r="J213" s="1">
        <v>21.690074920654297</v>
      </c>
      <c r="K213" s="1">
        <v>4.4241379946470261E-2</v>
      </c>
      <c r="L213" s="41">
        <v>813.0220947265625</v>
      </c>
      <c r="M213" s="1">
        <v>830.788818359375</v>
      </c>
      <c r="N213" s="1">
        <v>25.125942230224609</v>
      </c>
      <c r="O213" s="1">
        <v>31.521999359130859</v>
      </c>
      <c r="P213" s="1">
        <v>0.99769997596740723</v>
      </c>
      <c r="Q213" s="1">
        <v>-3.3677999973297119</v>
      </c>
      <c r="R213" s="1">
        <v>98.120651245117188</v>
      </c>
      <c r="S213" t="b">
        <v>1</v>
      </c>
      <c r="T213" s="1">
        <v>0.48650538032392798</v>
      </c>
      <c r="U213" t="b">
        <v>1</v>
      </c>
      <c r="V213">
        <v>3</v>
      </c>
      <c r="W213">
        <v>16</v>
      </c>
      <c r="X213" t="s">
        <v>108</v>
      </c>
      <c r="Y213" t="s">
        <v>37</v>
      </c>
      <c r="Z213" s="1">
        <v>0.96680843944517914</v>
      </c>
      <c r="AA213" t="s">
        <v>109</v>
      </c>
      <c r="AB213" t="s">
        <v>109</v>
      </c>
      <c r="AC213" t="s">
        <v>109</v>
      </c>
      <c r="AD213" t="s">
        <v>109</v>
      </c>
      <c r="AE213" t="s">
        <v>109</v>
      </c>
      <c r="AF213" t="s">
        <v>109</v>
      </c>
      <c r="AG213" s="1">
        <v>87.700653076171875</v>
      </c>
      <c r="AH213" t="s">
        <v>37</v>
      </c>
      <c r="AI213" t="s">
        <v>37</v>
      </c>
      <c r="AJ213" t="s">
        <v>37</v>
      </c>
    </row>
    <row r="214" spans="1:36" x14ac:dyDescent="0.15">
      <c r="A214">
        <v>229</v>
      </c>
      <c r="B214" t="s">
        <v>294</v>
      </c>
      <c r="C214" t="b">
        <v>0</v>
      </c>
      <c r="D214" t="s">
        <v>37</v>
      </c>
      <c r="E214" t="s">
        <v>265</v>
      </c>
      <c r="F214" t="s">
        <v>134</v>
      </c>
      <c r="G214" t="s">
        <v>106</v>
      </c>
      <c r="H214" t="s">
        <v>107</v>
      </c>
      <c r="I214" s="41">
        <v>21.525634765625</v>
      </c>
      <c r="J214" s="1">
        <v>21.505678176879883</v>
      </c>
      <c r="K214" s="1">
        <v>2.8222877532243729E-2</v>
      </c>
      <c r="L214" s="41">
        <v>1000</v>
      </c>
      <c r="M214" t="s">
        <v>37</v>
      </c>
      <c r="N214" t="s">
        <v>37</v>
      </c>
      <c r="O214" s="1">
        <v>31.521999359130859</v>
      </c>
      <c r="P214" s="1">
        <v>0.99769997596740723</v>
      </c>
      <c r="Q214" s="1">
        <v>-3.3677999973297119</v>
      </c>
      <c r="R214" s="1">
        <v>98.120651245117188</v>
      </c>
      <c r="S214" t="b">
        <v>1</v>
      </c>
      <c r="T214" s="1">
        <v>0.48650538032392798</v>
      </c>
      <c r="U214" t="b">
        <v>1</v>
      </c>
      <c r="V214">
        <v>3</v>
      </c>
      <c r="W214">
        <v>16</v>
      </c>
      <c r="X214" t="s">
        <v>108</v>
      </c>
      <c r="Y214" t="s">
        <v>37</v>
      </c>
      <c r="Z214" s="1">
        <v>0.96292672305156435</v>
      </c>
      <c r="AA214" t="s">
        <v>109</v>
      </c>
      <c r="AB214" t="s">
        <v>109</v>
      </c>
      <c r="AC214" t="s">
        <v>109</v>
      </c>
      <c r="AD214" t="s">
        <v>109</v>
      </c>
      <c r="AE214" t="s">
        <v>109</v>
      </c>
      <c r="AF214" t="s">
        <v>109</v>
      </c>
      <c r="AG214" s="1">
        <v>87.775711059570312</v>
      </c>
      <c r="AH214" t="s">
        <v>37</v>
      </c>
      <c r="AI214" t="s">
        <v>37</v>
      </c>
      <c r="AJ214" t="s">
        <v>37</v>
      </c>
    </row>
    <row r="215" spans="1:36" x14ac:dyDescent="0.15">
      <c r="A215">
        <v>230</v>
      </c>
      <c r="B215" t="s">
        <v>295</v>
      </c>
      <c r="C215" t="b">
        <v>0</v>
      </c>
      <c r="D215" t="s">
        <v>37</v>
      </c>
      <c r="E215" t="s">
        <v>265</v>
      </c>
      <c r="F215" t="s">
        <v>134</v>
      </c>
      <c r="G215" t="s">
        <v>106</v>
      </c>
      <c r="H215" t="s">
        <v>107</v>
      </c>
      <c r="I215" s="41">
        <v>24.952291488647461</v>
      </c>
      <c r="J215" s="1">
        <v>24.770923614501953</v>
      </c>
      <c r="K215" s="1">
        <v>0.25649157166481018</v>
      </c>
      <c r="L215" s="41">
        <v>100</v>
      </c>
      <c r="M215" t="s">
        <v>37</v>
      </c>
      <c r="N215" t="s">
        <v>37</v>
      </c>
      <c r="O215" s="1">
        <v>31.521999359130859</v>
      </c>
      <c r="P215" s="1">
        <v>0.99769997596740723</v>
      </c>
      <c r="Q215" s="1">
        <v>-3.3677999973297119</v>
      </c>
      <c r="R215" s="1">
        <v>98.120651245117188</v>
      </c>
      <c r="S215" t="b">
        <v>1</v>
      </c>
      <c r="T215" s="1">
        <v>0.48650538032392798</v>
      </c>
      <c r="U215" t="b">
        <v>1</v>
      </c>
      <c r="V215">
        <v>3</v>
      </c>
      <c r="W215">
        <v>18</v>
      </c>
      <c r="X215" t="s">
        <v>108</v>
      </c>
      <c r="Y215" t="s">
        <v>37</v>
      </c>
      <c r="Z215" s="1">
        <v>0.9609695400449465</v>
      </c>
      <c r="AA215" t="s">
        <v>109</v>
      </c>
      <c r="AB215" t="s">
        <v>109</v>
      </c>
      <c r="AC215" t="s">
        <v>109</v>
      </c>
      <c r="AD215" t="s">
        <v>109</v>
      </c>
      <c r="AE215" t="s">
        <v>109</v>
      </c>
      <c r="AF215" t="s">
        <v>109</v>
      </c>
      <c r="AG215" s="1">
        <v>87.775711059570312</v>
      </c>
      <c r="AH215" t="s">
        <v>37</v>
      </c>
      <c r="AI215" t="s">
        <v>37</v>
      </c>
      <c r="AJ215" t="s">
        <v>37</v>
      </c>
    </row>
    <row r="216" spans="1:36" x14ac:dyDescent="0.15">
      <c r="A216">
        <v>231</v>
      </c>
      <c r="B216" t="s">
        <v>296</v>
      </c>
      <c r="C216" t="b">
        <v>0</v>
      </c>
      <c r="D216" t="s">
        <v>37</v>
      </c>
      <c r="E216" t="s">
        <v>265</v>
      </c>
      <c r="F216" t="s">
        <v>134</v>
      </c>
      <c r="G216" t="s">
        <v>106</v>
      </c>
      <c r="H216" t="s">
        <v>107</v>
      </c>
      <c r="I216" s="41">
        <v>28.008272171020508</v>
      </c>
      <c r="J216" s="1">
        <v>27.923782348632812</v>
      </c>
      <c r="K216" s="1">
        <v>0.11948665231466293</v>
      </c>
      <c r="L216" s="41">
        <v>10</v>
      </c>
      <c r="M216" t="s">
        <v>37</v>
      </c>
      <c r="N216" t="s">
        <v>37</v>
      </c>
      <c r="O216" s="1">
        <v>31.521999359130859</v>
      </c>
      <c r="P216" s="1">
        <v>0.99769997596740723</v>
      </c>
      <c r="Q216" s="1">
        <v>-3.3677999973297119</v>
      </c>
      <c r="R216" s="1">
        <v>98.120651245117188</v>
      </c>
      <c r="S216" t="b">
        <v>1</v>
      </c>
      <c r="T216" s="1">
        <v>0.48650538032392798</v>
      </c>
      <c r="U216" t="b">
        <v>1</v>
      </c>
      <c r="V216">
        <v>3</v>
      </c>
      <c r="W216">
        <v>21</v>
      </c>
      <c r="X216" t="s">
        <v>108</v>
      </c>
      <c r="Y216" t="s">
        <v>37</v>
      </c>
      <c r="Z216" s="1">
        <v>0.95880056558266769</v>
      </c>
      <c r="AA216" t="s">
        <v>109</v>
      </c>
      <c r="AB216" t="s">
        <v>109</v>
      </c>
      <c r="AC216" t="s">
        <v>109</v>
      </c>
      <c r="AD216" t="s">
        <v>109</v>
      </c>
      <c r="AE216" t="s">
        <v>109</v>
      </c>
      <c r="AF216" t="s">
        <v>109</v>
      </c>
      <c r="AG216" s="1">
        <v>87.662345886230469</v>
      </c>
      <c r="AH216" t="s">
        <v>37</v>
      </c>
      <c r="AI216" t="s">
        <v>37</v>
      </c>
      <c r="AJ216" t="s">
        <v>37</v>
      </c>
    </row>
    <row r="217" spans="1:36" x14ac:dyDescent="0.15">
      <c r="A217">
        <v>232</v>
      </c>
      <c r="B217" t="s">
        <v>297</v>
      </c>
      <c r="C217" t="b">
        <v>0</v>
      </c>
      <c r="D217" t="s">
        <v>37</v>
      </c>
      <c r="E217" t="s">
        <v>265</v>
      </c>
      <c r="F217" t="s">
        <v>134</v>
      </c>
      <c r="G217" t="s">
        <v>106</v>
      </c>
      <c r="H217" t="s">
        <v>107</v>
      </c>
      <c r="I217" s="41">
        <v>31.67236328125</v>
      </c>
      <c r="J217" s="1">
        <v>31.680862426757812</v>
      </c>
      <c r="K217" s="1">
        <v>1.201825775206089E-2</v>
      </c>
      <c r="L217" s="41">
        <v>1</v>
      </c>
      <c r="M217" t="s">
        <v>37</v>
      </c>
      <c r="N217" t="s">
        <v>37</v>
      </c>
      <c r="O217" s="1">
        <v>31.521999359130859</v>
      </c>
      <c r="P217" s="1">
        <v>0.99769997596740723</v>
      </c>
      <c r="Q217" s="1">
        <v>-3.3677999973297119</v>
      </c>
      <c r="R217" s="1">
        <v>98.120651245117188</v>
      </c>
      <c r="S217" t="b">
        <v>1</v>
      </c>
      <c r="T217" s="1">
        <v>0.48650538032392798</v>
      </c>
      <c r="U217" t="b">
        <v>1</v>
      </c>
      <c r="V217">
        <v>3</v>
      </c>
      <c r="W217">
        <v>26</v>
      </c>
      <c r="X217" t="s">
        <v>108</v>
      </c>
      <c r="Y217" t="s">
        <v>37</v>
      </c>
      <c r="Z217" s="1">
        <v>0.96636553848412698</v>
      </c>
      <c r="AA217" t="s">
        <v>109</v>
      </c>
      <c r="AB217" t="s">
        <v>109</v>
      </c>
      <c r="AC217" t="s">
        <v>109</v>
      </c>
      <c r="AD217" t="s">
        <v>109</v>
      </c>
      <c r="AE217" t="s">
        <v>109</v>
      </c>
      <c r="AF217" t="s">
        <v>109</v>
      </c>
      <c r="AG217" s="1">
        <v>87.662345886230469</v>
      </c>
      <c r="AH217" t="s">
        <v>37</v>
      </c>
      <c r="AI217" t="s">
        <v>37</v>
      </c>
      <c r="AJ217" t="s">
        <v>37</v>
      </c>
    </row>
    <row r="218" spans="1:36" x14ac:dyDescent="0.15">
      <c r="A218">
        <v>233</v>
      </c>
      <c r="B218" t="s">
        <v>298</v>
      </c>
      <c r="C218" t="b">
        <v>0</v>
      </c>
      <c r="D218" t="s">
        <v>37</v>
      </c>
      <c r="E218" t="s">
        <v>265</v>
      </c>
      <c r="F218" t="s">
        <v>141</v>
      </c>
      <c r="G218" t="s">
        <v>106</v>
      </c>
      <c r="H218" t="s">
        <v>107</v>
      </c>
      <c r="I218" s="40" t="s">
        <v>138</v>
      </c>
      <c r="J218" t="s">
        <v>37</v>
      </c>
      <c r="K218" t="s">
        <v>37</v>
      </c>
      <c r="L218" s="40" t="s">
        <v>37</v>
      </c>
      <c r="M218" t="s">
        <v>37</v>
      </c>
      <c r="N218" t="s">
        <v>37</v>
      </c>
      <c r="O218" s="1">
        <v>31.521999359130859</v>
      </c>
      <c r="P218" s="1">
        <v>0.99769997596740723</v>
      </c>
      <c r="Q218" s="1">
        <v>-3.3677999973297119</v>
      </c>
      <c r="R218" s="1">
        <v>98.120651245117188</v>
      </c>
      <c r="S218" t="b">
        <v>1</v>
      </c>
      <c r="T218" s="1">
        <v>0.48650538032392798</v>
      </c>
      <c r="U218" t="b">
        <v>1</v>
      </c>
      <c r="V218">
        <v>3</v>
      </c>
      <c r="W218">
        <v>39</v>
      </c>
      <c r="X218" t="s">
        <v>139</v>
      </c>
      <c r="Y218" t="s">
        <v>37</v>
      </c>
      <c r="Z218" s="1">
        <v>0</v>
      </c>
      <c r="AA218" t="s">
        <v>109</v>
      </c>
      <c r="AB218" t="s">
        <v>109</v>
      </c>
      <c r="AC218" t="s">
        <v>109</v>
      </c>
      <c r="AD218" t="s">
        <v>109</v>
      </c>
      <c r="AE218" t="s">
        <v>109</v>
      </c>
      <c r="AF218" t="s">
        <v>109</v>
      </c>
      <c r="AG218" s="1">
        <v>66.823196411132812</v>
      </c>
      <c r="AH218" t="s">
        <v>37</v>
      </c>
      <c r="AI218" t="s">
        <v>37</v>
      </c>
      <c r="AJ218" t="s">
        <v>37</v>
      </c>
    </row>
    <row r="219" spans="1:36" x14ac:dyDescent="0.15">
      <c r="A219">
        <v>241</v>
      </c>
      <c r="B219" t="s">
        <v>299</v>
      </c>
      <c r="C219" t="b">
        <v>0</v>
      </c>
      <c r="D219" t="s">
        <v>103</v>
      </c>
      <c r="E219" t="s">
        <v>300</v>
      </c>
      <c r="F219" t="s">
        <v>105</v>
      </c>
      <c r="G219" t="s">
        <v>106</v>
      </c>
      <c r="H219" t="s">
        <v>107</v>
      </c>
      <c r="I219" s="41">
        <v>24.341339111328125</v>
      </c>
      <c r="J219" s="1">
        <v>24.283992767333984</v>
      </c>
      <c r="K219" s="1">
        <v>8.1101328134536743E-2</v>
      </c>
      <c r="L219" s="41">
        <v>840.12921142578125</v>
      </c>
      <c r="M219" s="1">
        <v>874.124755859375</v>
      </c>
      <c r="N219" s="1">
        <v>48.077003479003906</v>
      </c>
      <c r="O219" s="1">
        <v>34.265399932861328</v>
      </c>
      <c r="P219" s="1">
        <v>0.99900001287460327</v>
      </c>
      <c r="Q219" s="1">
        <v>-3.3935999870300293</v>
      </c>
      <c r="R219" s="1">
        <v>97.093513488769531</v>
      </c>
      <c r="S219" t="b">
        <v>1</v>
      </c>
      <c r="T219" s="1">
        <v>0.44662040133571085</v>
      </c>
      <c r="U219" t="b">
        <v>1</v>
      </c>
      <c r="V219">
        <v>3</v>
      </c>
      <c r="W219">
        <v>18</v>
      </c>
      <c r="X219" t="s">
        <v>108</v>
      </c>
      <c r="Y219" t="s">
        <v>37</v>
      </c>
      <c r="Z219" s="1">
        <v>0.94698902061984014</v>
      </c>
      <c r="AA219" t="s">
        <v>109</v>
      </c>
      <c r="AB219" t="s">
        <v>109</v>
      </c>
      <c r="AC219" t="s">
        <v>109</v>
      </c>
      <c r="AD219" t="s">
        <v>109</v>
      </c>
      <c r="AE219" t="s">
        <v>109</v>
      </c>
      <c r="AF219" t="s">
        <v>109</v>
      </c>
      <c r="AG219" s="1">
        <v>83.928115844726562</v>
      </c>
      <c r="AH219" t="s">
        <v>37</v>
      </c>
      <c r="AI219" t="s">
        <v>37</v>
      </c>
      <c r="AJ219" t="s">
        <v>37</v>
      </c>
    </row>
    <row r="220" spans="1:36" x14ac:dyDescent="0.15">
      <c r="A220">
        <v>242</v>
      </c>
      <c r="B220" t="s">
        <v>301</v>
      </c>
      <c r="C220" t="b">
        <v>0</v>
      </c>
      <c r="D220" t="s">
        <v>112</v>
      </c>
      <c r="E220" t="s">
        <v>300</v>
      </c>
      <c r="F220" t="s">
        <v>105</v>
      </c>
      <c r="G220" t="s">
        <v>106</v>
      </c>
      <c r="H220" t="s">
        <v>107</v>
      </c>
      <c r="I220" s="41">
        <v>24.194097518920898</v>
      </c>
      <c r="J220" s="1">
        <v>24.165122985839844</v>
      </c>
      <c r="K220" s="1">
        <v>4.0976177901029587E-2</v>
      </c>
      <c r="L220" s="41">
        <v>928.3978271484375</v>
      </c>
      <c r="M220" s="1">
        <v>947.01318359375</v>
      </c>
      <c r="N220" s="1">
        <v>26.326089859008789</v>
      </c>
      <c r="O220" s="1">
        <v>34.265399932861328</v>
      </c>
      <c r="P220" s="1">
        <v>0.99900001287460327</v>
      </c>
      <c r="Q220" s="1">
        <v>-3.3935999870300293</v>
      </c>
      <c r="R220" s="1">
        <v>97.093513488769531</v>
      </c>
      <c r="S220" t="b">
        <v>1</v>
      </c>
      <c r="T220" s="1">
        <v>0.44662040133571085</v>
      </c>
      <c r="U220" t="b">
        <v>1</v>
      </c>
      <c r="V220">
        <v>3</v>
      </c>
      <c r="W220">
        <v>18</v>
      </c>
      <c r="X220" t="s">
        <v>108</v>
      </c>
      <c r="Y220" t="s">
        <v>37</v>
      </c>
      <c r="Z220" s="1">
        <v>0.94246867218819119</v>
      </c>
      <c r="AA220" t="s">
        <v>109</v>
      </c>
      <c r="AB220" t="s">
        <v>109</v>
      </c>
      <c r="AC220" t="s">
        <v>109</v>
      </c>
      <c r="AD220" t="s">
        <v>109</v>
      </c>
      <c r="AE220" t="s">
        <v>109</v>
      </c>
      <c r="AF220" t="s">
        <v>109</v>
      </c>
      <c r="AG220" s="1">
        <v>83.928115844726562</v>
      </c>
      <c r="AH220" t="s">
        <v>37</v>
      </c>
      <c r="AI220" t="s">
        <v>37</v>
      </c>
      <c r="AJ220" t="s">
        <v>37</v>
      </c>
    </row>
    <row r="221" spans="1:36" x14ac:dyDescent="0.15">
      <c r="A221">
        <v>243</v>
      </c>
      <c r="B221" t="s">
        <v>302</v>
      </c>
      <c r="C221" t="b">
        <v>0</v>
      </c>
      <c r="D221" t="s">
        <v>114</v>
      </c>
      <c r="E221" t="s">
        <v>300</v>
      </c>
      <c r="F221" t="s">
        <v>105</v>
      </c>
      <c r="G221" t="s">
        <v>106</v>
      </c>
      <c r="H221" t="s">
        <v>107</v>
      </c>
      <c r="I221" s="41">
        <v>24.100358963012695</v>
      </c>
      <c r="J221" s="1">
        <v>24.152000427246094</v>
      </c>
      <c r="K221" s="1">
        <v>7.3032058775424957E-2</v>
      </c>
      <c r="L221" s="41">
        <v>989.3643798828125</v>
      </c>
      <c r="M221" s="1">
        <v>955.88470458984375</v>
      </c>
      <c r="N221" s="1">
        <v>47.347412109375</v>
      </c>
      <c r="O221" s="1">
        <v>34.265399932861328</v>
      </c>
      <c r="P221" s="1">
        <v>0.99900001287460327</v>
      </c>
      <c r="Q221" s="1">
        <v>-3.3935999870300293</v>
      </c>
      <c r="R221" s="1">
        <v>97.093513488769531</v>
      </c>
      <c r="S221" t="b">
        <v>1</v>
      </c>
      <c r="T221" s="1">
        <v>0.44662040133571085</v>
      </c>
      <c r="U221" t="b">
        <v>1</v>
      </c>
      <c r="V221">
        <v>3</v>
      </c>
      <c r="W221">
        <v>18</v>
      </c>
      <c r="X221" t="s">
        <v>108</v>
      </c>
      <c r="Y221" t="s">
        <v>37</v>
      </c>
      <c r="Z221" s="1">
        <v>0.95168814684373126</v>
      </c>
      <c r="AA221" t="s">
        <v>109</v>
      </c>
      <c r="AB221" t="s">
        <v>109</v>
      </c>
      <c r="AC221" t="s">
        <v>109</v>
      </c>
      <c r="AD221" t="s">
        <v>109</v>
      </c>
      <c r="AE221" t="s">
        <v>109</v>
      </c>
      <c r="AF221" t="s">
        <v>109</v>
      </c>
      <c r="AG221" s="1">
        <v>83.928115844726562</v>
      </c>
      <c r="AH221" t="s">
        <v>37</v>
      </c>
      <c r="AI221" t="s">
        <v>37</v>
      </c>
      <c r="AJ221" t="s">
        <v>37</v>
      </c>
    </row>
    <row r="222" spans="1:36" x14ac:dyDescent="0.15">
      <c r="A222">
        <v>244</v>
      </c>
      <c r="B222" t="s">
        <v>303</v>
      </c>
      <c r="C222" t="b">
        <v>0</v>
      </c>
      <c r="D222" t="s">
        <v>116</v>
      </c>
      <c r="E222" t="s">
        <v>300</v>
      </c>
      <c r="F222" t="s">
        <v>105</v>
      </c>
      <c r="G222" t="s">
        <v>106</v>
      </c>
      <c r="H222" t="s">
        <v>107</v>
      </c>
      <c r="I222" s="41">
        <v>24.150846481323242</v>
      </c>
      <c r="J222" s="1">
        <v>23.932411193847656</v>
      </c>
      <c r="K222" s="1">
        <v>0.30891549587249756</v>
      </c>
      <c r="L222" s="41">
        <v>956.04644775390625</v>
      </c>
      <c r="M222" s="1">
        <v>1120.982177734375</v>
      </c>
      <c r="N222" s="1">
        <v>233.25430297851562</v>
      </c>
      <c r="O222" s="1">
        <v>34.265399932861328</v>
      </c>
      <c r="P222" s="1">
        <v>0.99900001287460327</v>
      </c>
      <c r="Q222" s="1">
        <v>-3.3935999870300293</v>
      </c>
      <c r="R222" s="1">
        <v>97.093513488769531</v>
      </c>
      <c r="S222" t="b">
        <v>1</v>
      </c>
      <c r="T222" s="1">
        <v>0.44662040133571085</v>
      </c>
      <c r="U222" t="b">
        <v>1</v>
      </c>
      <c r="V222">
        <v>3</v>
      </c>
      <c r="W222">
        <v>15</v>
      </c>
      <c r="X222" t="s">
        <v>108</v>
      </c>
      <c r="Y222" t="s">
        <v>37</v>
      </c>
      <c r="Z222" s="1">
        <v>0.98064007240392193</v>
      </c>
      <c r="AA222" t="s">
        <v>109</v>
      </c>
      <c r="AB222" t="s">
        <v>109</v>
      </c>
      <c r="AC222" t="s">
        <v>109</v>
      </c>
      <c r="AD222" t="s">
        <v>109</v>
      </c>
      <c r="AE222" t="s">
        <v>109</v>
      </c>
      <c r="AF222" t="s">
        <v>109</v>
      </c>
      <c r="AG222" s="1">
        <v>83.928115844726562</v>
      </c>
      <c r="AH222" t="s">
        <v>37</v>
      </c>
      <c r="AI222" t="s">
        <v>37</v>
      </c>
      <c r="AJ222" t="s">
        <v>37</v>
      </c>
    </row>
    <row r="223" spans="1:36" x14ac:dyDescent="0.15">
      <c r="A223">
        <v>245</v>
      </c>
      <c r="B223" t="s">
        <v>304</v>
      </c>
      <c r="C223" t="b">
        <v>0</v>
      </c>
      <c r="D223" t="s">
        <v>118</v>
      </c>
      <c r="E223" t="s">
        <v>300</v>
      </c>
      <c r="F223" t="s">
        <v>105</v>
      </c>
      <c r="G223" t="s">
        <v>106</v>
      </c>
      <c r="H223" t="s">
        <v>107</v>
      </c>
      <c r="I223" s="41">
        <v>24.270545959472656</v>
      </c>
      <c r="J223" s="1">
        <v>24.426467895507812</v>
      </c>
      <c r="K223" s="1">
        <v>0.22050826251506805</v>
      </c>
      <c r="L223" s="41">
        <v>881.4686279296875</v>
      </c>
      <c r="M223" s="1">
        <v>797.4190673828125</v>
      </c>
      <c r="N223" s="1">
        <v>118.86402893066406</v>
      </c>
      <c r="O223" s="1">
        <v>34.265399932861328</v>
      </c>
      <c r="P223" s="1">
        <v>0.99900001287460327</v>
      </c>
      <c r="Q223" s="1">
        <v>-3.3935999870300293</v>
      </c>
      <c r="R223" s="1">
        <v>97.093513488769531</v>
      </c>
      <c r="S223" t="b">
        <v>1</v>
      </c>
      <c r="T223" s="1">
        <v>0.44662040133571085</v>
      </c>
      <c r="U223" t="b">
        <v>1</v>
      </c>
      <c r="V223">
        <v>3</v>
      </c>
      <c r="W223">
        <v>17</v>
      </c>
      <c r="X223" t="s">
        <v>108</v>
      </c>
      <c r="Y223" t="s">
        <v>37</v>
      </c>
      <c r="Z223" s="1">
        <v>0.97178712637495623</v>
      </c>
      <c r="AA223" t="s">
        <v>109</v>
      </c>
      <c r="AB223" t="s">
        <v>109</v>
      </c>
      <c r="AC223" t="s">
        <v>109</v>
      </c>
      <c r="AD223" t="s">
        <v>109</v>
      </c>
      <c r="AE223" t="s">
        <v>109</v>
      </c>
      <c r="AF223" t="s">
        <v>109</v>
      </c>
      <c r="AG223" s="1">
        <v>83.977157592773438</v>
      </c>
      <c r="AH223" t="s">
        <v>37</v>
      </c>
      <c r="AI223" t="s">
        <v>37</v>
      </c>
      <c r="AJ223" t="s">
        <v>37</v>
      </c>
    </row>
    <row r="224" spans="1:36" x14ac:dyDescent="0.15">
      <c r="A224">
        <v>246</v>
      </c>
      <c r="B224" t="s">
        <v>305</v>
      </c>
      <c r="C224" t="b">
        <v>0</v>
      </c>
      <c r="D224" t="s">
        <v>120</v>
      </c>
      <c r="E224" t="s">
        <v>300</v>
      </c>
      <c r="F224" t="s">
        <v>105</v>
      </c>
      <c r="G224" t="s">
        <v>106</v>
      </c>
      <c r="H224" t="s">
        <v>107</v>
      </c>
      <c r="I224" s="41">
        <v>23.871408462524414</v>
      </c>
      <c r="J224" s="1">
        <v>23.882497787475586</v>
      </c>
      <c r="K224" s="1">
        <v>1.5682673081755638E-2</v>
      </c>
      <c r="L224" s="41">
        <v>1155.6375732421875</v>
      </c>
      <c r="M224" s="1">
        <v>1147.0074462890625</v>
      </c>
      <c r="N224" s="1">
        <v>12.204842567443848</v>
      </c>
      <c r="O224" s="1">
        <v>34.265399932861328</v>
      </c>
      <c r="P224" s="1">
        <v>0.99900001287460327</v>
      </c>
      <c r="Q224" s="1">
        <v>-3.3935999870300293</v>
      </c>
      <c r="R224" s="1">
        <v>97.093513488769531</v>
      </c>
      <c r="S224" t="b">
        <v>1</v>
      </c>
      <c r="T224" s="1">
        <v>0.44662040133571085</v>
      </c>
      <c r="U224" t="b">
        <v>1</v>
      </c>
      <c r="V224">
        <v>3</v>
      </c>
      <c r="W224">
        <v>18</v>
      </c>
      <c r="X224" t="s">
        <v>108</v>
      </c>
      <c r="Y224" t="s">
        <v>37</v>
      </c>
      <c r="Z224" s="1">
        <v>0.93988342674144476</v>
      </c>
      <c r="AA224" t="s">
        <v>109</v>
      </c>
      <c r="AB224" t="s">
        <v>109</v>
      </c>
      <c r="AC224" t="s">
        <v>109</v>
      </c>
      <c r="AD224" t="s">
        <v>109</v>
      </c>
      <c r="AE224" t="s">
        <v>109</v>
      </c>
      <c r="AF224" t="s">
        <v>109</v>
      </c>
      <c r="AG224" s="1">
        <v>83.977157592773438</v>
      </c>
      <c r="AH224" t="s">
        <v>37</v>
      </c>
      <c r="AI224" t="s">
        <v>37</v>
      </c>
      <c r="AJ224" t="s">
        <v>37</v>
      </c>
    </row>
    <row r="225" spans="1:36" x14ac:dyDescent="0.15">
      <c r="A225">
        <v>247</v>
      </c>
      <c r="B225" t="s">
        <v>306</v>
      </c>
      <c r="C225" t="b">
        <v>0</v>
      </c>
      <c r="D225" t="s">
        <v>122</v>
      </c>
      <c r="E225" t="s">
        <v>300</v>
      </c>
      <c r="F225" t="s">
        <v>105</v>
      </c>
      <c r="G225" t="s">
        <v>106</v>
      </c>
      <c r="H225" t="s">
        <v>107</v>
      </c>
      <c r="I225" s="41">
        <v>24.459630966186523</v>
      </c>
      <c r="J225" s="1">
        <v>24.378639221191406</v>
      </c>
      <c r="K225" s="1">
        <v>0.11453827470541</v>
      </c>
      <c r="L225" s="41">
        <v>775.3338623046875</v>
      </c>
      <c r="M225" s="1">
        <v>820.3702392578125</v>
      </c>
      <c r="N225" s="1">
        <v>63.691097259521484</v>
      </c>
      <c r="O225" s="1">
        <v>34.265399932861328</v>
      </c>
      <c r="P225" s="1">
        <v>0.99900001287460327</v>
      </c>
      <c r="Q225" s="1">
        <v>-3.3935999870300293</v>
      </c>
      <c r="R225" s="1">
        <v>97.093513488769531</v>
      </c>
      <c r="S225" t="b">
        <v>1</v>
      </c>
      <c r="T225" s="1">
        <v>0.44662040133571085</v>
      </c>
      <c r="U225" t="b">
        <v>1</v>
      </c>
      <c r="V225">
        <v>3</v>
      </c>
      <c r="W225">
        <v>19</v>
      </c>
      <c r="X225" t="s">
        <v>108</v>
      </c>
      <c r="Y225" t="s">
        <v>37</v>
      </c>
      <c r="Z225" s="1">
        <v>0.96204536332552948</v>
      </c>
      <c r="AA225" t="s">
        <v>109</v>
      </c>
      <c r="AB225" t="s">
        <v>109</v>
      </c>
      <c r="AC225" t="s">
        <v>109</v>
      </c>
      <c r="AD225" t="s">
        <v>109</v>
      </c>
      <c r="AE225" t="s">
        <v>109</v>
      </c>
      <c r="AF225" t="s">
        <v>109</v>
      </c>
      <c r="AG225" s="1">
        <v>83.977157592773438</v>
      </c>
      <c r="AH225" t="s">
        <v>37</v>
      </c>
      <c r="AI225" t="s">
        <v>37</v>
      </c>
      <c r="AJ225" t="s">
        <v>37</v>
      </c>
    </row>
    <row r="226" spans="1:36" x14ac:dyDescent="0.15">
      <c r="A226">
        <v>248</v>
      </c>
      <c r="B226" t="s">
        <v>307</v>
      </c>
      <c r="C226" t="b">
        <v>0</v>
      </c>
      <c r="D226" t="s">
        <v>124</v>
      </c>
      <c r="E226" t="s">
        <v>300</v>
      </c>
      <c r="F226" t="s">
        <v>105</v>
      </c>
      <c r="G226" t="s">
        <v>106</v>
      </c>
      <c r="H226" t="s">
        <v>107</v>
      </c>
      <c r="I226" s="41">
        <v>24.291448593139648</v>
      </c>
      <c r="J226" s="1">
        <v>24.399234771728516</v>
      </c>
      <c r="K226" s="1">
        <v>0.15243268013000488</v>
      </c>
      <c r="L226" s="41">
        <v>869.05535888671875</v>
      </c>
      <c r="M226" s="1">
        <v>809.9276123046875</v>
      </c>
      <c r="N226" s="1">
        <v>83.619216918945312</v>
      </c>
      <c r="O226" s="1">
        <v>34.265399932861328</v>
      </c>
      <c r="P226" s="1">
        <v>0.99900001287460327</v>
      </c>
      <c r="Q226" s="1">
        <v>-3.3935999870300293</v>
      </c>
      <c r="R226" s="1">
        <v>97.093513488769531</v>
      </c>
      <c r="S226" t="b">
        <v>1</v>
      </c>
      <c r="T226" s="1">
        <v>0.44662040133571085</v>
      </c>
      <c r="U226" t="b">
        <v>1</v>
      </c>
      <c r="V226">
        <v>3</v>
      </c>
      <c r="W226">
        <v>18</v>
      </c>
      <c r="X226" t="s">
        <v>108</v>
      </c>
      <c r="Y226" t="s">
        <v>37</v>
      </c>
      <c r="Z226" s="1">
        <v>0.93926560467854292</v>
      </c>
      <c r="AA226" t="s">
        <v>109</v>
      </c>
      <c r="AB226" t="s">
        <v>109</v>
      </c>
      <c r="AC226" t="s">
        <v>109</v>
      </c>
      <c r="AD226" t="s">
        <v>109</v>
      </c>
      <c r="AE226" t="s">
        <v>109</v>
      </c>
      <c r="AF226" t="s">
        <v>109</v>
      </c>
      <c r="AG226" s="1">
        <v>83.977157592773438</v>
      </c>
      <c r="AH226" t="s">
        <v>37</v>
      </c>
      <c r="AI226" t="s">
        <v>37</v>
      </c>
      <c r="AJ226" t="s">
        <v>37</v>
      </c>
    </row>
    <row r="227" spans="1:36" x14ac:dyDescent="0.15">
      <c r="A227">
        <v>249</v>
      </c>
      <c r="B227" t="s">
        <v>308</v>
      </c>
      <c r="C227" t="b">
        <v>0</v>
      </c>
      <c r="D227" t="s">
        <v>126</v>
      </c>
      <c r="E227" t="s">
        <v>300</v>
      </c>
      <c r="F227" t="s">
        <v>105</v>
      </c>
      <c r="G227" t="s">
        <v>106</v>
      </c>
      <c r="H227" t="s">
        <v>107</v>
      </c>
      <c r="I227" s="41">
        <v>24.696849822998047</v>
      </c>
      <c r="J227" s="1">
        <v>24.606704711914062</v>
      </c>
      <c r="K227" s="1">
        <v>0.12748578190803528</v>
      </c>
      <c r="L227" s="41">
        <v>660.0653076171875</v>
      </c>
      <c r="M227" s="1">
        <v>703.0113525390625</v>
      </c>
      <c r="N227" s="1">
        <v>60.734878540039062</v>
      </c>
      <c r="O227" s="1">
        <v>34.265399932861328</v>
      </c>
      <c r="P227" s="1">
        <v>0.99900001287460327</v>
      </c>
      <c r="Q227" s="1">
        <v>-3.3935999870300293</v>
      </c>
      <c r="R227" s="1">
        <v>97.093513488769531</v>
      </c>
      <c r="S227" t="b">
        <v>1</v>
      </c>
      <c r="T227" s="1">
        <v>0.44662040133571085</v>
      </c>
      <c r="U227" t="b">
        <v>1</v>
      </c>
      <c r="V227">
        <v>3</v>
      </c>
      <c r="W227">
        <v>18</v>
      </c>
      <c r="X227" t="s">
        <v>108</v>
      </c>
      <c r="Y227" t="s">
        <v>37</v>
      </c>
      <c r="Z227" s="1">
        <v>0.95614077603311987</v>
      </c>
      <c r="AA227" t="s">
        <v>109</v>
      </c>
      <c r="AB227" t="s">
        <v>109</v>
      </c>
      <c r="AC227" t="s">
        <v>109</v>
      </c>
      <c r="AD227" t="s">
        <v>109</v>
      </c>
      <c r="AE227" t="s">
        <v>109</v>
      </c>
      <c r="AF227" t="s">
        <v>109</v>
      </c>
      <c r="AG227" s="1">
        <v>83.840774536132812</v>
      </c>
      <c r="AH227" t="s">
        <v>37</v>
      </c>
      <c r="AI227" t="s">
        <v>37</v>
      </c>
      <c r="AJ227" t="s">
        <v>37</v>
      </c>
    </row>
    <row r="228" spans="1:36" x14ac:dyDescent="0.15">
      <c r="A228">
        <v>250</v>
      </c>
      <c r="B228" t="s">
        <v>309</v>
      </c>
      <c r="C228" t="b">
        <v>0</v>
      </c>
      <c r="D228" t="s">
        <v>128</v>
      </c>
      <c r="E228" t="s">
        <v>300</v>
      </c>
      <c r="F228" t="s">
        <v>105</v>
      </c>
      <c r="G228" t="s">
        <v>106</v>
      </c>
      <c r="H228" t="s">
        <v>107</v>
      </c>
      <c r="I228" s="41">
        <v>24.047222137451172</v>
      </c>
      <c r="J228" s="1">
        <v>23.966102600097656</v>
      </c>
      <c r="K228" s="1">
        <v>0.11471900343894958</v>
      </c>
      <c r="L228" s="41">
        <v>1025.685546875</v>
      </c>
      <c r="M228" s="1">
        <v>1085.36328125</v>
      </c>
      <c r="N228" s="1">
        <v>84.397064208984375</v>
      </c>
      <c r="O228" s="1">
        <v>34.265399932861328</v>
      </c>
      <c r="P228" s="1">
        <v>0.99900001287460327</v>
      </c>
      <c r="Q228" s="1">
        <v>-3.3935999870300293</v>
      </c>
      <c r="R228" s="1">
        <v>97.093513488769531</v>
      </c>
      <c r="S228" t="b">
        <v>1</v>
      </c>
      <c r="T228" s="1">
        <v>0.44662040133571085</v>
      </c>
      <c r="U228" t="b">
        <v>1</v>
      </c>
      <c r="V228">
        <v>3</v>
      </c>
      <c r="W228">
        <v>18</v>
      </c>
      <c r="X228" t="s">
        <v>108</v>
      </c>
      <c r="Y228" t="s">
        <v>37</v>
      </c>
      <c r="Z228" s="1">
        <v>0.94969948633049295</v>
      </c>
      <c r="AA228" t="s">
        <v>109</v>
      </c>
      <c r="AB228" t="s">
        <v>109</v>
      </c>
      <c r="AC228" t="s">
        <v>109</v>
      </c>
      <c r="AD228" t="s">
        <v>109</v>
      </c>
      <c r="AE228" t="s">
        <v>109</v>
      </c>
      <c r="AF228" t="s">
        <v>109</v>
      </c>
      <c r="AG228" s="1">
        <v>83.840774536132812</v>
      </c>
      <c r="AH228" t="s">
        <v>37</v>
      </c>
      <c r="AI228" t="s">
        <v>37</v>
      </c>
      <c r="AJ228" t="s">
        <v>37</v>
      </c>
    </row>
    <row r="229" spans="1:36" x14ac:dyDescent="0.15">
      <c r="A229">
        <v>251</v>
      </c>
      <c r="B229" t="s">
        <v>310</v>
      </c>
      <c r="C229" t="b">
        <v>0</v>
      </c>
      <c r="D229" t="s">
        <v>130</v>
      </c>
      <c r="E229" t="s">
        <v>300</v>
      </c>
      <c r="F229" t="s">
        <v>105</v>
      </c>
      <c r="G229" t="s">
        <v>106</v>
      </c>
      <c r="H229" t="s">
        <v>107</v>
      </c>
      <c r="I229" s="41">
        <v>23.967098236083984</v>
      </c>
      <c r="J229" s="1">
        <v>23.949905395507812</v>
      </c>
      <c r="K229" s="1">
        <v>2.431434765458107E-2</v>
      </c>
      <c r="L229" s="41">
        <v>1082.990234375</v>
      </c>
      <c r="M229" s="1">
        <v>1095.7723388671875</v>
      </c>
      <c r="N229" s="1">
        <v>18.076625823974609</v>
      </c>
      <c r="O229" s="1">
        <v>34.265399932861328</v>
      </c>
      <c r="P229" s="1">
        <v>0.99900001287460327</v>
      </c>
      <c r="Q229" s="1">
        <v>-3.3935999870300293</v>
      </c>
      <c r="R229" s="1">
        <v>97.093513488769531</v>
      </c>
      <c r="S229" t="b">
        <v>1</v>
      </c>
      <c r="T229" s="1">
        <v>0.44662040133571085</v>
      </c>
      <c r="U229" t="b">
        <v>1</v>
      </c>
      <c r="V229">
        <v>3</v>
      </c>
      <c r="W229">
        <v>17</v>
      </c>
      <c r="X229" t="s">
        <v>108</v>
      </c>
      <c r="Y229" t="s">
        <v>37</v>
      </c>
      <c r="Z229" s="1">
        <v>0.95386721083327586</v>
      </c>
      <c r="AA229" t="s">
        <v>109</v>
      </c>
      <c r="AB229" t="s">
        <v>109</v>
      </c>
      <c r="AC229" t="s">
        <v>109</v>
      </c>
      <c r="AD229" t="s">
        <v>109</v>
      </c>
      <c r="AE229" t="s">
        <v>109</v>
      </c>
      <c r="AF229" t="s">
        <v>109</v>
      </c>
      <c r="AG229" s="1">
        <v>83.840774536132812</v>
      </c>
      <c r="AH229" t="s">
        <v>37</v>
      </c>
      <c r="AI229" t="s">
        <v>37</v>
      </c>
      <c r="AJ229" t="s">
        <v>37</v>
      </c>
    </row>
    <row r="230" spans="1:36" x14ac:dyDescent="0.15">
      <c r="A230">
        <v>252</v>
      </c>
      <c r="B230" t="s">
        <v>311</v>
      </c>
      <c r="C230" t="b">
        <v>0</v>
      </c>
      <c r="D230" t="s">
        <v>132</v>
      </c>
      <c r="E230" t="s">
        <v>300</v>
      </c>
      <c r="F230" t="s">
        <v>105</v>
      </c>
      <c r="G230" t="s">
        <v>106</v>
      </c>
      <c r="H230" t="s">
        <v>107</v>
      </c>
      <c r="I230" s="41">
        <v>24.197345733642578</v>
      </c>
      <c r="J230" s="1">
        <v>24.151002883911133</v>
      </c>
      <c r="K230" s="1">
        <v>6.5538689494132996E-2</v>
      </c>
      <c r="L230" s="41">
        <v>926.35394287109375</v>
      </c>
      <c r="M230" s="1">
        <v>956.4176025390625</v>
      </c>
      <c r="N230" s="1">
        <v>42.5164794921875</v>
      </c>
      <c r="O230" s="1">
        <v>34.265399932861328</v>
      </c>
      <c r="P230" s="1">
        <v>0.99900001287460327</v>
      </c>
      <c r="Q230" s="1">
        <v>-3.3935999870300293</v>
      </c>
      <c r="R230" s="1">
        <v>97.093513488769531</v>
      </c>
      <c r="S230" t="b">
        <v>1</v>
      </c>
      <c r="T230" s="1">
        <v>0.44662040133571085</v>
      </c>
      <c r="U230" t="b">
        <v>1</v>
      </c>
      <c r="V230">
        <v>3</v>
      </c>
      <c r="W230">
        <v>18</v>
      </c>
      <c r="X230" t="s">
        <v>108</v>
      </c>
      <c r="Y230" t="s">
        <v>37</v>
      </c>
      <c r="Z230" s="1">
        <v>0.95495814169876958</v>
      </c>
      <c r="AA230" t="s">
        <v>109</v>
      </c>
      <c r="AB230" t="s">
        <v>109</v>
      </c>
      <c r="AC230" t="s">
        <v>109</v>
      </c>
      <c r="AD230" t="s">
        <v>109</v>
      </c>
      <c r="AE230" t="s">
        <v>109</v>
      </c>
      <c r="AF230" t="s">
        <v>109</v>
      </c>
      <c r="AG230" s="1">
        <v>83.840774536132812</v>
      </c>
      <c r="AH230" t="s">
        <v>37</v>
      </c>
      <c r="AI230" t="s">
        <v>37</v>
      </c>
      <c r="AJ230" t="s">
        <v>37</v>
      </c>
    </row>
    <row r="231" spans="1:36" x14ac:dyDescent="0.15">
      <c r="A231">
        <v>253</v>
      </c>
      <c r="B231" t="s">
        <v>312</v>
      </c>
      <c r="C231" t="b">
        <v>0</v>
      </c>
      <c r="D231" t="s">
        <v>37</v>
      </c>
      <c r="E231" t="s">
        <v>300</v>
      </c>
      <c r="F231" t="s">
        <v>134</v>
      </c>
      <c r="G231" t="s">
        <v>106</v>
      </c>
      <c r="H231" t="s">
        <v>107</v>
      </c>
      <c r="I231" s="41">
        <v>24.191268920898438</v>
      </c>
      <c r="J231" s="1">
        <v>24.145523071289062</v>
      </c>
      <c r="K231" s="1">
        <v>6.4693048596382141E-2</v>
      </c>
      <c r="L231" s="41">
        <v>1000</v>
      </c>
      <c r="M231" t="s">
        <v>37</v>
      </c>
      <c r="N231" t="s">
        <v>37</v>
      </c>
      <c r="O231" s="1">
        <v>34.265399932861328</v>
      </c>
      <c r="P231" s="1">
        <v>0.99900001287460327</v>
      </c>
      <c r="Q231" s="1">
        <v>-3.3935999870300293</v>
      </c>
      <c r="R231" s="1">
        <v>97.093513488769531</v>
      </c>
      <c r="S231" t="b">
        <v>1</v>
      </c>
      <c r="T231" s="1">
        <v>0.44662040133571085</v>
      </c>
      <c r="U231" t="b">
        <v>1</v>
      </c>
      <c r="V231">
        <v>3</v>
      </c>
      <c r="W231">
        <v>17</v>
      </c>
      <c r="X231" t="s">
        <v>108</v>
      </c>
      <c r="Y231" t="s">
        <v>37</v>
      </c>
      <c r="Z231" s="1">
        <v>0.95712970903674277</v>
      </c>
      <c r="AA231" t="s">
        <v>109</v>
      </c>
      <c r="AB231" t="s">
        <v>109</v>
      </c>
      <c r="AC231" t="s">
        <v>109</v>
      </c>
      <c r="AD231" t="s">
        <v>109</v>
      </c>
      <c r="AE231" t="s">
        <v>109</v>
      </c>
      <c r="AF231" t="s">
        <v>109</v>
      </c>
      <c r="AG231" s="1">
        <v>83.921218872070312</v>
      </c>
      <c r="AH231" t="s">
        <v>37</v>
      </c>
      <c r="AI231" t="s">
        <v>37</v>
      </c>
      <c r="AJ231" t="s">
        <v>37</v>
      </c>
    </row>
    <row r="232" spans="1:36" x14ac:dyDescent="0.15">
      <c r="A232">
        <v>254</v>
      </c>
      <c r="B232" t="s">
        <v>313</v>
      </c>
      <c r="C232" t="b">
        <v>0</v>
      </c>
      <c r="D232" t="s">
        <v>37</v>
      </c>
      <c r="E232" t="s">
        <v>300</v>
      </c>
      <c r="F232" t="s">
        <v>134</v>
      </c>
      <c r="G232" t="s">
        <v>106</v>
      </c>
      <c r="H232" t="s">
        <v>107</v>
      </c>
      <c r="I232" s="41">
        <v>27.263153076171875</v>
      </c>
      <c r="J232" s="1">
        <v>27.355812072753906</v>
      </c>
      <c r="K232" s="1">
        <v>0.13103826344013214</v>
      </c>
      <c r="L232" s="41">
        <v>100</v>
      </c>
      <c r="M232" t="s">
        <v>37</v>
      </c>
      <c r="N232" t="s">
        <v>37</v>
      </c>
      <c r="O232" s="1">
        <v>34.265399932861328</v>
      </c>
      <c r="P232" s="1">
        <v>0.99900001287460327</v>
      </c>
      <c r="Q232" s="1">
        <v>-3.3935999870300293</v>
      </c>
      <c r="R232" s="1">
        <v>97.093513488769531</v>
      </c>
      <c r="S232" t="b">
        <v>1</v>
      </c>
      <c r="T232" s="1">
        <v>0.44662040133571085</v>
      </c>
      <c r="U232" t="b">
        <v>1</v>
      </c>
      <c r="V232">
        <v>3</v>
      </c>
      <c r="W232">
        <v>20</v>
      </c>
      <c r="X232" t="s">
        <v>108</v>
      </c>
      <c r="Y232" t="s">
        <v>37</v>
      </c>
      <c r="Z232" s="1">
        <v>0.96148076196784016</v>
      </c>
      <c r="AA232" t="s">
        <v>109</v>
      </c>
      <c r="AB232" t="s">
        <v>109</v>
      </c>
      <c r="AC232" t="s">
        <v>109</v>
      </c>
      <c r="AD232" t="s">
        <v>109</v>
      </c>
      <c r="AE232" t="s">
        <v>109</v>
      </c>
      <c r="AF232" t="s">
        <v>109</v>
      </c>
      <c r="AG232" s="1">
        <v>83.921218872070312</v>
      </c>
      <c r="AH232" t="s">
        <v>37</v>
      </c>
      <c r="AI232" t="s">
        <v>37</v>
      </c>
      <c r="AJ232" t="s">
        <v>37</v>
      </c>
    </row>
    <row r="233" spans="1:36" x14ac:dyDescent="0.15">
      <c r="A233">
        <v>255</v>
      </c>
      <c r="B233" t="s">
        <v>314</v>
      </c>
      <c r="C233" t="b">
        <v>0</v>
      </c>
      <c r="D233" t="s">
        <v>37</v>
      </c>
      <c r="E233" t="s">
        <v>300</v>
      </c>
      <c r="F233" t="s">
        <v>134</v>
      </c>
      <c r="G233" t="s">
        <v>106</v>
      </c>
      <c r="H233" t="s">
        <v>107</v>
      </c>
      <c r="I233" s="41">
        <v>30.921127319335938</v>
      </c>
      <c r="J233" s="1">
        <v>30.932849884033203</v>
      </c>
      <c r="K233" s="1">
        <v>1.6578210517764091E-2</v>
      </c>
      <c r="L233" s="41">
        <v>10</v>
      </c>
      <c r="M233" t="s">
        <v>37</v>
      </c>
      <c r="N233" t="s">
        <v>37</v>
      </c>
      <c r="O233" s="1">
        <v>34.265399932861328</v>
      </c>
      <c r="P233" s="1">
        <v>0.99900001287460327</v>
      </c>
      <c r="Q233" s="1">
        <v>-3.3935999870300293</v>
      </c>
      <c r="R233" s="1">
        <v>97.093513488769531</v>
      </c>
      <c r="S233" t="b">
        <v>1</v>
      </c>
      <c r="T233" s="1">
        <v>0.44662040133571085</v>
      </c>
      <c r="U233" t="b">
        <v>1</v>
      </c>
      <c r="V233">
        <v>3</v>
      </c>
      <c r="W233">
        <v>24</v>
      </c>
      <c r="X233" t="s">
        <v>108</v>
      </c>
      <c r="Y233" t="s">
        <v>37</v>
      </c>
      <c r="Z233" s="1">
        <v>0.96160002229257913</v>
      </c>
      <c r="AA233" t="s">
        <v>109</v>
      </c>
      <c r="AB233" t="s">
        <v>109</v>
      </c>
      <c r="AC233" t="s">
        <v>109</v>
      </c>
      <c r="AD233" t="s">
        <v>109</v>
      </c>
      <c r="AE233" t="s">
        <v>109</v>
      </c>
      <c r="AF233" t="s">
        <v>109</v>
      </c>
      <c r="AG233" s="1">
        <v>83.807853698730469</v>
      </c>
      <c r="AH233" t="s">
        <v>37</v>
      </c>
      <c r="AI233" t="s">
        <v>37</v>
      </c>
      <c r="AJ233" t="s">
        <v>37</v>
      </c>
    </row>
    <row r="234" spans="1:36" x14ac:dyDescent="0.15">
      <c r="A234">
        <v>256</v>
      </c>
      <c r="B234" t="s">
        <v>315</v>
      </c>
      <c r="C234" t="b">
        <v>0</v>
      </c>
      <c r="D234" t="s">
        <v>37</v>
      </c>
      <c r="E234" t="s">
        <v>300</v>
      </c>
      <c r="F234" t="s">
        <v>134</v>
      </c>
      <c r="G234" t="s">
        <v>106</v>
      </c>
      <c r="H234" t="s">
        <v>107</v>
      </c>
      <c r="I234" s="41">
        <v>34.418613433837891</v>
      </c>
      <c r="J234" s="1">
        <v>34.26544189453125</v>
      </c>
      <c r="K234" s="1">
        <v>0.21661457419395447</v>
      </c>
      <c r="L234" s="41">
        <v>1</v>
      </c>
      <c r="M234" t="s">
        <v>37</v>
      </c>
      <c r="N234" t="s">
        <v>37</v>
      </c>
      <c r="O234" s="1">
        <v>34.265399932861328</v>
      </c>
      <c r="P234" s="1">
        <v>0.99900001287460327</v>
      </c>
      <c r="Q234" s="1">
        <v>-3.3935999870300293</v>
      </c>
      <c r="R234" s="1">
        <v>97.093513488769531</v>
      </c>
      <c r="S234" t="b">
        <v>1</v>
      </c>
      <c r="T234" s="1">
        <v>0.44662040133571085</v>
      </c>
      <c r="U234" t="b">
        <v>1</v>
      </c>
      <c r="V234">
        <v>3</v>
      </c>
      <c r="W234">
        <v>27</v>
      </c>
      <c r="X234" t="s">
        <v>108</v>
      </c>
      <c r="Y234" t="s">
        <v>37</v>
      </c>
      <c r="Z234" s="1">
        <v>0.94955899396083787</v>
      </c>
      <c r="AA234" t="s">
        <v>109</v>
      </c>
      <c r="AB234" t="s">
        <v>109</v>
      </c>
      <c r="AC234" t="s">
        <v>109</v>
      </c>
      <c r="AD234" t="s">
        <v>109</v>
      </c>
      <c r="AE234" t="s">
        <v>109</v>
      </c>
      <c r="AF234" t="s">
        <v>109</v>
      </c>
      <c r="AG234" s="1">
        <v>83.807853698730469</v>
      </c>
      <c r="AH234" t="s">
        <v>37</v>
      </c>
      <c r="AI234" t="s">
        <v>37</v>
      </c>
      <c r="AJ234" t="s">
        <v>37</v>
      </c>
    </row>
    <row r="235" spans="1:36" x14ac:dyDescent="0.15">
      <c r="A235">
        <v>257</v>
      </c>
      <c r="B235" t="s">
        <v>316</v>
      </c>
      <c r="C235" t="b">
        <v>0</v>
      </c>
      <c r="D235" t="s">
        <v>37</v>
      </c>
      <c r="E235" t="s">
        <v>300</v>
      </c>
      <c r="F235" t="s">
        <v>141</v>
      </c>
      <c r="G235" t="s">
        <v>106</v>
      </c>
      <c r="H235" t="s">
        <v>107</v>
      </c>
      <c r="I235" s="40" t="s">
        <v>138</v>
      </c>
      <c r="J235" t="s">
        <v>37</v>
      </c>
      <c r="K235" t="s">
        <v>37</v>
      </c>
      <c r="L235" s="40" t="s">
        <v>37</v>
      </c>
      <c r="M235" t="s">
        <v>37</v>
      </c>
      <c r="N235" t="s">
        <v>37</v>
      </c>
      <c r="O235" s="1">
        <v>34.265399932861328</v>
      </c>
      <c r="P235" s="1">
        <v>0.99900001287460327</v>
      </c>
      <c r="Q235" s="1">
        <v>-3.3935999870300293</v>
      </c>
      <c r="R235" s="1">
        <v>97.093513488769531</v>
      </c>
      <c r="S235" t="b">
        <v>1</v>
      </c>
      <c r="T235" s="1">
        <v>0.44662040133571085</v>
      </c>
      <c r="U235" t="b">
        <v>1</v>
      </c>
      <c r="V235">
        <v>3</v>
      </c>
      <c r="W235">
        <v>39</v>
      </c>
      <c r="X235" t="s">
        <v>139</v>
      </c>
      <c r="Y235" t="s">
        <v>37</v>
      </c>
      <c r="Z235" s="1">
        <v>0</v>
      </c>
      <c r="AA235" t="s">
        <v>109</v>
      </c>
      <c r="AB235" t="s">
        <v>109</v>
      </c>
      <c r="AC235" t="s">
        <v>109</v>
      </c>
      <c r="AD235" t="s">
        <v>109</v>
      </c>
      <c r="AE235" t="s">
        <v>109</v>
      </c>
      <c r="AF235" t="s">
        <v>109</v>
      </c>
      <c r="AG235" s="1">
        <v>62.160884857177734</v>
      </c>
      <c r="AH235" t="s">
        <v>37</v>
      </c>
      <c r="AI235" t="s">
        <v>37</v>
      </c>
      <c r="AJ235" t="s">
        <v>37</v>
      </c>
    </row>
    <row r="236" spans="1:36" x14ac:dyDescent="0.15">
      <c r="A236">
        <v>265</v>
      </c>
      <c r="B236" t="s">
        <v>317</v>
      </c>
      <c r="C236" t="b">
        <v>0</v>
      </c>
      <c r="D236" t="s">
        <v>103</v>
      </c>
      <c r="E236" t="s">
        <v>300</v>
      </c>
      <c r="F236" t="s">
        <v>105</v>
      </c>
      <c r="G236" t="s">
        <v>106</v>
      </c>
      <c r="H236" t="s">
        <v>107</v>
      </c>
      <c r="I236" s="41">
        <v>24.226644515991211</v>
      </c>
      <c r="J236" s="1">
        <v>24.283992767333984</v>
      </c>
      <c r="K236" s="1">
        <v>8.1101328134536743E-2</v>
      </c>
      <c r="L236" s="41">
        <v>908.120361328125</v>
      </c>
      <c r="M236" s="1">
        <v>874.124755859375</v>
      </c>
      <c r="N236" s="1">
        <v>48.077003479003906</v>
      </c>
      <c r="O236" s="1">
        <v>34.265399932861328</v>
      </c>
      <c r="P236" s="1">
        <v>0.99900001287460327</v>
      </c>
      <c r="Q236" s="1">
        <v>-3.3935999870300293</v>
      </c>
      <c r="R236" s="1">
        <v>97.093513488769531</v>
      </c>
      <c r="S236" t="b">
        <v>1</v>
      </c>
      <c r="T236" s="1">
        <v>0.44662040133571085</v>
      </c>
      <c r="U236" t="b">
        <v>1</v>
      </c>
      <c r="V236">
        <v>3</v>
      </c>
      <c r="W236">
        <v>18</v>
      </c>
      <c r="X236" t="s">
        <v>108</v>
      </c>
      <c r="Y236" t="s">
        <v>37</v>
      </c>
      <c r="Z236" s="1">
        <v>0.93637210571805429</v>
      </c>
      <c r="AA236" t="s">
        <v>109</v>
      </c>
      <c r="AB236" t="s">
        <v>109</v>
      </c>
      <c r="AC236" t="s">
        <v>109</v>
      </c>
      <c r="AD236" t="s">
        <v>109</v>
      </c>
      <c r="AE236" t="s">
        <v>109</v>
      </c>
      <c r="AF236" t="s">
        <v>109</v>
      </c>
      <c r="AG236" s="1">
        <v>83.928115844726562</v>
      </c>
      <c r="AH236" t="s">
        <v>37</v>
      </c>
      <c r="AI236" t="s">
        <v>37</v>
      </c>
      <c r="AJ236" t="s">
        <v>37</v>
      </c>
    </row>
    <row r="237" spans="1:36" x14ac:dyDescent="0.15">
      <c r="A237">
        <v>266</v>
      </c>
      <c r="B237" t="s">
        <v>318</v>
      </c>
      <c r="C237" t="b">
        <v>0</v>
      </c>
      <c r="D237" t="s">
        <v>112</v>
      </c>
      <c r="E237" t="s">
        <v>300</v>
      </c>
      <c r="F237" t="s">
        <v>105</v>
      </c>
      <c r="G237" t="s">
        <v>106</v>
      </c>
      <c r="H237" t="s">
        <v>107</v>
      </c>
      <c r="I237" s="41">
        <v>24.136148452758789</v>
      </c>
      <c r="J237" s="1">
        <v>24.165122985839844</v>
      </c>
      <c r="K237" s="1">
        <v>4.0976177901029587E-2</v>
      </c>
      <c r="L237" s="41">
        <v>965.6285400390625</v>
      </c>
      <c r="M237" s="1">
        <v>947.01318359375</v>
      </c>
      <c r="N237" s="1">
        <v>26.326089859008789</v>
      </c>
      <c r="O237" s="1">
        <v>34.265399932861328</v>
      </c>
      <c r="P237" s="1">
        <v>0.99900001287460327</v>
      </c>
      <c r="Q237" s="1">
        <v>-3.3935999870300293</v>
      </c>
      <c r="R237" s="1">
        <v>97.093513488769531</v>
      </c>
      <c r="S237" t="b">
        <v>1</v>
      </c>
      <c r="T237" s="1">
        <v>0.44662040133571085</v>
      </c>
      <c r="U237" t="b">
        <v>1</v>
      </c>
      <c r="V237">
        <v>3</v>
      </c>
      <c r="W237">
        <v>18</v>
      </c>
      <c r="X237" t="s">
        <v>108</v>
      </c>
      <c r="Y237" t="s">
        <v>37</v>
      </c>
      <c r="Z237" s="1">
        <v>0.94814115490193474</v>
      </c>
      <c r="AA237" t="s">
        <v>109</v>
      </c>
      <c r="AB237" t="s">
        <v>109</v>
      </c>
      <c r="AC237" t="s">
        <v>109</v>
      </c>
      <c r="AD237" t="s">
        <v>109</v>
      </c>
      <c r="AE237" t="s">
        <v>109</v>
      </c>
      <c r="AF237" t="s">
        <v>109</v>
      </c>
      <c r="AG237" s="1">
        <v>83.928115844726562</v>
      </c>
      <c r="AH237" t="s">
        <v>37</v>
      </c>
      <c r="AI237" t="s">
        <v>37</v>
      </c>
      <c r="AJ237" t="s">
        <v>37</v>
      </c>
    </row>
    <row r="238" spans="1:36" x14ac:dyDescent="0.15">
      <c r="A238">
        <v>267</v>
      </c>
      <c r="B238" t="s">
        <v>319</v>
      </c>
      <c r="C238" t="b">
        <v>0</v>
      </c>
      <c r="D238" t="s">
        <v>114</v>
      </c>
      <c r="E238" t="s">
        <v>300</v>
      </c>
      <c r="F238" t="s">
        <v>105</v>
      </c>
      <c r="G238" t="s">
        <v>106</v>
      </c>
      <c r="H238" t="s">
        <v>107</v>
      </c>
      <c r="I238" s="41">
        <v>24.203641891479492</v>
      </c>
      <c r="J238" s="1">
        <v>24.152000427246094</v>
      </c>
      <c r="K238" s="1">
        <v>7.3032058775424957E-2</v>
      </c>
      <c r="L238" s="41">
        <v>922.405029296875</v>
      </c>
      <c r="M238" s="1">
        <v>955.88470458984375</v>
      </c>
      <c r="N238" s="1">
        <v>47.347412109375</v>
      </c>
      <c r="O238" s="1">
        <v>34.265399932861328</v>
      </c>
      <c r="P238" s="1">
        <v>0.99900001287460327</v>
      </c>
      <c r="Q238" s="1">
        <v>-3.3935999870300293</v>
      </c>
      <c r="R238" s="1">
        <v>97.093513488769531</v>
      </c>
      <c r="S238" t="b">
        <v>1</v>
      </c>
      <c r="T238" s="1">
        <v>0.44662040133571085</v>
      </c>
      <c r="U238" t="b">
        <v>1</v>
      </c>
      <c r="V238">
        <v>3</v>
      </c>
      <c r="W238">
        <v>18</v>
      </c>
      <c r="X238" t="s">
        <v>108</v>
      </c>
      <c r="Y238" t="s">
        <v>37</v>
      </c>
      <c r="Z238" s="1">
        <v>0.94605344069019182</v>
      </c>
      <c r="AA238" t="s">
        <v>109</v>
      </c>
      <c r="AB238" t="s">
        <v>109</v>
      </c>
      <c r="AC238" t="s">
        <v>109</v>
      </c>
      <c r="AD238" t="s">
        <v>109</v>
      </c>
      <c r="AE238" t="s">
        <v>109</v>
      </c>
      <c r="AF238" t="s">
        <v>109</v>
      </c>
      <c r="AG238" s="1">
        <v>83.928115844726562</v>
      </c>
      <c r="AH238" t="s">
        <v>37</v>
      </c>
      <c r="AI238" t="s">
        <v>37</v>
      </c>
      <c r="AJ238" t="s">
        <v>37</v>
      </c>
    </row>
    <row r="239" spans="1:36" x14ac:dyDescent="0.15">
      <c r="A239">
        <v>268</v>
      </c>
      <c r="B239" t="s">
        <v>320</v>
      </c>
      <c r="C239" t="b">
        <v>0</v>
      </c>
      <c r="D239" t="s">
        <v>116</v>
      </c>
      <c r="E239" t="s">
        <v>300</v>
      </c>
      <c r="F239" t="s">
        <v>105</v>
      </c>
      <c r="G239" t="s">
        <v>106</v>
      </c>
      <c r="H239" t="s">
        <v>107</v>
      </c>
      <c r="I239" s="41">
        <v>23.713973999023438</v>
      </c>
      <c r="J239" s="1">
        <v>23.932411193847656</v>
      </c>
      <c r="K239" s="1">
        <v>0.30891549587249756</v>
      </c>
      <c r="L239" s="41">
        <v>1285.9178466796875</v>
      </c>
      <c r="M239" s="1">
        <v>1120.982177734375</v>
      </c>
      <c r="N239" s="1">
        <v>233.25430297851562</v>
      </c>
      <c r="O239" s="1">
        <v>34.265399932861328</v>
      </c>
      <c r="P239" s="1">
        <v>0.99900001287460327</v>
      </c>
      <c r="Q239" s="1">
        <v>-3.3935999870300293</v>
      </c>
      <c r="R239" s="1">
        <v>97.093513488769531</v>
      </c>
      <c r="S239" t="b">
        <v>1</v>
      </c>
      <c r="T239" s="1">
        <v>0.44662040133571085</v>
      </c>
      <c r="U239" t="b">
        <v>1</v>
      </c>
      <c r="V239">
        <v>3</v>
      </c>
      <c r="W239">
        <v>18</v>
      </c>
      <c r="X239" t="s">
        <v>108</v>
      </c>
      <c r="Y239" t="s">
        <v>37</v>
      </c>
      <c r="Z239" s="1">
        <v>0.93872105801108552</v>
      </c>
      <c r="AA239" t="s">
        <v>109</v>
      </c>
      <c r="AB239" t="s">
        <v>109</v>
      </c>
      <c r="AC239" t="s">
        <v>109</v>
      </c>
      <c r="AD239" t="s">
        <v>109</v>
      </c>
      <c r="AE239" t="s">
        <v>109</v>
      </c>
      <c r="AF239" t="s">
        <v>109</v>
      </c>
      <c r="AG239" s="1">
        <v>83.928115844726562</v>
      </c>
      <c r="AH239" t="s">
        <v>37</v>
      </c>
      <c r="AI239" t="s">
        <v>37</v>
      </c>
      <c r="AJ239" t="s">
        <v>37</v>
      </c>
    </row>
    <row r="240" spans="1:36" x14ac:dyDescent="0.15">
      <c r="A240">
        <v>269</v>
      </c>
      <c r="B240" t="s">
        <v>321</v>
      </c>
      <c r="C240" t="b">
        <v>0</v>
      </c>
      <c r="D240" t="s">
        <v>118</v>
      </c>
      <c r="E240" t="s">
        <v>300</v>
      </c>
      <c r="F240" t="s">
        <v>105</v>
      </c>
      <c r="G240" t="s">
        <v>106</v>
      </c>
      <c r="H240" t="s">
        <v>107</v>
      </c>
      <c r="I240" s="41">
        <v>24.582391738891602</v>
      </c>
      <c r="J240" s="1">
        <v>24.426467895507812</v>
      </c>
      <c r="K240" s="1">
        <v>0.22050826251506805</v>
      </c>
      <c r="L240" s="41">
        <v>713.3695068359375</v>
      </c>
      <c r="M240" s="1">
        <v>797.4190673828125</v>
      </c>
      <c r="N240" s="1">
        <v>118.86402893066406</v>
      </c>
      <c r="O240" s="1">
        <v>34.265399932861328</v>
      </c>
      <c r="P240" s="1">
        <v>0.99900001287460327</v>
      </c>
      <c r="Q240" s="1">
        <v>-3.3935999870300293</v>
      </c>
      <c r="R240" s="1">
        <v>97.093513488769531</v>
      </c>
      <c r="S240" t="b">
        <v>1</v>
      </c>
      <c r="T240" s="1">
        <v>0.44662040133571085</v>
      </c>
      <c r="U240" t="b">
        <v>1</v>
      </c>
      <c r="V240">
        <v>3</v>
      </c>
      <c r="W240">
        <v>19</v>
      </c>
      <c r="X240" t="s">
        <v>108</v>
      </c>
      <c r="Y240" t="s">
        <v>37</v>
      </c>
      <c r="Z240" s="1">
        <v>0.95911977038479801</v>
      </c>
      <c r="AA240" t="s">
        <v>109</v>
      </c>
      <c r="AB240" t="s">
        <v>109</v>
      </c>
      <c r="AC240" t="s">
        <v>109</v>
      </c>
      <c r="AD240" t="s">
        <v>109</v>
      </c>
      <c r="AE240" t="s">
        <v>109</v>
      </c>
      <c r="AF240" t="s">
        <v>109</v>
      </c>
      <c r="AG240" s="1">
        <v>84.090789794921875</v>
      </c>
      <c r="AH240" t="s">
        <v>37</v>
      </c>
      <c r="AI240" t="s">
        <v>37</v>
      </c>
      <c r="AJ240" t="s">
        <v>37</v>
      </c>
    </row>
    <row r="241" spans="1:36" x14ac:dyDescent="0.15">
      <c r="A241">
        <v>270</v>
      </c>
      <c r="B241" t="s">
        <v>322</v>
      </c>
      <c r="C241" t="b">
        <v>0</v>
      </c>
      <c r="D241" t="s">
        <v>120</v>
      </c>
      <c r="E241" t="s">
        <v>300</v>
      </c>
      <c r="F241" t="s">
        <v>105</v>
      </c>
      <c r="G241" t="s">
        <v>106</v>
      </c>
      <c r="H241" t="s">
        <v>107</v>
      </c>
      <c r="I241" s="41">
        <v>23.893587112426758</v>
      </c>
      <c r="J241" s="1">
        <v>23.882497787475586</v>
      </c>
      <c r="K241" s="1">
        <v>1.5682673081755638E-2</v>
      </c>
      <c r="L241" s="41">
        <v>1138.3773193359375</v>
      </c>
      <c r="M241" s="1">
        <v>1147.0074462890625</v>
      </c>
      <c r="N241" s="1">
        <v>12.204842567443848</v>
      </c>
      <c r="O241" s="1">
        <v>34.265399932861328</v>
      </c>
      <c r="P241" s="1">
        <v>0.99900001287460327</v>
      </c>
      <c r="Q241" s="1">
        <v>-3.3935999870300293</v>
      </c>
      <c r="R241" s="1">
        <v>97.093513488769531</v>
      </c>
      <c r="S241" t="b">
        <v>1</v>
      </c>
      <c r="T241" s="1">
        <v>0.44662040133571085</v>
      </c>
      <c r="U241" t="b">
        <v>1</v>
      </c>
      <c r="V241">
        <v>3</v>
      </c>
      <c r="W241">
        <v>18</v>
      </c>
      <c r="X241" t="s">
        <v>108</v>
      </c>
      <c r="Y241" t="s">
        <v>37</v>
      </c>
      <c r="Z241" s="1">
        <v>0.97884002877247589</v>
      </c>
      <c r="AA241" t="s">
        <v>109</v>
      </c>
      <c r="AB241" t="s">
        <v>109</v>
      </c>
      <c r="AC241" t="s">
        <v>109</v>
      </c>
      <c r="AD241" t="s">
        <v>109</v>
      </c>
      <c r="AE241" t="s">
        <v>109</v>
      </c>
      <c r="AF241" t="s">
        <v>109</v>
      </c>
      <c r="AG241" s="1">
        <v>83.977157592773438</v>
      </c>
      <c r="AH241" t="s">
        <v>37</v>
      </c>
      <c r="AI241" t="s">
        <v>37</v>
      </c>
      <c r="AJ241" t="s">
        <v>37</v>
      </c>
    </row>
    <row r="242" spans="1:36" x14ac:dyDescent="0.15">
      <c r="A242">
        <v>271</v>
      </c>
      <c r="B242" t="s">
        <v>323</v>
      </c>
      <c r="C242" t="b">
        <v>0</v>
      </c>
      <c r="D242" t="s">
        <v>122</v>
      </c>
      <c r="E242" t="s">
        <v>300</v>
      </c>
      <c r="F242" t="s">
        <v>105</v>
      </c>
      <c r="G242" t="s">
        <v>106</v>
      </c>
      <c r="H242" t="s">
        <v>107</v>
      </c>
      <c r="I242" s="41">
        <v>24.297649383544922</v>
      </c>
      <c r="J242" s="1">
        <v>24.378639221191406</v>
      </c>
      <c r="K242" s="1">
        <v>0.11453827470541</v>
      </c>
      <c r="L242" s="41">
        <v>865.40667724609375</v>
      </c>
      <c r="M242" s="1">
        <v>820.3702392578125</v>
      </c>
      <c r="N242" s="1">
        <v>63.691097259521484</v>
      </c>
      <c r="O242" s="1">
        <v>34.265399932861328</v>
      </c>
      <c r="P242" s="1">
        <v>0.99900001287460327</v>
      </c>
      <c r="Q242" s="1">
        <v>-3.3935999870300293</v>
      </c>
      <c r="R242" s="1">
        <v>97.093513488769531</v>
      </c>
      <c r="S242" t="b">
        <v>1</v>
      </c>
      <c r="T242" s="1">
        <v>0.44662040133571085</v>
      </c>
      <c r="U242" t="b">
        <v>1</v>
      </c>
      <c r="V242">
        <v>3</v>
      </c>
      <c r="W242">
        <v>18</v>
      </c>
      <c r="X242" t="s">
        <v>108</v>
      </c>
      <c r="Y242" t="s">
        <v>37</v>
      </c>
      <c r="Z242" s="1">
        <v>0.92150477121774177</v>
      </c>
      <c r="AA242" t="s">
        <v>109</v>
      </c>
      <c r="AB242" t="s">
        <v>109</v>
      </c>
      <c r="AC242" t="s">
        <v>109</v>
      </c>
      <c r="AD242" t="s">
        <v>109</v>
      </c>
      <c r="AE242" t="s">
        <v>109</v>
      </c>
      <c r="AF242" t="s">
        <v>109</v>
      </c>
      <c r="AG242" s="1">
        <v>83.977157592773438</v>
      </c>
      <c r="AH242" t="s">
        <v>37</v>
      </c>
      <c r="AI242" t="s">
        <v>37</v>
      </c>
      <c r="AJ242" t="s">
        <v>37</v>
      </c>
    </row>
    <row r="243" spans="1:36" x14ac:dyDescent="0.15">
      <c r="A243">
        <v>272</v>
      </c>
      <c r="B243" t="s">
        <v>324</v>
      </c>
      <c r="C243" t="b">
        <v>0</v>
      </c>
      <c r="D243" t="s">
        <v>124</v>
      </c>
      <c r="E243" t="s">
        <v>300</v>
      </c>
      <c r="F243" t="s">
        <v>105</v>
      </c>
      <c r="G243" t="s">
        <v>106</v>
      </c>
      <c r="H243" t="s">
        <v>107</v>
      </c>
      <c r="I243" s="41">
        <v>24.507020950317383</v>
      </c>
      <c r="J243" s="1">
        <v>24.399234771728516</v>
      </c>
      <c r="K243" s="1">
        <v>0.15243268013000488</v>
      </c>
      <c r="L243" s="41">
        <v>750.7999267578125</v>
      </c>
      <c r="M243" s="1">
        <v>809.9276123046875</v>
      </c>
      <c r="N243" s="1">
        <v>83.619216918945312</v>
      </c>
      <c r="O243" s="1">
        <v>34.265399932861328</v>
      </c>
      <c r="P243" s="1">
        <v>0.99900001287460327</v>
      </c>
      <c r="Q243" s="1">
        <v>-3.3935999870300293</v>
      </c>
      <c r="R243" s="1">
        <v>97.093513488769531</v>
      </c>
      <c r="S243" t="b">
        <v>1</v>
      </c>
      <c r="T243" s="1">
        <v>0.44662040133571085</v>
      </c>
      <c r="U243" t="b">
        <v>1</v>
      </c>
      <c r="V243">
        <v>3</v>
      </c>
      <c r="W243">
        <v>18</v>
      </c>
      <c r="X243" t="s">
        <v>108</v>
      </c>
      <c r="Y243" t="s">
        <v>37</v>
      </c>
      <c r="Z243" s="1">
        <v>0.93978769614546376</v>
      </c>
      <c r="AA243" t="s">
        <v>109</v>
      </c>
      <c r="AB243" t="s">
        <v>109</v>
      </c>
      <c r="AC243" t="s">
        <v>109</v>
      </c>
      <c r="AD243" t="s">
        <v>109</v>
      </c>
      <c r="AE243" t="s">
        <v>109</v>
      </c>
      <c r="AF243" t="s">
        <v>109</v>
      </c>
      <c r="AG243" s="1">
        <v>83.977157592773438</v>
      </c>
      <c r="AH243" t="s">
        <v>37</v>
      </c>
      <c r="AI243" t="s">
        <v>37</v>
      </c>
      <c r="AJ243" t="s">
        <v>37</v>
      </c>
    </row>
    <row r="244" spans="1:36" x14ac:dyDescent="0.15">
      <c r="A244">
        <v>273</v>
      </c>
      <c r="B244" t="s">
        <v>325</v>
      </c>
      <c r="C244" t="b">
        <v>0</v>
      </c>
      <c r="D244" t="s">
        <v>126</v>
      </c>
      <c r="E244" t="s">
        <v>300</v>
      </c>
      <c r="F244" t="s">
        <v>105</v>
      </c>
      <c r="G244" t="s">
        <v>106</v>
      </c>
      <c r="H244" t="s">
        <v>107</v>
      </c>
      <c r="I244" s="41">
        <v>24.516557693481445</v>
      </c>
      <c r="J244" s="1">
        <v>24.606704711914062</v>
      </c>
      <c r="K244" s="1">
        <v>0.12748578190803528</v>
      </c>
      <c r="L244" s="41">
        <v>745.9573974609375</v>
      </c>
      <c r="M244" s="1">
        <v>703.0113525390625</v>
      </c>
      <c r="N244" s="1">
        <v>60.734878540039062</v>
      </c>
      <c r="O244" s="1">
        <v>34.265399932861328</v>
      </c>
      <c r="P244" s="1">
        <v>0.99900001287460327</v>
      </c>
      <c r="Q244" s="1">
        <v>-3.3935999870300293</v>
      </c>
      <c r="R244" s="1">
        <v>97.093513488769531</v>
      </c>
      <c r="S244" t="b">
        <v>1</v>
      </c>
      <c r="T244" s="1">
        <v>0.44662040133571085</v>
      </c>
      <c r="U244" t="b">
        <v>1</v>
      </c>
      <c r="V244">
        <v>3</v>
      </c>
      <c r="W244">
        <v>18</v>
      </c>
      <c r="X244" t="s">
        <v>108</v>
      </c>
      <c r="Y244" t="s">
        <v>37</v>
      </c>
      <c r="Z244" s="1">
        <v>0.93426331326689016</v>
      </c>
      <c r="AA244" t="s">
        <v>109</v>
      </c>
      <c r="AB244" t="s">
        <v>109</v>
      </c>
      <c r="AC244" t="s">
        <v>109</v>
      </c>
      <c r="AD244" t="s">
        <v>109</v>
      </c>
      <c r="AE244" t="s">
        <v>109</v>
      </c>
      <c r="AF244" t="s">
        <v>109</v>
      </c>
      <c r="AG244" s="1">
        <v>83.840774536132812</v>
      </c>
      <c r="AH244" t="s">
        <v>37</v>
      </c>
      <c r="AI244" t="s">
        <v>37</v>
      </c>
      <c r="AJ244" t="s">
        <v>37</v>
      </c>
    </row>
    <row r="245" spans="1:36" x14ac:dyDescent="0.15">
      <c r="A245">
        <v>274</v>
      </c>
      <c r="B245" t="s">
        <v>326</v>
      </c>
      <c r="C245" t="b">
        <v>0</v>
      </c>
      <c r="D245" t="s">
        <v>128</v>
      </c>
      <c r="E245" t="s">
        <v>300</v>
      </c>
      <c r="F245" t="s">
        <v>105</v>
      </c>
      <c r="G245" t="s">
        <v>106</v>
      </c>
      <c r="H245" t="s">
        <v>107</v>
      </c>
      <c r="I245" s="41">
        <v>23.884984970092773</v>
      </c>
      <c r="J245" s="1">
        <v>23.966102600097656</v>
      </c>
      <c r="K245" s="1">
        <v>0.11471900343894958</v>
      </c>
      <c r="L245" s="41">
        <v>1145.041015625</v>
      </c>
      <c r="M245" s="1">
        <v>1085.36328125</v>
      </c>
      <c r="N245" s="1">
        <v>84.397064208984375</v>
      </c>
      <c r="O245" s="1">
        <v>34.265399932861328</v>
      </c>
      <c r="P245" s="1">
        <v>0.99900001287460327</v>
      </c>
      <c r="Q245" s="1">
        <v>-3.3935999870300293</v>
      </c>
      <c r="R245" s="1">
        <v>97.093513488769531</v>
      </c>
      <c r="S245" t="b">
        <v>1</v>
      </c>
      <c r="T245" s="1">
        <v>0.44662040133571085</v>
      </c>
      <c r="U245" t="b">
        <v>1</v>
      </c>
      <c r="V245">
        <v>3</v>
      </c>
      <c r="W245">
        <v>17</v>
      </c>
      <c r="X245" t="s">
        <v>108</v>
      </c>
      <c r="Y245" t="s">
        <v>37</v>
      </c>
      <c r="Z245" s="1">
        <v>0.93777205796242169</v>
      </c>
      <c r="AA245" t="s">
        <v>109</v>
      </c>
      <c r="AB245" t="s">
        <v>109</v>
      </c>
      <c r="AC245" t="s">
        <v>109</v>
      </c>
      <c r="AD245" t="s">
        <v>109</v>
      </c>
      <c r="AE245" t="s">
        <v>109</v>
      </c>
      <c r="AF245" t="s">
        <v>109</v>
      </c>
      <c r="AG245" s="1">
        <v>83.840774536132812</v>
      </c>
      <c r="AH245" t="s">
        <v>37</v>
      </c>
      <c r="AI245" t="s">
        <v>37</v>
      </c>
      <c r="AJ245" t="s">
        <v>37</v>
      </c>
    </row>
    <row r="246" spans="1:36" x14ac:dyDescent="0.15">
      <c r="A246">
        <v>275</v>
      </c>
      <c r="B246" t="s">
        <v>327</v>
      </c>
      <c r="C246" t="b">
        <v>0</v>
      </c>
      <c r="D246" t="s">
        <v>130</v>
      </c>
      <c r="E246" t="s">
        <v>300</v>
      </c>
      <c r="F246" t="s">
        <v>105</v>
      </c>
      <c r="G246" t="s">
        <v>106</v>
      </c>
      <c r="H246" t="s">
        <v>107</v>
      </c>
      <c r="I246" s="41">
        <v>23.932712554931641</v>
      </c>
      <c r="J246" s="1">
        <v>23.949905395507812</v>
      </c>
      <c r="K246" s="1">
        <v>2.431434765458107E-2</v>
      </c>
      <c r="L246" s="41">
        <v>1108.554443359375</v>
      </c>
      <c r="M246" s="1">
        <v>1095.7723388671875</v>
      </c>
      <c r="N246" s="1">
        <v>18.076625823974609</v>
      </c>
      <c r="O246" s="1">
        <v>34.265399932861328</v>
      </c>
      <c r="P246" s="1">
        <v>0.99900001287460327</v>
      </c>
      <c r="Q246" s="1">
        <v>-3.3935999870300293</v>
      </c>
      <c r="R246" s="1">
        <v>97.093513488769531</v>
      </c>
      <c r="S246" t="b">
        <v>1</v>
      </c>
      <c r="T246" s="1">
        <v>0.44662040133571085</v>
      </c>
      <c r="U246" t="b">
        <v>1</v>
      </c>
      <c r="V246">
        <v>3</v>
      </c>
      <c r="W246">
        <v>17</v>
      </c>
      <c r="X246" t="s">
        <v>108</v>
      </c>
      <c r="Y246" t="s">
        <v>37</v>
      </c>
      <c r="Z246" s="1">
        <v>0.96919377583476385</v>
      </c>
      <c r="AA246" t="s">
        <v>109</v>
      </c>
      <c r="AB246" t="s">
        <v>109</v>
      </c>
      <c r="AC246" t="s">
        <v>109</v>
      </c>
      <c r="AD246" t="s">
        <v>109</v>
      </c>
      <c r="AE246" t="s">
        <v>109</v>
      </c>
      <c r="AF246" t="s">
        <v>109</v>
      </c>
      <c r="AG246" s="1">
        <v>83.840774536132812</v>
      </c>
      <c r="AH246" t="s">
        <v>37</v>
      </c>
      <c r="AI246" t="s">
        <v>37</v>
      </c>
      <c r="AJ246" t="s">
        <v>37</v>
      </c>
    </row>
    <row r="247" spans="1:36" x14ac:dyDescent="0.15">
      <c r="A247">
        <v>276</v>
      </c>
      <c r="B247" t="s">
        <v>328</v>
      </c>
      <c r="C247" t="b">
        <v>0</v>
      </c>
      <c r="D247" t="s">
        <v>132</v>
      </c>
      <c r="E247" t="s">
        <v>300</v>
      </c>
      <c r="F247" t="s">
        <v>105</v>
      </c>
      <c r="G247" t="s">
        <v>106</v>
      </c>
      <c r="H247" t="s">
        <v>107</v>
      </c>
      <c r="I247" s="41">
        <v>24.104660034179688</v>
      </c>
      <c r="J247" s="1">
        <v>24.151002883911133</v>
      </c>
      <c r="K247" s="1">
        <v>6.5538689494132996E-2</v>
      </c>
      <c r="L247" s="41">
        <v>986.4813232421875</v>
      </c>
      <c r="M247" s="1">
        <v>956.4176025390625</v>
      </c>
      <c r="N247" s="1">
        <v>42.5164794921875</v>
      </c>
      <c r="O247" s="1">
        <v>34.265399932861328</v>
      </c>
      <c r="P247" s="1">
        <v>0.99900001287460327</v>
      </c>
      <c r="Q247" s="1">
        <v>-3.3935999870300293</v>
      </c>
      <c r="R247" s="1">
        <v>97.093513488769531</v>
      </c>
      <c r="S247" t="b">
        <v>1</v>
      </c>
      <c r="T247" s="1">
        <v>0.44662040133571085</v>
      </c>
      <c r="U247" t="b">
        <v>1</v>
      </c>
      <c r="V247">
        <v>3</v>
      </c>
      <c r="W247">
        <v>17</v>
      </c>
      <c r="X247" t="s">
        <v>108</v>
      </c>
      <c r="Y247" t="s">
        <v>37</v>
      </c>
      <c r="Z247" s="1">
        <v>0.95543841168126908</v>
      </c>
      <c r="AA247" t="s">
        <v>109</v>
      </c>
      <c r="AB247" t="s">
        <v>109</v>
      </c>
      <c r="AC247" t="s">
        <v>109</v>
      </c>
      <c r="AD247" t="s">
        <v>109</v>
      </c>
      <c r="AE247" t="s">
        <v>109</v>
      </c>
      <c r="AF247" t="s">
        <v>109</v>
      </c>
      <c r="AG247" s="1">
        <v>83.840774536132812</v>
      </c>
      <c r="AH247" t="s">
        <v>37</v>
      </c>
      <c r="AI247" t="s">
        <v>37</v>
      </c>
      <c r="AJ247" t="s">
        <v>37</v>
      </c>
    </row>
    <row r="248" spans="1:36" x14ac:dyDescent="0.15">
      <c r="A248">
        <v>277</v>
      </c>
      <c r="B248" t="s">
        <v>329</v>
      </c>
      <c r="C248" t="b">
        <v>0</v>
      </c>
      <c r="D248" t="s">
        <v>37</v>
      </c>
      <c r="E248" t="s">
        <v>300</v>
      </c>
      <c r="F248" t="s">
        <v>134</v>
      </c>
      <c r="G248" t="s">
        <v>106</v>
      </c>
      <c r="H248" t="s">
        <v>107</v>
      </c>
      <c r="I248" s="41">
        <v>24.09977912902832</v>
      </c>
      <c r="J248" s="1">
        <v>24.145523071289062</v>
      </c>
      <c r="K248" s="1">
        <v>6.4693048596382141E-2</v>
      </c>
      <c r="L248" s="41">
        <v>1000</v>
      </c>
      <c r="M248" t="s">
        <v>37</v>
      </c>
      <c r="N248" t="s">
        <v>37</v>
      </c>
      <c r="O248" s="1">
        <v>34.265399932861328</v>
      </c>
      <c r="P248" s="1">
        <v>0.99900001287460327</v>
      </c>
      <c r="Q248" s="1">
        <v>-3.3935999870300293</v>
      </c>
      <c r="R248" s="1">
        <v>97.093513488769531</v>
      </c>
      <c r="S248" t="b">
        <v>1</v>
      </c>
      <c r="T248" s="1">
        <v>0.44662040133571085</v>
      </c>
      <c r="U248" t="b">
        <v>1</v>
      </c>
      <c r="V248">
        <v>3</v>
      </c>
      <c r="W248">
        <v>18</v>
      </c>
      <c r="X248" t="s">
        <v>108</v>
      </c>
      <c r="Y248" t="s">
        <v>37</v>
      </c>
      <c r="Z248" s="1">
        <v>0.95012430867855058</v>
      </c>
      <c r="AA248" t="s">
        <v>109</v>
      </c>
      <c r="AB248" t="s">
        <v>109</v>
      </c>
      <c r="AC248" t="s">
        <v>109</v>
      </c>
      <c r="AD248" t="s">
        <v>109</v>
      </c>
      <c r="AE248" t="s">
        <v>109</v>
      </c>
      <c r="AF248" t="s">
        <v>109</v>
      </c>
      <c r="AG248" s="1">
        <v>83.921218872070312</v>
      </c>
      <c r="AH248" t="s">
        <v>37</v>
      </c>
      <c r="AI248" t="s">
        <v>37</v>
      </c>
      <c r="AJ248" t="s">
        <v>37</v>
      </c>
    </row>
    <row r="249" spans="1:36" x14ac:dyDescent="0.15">
      <c r="A249">
        <v>278</v>
      </c>
      <c r="B249" t="s">
        <v>330</v>
      </c>
      <c r="C249" t="b">
        <v>0</v>
      </c>
      <c r="D249" t="s">
        <v>37</v>
      </c>
      <c r="E249" t="s">
        <v>300</v>
      </c>
      <c r="F249" t="s">
        <v>134</v>
      </c>
      <c r="G249" t="s">
        <v>106</v>
      </c>
      <c r="H249" t="s">
        <v>107</v>
      </c>
      <c r="I249" s="41">
        <v>27.448469161987305</v>
      </c>
      <c r="J249" s="1">
        <v>27.355812072753906</v>
      </c>
      <c r="K249" s="1">
        <v>0.13103826344013214</v>
      </c>
      <c r="L249" s="41">
        <v>100</v>
      </c>
      <c r="M249" t="s">
        <v>37</v>
      </c>
      <c r="N249" t="s">
        <v>37</v>
      </c>
      <c r="O249" s="1">
        <v>34.265399932861328</v>
      </c>
      <c r="P249" s="1">
        <v>0.99900001287460327</v>
      </c>
      <c r="Q249" s="1">
        <v>-3.3935999870300293</v>
      </c>
      <c r="R249" s="1">
        <v>97.093513488769531</v>
      </c>
      <c r="S249" t="b">
        <v>1</v>
      </c>
      <c r="T249" s="1">
        <v>0.44662040133571085</v>
      </c>
      <c r="U249" t="b">
        <v>1</v>
      </c>
      <c r="V249">
        <v>3</v>
      </c>
      <c r="W249">
        <v>21</v>
      </c>
      <c r="X249" t="s">
        <v>108</v>
      </c>
      <c r="Y249" t="s">
        <v>37</v>
      </c>
      <c r="Z249" s="1">
        <v>0.96773645158349897</v>
      </c>
      <c r="AA249" t="s">
        <v>109</v>
      </c>
      <c r="AB249" t="s">
        <v>109</v>
      </c>
      <c r="AC249" t="s">
        <v>109</v>
      </c>
      <c r="AD249" t="s">
        <v>109</v>
      </c>
      <c r="AE249" t="s">
        <v>109</v>
      </c>
      <c r="AF249" t="s">
        <v>109</v>
      </c>
      <c r="AG249" s="1">
        <v>83.807853698730469</v>
      </c>
      <c r="AH249" t="s">
        <v>37</v>
      </c>
      <c r="AI249" t="s">
        <v>37</v>
      </c>
      <c r="AJ249" t="s">
        <v>37</v>
      </c>
    </row>
    <row r="250" spans="1:36" x14ac:dyDescent="0.15">
      <c r="A250">
        <v>279</v>
      </c>
      <c r="B250" t="s">
        <v>331</v>
      </c>
      <c r="C250" t="b">
        <v>0</v>
      </c>
      <c r="D250" t="s">
        <v>37</v>
      </c>
      <c r="E250" t="s">
        <v>300</v>
      </c>
      <c r="F250" t="s">
        <v>134</v>
      </c>
      <c r="G250" t="s">
        <v>106</v>
      </c>
      <c r="H250" t="s">
        <v>107</v>
      </c>
      <c r="I250" s="41">
        <v>30.944572448730469</v>
      </c>
      <c r="J250" s="1">
        <v>30.932849884033203</v>
      </c>
      <c r="K250" s="1">
        <v>1.6578210517764091E-2</v>
      </c>
      <c r="L250" s="41">
        <v>10</v>
      </c>
      <c r="M250" t="s">
        <v>37</v>
      </c>
      <c r="N250" t="s">
        <v>37</v>
      </c>
      <c r="O250" s="1">
        <v>34.265399932861328</v>
      </c>
      <c r="P250" s="1">
        <v>0.99900001287460327</v>
      </c>
      <c r="Q250" s="1">
        <v>-3.3935999870300293</v>
      </c>
      <c r="R250" s="1">
        <v>97.093513488769531</v>
      </c>
      <c r="S250" t="b">
        <v>1</v>
      </c>
      <c r="T250" s="1">
        <v>0.44662040133571085</v>
      </c>
      <c r="U250" t="b">
        <v>1</v>
      </c>
      <c r="V250">
        <v>3</v>
      </c>
      <c r="W250">
        <v>25</v>
      </c>
      <c r="X250" t="s">
        <v>108</v>
      </c>
      <c r="Y250" t="s">
        <v>37</v>
      </c>
      <c r="Z250" s="1">
        <v>0.95854066790802406</v>
      </c>
      <c r="AA250" t="s">
        <v>109</v>
      </c>
      <c r="AB250" t="s">
        <v>109</v>
      </c>
      <c r="AC250" t="s">
        <v>109</v>
      </c>
      <c r="AD250" t="s">
        <v>109</v>
      </c>
      <c r="AE250" t="s">
        <v>109</v>
      </c>
      <c r="AF250" t="s">
        <v>109</v>
      </c>
      <c r="AG250" s="1">
        <v>83.807853698730469</v>
      </c>
      <c r="AH250" t="s">
        <v>37</v>
      </c>
      <c r="AI250" t="s">
        <v>37</v>
      </c>
      <c r="AJ250" t="s">
        <v>37</v>
      </c>
    </row>
    <row r="251" spans="1:36" x14ac:dyDescent="0.15">
      <c r="A251">
        <v>280</v>
      </c>
      <c r="B251" t="s">
        <v>332</v>
      </c>
      <c r="C251" t="b">
        <v>0</v>
      </c>
      <c r="D251" t="s">
        <v>37</v>
      </c>
      <c r="E251" t="s">
        <v>300</v>
      </c>
      <c r="F251" t="s">
        <v>134</v>
      </c>
      <c r="G251" t="s">
        <v>106</v>
      </c>
      <c r="H251" t="s">
        <v>107</v>
      </c>
      <c r="I251" s="41">
        <v>34.112274169921875</v>
      </c>
      <c r="J251" s="1">
        <v>34.26544189453125</v>
      </c>
      <c r="K251" s="1">
        <v>0.21661457419395447</v>
      </c>
      <c r="L251" s="41">
        <v>1</v>
      </c>
      <c r="M251" t="s">
        <v>37</v>
      </c>
      <c r="N251" t="s">
        <v>37</v>
      </c>
      <c r="O251" s="1">
        <v>34.265399932861328</v>
      </c>
      <c r="P251" s="1">
        <v>0.99900001287460327</v>
      </c>
      <c r="Q251" s="1">
        <v>-3.3935999870300293</v>
      </c>
      <c r="R251" s="1">
        <v>97.093513488769531</v>
      </c>
      <c r="S251" t="b">
        <v>1</v>
      </c>
      <c r="T251" s="1">
        <v>0.44662040133571085</v>
      </c>
      <c r="U251" t="b">
        <v>1</v>
      </c>
      <c r="V251">
        <v>3</v>
      </c>
      <c r="W251">
        <v>27</v>
      </c>
      <c r="X251" t="s">
        <v>108</v>
      </c>
      <c r="Y251" t="s">
        <v>37</v>
      </c>
      <c r="Z251" s="1">
        <v>0.94384713971022927</v>
      </c>
      <c r="AA251" t="s">
        <v>109</v>
      </c>
      <c r="AB251" t="s">
        <v>109</v>
      </c>
      <c r="AC251" t="s">
        <v>109</v>
      </c>
      <c r="AD251" t="s">
        <v>109</v>
      </c>
      <c r="AE251" t="s">
        <v>109</v>
      </c>
      <c r="AF251" t="s">
        <v>109</v>
      </c>
      <c r="AG251" s="1">
        <v>83.694488525390625</v>
      </c>
      <c r="AH251" t="s">
        <v>37</v>
      </c>
      <c r="AI251" t="s">
        <v>37</v>
      </c>
      <c r="AJ251" t="s">
        <v>37</v>
      </c>
    </row>
    <row r="252" spans="1:36" x14ac:dyDescent="0.15">
      <c r="A252">
        <v>281</v>
      </c>
      <c r="B252" t="s">
        <v>333</v>
      </c>
      <c r="C252" t="b">
        <v>0</v>
      </c>
      <c r="D252" t="s">
        <v>37</v>
      </c>
      <c r="E252" t="s">
        <v>300</v>
      </c>
      <c r="F252" t="s">
        <v>141</v>
      </c>
      <c r="G252" t="s">
        <v>106</v>
      </c>
      <c r="H252" t="s">
        <v>107</v>
      </c>
      <c r="I252" s="40" t="s">
        <v>138</v>
      </c>
      <c r="J252" t="s">
        <v>37</v>
      </c>
      <c r="K252" t="s">
        <v>37</v>
      </c>
      <c r="L252" s="40" t="s">
        <v>37</v>
      </c>
      <c r="M252" t="s">
        <v>37</v>
      </c>
      <c r="N252" t="s">
        <v>37</v>
      </c>
      <c r="O252" s="1">
        <v>34.265399932861328</v>
      </c>
      <c r="P252" s="1">
        <v>0.99900001287460327</v>
      </c>
      <c r="Q252" s="1">
        <v>-3.3935999870300293</v>
      </c>
      <c r="R252" s="1">
        <v>97.093513488769531</v>
      </c>
      <c r="S252" t="b">
        <v>1</v>
      </c>
      <c r="T252" s="1">
        <v>0.44662040133571085</v>
      </c>
      <c r="U252" t="b">
        <v>1</v>
      </c>
      <c r="V252">
        <v>3</v>
      </c>
      <c r="W252">
        <v>30</v>
      </c>
      <c r="X252" t="s">
        <v>139</v>
      </c>
      <c r="Y252" t="s">
        <v>37</v>
      </c>
      <c r="Z252" s="1">
        <v>0</v>
      </c>
      <c r="AA252" t="s">
        <v>109</v>
      </c>
      <c r="AB252" t="s">
        <v>109</v>
      </c>
      <c r="AC252" t="s">
        <v>109</v>
      </c>
      <c r="AD252" t="s">
        <v>109</v>
      </c>
      <c r="AE252" t="s">
        <v>109</v>
      </c>
      <c r="AF252" t="s">
        <v>109</v>
      </c>
      <c r="AG252" s="1">
        <v>60.455162048339844</v>
      </c>
      <c r="AH252" t="s">
        <v>37</v>
      </c>
      <c r="AI252" t="s">
        <v>37</v>
      </c>
      <c r="AJ252" t="s">
        <v>37</v>
      </c>
    </row>
    <row r="253" spans="1:36" x14ac:dyDescent="0.15">
      <c r="A253">
        <v>289</v>
      </c>
      <c r="B253" t="s">
        <v>334</v>
      </c>
      <c r="C253" t="b">
        <v>0</v>
      </c>
      <c r="D253" t="s">
        <v>103</v>
      </c>
      <c r="E253" t="s">
        <v>335</v>
      </c>
      <c r="F253" t="s">
        <v>105</v>
      </c>
      <c r="G253" t="s">
        <v>106</v>
      </c>
      <c r="H253" t="s">
        <v>107</v>
      </c>
      <c r="I253" s="41">
        <v>22.966310501098633</v>
      </c>
      <c r="J253" s="1">
        <v>22.869991302490234</v>
      </c>
      <c r="K253" s="1">
        <v>0.13621456921100616</v>
      </c>
      <c r="L253" s="41">
        <v>917.303466796875</v>
      </c>
      <c r="M253" s="1">
        <v>987.21038818359375</v>
      </c>
      <c r="N253" s="1">
        <v>98.863319396972656</v>
      </c>
      <c r="O253" s="1">
        <v>32.229198455810547</v>
      </c>
      <c r="P253" s="1">
        <v>0.99930000305175781</v>
      </c>
      <c r="Q253" s="1">
        <v>-3.1266999244689941</v>
      </c>
      <c r="R253" s="1">
        <v>108.84593200683594</v>
      </c>
      <c r="S253" t="b">
        <v>1</v>
      </c>
      <c r="T253" s="1">
        <v>0.42441635857783655</v>
      </c>
      <c r="U253" t="b">
        <v>1</v>
      </c>
      <c r="V253">
        <v>3</v>
      </c>
      <c r="W253">
        <v>16</v>
      </c>
      <c r="X253" t="s">
        <v>108</v>
      </c>
      <c r="Y253" t="s">
        <v>37</v>
      </c>
      <c r="Z253" s="1">
        <v>0.92648530264783135</v>
      </c>
      <c r="AA253" t="s">
        <v>109</v>
      </c>
      <c r="AB253" t="s">
        <v>109</v>
      </c>
      <c r="AC253" t="s">
        <v>109</v>
      </c>
      <c r="AD253" t="s">
        <v>109</v>
      </c>
      <c r="AE253" t="s">
        <v>109</v>
      </c>
      <c r="AF253" t="s">
        <v>109</v>
      </c>
      <c r="AG253" s="1">
        <v>79.165229797363281</v>
      </c>
      <c r="AH253" t="s">
        <v>37</v>
      </c>
      <c r="AI253" t="s">
        <v>37</v>
      </c>
      <c r="AJ253" t="s">
        <v>37</v>
      </c>
    </row>
    <row r="254" spans="1:36" x14ac:dyDescent="0.15">
      <c r="A254">
        <v>290</v>
      </c>
      <c r="B254" t="s">
        <v>336</v>
      </c>
      <c r="C254" t="b">
        <v>0</v>
      </c>
      <c r="D254" t="s">
        <v>112</v>
      </c>
      <c r="E254" t="s">
        <v>335</v>
      </c>
      <c r="F254" t="s">
        <v>105</v>
      </c>
      <c r="G254" t="s">
        <v>106</v>
      </c>
      <c r="H254" t="s">
        <v>107</v>
      </c>
      <c r="I254" s="41">
        <v>22.907705307006836</v>
      </c>
      <c r="J254" s="1">
        <v>22.842657089233398</v>
      </c>
      <c r="K254" s="1">
        <v>9.1992072761058807E-2</v>
      </c>
      <c r="L254" s="41">
        <v>957.75958251953125</v>
      </c>
      <c r="M254" s="1">
        <v>1005.9090576171875</v>
      </c>
      <c r="N254" s="1">
        <v>68.093597412109375</v>
      </c>
      <c r="O254" s="1">
        <v>32.229198455810547</v>
      </c>
      <c r="P254" s="1">
        <v>0.99930000305175781</v>
      </c>
      <c r="Q254" s="1">
        <v>-3.1266999244689941</v>
      </c>
      <c r="R254" s="1">
        <v>108.84593200683594</v>
      </c>
      <c r="S254" t="b">
        <v>1</v>
      </c>
      <c r="T254" s="1">
        <v>0.42441635857783655</v>
      </c>
      <c r="U254" t="b">
        <v>1</v>
      </c>
      <c r="V254">
        <v>3</v>
      </c>
      <c r="W254">
        <v>17</v>
      </c>
      <c r="X254" t="s">
        <v>108</v>
      </c>
      <c r="Y254" t="s">
        <v>37</v>
      </c>
      <c r="Z254" s="1">
        <v>0.955867722985144</v>
      </c>
      <c r="AA254" t="s">
        <v>109</v>
      </c>
      <c r="AB254" t="s">
        <v>109</v>
      </c>
      <c r="AC254" t="s">
        <v>109</v>
      </c>
      <c r="AD254" t="s">
        <v>109</v>
      </c>
      <c r="AE254" t="s">
        <v>109</v>
      </c>
      <c r="AF254" t="s">
        <v>109</v>
      </c>
      <c r="AG254" s="1">
        <v>79.165229797363281</v>
      </c>
      <c r="AH254" t="s">
        <v>37</v>
      </c>
      <c r="AI254" t="s">
        <v>37</v>
      </c>
      <c r="AJ254" t="s">
        <v>37</v>
      </c>
    </row>
    <row r="255" spans="1:36" x14ac:dyDescent="0.15">
      <c r="A255">
        <v>291</v>
      </c>
      <c r="B255" t="s">
        <v>337</v>
      </c>
      <c r="C255" t="b">
        <v>0</v>
      </c>
      <c r="D255" t="s">
        <v>114</v>
      </c>
      <c r="E255" t="s">
        <v>335</v>
      </c>
      <c r="F255" t="s">
        <v>105</v>
      </c>
      <c r="G255" t="s">
        <v>106</v>
      </c>
      <c r="H255" t="s">
        <v>107</v>
      </c>
      <c r="I255" s="41">
        <v>22.697856903076172</v>
      </c>
      <c r="J255" s="1">
        <v>22.784263610839844</v>
      </c>
      <c r="K255" s="1">
        <v>0.12219888716936111</v>
      </c>
      <c r="L255" s="41">
        <v>1117.8189697265625</v>
      </c>
      <c r="M255" s="1">
        <v>1051.029052734375</v>
      </c>
      <c r="N255" s="1">
        <v>94.455207824707031</v>
      </c>
      <c r="O255" s="1">
        <v>32.229198455810547</v>
      </c>
      <c r="P255" s="1">
        <v>0.99930000305175781</v>
      </c>
      <c r="Q255" s="1">
        <v>-3.1266999244689941</v>
      </c>
      <c r="R255" s="1">
        <v>108.84593200683594</v>
      </c>
      <c r="S255" t="b">
        <v>1</v>
      </c>
      <c r="T255" s="1">
        <v>0.42441635857783655</v>
      </c>
      <c r="U255" t="b">
        <v>1</v>
      </c>
      <c r="V255">
        <v>3</v>
      </c>
      <c r="W255">
        <v>17</v>
      </c>
      <c r="X255" t="s">
        <v>108</v>
      </c>
      <c r="Y255" t="s">
        <v>37</v>
      </c>
      <c r="Z255" s="1">
        <v>0.9558605891421309</v>
      </c>
      <c r="AA255" t="s">
        <v>109</v>
      </c>
      <c r="AB255" t="s">
        <v>109</v>
      </c>
      <c r="AC255" t="s">
        <v>109</v>
      </c>
      <c r="AD255" t="s">
        <v>109</v>
      </c>
      <c r="AE255" t="s">
        <v>109</v>
      </c>
      <c r="AF255" t="s">
        <v>109</v>
      </c>
      <c r="AG255" s="1">
        <v>79.165229797363281</v>
      </c>
      <c r="AH255" t="s">
        <v>37</v>
      </c>
      <c r="AI255" t="s">
        <v>37</v>
      </c>
      <c r="AJ255" t="s">
        <v>37</v>
      </c>
    </row>
    <row r="256" spans="1:36" x14ac:dyDescent="0.15">
      <c r="A256">
        <v>292</v>
      </c>
      <c r="B256" t="s">
        <v>338</v>
      </c>
      <c r="C256" t="b">
        <v>0</v>
      </c>
      <c r="D256" t="s">
        <v>116</v>
      </c>
      <c r="E256" t="s">
        <v>335</v>
      </c>
      <c r="F256" t="s">
        <v>105</v>
      </c>
      <c r="G256" t="s">
        <v>106</v>
      </c>
      <c r="H256" t="s">
        <v>107</v>
      </c>
      <c r="I256" s="41">
        <v>22.748199462890625</v>
      </c>
      <c r="J256" s="1">
        <v>22.484394073486328</v>
      </c>
      <c r="K256" s="1">
        <v>0.37307581305503845</v>
      </c>
      <c r="L256" s="41">
        <v>1077.13623046875</v>
      </c>
      <c r="M256" s="1">
        <v>1332.866455078125</v>
      </c>
      <c r="N256" s="1">
        <v>361.65716552734375</v>
      </c>
      <c r="O256" s="1">
        <v>32.229198455810547</v>
      </c>
      <c r="P256" s="1">
        <v>0.99930000305175781</v>
      </c>
      <c r="Q256" s="1">
        <v>-3.1266999244689941</v>
      </c>
      <c r="R256" s="1">
        <v>108.84593200683594</v>
      </c>
      <c r="S256" t="b">
        <v>1</v>
      </c>
      <c r="T256" s="1">
        <v>0.42441635857783655</v>
      </c>
      <c r="U256" t="b">
        <v>1</v>
      </c>
      <c r="V256">
        <v>3</v>
      </c>
      <c r="W256">
        <v>17</v>
      </c>
      <c r="X256" t="s">
        <v>108</v>
      </c>
      <c r="Y256" t="s">
        <v>37</v>
      </c>
      <c r="Z256" s="1">
        <v>0.95913981979290897</v>
      </c>
      <c r="AA256" t="s">
        <v>109</v>
      </c>
      <c r="AB256" t="s">
        <v>109</v>
      </c>
      <c r="AC256" t="s">
        <v>109</v>
      </c>
      <c r="AD256" t="s">
        <v>109</v>
      </c>
      <c r="AE256" t="s">
        <v>109</v>
      </c>
      <c r="AF256" t="s">
        <v>109</v>
      </c>
      <c r="AG256" s="1">
        <v>79.165229797363281</v>
      </c>
      <c r="AH256" t="s">
        <v>37</v>
      </c>
      <c r="AI256" t="s">
        <v>37</v>
      </c>
      <c r="AJ256" t="s">
        <v>37</v>
      </c>
    </row>
    <row r="257" spans="1:36" x14ac:dyDescent="0.15">
      <c r="A257">
        <v>293</v>
      </c>
      <c r="B257" t="s">
        <v>339</v>
      </c>
      <c r="C257" t="b">
        <v>0</v>
      </c>
      <c r="D257" t="s">
        <v>118</v>
      </c>
      <c r="E257" t="s">
        <v>335</v>
      </c>
      <c r="F257" t="s">
        <v>105</v>
      </c>
      <c r="G257" t="s">
        <v>106</v>
      </c>
      <c r="H257" t="s">
        <v>107</v>
      </c>
      <c r="I257" s="41">
        <v>22.726234436035156</v>
      </c>
      <c r="J257" s="1">
        <v>22.860977172851562</v>
      </c>
      <c r="K257" s="1">
        <v>0.19055365025997162</v>
      </c>
      <c r="L257" s="41">
        <v>1094.701171875</v>
      </c>
      <c r="M257" s="1">
        <v>996.17633056640625</v>
      </c>
      <c r="N257" s="1">
        <v>139.33515930175781</v>
      </c>
      <c r="O257" s="1">
        <v>32.229198455810547</v>
      </c>
      <c r="P257" s="1">
        <v>0.99930000305175781</v>
      </c>
      <c r="Q257" s="1">
        <v>-3.1266999244689941</v>
      </c>
      <c r="R257" s="1">
        <v>108.84593200683594</v>
      </c>
      <c r="S257" t="b">
        <v>1</v>
      </c>
      <c r="T257" s="1">
        <v>0.42441635857783655</v>
      </c>
      <c r="U257" t="b">
        <v>1</v>
      </c>
      <c r="V257">
        <v>3</v>
      </c>
      <c r="W257">
        <v>17</v>
      </c>
      <c r="X257" t="s">
        <v>108</v>
      </c>
      <c r="Y257" t="s">
        <v>37</v>
      </c>
      <c r="Z257" s="1">
        <v>0.97248334580160289</v>
      </c>
      <c r="AA257" t="s">
        <v>109</v>
      </c>
      <c r="AB257" t="s">
        <v>109</v>
      </c>
      <c r="AC257" t="s">
        <v>109</v>
      </c>
      <c r="AD257" t="s">
        <v>109</v>
      </c>
      <c r="AE257" t="s">
        <v>109</v>
      </c>
      <c r="AF257" t="s">
        <v>109</v>
      </c>
      <c r="AG257" s="1">
        <v>79.318122863769531</v>
      </c>
      <c r="AH257" t="s">
        <v>37</v>
      </c>
      <c r="AI257" t="s">
        <v>37</v>
      </c>
      <c r="AJ257" t="s">
        <v>37</v>
      </c>
    </row>
    <row r="258" spans="1:36" x14ac:dyDescent="0.15">
      <c r="A258">
        <v>294</v>
      </c>
      <c r="B258" t="s">
        <v>340</v>
      </c>
      <c r="C258" t="b">
        <v>0</v>
      </c>
      <c r="D258" t="s">
        <v>120</v>
      </c>
      <c r="E258" t="s">
        <v>335</v>
      </c>
      <c r="F258" t="s">
        <v>105</v>
      </c>
      <c r="G258" t="s">
        <v>106</v>
      </c>
      <c r="H258" t="s">
        <v>107</v>
      </c>
      <c r="I258" s="41">
        <v>22.358406066894531</v>
      </c>
      <c r="J258" s="1">
        <v>22.387828826904297</v>
      </c>
      <c r="K258" s="1">
        <v>4.1611414402723312E-2</v>
      </c>
      <c r="L258" s="41">
        <v>1435.2801513671875</v>
      </c>
      <c r="M258" s="1">
        <v>1404.84423828125</v>
      </c>
      <c r="N258" s="1">
        <v>43.04296875</v>
      </c>
      <c r="O258" s="1">
        <v>32.229198455810547</v>
      </c>
      <c r="P258" s="1">
        <v>0.99930000305175781</v>
      </c>
      <c r="Q258" s="1">
        <v>-3.1266999244689941</v>
      </c>
      <c r="R258" s="1">
        <v>108.84593200683594</v>
      </c>
      <c r="S258" t="b">
        <v>1</v>
      </c>
      <c r="T258" s="1">
        <v>0.42441635857783655</v>
      </c>
      <c r="U258" t="b">
        <v>1</v>
      </c>
      <c r="V258">
        <v>3</v>
      </c>
      <c r="W258">
        <v>17</v>
      </c>
      <c r="X258" t="s">
        <v>108</v>
      </c>
      <c r="Y258" t="s">
        <v>37</v>
      </c>
      <c r="Z258" s="1">
        <v>0.96379783596852175</v>
      </c>
      <c r="AA258" t="s">
        <v>109</v>
      </c>
      <c r="AB258" t="s">
        <v>109</v>
      </c>
      <c r="AC258" t="s">
        <v>109</v>
      </c>
      <c r="AD258" t="s">
        <v>109</v>
      </c>
      <c r="AE258" t="s">
        <v>109</v>
      </c>
      <c r="AF258" t="s">
        <v>109</v>
      </c>
      <c r="AG258" s="1">
        <v>79.204490661621094</v>
      </c>
      <c r="AH258" t="s">
        <v>37</v>
      </c>
      <c r="AI258" t="s">
        <v>37</v>
      </c>
      <c r="AJ258" t="s">
        <v>37</v>
      </c>
    </row>
    <row r="259" spans="1:36" x14ac:dyDescent="0.15">
      <c r="A259">
        <v>295</v>
      </c>
      <c r="B259" t="s">
        <v>341</v>
      </c>
      <c r="C259" t="b">
        <v>0</v>
      </c>
      <c r="D259" t="s">
        <v>122</v>
      </c>
      <c r="E259" t="s">
        <v>335</v>
      </c>
      <c r="F259" t="s">
        <v>105</v>
      </c>
      <c r="G259" t="s">
        <v>106</v>
      </c>
      <c r="H259" t="s">
        <v>107</v>
      </c>
      <c r="I259" s="41">
        <v>22.998876571655273</v>
      </c>
      <c r="J259" s="1">
        <v>23.032142639160156</v>
      </c>
      <c r="K259" s="1">
        <v>4.704667255282402E-2</v>
      </c>
      <c r="L259" s="41">
        <v>895.56591796875</v>
      </c>
      <c r="M259" s="1">
        <v>874.154541015625</v>
      </c>
      <c r="N259" s="1">
        <v>30.28026008605957</v>
      </c>
      <c r="O259" s="1">
        <v>32.229198455810547</v>
      </c>
      <c r="P259" s="1">
        <v>0.99930000305175781</v>
      </c>
      <c r="Q259" s="1">
        <v>-3.1266999244689941</v>
      </c>
      <c r="R259" s="1">
        <v>108.84593200683594</v>
      </c>
      <c r="S259" t="b">
        <v>1</v>
      </c>
      <c r="T259" s="1">
        <v>0.42441635857783655</v>
      </c>
      <c r="U259" t="b">
        <v>1</v>
      </c>
      <c r="V259">
        <v>3</v>
      </c>
      <c r="W259">
        <v>17</v>
      </c>
      <c r="X259" t="s">
        <v>108</v>
      </c>
      <c r="Y259" t="s">
        <v>37</v>
      </c>
      <c r="Z259" s="1">
        <v>0.9585903218303955</v>
      </c>
      <c r="AA259" t="s">
        <v>109</v>
      </c>
      <c r="AB259" t="s">
        <v>109</v>
      </c>
      <c r="AC259" t="s">
        <v>109</v>
      </c>
      <c r="AD259" t="s">
        <v>109</v>
      </c>
      <c r="AE259" t="s">
        <v>109</v>
      </c>
      <c r="AF259" t="s">
        <v>109</v>
      </c>
      <c r="AG259" s="1">
        <v>79.318122863769531</v>
      </c>
      <c r="AH259" t="s">
        <v>37</v>
      </c>
      <c r="AI259" t="s">
        <v>37</v>
      </c>
      <c r="AJ259" t="s">
        <v>37</v>
      </c>
    </row>
    <row r="260" spans="1:36" x14ac:dyDescent="0.15">
      <c r="A260">
        <v>296</v>
      </c>
      <c r="B260" t="s">
        <v>342</v>
      </c>
      <c r="C260" t="b">
        <v>0</v>
      </c>
      <c r="D260" t="s">
        <v>124</v>
      </c>
      <c r="E260" t="s">
        <v>335</v>
      </c>
      <c r="F260" t="s">
        <v>105</v>
      </c>
      <c r="G260" t="s">
        <v>106</v>
      </c>
      <c r="H260" t="s">
        <v>107</v>
      </c>
      <c r="I260" s="41">
        <v>23.051248550415039</v>
      </c>
      <c r="J260" s="1">
        <v>23.101253509521484</v>
      </c>
      <c r="K260" s="1">
        <v>7.0716343820095062E-2</v>
      </c>
      <c r="L260" s="41">
        <v>861.6832275390625</v>
      </c>
      <c r="M260" s="1">
        <v>831.0926513671875</v>
      </c>
      <c r="N260" s="1">
        <v>43.261608123779297</v>
      </c>
      <c r="O260" s="1">
        <v>32.229198455810547</v>
      </c>
      <c r="P260" s="1">
        <v>0.99930000305175781</v>
      </c>
      <c r="Q260" s="1">
        <v>-3.1266999244689941</v>
      </c>
      <c r="R260" s="1">
        <v>108.84593200683594</v>
      </c>
      <c r="S260" t="b">
        <v>1</v>
      </c>
      <c r="T260" s="1">
        <v>0.42441635857783655</v>
      </c>
      <c r="U260" t="b">
        <v>1</v>
      </c>
      <c r="V260">
        <v>3</v>
      </c>
      <c r="W260">
        <v>17</v>
      </c>
      <c r="X260" t="s">
        <v>108</v>
      </c>
      <c r="Y260" t="s">
        <v>37</v>
      </c>
      <c r="Z260" s="1">
        <v>0.97680173370345835</v>
      </c>
      <c r="AA260" t="s">
        <v>109</v>
      </c>
      <c r="AB260" t="s">
        <v>109</v>
      </c>
      <c r="AC260" t="s">
        <v>109</v>
      </c>
      <c r="AD260" t="s">
        <v>109</v>
      </c>
      <c r="AE260" t="s">
        <v>109</v>
      </c>
      <c r="AF260" t="s">
        <v>109</v>
      </c>
      <c r="AG260" s="1">
        <v>79.204490661621094</v>
      </c>
      <c r="AH260" t="s">
        <v>37</v>
      </c>
      <c r="AI260" t="s">
        <v>37</v>
      </c>
      <c r="AJ260" t="s">
        <v>37</v>
      </c>
    </row>
    <row r="261" spans="1:36" x14ac:dyDescent="0.15">
      <c r="A261">
        <v>297</v>
      </c>
      <c r="B261" t="s">
        <v>343</v>
      </c>
      <c r="C261" t="b">
        <v>0</v>
      </c>
      <c r="D261" t="s">
        <v>126</v>
      </c>
      <c r="E261" t="s">
        <v>335</v>
      </c>
      <c r="F261" t="s">
        <v>105</v>
      </c>
      <c r="G261" t="s">
        <v>106</v>
      </c>
      <c r="H261" t="s">
        <v>107</v>
      </c>
      <c r="I261" s="41">
        <v>23.095056533813477</v>
      </c>
      <c r="J261" s="1">
        <v>23.086769104003906</v>
      </c>
      <c r="K261" s="1">
        <v>1.1721543967723846E-2</v>
      </c>
      <c r="L261" s="41">
        <v>834.3277587890625</v>
      </c>
      <c r="M261" s="1">
        <v>839.4515380859375</v>
      </c>
      <c r="N261" s="1">
        <v>7.2461180686950684</v>
      </c>
      <c r="O261" s="1">
        <v>32.229198455810547</v>
      </c>
      <c r="P261" s="1">
        <v>0.99930000305175781</v>
      </c>
      <c r="Q261" s="1">
        <v>-3.1266999244689941</v>
      </c>
      <c r="R261" s="1">
        <v>108.84593200683594</v>
      </c>
      <c r="S261" t="b">
        <v>1</v>
      </c>
      <c r="T261" s="1">
        <v>0.42441635857783655</v>
      </c>
      <c r="U261" t="b">
        <v>1</v>
      </c>
      <c r="V261">
        <v>3</v>
      </c>
      <c r="W261">
        <v>17</v>
      </c>
      <c r="X261" t="s">
        <v>108</v>
      </c>
      <c r="Y261" t="s">
        <v>37</v>
      </c>
      <c r="Z261" s="1">
        <v>0.97171746434645989</v>
      </c>
      <c r="AA261" t="s">
        <v>109</v>
      </c>
      <c r="AB261" t="s">
        <v>109</v>
      </c>
      <c r="AC261" t="s">
        <v>109</v>
      </c>
      <c r="AD261" t="s">
        <v>109</v>
      </c>
      <c r="AE261" t="s">
        <v>109</v>
      </c>
      <c r="AF261" t="s">
        <v>109</v>
      </c>
      <c r="AG261" s="1">
        <v>79.072677612304688</v>
      </c>
      <c r="AH261" t="s">
        <v>37</v>
      </c>
      <c r="AI261" t="s">
        <v>37</v>
      </c>
      <c r="AJ261" t="s">
        <v>37</v>
      </c>
    </row>
    <row r="262" spans="1:36" x14ac:dyDescent="0.15">
      <c r="A262">
        <v>298</v>
      </c>
      <c r="B262" t="s">
        <v>344</v>
      </c>
      <c r="C262" t="b">
        <v>0</v>
      </c>
      <c r="D262" t="s">
        <v>128</v>
      </c>
      <c r="E262" t="s">
        <v>335</v>
      </c>
      <c r="F262" t="s">
        <v>105</v>
      </c>
      <c r="G262" t="s">
        <v>106</v>
      </c>
      <c r="H262" t="s">
        <v>107</v>
      </c>
      <c r="I262" s="41">
        <v>23.058603286743164</v>
      </c>
      <c r="J262" s="1">
        <v>23.115829467773438</v>
      </c>
      <c r="K262" s="1">
        <v>8.0928690731525421E-2</v>
      </c>
      <c r="L262" s="41">
        <v>857.02874755859375</v>
      </c>
      <c r="M262" s="1">
        <v>822.391845703125</v>
      </c>
      <c r="N262" s="1">
        <v>48.983932495117188</v>
      </c>
      <c r="O262" s="1">
        <v>32.229198455810547</v>
      </c>
      <c r="P262" s="1">
        <v>0.99930000305175781</v>
      </c>
      <c r="Q262" s="1">
        <v>-3.1266999244689941</v>
      </c>
      <c r="R262" s="1">
        <v>108.84593200683594</v>
      </c>
      <c r="S262" t="b">
        <v>1</v>
      </c>
      <c r="T262" s="1">
        <v>0.42441635857783655</v>
      </c>
      <c r="U262" t="b">
        <v>1</v>
      </c>
      <c r="V262">
        <v>3</v>
      </c>
      <c r="W262">
        <v>16</v>
      </c>
      <c r="X262" t="s">
        <v>108</v>
      </c>
      <c r="Y262" t="s">
        <v>37</v>
      </c>
      <c r="Z262" s="1">
        <v>0.95539208088016203</v>
      </c>
      <c r="AA262" t="s">
        <v>109</v>
      </c>
      <c r="AB262" t="s">
        <v>109</v>
      </c>
      <c r="AC262" t="s">
        <v>109</v>
      </c>
      <c r="AD262" t="s">
        <v>109</v>
      </c>
      <c r="AE262" t="s">
        <v>109</v>
      </c>
      <c r="AF262" t="s">
        <v>109</v>
      </c>
      <c r="AG262" s="1">
        <v>79.072677612304688</v>
      </c>
      <c r="AH262" t="s">
        <v>37</v>
      </c>
      <c r="AI262" t="s">
        <v>37</v>
      </c>
      <c r="AJ262" t="s">
        <v>37</v>
      </c>
    </row>
    <row r="263" spans="1:36" x14ac:dyDescent="0.15">
      <c r="A263">
        <v>299</v>
      </c>
      <c r="B263" t="s">
        <v>345</v>
      </c>
      <c r="C263" t="b">
        <v>0</v>
      </c>
      <c r="D263" t="s">
        <v>130</v>
      </c>
      <c r="E263" t="s">
        <v>335</v>
      </c>
      <c r="F263" t="s">
        <v>105</v>
      </c>
      <c r="G263" t="s">
        <v>106</v>
      </c>
      <c r="H263" t="s">
        <v>107</v>
      </c>
      <c r="I263" s="41">
        <v>22.975170135498047</v>
      </c>
      <c r="J263" s="1">
        <v>22.996009826660156</v>
      </c>
      <c r="K263" s="1">
        <v>2.9470425099134445E-2</v>
      </c>
      <c r="L263" s="41">
        <v>911.3380126953125</v>
      </c>
      <c r="M263" s="1">
        <v>897.56488037109375</v>
      </c>
      <c r="N263" s="1">
        <v>19.478151321411133</v>
      </c>
      <c r="O263" s="1">
        <v>32.229198455810547</v>
      </c>
      <c r="P263" s="1">
        <v>0.99930000305175781</v>
      </c>
      <c r="Q263" s="1">
        <v>-3.1266999244689941</v>
      </c>
      <c r="R263" s="1">
        <v>108.84593200683594</v>
      </c>
      <c r="S263" t="b">
        <v>1</v>
      </c>
      <c r="T263" s="1">
        <v>0.42441635857783655</v>
      </c>
      <c r="U263" t="b">
        <v>1</v>
      </c>
      <c r="V263">
        <v>3</v>
      </c>
      <c r="W263">
        <v>17</v>
      </c>
      <c r="X263" t="s">
        <v>108</v>
      </c>
      <c r="Y263" t="s">
        <v>37</v>
      </c>
      <c r="Z263" s="1">
        <v>0.96823407969571584</v>
      </c>
      <c r="AA263" t="s">
        <v>109</v>
      </c>
      <c r="AB263" t="s">
        <v>109</v>
      </c>
      <c r="AC263" t="s">
        <v>109</v>
      </c>
      <c r="AD263" t="s">
        <v>109</v>
      </c>
      <c r="AE263" t="s">
        <v>109</v>
      </c>
      <c r="AF263" t="s">
        <v>109</v>
      </c>
      <c r="AG263" s="1">
        <v>79.072677612304688</v>
      </c>
      <c r="AH263" t="s">
        <v>37</v>
      </c>
      <c r="AI263" t="s">
        <v>37</v>
      </c>
      <c r="AJ263" t="s">
        <v>37</v>
      </c>
    </row>
    <row r="264" spans="1:36" x14ac:dyDescent="0.15">
      <c r="A264">
        <v>300</v>
      </c>
      <c r="B264" t="s">
        <v>346</v>
      </c>
      <c r="C264" t="b">
        <v>0</v>
      </c>
      <c r="D264" t="s">
        <v>132</v>
      </c>
      <c r="E264" t="s">
        <v>335</v>
      </c>
      <c r="F264" t="s">
        <v>105</v>
      </c>
      <c r="G264" t="s">
        <v>106</v>
      </c>
      <c r="H264" t="s">
        <v>107</v>
      </c>
      <c r="I264" s="41">
        <v>23.069929122924805</v>
      </c>
      <c r="J264" s="1">
        <v>23.135051727294922</v>
      </c>
      <c r="K264" s="1">
        <v>9.2095918953418732E-2</v>
      </c>
      <c r="L264" s="41">
        <v>849.91033935546875</v>
      </c>
      <c r="M264" s="1">
        <v>811.0445556640625</v>
      </c>
      <c r="N264" s="1">
        <v>54.964473724365234</v>
      </c>
      <c r="O264" s="1">
        <v>32.229198455810547</v>
      </c>
      <c r="P264" s="1">
        <v>0.99930000305175781</v>
      </c>
      <c r="Q264" s="1">
        <v>-3.1266999244689941</v>
      </c>
      <c r="R264" s="1">
        <v>108.84593200683594</v>
      </c>
      <c r="S264" t="b">
        <v>1</v>
      </c>
      <c r="T264" s="1">
        <v>0.42441635857783655</v>
      </c>
      <c r="U264" t="b">
        <v>1</v>
      </c>
      <c r="V264">
        <v>3</v>
      </c>
      <c r="W264">
        <v>17</v>
      </c>
      <c r="X264" t="s">
        <v>108</v>
      </c>
      <c r="Y264" t="s">
        <v>37</v>
      </c>
      <c r="Z264" s="1">
        <v>0.94712933598494498</v>
      </c>
      <c r="AA264" t="s">
        <v>109</v>
      </c>
      <c r="AB264" t="s">
        <v>109</v>
      </c>
      <c r="AC264" t="s">
        <v>109</v>
      </c>
      <c r="AD264" t="s">
        <v>109</v>
      </c>
      <c r="AE264" t="s">
        <v>109</v>
      </c>
      <c r="AF264" t="s">
        <v>109</v>
      </c>
      <c r="AG264" s="1">
        <v>79.072677612304688</v>
      </c>
      <c r="AH264" t="s">
        <v>37</v>
      </c>
      <c r="AI264" t="s">
        <v>37</v>
      </c>
      <c r="AJ264" t="s">
        <v>37</v>
      </c>
    </row>
    <row r="265" spans="1:36" x14ac:dyDescent="0.15">
      <c r="A265">
        <v>301</v>
      </c>
      <c r="B265" t="s">
        <v>347</v>
      </c>
      <c r="C265" t="b">
        <v>0</v>
      </c>
      <c r="D265" t="s">
        <v>37</v>
      </c>
      <c r="E265" t="s">
        <v>335</v>
      </c>
      <c r="F265" t="s">
        <v>134</v>
      </c>
      <c r="G265" t="s">
        <v>106</v>
      </c>
      <c r="H265" t="s">
        <v>107</v>
      </c>
      <c r="I265" s="41">
        <v>22.804935455322266</v>
      </c>
      <c r="J265" s="1">
        <v>22.865787506103516</v>
      </c>
      <c r="K265" s="1">
        <v>8.6056448519229889E-2</v>
      </c>
      <c r="L265" s="41">
        <v>1000</v>
      </c>
      <c r="M265" t="s">
        <v>37</v>
      </c>
      <c r="N265" t="s">
        <v>37</v>
      </c>
      <c r="O265" s="1">
        <v>32.229198455810547</v>
      </c>
      <c r="P265" s="1">
        <v>0.99930000305175781</v>
      </c>
      <c r="Q265" s="1">
        <v>-3.1266999244689941</v>
      </c>
      <c r="R265" s="1">
        <v>108.84593200683594</v>
      </c>
      <c r="S265" t="b">
        <v>1</v>
      </c>
      <c r="T265" s="1">
        <v>0.42441635857783655</v>
      </c>
      <c r="U265" t="b">
        <v>1</v>
      </c>
      <c r="V265">
        <v>3</v>
      </c>
      <c r="W265">
        <v>15</v>
      </c>
      <c r="X265" t="s">
        <v>108</v>
      </c>
      <c r="Y265" t="s">
        <v>37</v>
      </c>
      <c r="Z265" s="1">
        <v>0.95576319650692576</v>
      </c>
      <c r="AA265" t="s">
        <v>109</v>
      </c>
      <c r="AB265" t="s">
        <v>109</v>
      </c>
      <c r="AC265" t="s">
        <v>109</v>
      </c>
      <c r="AD265" t="s">
        <v>109</v>
      </c>
      <c r="AE265" t="s">
        <v>109</v>
      </c>
      <c r="AF265" t="s">
        <v>109</v>
      </c>
      <c r="AG265" s="1">
        <v>79.1597900390625</v>
      </c>
      <c r="AH265" t="s">
        <v>37</v>
      </c>
      <c r="AI265" t="s">
        <v>37</v>
      </c>
      <c r="AJ265" t="s">
        <v>37</v>
      </c>
    </row>
    <row r="266" spans="1:36" x14ac:dyDescent="0.15">
      <c r="A266">
        <v>302</v>
      </c>
      <c r="B266" t="s">
        <v>348</v>
      </c>
      <c r="C266" t="b">
        <v>0</v>
      </c>
      <c r="D266" t="s">
        <v>37</v>
      </c>
      <c r="E266" t="s">
        <v>335</v>
      </c>
      <c r="F266" t="s">
        <v>134</v>
      </c>
      <c r="G266" t="s">
        <v>106</v>
      </c>
      <c r="H266" t="s">
        <v>107</v>
      </c>
      <c r="I266" s="41">
        <v>25.817155838012695</v>
      </c>
      <c r="J266" s="1">
        <v>25.897724151611328</v>
      </c>
      <c r="K266" s="1">
        <v>0.11394080519676208</v>
      </c>
      <c r="L266" s="41">
        <v>100</v>
      </c>
      <c r="M266" t="s">
        <v>37</v>
      </c>
      <c r="N266" t="s">
        <v>37</v>
      </c>
      <c r="O266" s="1">
        <v>32.229198455810547</v>
      </c>
      <c r="P266" s="1">
        <v>0.99930000305175781</v>
      </c>
      <c r="Q266" s="1">
        <v>-3.1266999244689941</v>
      </c>
      <c r="R266" s="1">
        <v>108.84593200683594</v>
      </c>
      <c r="S266" t="b">
        <v>1</v>
      </c>
      <c r="T266" s="1">
        <v>0.42441635857783655</v>
      </c>
      <c r="U266" t="b">
        <v>1</v>
      </c>
      <c r="V266">
        <v>3</v>
      </c>
      <c r="W266">
        <v>20</v>
      </c>
      <c r="X266" t="s">
        <v>108</v>
      </c>
      <c r="Y266" t="s">
        <v>37</v>
      </c>
      <c r="Z266" s="1">
        <v>0.9511095684120443</v>
      </c>
      <c r="AA266" t="s">
        <v>109</v>
      </c>
      <c r="AB266" t="s">
        <v>109</v>
      </c>
      <c r="AC266" t="s">
        <v>109</v>
      </c>
      <c r="AD266" t="s">
        <v>109</v>
      </c>
      <c r="AE266" t="s">
        <v>109</v>
      </c>
      <c r="AF266" t="s">
        <v>109</v>
      </c>
      <c r="AG266" s="1">
        <v>79.046424865722656</v>
      </c>
      <c r="AH266" t="s">
        <v>37</v>
      </c>
      <c r="AI266" t="s">
        <v>37</v>
      </c>
      <c r="AJ266" t="s">
        <v>37</v>
      </c>
    </row>
    <row r="267" spans="1:36" x14ac:dyDescent="0.15">
      <c r="A267">
        <v>303</v>
      </c>
      <c r="B267" t="s">
        <v>349</v>
      </c>
      <c r="C267" t="b">
        <v>0</v>
      </c>
      <c r="D267" t="s">
        <v>37</v>
      </c>
      <c r="E267" t="s">
        <v>335</v>
      </c>
      <c r="F267" t="s">
        <v>134</v>
      </c>
      <c r="G267" t="s">
        <v>106</v>
      </c>
      <c r="H267" t="s">
        <v>107</v>
      </c>
      <c r="I267" s="41">
        <v>29.215906143188477</v>
      </c>
      <c r="J267" s="1">
        <v>29.207241058349609</v>
      </c>
      <c r="K267" s="1">
        <v>1.2255629524588585E-2</v>
      </c>
      <c r="L267" s="41">
        <v>10</v>
      </c>
      <c r="M267" t="s">
        <v>37</v>
      </c>
      <c r="N267" t="s">
        <v>37</v>
      </c>
      <c r="O267" s="1">
        <v>32.229198455810547</v>
      </c>
      <c r="P267" s="1">
        <v>0.99930000305175781</v>
      </c>
      <c r="Q267" s="1">
        <v>-3.1266999244689941</v>
      </c>
      <c r="R267" s="1">
        <v>108.84593200683594</v>
      </c>
      <c r="S267" t="b">
        <v>1</v>
      </c>
      <c r="T267" s="1">
        <v>0.42441635857783655</v>
      </c>
      <c r="U267" t="b">
        <v>1</v>
      </c>
      <c r="V267">
        <v>3</v>
      </c>
      <c r="W267">
        <v>21</v>
      </c>
      <c r="X267" t="s">
        <v>108</v>
      </c>
      <c r="Y267" t="s">
        <v>37</v>
      </c>
      <c r="Z267" s="1">
        <v>0.95977471046973795</v>
      </c>
      <c r="AA267" t="s">
        <v>109</v>
      </c>
      <c r="AB267" t="s">
        <v>109</v>
      </c>
      <c r="AC267" t="s">
        <v>109</v>
      </c>
      <c r="AD267" t="s">
        <v>109</v>
      </c>
      <c r="AE267" t="s">
        <v>109</v>
      </c>
      <c r="AF267" t="s">
        <v>109</v>
      </c>
      <c r="AG267" s="1">
        <v>79.046424865722656</v>
      </c>
      <c r="AH267" t="s">
        <v>37</v>
      </c>
      <c r="AI267" t="s">
        <v>37</v>
      </c>
      <c r="AJ267" t="s">
        <v>37</v>
      </c>
    </row>
    <row r="268" spans="1:36" x14ac:dyDescent="0.15">
      <c r="A268">
        <v>304</v>
      </c>
      <c r="B268" t="s">
        <v>350</v>
      </c>
      <c r="C268" t="b">
        <v>0</v>
      </c>
      <c r="D268" t="s">
        <v>37</v>
      </c>
      <c r="E268" t="s">
        <v>335</v>
      </c>
      <c r="F268" t="s">
        <v>134</v>
      </c>
      <c r="G268" t="s">
        <v>106</v>
      </c>
      <c r="H268" t="s">
        <v>107</v>
      </c>
      <c r="I268" s="41">
        <v>32.207191467285156</v>
      </c>
      <c r="J268" s="1">
        <v>32.185276031494141</v>
      </c>
      <c r="K268" s="1">
        <v>3.0993105843663216E-2</v>
      </c>
      <c r="L268" s="41">
        <v>1</v>
      </c>
      <c r="M268" t="s">
        <v>37</v>
      </c>
      <c r="N268" t="s">
        <v>37</v>
      </c>
      <c r="O268" s="1">
        <v>32.229198455810547</v>
      </c>
      <c r="P268" s="1">
        <v>0.99930000305175781</v>
      </c>
      <c r="Q268" s="1">
        <v>-3.1266999244689941</v>
      </c>
      <c r="R268" s="1">
        <v>108.84593200683594</v>
      </c>
      <c r="S268" t="b">
        <v>1</v>
      </c>
      <c r="T268" s="1">
        <v>0.42441635857783655</v>
      </c>
      <c r="U268" t="b">
        <v>1</v>
      </c>
      <c r="V268">
        <v>3</v>
      </c>
      <c r="W268">
        <v>25</v>
      </c>
      <c r="X268" t="s">
        <v>108</v>
      </c>
      <c r="Y268" t="s">
        <v>37</v>
      </c>
      <c r="Z268" s="1">
        <v>0.95784061826853029</v>
      </c>
      <c r="AA268" t="s">
        <v>109</v>
      </c>
      <c r="AB268" t="s">
        <v>109</v>
      </c>
      <c r="AC268" t="s">
        <v>109</v>
      </c>
      <c r="AD268" t="s">
        <v>109</v>
      </c>
      <c r="AE268" t="s">
        <v>109</v>
      </c>
      <c r="AF268" t="s">
        <v>109</v>
      </c>
      <c r="AG268" s="1">
        <v>79.046424865722656</v>
      </c>
      <c r="AH268" t="s">
        <v>37</v>
      </c>
      <c r="AI268" t="s">
        <v>37</v>
      </c>
      <c r="AJ268" t="s">
        <v>37</v>
      </c>
    </row>
    <row r="269" spans="1:36" x14ac:dyDescent="0.15">
      <c r="A269">
        <v>305</v>
      </c>
      <c r="B269" t="s">
        <v>351</v>
      </c>
      <c r="C269" t="b">
        <v>0</v>
      </c>
      <c r="D269" t="s">
        <v>37</v>
      </c>
      <c r="E269" t="s">
        <v>335</v>
      </c>
      <c r="F269" t="s">
        <v>141</v>
      </c>
      <c r="G269" t="s">
        <v>106</v>
      </c>
      <c r="H269" t="s">
        <v>107</v>
      </c>
      <c r="I269" s="40" t="s">
        <v>138</v>
      </c>
      <c r="J269" t="s">
        <v>37</v>
      </c>
      <c r="K269" t="s">
        <v>37</v>
      </c>
      <c r="L269" s="40" t="s">
        <v>37</v>
      </c>
      <c r="M269" t="s">
        <v>37</v>
      </c>
      <c r="N269" t="s">
        <v>37</v>
      </c>
      <c r="O269" s="1">
        <v>32.229198455810547</v>
      </c>
      <c r="P269" s="1">
        <v>0.99930000305175781</v>
      </c>
      <c r="Q269" s="1">
        <v>-3.1266999244689941</v>
      </c>
      <c r="R269" s="1">
        <v>108.84593200683594</v>
      </c>
      <c r="S269" t="b">
        <v>1</v>
      </c>
      <c r="T269" s="1">
        <v>0.42441635857783655</v>
      </c>
      <c r="U269" t="b">
        <v>1</v>
      </c>
      <c r="V269">
        <v>3</v>
      </c>
      <c r="W269">
        <v>14</v>
      </c>
      <c r="X269" t="s">
        <v>139</v>
      </c>
      <c r="Y269" t="s">
        <v>37</v>
      </c>
      <c r="Z269" s="1">
        <v>0</v>
      </c>
      <c r="AA269" t="s">
        <v>109</v>
      </c>
      <c r="AB269" t="s">
        <v>109</v>
      </c>
      <c r="AC269" t="s">
        <v>109</v>
      </c>
      <c r="AD269" t="s">
        <v>109</v>
      </c>
      <c r="AE269" t="s">
        <v>109</v>
      </c>
      <c r="AF269" t="s">
        <v>109</v>
      </c>
      <c r="AG269" s="1">
        <v>60.455162048339844</v>
      </c>
      <c r="AH269" t="s">
        <v>37</v>
      </c>
      <c r="AI269" t="s">
        <v>37</v>
      </c>
      <c r="AJ269" t="s">
        <v>37</v>
      </c>
    </row>
    <row r="270" spans="1:36" x14ac:dyDescent="0.15">
      <c r="A270">
        <v>313</v>
      </c>
      <c r="B270" t="s">
        <v>352</v>
      </c>
      <c r="C270" t="b">
        <v>0</v>
      </c>
      <c r="D270" t="s">
        <v>103</v>
      </c>
      <c r="E270" t="s">
        <v>335</v>
      </c>
      <c r="F270" t="s">
        <v>105</v>
      </c>
      <c r="G270" t="s">
        <v>106</v>
      </c>
      <c r="H270" t="s">
        <v>107</v>
      </c>
      <c r="I270" s="41">
        <v>22.773674011230469</v>
      </c>
      <c r="J270" s="1">
        <v>22.869991302490234</v>
      </c>
      <c r="K270" s="1">
        <v>0.13621456921100616</v>
      </c>
      <c r="L270" s="41">
        <v>1057.1173095703125</v>
      </c>
      <c r="M270" s="1">
        <v>987.21038818359375</v>
      </c>
      <c r="N270" s="1">
        <v>98.863319396972656</v>
      </c>
      <c r="O270" s="1">
        <v>32.229198455810547</v>
      </c>
      <c r="P270" s="1">
        <v>0.99930000305175781</v>
      </c>
      <c r="Q270" s="1">
        <v>-3.1266999244689941</v>
      </c>
      <c r="R270" s="1">
        <v>108.84593200683594</v>
      </c>
      <c r="S270" t="b">
        <v>1</v>
      </c>
      <c r="T270" s="1">
        <v>0.42441635857783655</v>
      </c>
      <c r="U270" t="b">
        <v>1</v>
      </c>
      <c r="V270">
        <v>3</v>
      </c>
      <c r="W270">
        <v>17</v>
      </c>
      <c r="X270" t="s">
        <v>108</v>
      </c>
      <c r="Y270" t="s">
        <v>37</v>
      </c>
      <c r="Z270" s="1">
        <v>0.9297575819453433</v>
      </c>
      <c r="AA270" t="s">
        <v>109</v>
      </c>
      <c r="AB270" t="s">
        <v>109</v>
      </c>
      <c r="AC270" t="s">
        <v>109</v>
      </c>
      <c r="AD270" t="s">
        <v>109</v>
      </c>
      <c r="AE270" t="s">
        <v>109</v>
      </c>
      <c r="AF270" t="s">
        <v>109</v>
      </c>
      <c r="AG270" s="1">
        <v>79.165229797363281</v>
      </c>
      <c r="AH270" t="s">
        <v>37</v>
      </c>
      <c r="AI270" t="s">
        <v>37</v>
      </c>
      <c r="AJ270" t="s">
        <v>37</v>
      </c>
    </row>
    <row r="271" spans="1:36" x14ac:dyDescent="0.15">
      <c r="A271">
        <v>314</v>
      </c>
      <c r="B271" t="s">
        <v>353</v>
      </c>
      <c r="C271" t="b">
        <v>0</v>
      </c>
      <c r="D271" t="s">
        <v>112</v>
      </c>
      <c r="E271" t="s">
        <v>335</v>
      </c>
      <c r="F271" t="s">
        <v>105</v>
      </c>
      <c r="G271" t="s">
        <v>106</v>
      </c>
      <c r="H271" t="s">
        <v>107</v>
      </c>
      <c r="I271" s="41">
        <v>22.777608871459961</v>
      </c>
      <c r="J271" s="1">
        <v>22.842657089233398</v>
      </c>
      <c r="K271" s="1">
        <v>9.1992072761058807E-2</v>
      </c>
      <c r="L271" s="41">
        <v>1054.0584716796875</v>
      </c>
      <c r="M271" s="1">
        <v>1005.9090576171875</v>
      </c>
      <c r="N271" s="1">
        <v>68.093597412109375</v>
      </c>
      <c r="O271" s="1">
        <v>32.229198455810547</v>
      </c>
      <c r="P271" s="1">
        <v>0.99930000305175781</v>
      </c>
      <c r="Q271" s="1">
        <v>-3.1266999244689941</v>
      </c>
      <c r="R271" s="1">
        <v>108.84593200683594</v>
      </c>
      <c r="S271" t="b">
        <v>1</v>
      </c>
      <c r="T271" s="1">
        <v>0.42441635857783655</v>
      </c>
      <c r="U271" t="b">
        <v>1</v>
      </c>
      <c r="V271">
        <v>3</v>
      </c>
      <c r="W271">
        <v>17</v>
      </c>
      <c r="X271" t="s">
        <v>108</v>
      </c>
      <c r="Y271" t="s">
        <v>37</v>
      </c>
      <c r="Z271" s="1">
        <v>0.93571323490975367</v>
      </c>
      <c r="AA271" t="s">
        <v>109</v>
      </c>
      <c r="AB271" t="s">
        <v>109</v>
      </c>
      <c r="AC271" t="s">
        <v>109</v>
      </c>
      <c r="AD271" t="s">
        <v>109</v>
      </c>
      <c r="AE271" t="s">
        <v>109</v>
      </c>
      <c r="AF271" t="s">
        <v>109</v>
      </c>
      <c r="AG271" s="1">
        <v>79.165229797363281</v>
      </c>
      <c r="AH271" t="s">
        <v>37</v>
      </c>
      <c r="AI271" t="s">
        <v>37</v>
      </c>
      <c r="AJ271" t="s">
        <v>37</v>
      </c>
    </row>
    <row r="272" spans="1:36" x14ac:dyDescent="0.15">
      <c r="A272">
        <v>315</v>
      </c>
      <c r="B272" t="s">
        <v>354</v>
      </c>
      <c r="C272" t="b">
        <v>0</v>
      </c>
      <c r="D272" t="s">
        <v>114</v>
      </c>
      <c r="E272" t="s">
        <v>335</v>
      </c>
      <c r="F272" t="s">
        <v>105</v>
      </c>
      <c r="G272" t="s">
        <v>106</v>
      </c>
      <c r="H272" t="s">
        <v>107</v>
      </c>
      <c r="I272" s="41">
        <v>22.870672225952148</v>
      </c>
      <c r="J272" s="1">
        <v>22.784263610839844</v>
      </c>
      <c r="K272" s="1">
        <v>0.12219888716936111</v>
      </c>
      <c r="L272" s="41">
        <v>984.2391357421875</v>
      </c>
      <c r="M272" s="1">
        <v>1051.029052734375</v>
      </c>
      <c r="N272" s="1">
        <v>94.455207824707031</v>
      </c>
      <c r="O272" s="1">
        <v>32.229198455810547</v>
      </c>
      <c r="P272" s="1">
        <v>0.99930000305175781</v>
      </c>
      <c r="Q272" s="1">
        <v>-3.1266999244689941</v>
      </c>
      <c r="R272" s="1">
        <v>108.84593200683594</v>
      </c>
      <c r="S272" t="b">
        <v>1</v>
      </c>
      <c r="T272" s="1">
        <v>0.42441635857783655</v>
      </c>
      <c r="U272" t="b">
        <v>1</v>
      </c>
      <c r="V272">
        <v>3</v>
      </c>
      <c r="W272">
        <v>17</v>
      </c>
      <c r="X272" t="s">
        <v>108</v>
      </c>
      <c r="Y272" t="s">
        <v>37</v>
      </c>
      <c r="Z272" s="1">
        <v>0.98048894371645734</v>
      </c>
      <c r="AA272" t="s">
        <v>109</v>
      </c>
      <c r="AB272" t="s">
        <v>109</v>
      </c>
      <c r="AC272" t="s">
        <v>109</v>
      </c>
      <c r="AD272" t="s">
        <v>109</v>
      </c>
      <c r="AE272" t="s">
        <v>109</v>
      </c>
      <c r="AF272" t="s">
        <v>109</v>
      </c>
      <c r="AG272" s="1">
        <v>79.165229797363281</v>
      </c>
      <c r="AH272" t="s">
        <v>37</v>
      </c>
      <c r="AI272" t="s">
        <v>37</v>
      </c>
      <c r="AJ272" t="s">
        <v>37</v>
      </c>
    </row>
    <row r="273" spans="1:36" x14ac:dyDescent="0.15">
      <c r="A273">
        <v>316</v>
      </c>
      <c r="B273" t="s">
        <v>355</v>
      </c>
      <c r="C273" t="b">
        <v>0</v>
      </c>
      <c r="D273" t="s">
        <v>116</v>
      </c>
      <c r="E273" t="s">
        <v>335</v>
      </c>
      <c r="F273" t="s">
        <v>105</v>
      </c>
      <c r="G273" t="s">
        <v>106</v>
      </c>
      <c r="H273" t="s">
        <v>107</v>
      </c>
      <c r="I273" s="41">
        <v>22.220590591430664</v>
      </c>
      <c r="J273" s="1">
        <v>22.484394073486328</v>
      </c>
      <c r="K273" s="1">
        <v>0.37307581305503845</v>
      </c>
      <c r="L273" s="41">
        <v>1588.5966796875</v>
      </c>
      <c r="M273" s="1">
        <v>1332.866455078125</v>
      </c>
      <c r="N273" s="1">
        <v>361.65716552734375</v>
      </c>
      <c r="O273" s="1">
        <v>32.229198455810547</v>
      </c>
      <c r="P273" s="1">
        <v>0.99930000305175781</v>
      </c>
      <c r="Q273" s="1">
        <v>-3.1266999244689941</v>
      </c>
      <c r="R273" s="1">
        <v>108.84593200683594</v>
      </c>
      <c r="S273" t="b">
        <v>1</v>
      </c>
      <c r="T273" s="1">
        <v>0.42441635857783655</v>
      </c>
      <c r="U273" t="b">
        <v>1</v>
      </c>
      <c r="V273">
        <v>3</v>
      </c>
      <c r="W273">
        <v>16</v>
      </c>
      <c r="X273" t="s">
        <v>108</v>
      </c>
      <c r="Y273" t="s">
        <v>37</v>
      </c>
      <c r="Z273" s="1">
        <v>0.96252977363683601</v>
      </c>
      <c r="AA273" t="s">
        <v>109</v>
      </c>
      <c r="AB273" t="s">
        <v>109</v>
      </c>
      <c r="AC273" t="s">
        <v>109</v>
      </c>
      <c r="AD273" t="s">
        <v>109</v>
      </c>
      <c r="AE273" t="s">
        <v>109</v>
      </c>
      <c r="AF273" t="s">
        <v>109</v>
      </c>
      <c r="AG273" s="1">
        <v>79.165229797363281</v>
      </c>
      <c r="AH273" t="s">
        <v>37</v>
      </c>
      <c r="AI273" t="s">
        <v>37</v>
      </c>
      <c r="AJ273" t="s">
        <v>37</v>
      </c>
    </row>
    <row r="274" spans="1:36" x14ac:dyDescent="0.15">
      <c r="A274">
        <v>317</v>
      </c>
      <c r="B274" t="s">
        <v>356</v>
      </c>
      <c r="C274" t="b">
        <v>0</v>
      </c>
      <c r="D274" t="s">
        <v>118</v>
      </c>
      <c r="E274" t="s">
        <v>335</v>
      </c>
      <c r="F274" t="s">
        <v>105</v>
      </c>
      <c r="G274" t="s">
        <v>106</v>
      </c>
      <c r="H274" t="s">
        <v>107</v>
      </c>
      <c r="I274" s="41">
        <v>22.995718002319336</v>
      </c>
      <c r="J274" s="1">
        <v>22.860977172851562</v>
      </c>
      <c r="K274" s="1">
        <v>0.19055365025997162</v>
      </c>
      <c r="L274" s="41">
        <v>897.6514892578125</v>
      </c>
      <c r="M274" s="1">
        <v>996.17633056640625</v>
      </c>
      <c r="N274" s="1">
        <v>139.33515930175781</v>
      </c>
      <c r="O274" s="1">
        <v>32.229198455810547</v>
      </c>
      <c r="P274" s="1">
        <v>0.99930000305175781</v>
      </c>
      <c r="Q274" s="1">
        <v>-3.1266999244689941</v>
      </c>
      <c r="R274" s="1">
        <v>108.84593200683594</v>
      </c>
      <c r="S274" t="b">
        <v>1</v>
      </c>
      <c r="T274" s="1">
        <v>0.42441635857783655</v>
      </c>
      <c r="U274" t="b">
        <v>1</v>
      </c>
      <c r="V274">
        <v>3</v>
      </c>
      <c r="W274">
        <v>17</v>
      </c>
      <c r="X274" t="s">
        <v>108</v>
      </c>
      <c r="Y274" t="s">
        <v>37</v>
      </c>
      <c r="Z274" s="1">
        <v>0.95752114240855535</v>
      </c>
      <c r="AA274" t="s">
        <v>109</v>
      </c>
      <c r="AB274" t="s">
        <v>109</v>
      </c>
      <c r="AC274" t="s">
        <v>109</v>
      </c>
      <c r="AD274" t="s">
        <v>109</v>
      </c>
      <c r="AE274" t="s">
        <v>109</v>
      </c>
      <c r="AF274" t="s">
        <v>109</v>
      </c>
      <c r="AG274" s="1">
        <v>79.318122863769531</v>
      </c>
      <c r="AH274" t="s">
        <v>37</v>
      </c>
      <c r="AI274" t="s">
        <v>37</v>
      </c>
      <c r="AJ274" t="s">
        <v>37</v>
      </c>
    </row>
    <row r="275" spans="1:36" x14ac:dyDescent="0.15">
      <c r="A275">
        <v>318</v>
      </c>
      <c r="B275" t="s">
        <v>357</v>
      </c>
      <c r="C275" t="b">
        <v>0</v>
      </c>
      <c r="D275" t="s">
        <v>120</v>
      </c>
      <c r="E275" t="s">
        <v>335</v>
      </c>
      <c r="F275" t="s">
        <v>105</v>
      </c>
      <c r="G275" t="s">
        <v>106</v>
      </c>
      <c r="H275" t="s">
        <v>107</v>
      </c>
      <c r="I275" s="41">
        <v>22.417253494262695</v>
      </c>
      <c r="J275" s="1">
        <v>22.387828826904297</v>
      </c>
      <c r="K275" s="1">
        <v>4.1611414402723312E-2</v>
      </c>
      <c r="L275" s="41">
        <v>1374.408203125</v>
      </c>
      <c r="M275" s="1">
        <v>1404.84423828125</v>
      </c>
      <c r="N275" s="1">
        <v>43.04296875</v>
      </c>
      <c r="O275" s="1">
        <v>32.229198455810547</v>
      </c>
      <c r="P275" s="1">
        <v>0.99930000305175781</v>
      </c>
      <c r="Q275" s="1">
        <v>-3.1266999244689941</v>
      </c>
      <c r="R275" s="1">
        <v>108.84593200683594</v>
      </c>
      <c r="S275" t="b">
        <v>1</v>
      </c>
      <c r="T275" s="1">
        <v>0.42441635857783655</v>
      </c>
      <c r="U275" t="b">
        <v>1</v>
      </c>
      <c r="V275">
        <v>3</v>
      </c>
      <c r="W275">
        <v>16</v>
      </c>
      <c r="X275" t="s">
        <v>108</v>
      </c>
      <c r="Y275" t="s">
        <v>37</v>
      </c>
      <c r="Z275" s="1">
        <v>0.96696047441912802</v>
      </c>
      <c r="AA275" t="s">
        <v>109</v>
      </c>
      <c r="AB275" t="s">
        <v>109</v>
      </c>
      <c r="AC275" t="s">
        <v>109</v>
      </c>
      <c r="AD275" t="s">
        <v>109</v>
      </c>
      <c r="AE275" t="s">
        <v>109</v>
      </c>
      <c r="AF275" t="s">
        <v>109</v>
      </c>
      <c r="AG275" s="1">
        <v>79.204490661621094</v>
      </c>
      <c r="AH275" t="s">
        <v>37</v>
      </c>
      <c r="AI275" t="s">
        <v>37</v>
      </c>
      <c r="AJ275" t="s">
        <v>37</v>
      </c>
    </row>
    <row r="276" spans="1:36" x14ac:dyDescent="0.15">
      <c r="A276">
        <v>319</v>
      </c>
      <c r="B276" t="s">
        <v>358</v>
      </c>
      <c r="C276" t="b">
        <v>0</v>
      </c>
      <c r="D276" t="s">
        <v>122</v>
      </c>
      <c r="E276" t="s">
        <v>335</v>
      </c>
      <c r="F276" t="s">
        <v>105</v>
      </c>
      <c r="G276" t="s">
        <v>106</v>
      </c>
      <c r="H276" t="s">
        <v>107</v>
      </c>
      <c r="I276" s="41">
        <v>23.065410614013672</v>
      </c>
      <c r="J276" s="1">
        <v>23.032142639160156</v>
      </c>
      <c r="K276" s="1">
        <v>4.704667255282402E-2</v>
      </c>
      <c r="L276" s="41">
        <v>852.7431640625</v>
      </c>
      <c r="M276" s="1">
        <v>874.154541015625</v>
      </c>
      <c r="N276" s="1">
        <v>30.28026008605957</v>
      </c>
      <c r="O276" s="1">
        <v>32.229198455810547</v>
      </c>
      <c r="P276" s="1">
        <v>0.99930000305175781</v>
      </c>
      <c r="Q276" s="1">
        <v>-3.1266999244689941</v>
      </c>
      <c r="R276" s="1">
        <v>108.84593200683594</v>
      </c>
      <c r="S276" t="b">
        <v>1</v>
      </c>
      <c r="T276" s="1">
        <v>0.42441635857783655</v>
      </c>
      <c r="U276" t="b">
        <v>1</v>
      </c>
      <c r="V276">
        <v>3</v>
      </c>
      <c r="W276">
        <v>17</v>
      </c>
      <c r="X276" t="s">
        <v>108</v>
      </c>
      <c r="Y276" t="s">
        <v>37</v>
      </c>
      <c r="Z276" s="1">
        <v>0.96375068200727865</v>
      </c>
      <c r="AA276" t="s">
        <v>109</v>
      </c>
      <c r="AB276" t="s">
        <v>109</v>
      </c>
      <c r="AC276" t="s">
        <v>109</v>
      </c>
      <c r="AD276" t="s">
        <v>109</v>
      </c>
      <c r="AE276" t="s">
        <v>109</v>
      </c>
      <c r="AF276" t="s">
        <v>109</v>
      </c>
      <c r="AG276" s="1">
        <v>79.204490661621094</v>
      </c>
      <c r="AH276" t="s">
        <v>37</v>
      </c>
      <c r="AI276" t="s">
        <v>37</v>
      </c>
      <c r="AJ276" t="s">
        <v>37</v>
      </c>
    </row>
    <row r="277" spans="1:36" x14ac:dyDescent="0.15">
      <c r="A277">
        <v>320</v>
      </c>
      <c r="B277" t="s">
        <v>359</v>
      </c>
      <c r="C277" t="b">
        <v>0</v>
      </c>
      <c r="D277" t="s">
        <v>124</v>
      </c>
      <c r="E277" t="s">
        <v>335</v>
      </c>
      <c r="F277" t="s">
        <v>105</v>
      </c>
      <c r="G277" t="s">
        <v>106</v>
      </c>
      <c r="H277" t="s">
        <v>107</v>
      </c>
      <c r="I277" s="41">
        <v>23.151256561279297</v>
      </c>
      <c r="J277" s="1">
        <v>23.101253509521484</v>
      </c>
      <c r="K277" s="1">
        <v>7.0716343820095062E-2</v>
      </c>
      <c r="L277" s="41">
        <v>800.5020751953125</v>
      </c>
      <c r="M277" s="1">
        <v>831.0926513671875</v>
      </c>
      <c r="N277" s="1">
        <v>43.261608123779297</v>
      </c>
      <c r="O277" s="1">
        <v>32.229198455810547</v>
      </c>
      <c r="P277" s="1">
        <v>0.99930000305175781</v>
      </c>
      <c r="Q277" s="1">
        <v>-3.1266999244689941</v>
      </c>
      <c r="R277" s="1">
        <v>108.84593200683594</v>
      </c>
      <c r="S277" t="b">
        <v>1</v>
      </c>
      <c r="T277" s="1">
        <v>0.42441635857783655</v>
      </c>
      <c r="U277" t="b">
        <v>1</v>
      </c>
      <c r="V277">
        <v>3</v>
      </c>
      <c r="W277">
        <v>18</v>
      </c>
      <c r="X277" t="s">
        <v>108</v>
      </c>
      <c r="Y277" t="s">
        <v>37</v>
      </c>
      <c r="Z277" s="1">
        <v>0.97013318708684215</v>
      </c>
      <c r="AA277" t="s">
        <v>109</v>
      </c>
      <c r="AB277" t="s">
        <v>109</v>
      </c>
      <c r="AC277" t="s">
        <v>109</v>
      </c>
      <c r="AD277" t="s">
        <v>109</v>
      </c>
      <c r="AE277" t="s">
        <v>109</v>
      </c>
      <c r="AF277" t="s">
        <v>109</v>
      </c>
      <c r="AG277" s="1">
        <v>79.204490661621094</v>
      </c>
      <c r="AH277" t="s">
        <v>37</v>
      </c>
      <c r="AI277" t="s">
        <v>37</v>
      </c>
      <c r="AJ277" t="s">
        <v>37</v>
      </c>
    </row>
    <row r="278" spans="1:36" x14ac:dyDescent="0.15">
      <c r="A278">
        <v>321</v>
      </c>
      <c r="B278" t="s">
        <v>360</v>
      </c>
      <c r="C278" t="b">
        <v>0</v>
      </c>
      <c r="D278" t="s">
        <v>126</v>
      </c>
      <c r="E278" t="s">
        <v>335</v>
      </c>
      <c r="F278" t="s">
        <v>105</v>
      </c>
      <c r="G278" t="s">
        <v>106</v>
      </c>
      <c r="H278" t="s">
        <v>107</v>
      </c>
      <c r="I278" s="41">
        <v>23.078479766845703</v>
      </c>
      <c r="J278" s="1">
        <v>23.086769104003906</v>
      </c>
      <c r="K278" s="1">
        <v>1.1721543967723846E-2</v>
      </c>
      <c r="L278" s="41">
        <v>844.5753173828125</v>
      </c>
      <c r="M278" s="1">
        <v>839.4515380859375</v>
      </c>
      <c r="N278" s="1">
        <v>7.2461180686950684</v>
      </c>
      <c r="O278" s="1">
        <v>32.229198455810547</v>
      </c>
      <c r="P278" s="1">
        <v>0.99930000305175781</v>
      </c>
      <c r="Q278" s="1">
        <v>-3.1266999244689941</v>
      </c>
      <c r="R278" s="1">
        <v>108.84593200683594</v>
      </c>
      <c r="S278" t="b">
        <v>1</v>
      </c>
      <c r="T278" s="1">
        <v>0.42441635857783655</v>
      </c>
      <c r="U278" t="b">
        <v>1</v>
      </c>
      <c r="V278">
        <v>3</v>
      </c>
      <c r="W278">
        <v>16</v>
      </c>
      <c r="X278" t="s">
        <v>108</v>
      </c>
      <c r="Y278" t="s">
        <v>37</v>
      </c>
      <c r="Z278" s="1">
        <v>0.96607298371353589</v>
      </c>
      <c r="AA278" t="s">
        <v>109</v>
      </c>
      <c r="AB278" t="s">
        <v>109</v>
      </c>
      <c r="AC278" t="s">
        <v>109</v>
      </c>
      <c r="AD278" t="s">
        <v>109</v>
      </c>
      <c r="AE278" t="s">
        <v>109</v>
      </c>
      <c r="AF278" t="s">
        <v>109</v>
      </c>
      <c r="AG278" s="1">
        <v>79.072677612304688</v>
      </c>
      <c r="AH278" t="s">
        <v>37</v>
      </c>
      <c r="AI278" t="s">
        <v>37</v>
      </c>
      <c r="AJ278" t="s">
        <v>37</v>
      </c>
    </row>
    <row r="279" spans="1:36" x14ac:dyDescent="0.15">
      <c r="A279">
        <v>322</v>
      </c>
      <c r="B279" t="s">
        <v>361</v>
      </c>
      <c r="C279" t="b">
        <v>0</v>
      </c>
      <c r="D279" t="s">
        <v>128</v>
      </c>
      <c r="E279" t="s">
        <v>335</v>
      </c>
      <c r="F279" t="s">
        <v>105</v>
      </c>
      <c r="G279" t="s">
        <v>106</v>
      </c>
      <c r="H279" t="s">
        <v>107</v>
      </c>
      <c r="I279" s="41">
        <v>23.173053741455078</v>
      </c>
      <c r="J279" s="1">
        <v>23.115829467773438</v>
      </c>
      <c r="K279" s="1">
        <v>8.0928690731525421E-2</v>
      </c>
      <c r="L279" s="41">
        <v>787.7550048828125</v>
      </c>
      <c r="M279" s="1">
        <v>822.391845703125</v>
      </c>
      <c r="N279" s="1">
        <v>48.983932495117188</v>
      </c>
      <c r="O279" s="1">
        <v>32.229198455810547</v>
      </c>
      <c r="P279" s="1">
        <v>0.99930000305175781</v>
      </c>
      <c r="Q279" s="1">
        <v>-3.1266999244689941</v>
      </c>
      <c r="R279" s="1">
        <v>108.84593200683594</v>
      </c>
      <c r="S279" t="b">
        <v>1</v>
      </c>
      <c r="T279" s="1">
        <v>0.42441635857783655</v>
      </c>
      <c r="U279" t="b">
        <v>1</v>
      </c>
      <c r="V279">
        <v>3</v>
      </c>
      <c r="W279">
        <v>17</v>
      </c>
      <c r="X279" t="s">
        <v>108</v>
      </c>
      <c r="Y279" t="s">
        <v>37</v>
      </c>
      <c r="Z279" s="1">
        <v>0.94693875030438179</v>
      </c>
      <c r="AA279" t="s">
        <v>109</v>
      </c>
      <c r="AB279" t="s">
        <v>109</v>
      </c>
      <c r="AC279" t="s">
        <v>109</v>
      </c>
      <c r="AD279" t="s">
        <v>109</v>
      </c>
      <c r="AE279" t="s">
        <v>109</v>
      </c>
      <c r="AF279" t="s">
        <v>109</v>
      </c>
      <c r="AG279" s="1">
        <v>79.072677612304688</v>
      </c>
      <c r="AH279" t="s">
        <v>37</v>
      </c>
      <c r="AI279" t="s">
        <v>37</v>
      </c>
      <c r="AJ279" t="s">
        <v>37</v>
      </c>
    </row>
    <row r="280" spans="1:36" x14ac:dyDescent="0.15">
      <c r="A280">
        <v>323</v>
      </c>
      <c r="B280" t="s">
        <v>362</v>
      </c>
      <c r="C280" t="b">
        <v>0</v>
      </c>
      <c r="D280" t="s">
        <v>130</v>
      </c>
      <c r="E280" t="s">
        <v>335</v>
      </c>
      <c r="F280" t="s">
        <v>105</v>
      </c>
      <c r="G280" t="s">
        <v>106</v>
      </c>
      <c r="H280" t="s">
        <v>107</v>
      </c>
      <c r="I280" s="41">
        <v>23.016847610473633</v>
      </c>
      <c r="J280" s="1">
        <v>22.996009826660156</v>
      </c>
      <c r="K280" s="1">
        <v>2.9470425099134445E-2</v>
      </c>
      <c r="L280" s="41">
        <v>883.791748046875</v>
      </c>
      <c r="M280" s="1">
        <v>897.56488037109375</v>
      </c>
      <c r="N280" s="1">
        <v>19.478151321411133</v>
      </c>
      <c r="O280" s="1">
        <v>32.229198455810547</v>
      </c>
      <c r="P280" s="1">
        <v>0.99930000305175781</v>
      </c>
      <c r="Q280" s="1">
        <v>-3.1266999244689941</v>
      </c>
      <c r="R280" s="1">
        <v>108.84593200683594</v>
      </c>
      <c r="S280" t="b">
        <v>1</v>
      </c>
      <c r="T280" s="1">
        <v>0.42441635857783655</v>
      </c>
      <c r="U280" t="b">
        <v>1</v>
      </c>
      <c r="V280">
        <v>3</v>
      </c>
      <c r="W280">
        <v>16</v>
      </c>
      <c r="X280" t="s">
        <v>108</v>
      </c>
      <c r="Y280" t="s">
        <v>37</v>
      </c>
      <c r="Z280" s="1">
        <v>0.98041320147080768</v>
      </c>
      <c r="AA280" t="s">
        <v>109</v>
      </c>
      <c r="AB280" t="s">
        <v>109</v>
      </c>
      <c r="AC280" t="s">
        <v>109</v>
      </c>
      <c r="AD280" t="s">
        <v>109</v>
      </c>
      <c r="AE280" t="s">
        <v>109</v>
      </c>
      <c r="AF280" t="s">
        <v>109</v>
      </c>
      <c r="AG280" s="1">
        <v>79.072677612304688</v>
      </c>
      <c r="AH280" t="s">
        <v>37</v>
      </c>
      <c r="AI280" t="s">
        <v>37</v>
      </c>
      <c r="AJ280" t="s">
        <v>37</v>
      </c>
    </row>
    <row r="281" spans="1:36" x14ac:dyDescent="0.15">
      <c r="A281">
        <v>324</v>
      </c>
      <c r="B281" t="s">
        <v>363</v>
      </c>
      <c r="C281" t="b">
        <v>0</v>
      </c>
      <c r="D281" t="s">
        <v>132</v>
      </c>
      <c r="E281" t="s">
        <v>335</v>
      </c>
      <c r="F281" t="s">
        <v>105</v>
      </c>
      <c r="G281" t="s">
        <v>106</v>
      </c>
      <c r="H281" t="s">
        <v>107</v>
      </c>
      <c r="I281" s="41">
        <v>23.200172424316406</v>
      </c>
      <c r="J281" s="1">
        <v>23.135051727294922</v>
      </c>
      <c r="K281" s="1">
        <v>9.2095918953418732E-2</v>
      </c>
      <c r="L281" s="41">
        <v>772.1788330078125</v>
      </c>
      <c r="M281" s="1">
        <v>811.0445556640625</v>
      </c>
      <c r="N281" s="1">
        <v>54.964473724365234</v>
      </c>
      <c r="O281" s="1">
        <v>32.229198455810547</v>
      </c>
      <c r="P281" s="1">
        <v>0.99930000305175781</v>
      </c>
      <c r="Q281" s="1">
        <v>-3.1266999244689941</v>
      </c>
      <c r="R281" s="1">
        <v>108.84593200683594</v>
      </c>
      <c r="S281" t="b">
        <v>1</v>
      </c>
      <c r="T281" s="1">
        <v>0.42441635857783655</v>
      </c>
      <c r="U281" t="b">
        <v>1</v>
      </c>
      <c r="V281">
        <v>3</v>
      </c>
      <c r="W281">
        <v>17</v>
      </c>
      <c r="X281" t="s">
        <v>108</v>
      </c>
      <c r="Y281" t="s">
        <v>37</v>
      </c>
      <c r="Z281" s="1">
        <v>0.94560854743099554</v>
      </c>
      <c r="AA281" t="s">
        <v>109</v>
      </c>
      <c r="AB281" t="s">
        <v>109</v>
      </c>
      <c r="AC281" t="s">
        <v>109</v>
      </c>
      <c r="AD281" t="s">
        <v>109</v>
      </c>
      <c r="AE281" t="s">
        <v>109</v>
      </c>
      <c r="AF281" t="s">
        <v>109</v>
      </c>
      <c r="AG281" s="1">
        <v>79.072677612304688</v>
      </c>
      <c r="AH281" t="s">
        <v>37</v>
      </c>
      <c r="AI281" t="s">
        <v>37</v>
      </c>
      <c r="AJ281" t="s">
        <v>37</v>
      </c>
    </row>
    <row r="282" spans="1:36" x14ac:dyDescent="0.15">
      <c r="A282">
        <v>325</v>
      </c>
      <c r="B282" t="s">
        <v>364</v>
      </c>
      <c r="C282" t="b">
        <v>0</v>
      </c>
      <c r="D282" t="s">
        <v>37</v>
      </c>
      <c r="E282" t="s">
        <v>335</v>
      </c>
      <c r="F282" t="s">
        <v>134</v>
      </c>
      <c r="G282" t="s">
        <v>106</v>
      </c>
      <c r="H282" t="s">
        <v>107</v>
      </c>
      <c r="I282" s="41">
        <v>22.926637649536133</v>
      </c>
      <c r="J282" s="1">
        <v>22.865787506103516</v>
      </c>
      <c r="K282" s="1">
        <v>8.6056448519229889E-2</v>
      </c>
      <c r="L282" s="41">
        <v>1000</v>
      </c>
      <c r="M282" t="s">
        <v>37</v>
      </c>
      <c r="N282" t="s">
        <v>37</v>
      </c>
      <c r="O282" s="1">
        <v>32.229198455810547</v>
      </c>
      <c r="P282" s="1">
        <v>0.99930000305175781</v>
      </c>
      <c r="Q282" s="1">
        <v>-3.1266999244689941</v>
      </c>
      <c r="R282" s="1">
        <v>108.84593200683594</v>
      </c>
      <c r="S282" t="b">
        <v>1</v>
      </c>
      <c r="T282" s="1">
        <v>0.42441635857783655</v>
      </c>
      <c r="U282" t="b">
        <v>1</v>
      </c>
      <c r="V282">
        <v>3</v>
      </c>
      <c r="W282">
        <v>17</v>
      </c>
      <c r="X282" t="s">
        <v>108</v>
      </c>
      <c r="Y282" t="s">
        <v>37</v>
      </c>
      <c r="Z282" s="1">
        <v>0.96896362989238749</v>
      </c>
      <c r="AA282" t="s">
        <v>109</v>
      </c>
      <c r="AB282" t="s">
        <v>109</v>
      </c>
      <c r="AC282" t="s">
        <v>109</v>
      </c>
      <c r="AD282" t="s">
        <v>109</v>
      </c>
      <c r="AE282" t="s">
        <v>109</v>
      </c>
      <c r="AF282" t="s">
        <v>109</v>
      </c>
      <c r="AG282" s="1">
        <v>79.1597900390625</v>
      </c>
      <c r="AH282" t="s">
        <v>37</v>
      </c>
      <c r="AI282" t="s">
        <v>37</v>
      </c>
      <c r="AJ282" t="s">
        <v>37</v>
      </c>
    </row>
    <row r="283" spans="1:36" x14ac:dyDescent="0.15">
      <c r="A283">
        <v>326</v>
      </c>
      <c r="B283" t="s">
        <v>365</v>
      </c>
      <c r="C283" t="b">
        <v>0</v>
      </c>
      <c r="D283" t="s">
        <v>37</v>
      </c>
      <c r="E283" t="s">
        <v>335</v>
      </c>
      <c r="F283" t="s">
        <v>134</v>
      </c>
      <c r="G283" t="s">
        <v>106</v>
      </c>
      <c r="H283" t="s">
        <v>107</v>
      </c>
      <c r="I283" s="41">
        <v>25.978292465209961</v>
      </c>
      <c r="J283" s="1">
        <v>25.897724151611328</v>
      </c>
      <c r="K283" s="1">
        <v>0.11394080519676208</v>
      </c>
      <c r="L283" s="41">
        <v>100</v>
      </c>
      <c r="M283" t="s">
        <v>37</v>
      </c>
      <c r="N283" t="s">
        <v>37</v>
      </c>
      <c r="O283" s="1">
        <v>32.229198455810547</v>
      </c>
      <c r="P283" s="1">
        <v>0.99930000305175781</v>
      </c>
      <c r="Q283" s="1">
        <v>-3.1266999244689941</v>
      </c>
      <c r="R283" s="1">
        <v>108.84593200683594</v>
      </c>
      <c r="S283" t="b">
        <v>1</v>
      </c>
      <c r="T283" s="1">
        <v>0.42441635857783655</v>
      </c>
      <c r="U283" t="b">
        <v>1</v>
      </c>
      <c r="V283">
        <v>3</v>
      </c>
      <c r="W283">
        <v>19</v>
      </c>
      <c r="X283" t="s">
        <v>108</v>
      </c>
      <c r="Y283" t="s">
        <v>37</v>
      </c>
      <c r="Z283" s="1">
        <v>0.96459498446873271</v>
      </c>
      <c r="AA283" t="s">
        <v>109</v>
      </c>
      <c r="AB283" t="s">
        <v>109</v>
      </c>
      <c r="AC283" t="s">
        <v>109</v>
      </c>
      <c r="AD283" t="s">
        <v>109</v>
      </c>
      <c r="AE283" t="s">
        <v>109</v>
      </c>
      <c r="AF283" t="s">
        <v>109</v>
      </c>
      <c r="AG283" s="1">
        <v>79.046424865722656</v>
      </c>
      <c r="AH283" t="s">
        <v>37</v>
      </c>
      <c r="AI283" t="s">
        <v>37</v>
      </c>
      <c r="AJ283" t="s">
        <v>37</v>
      </c>
    </row>
    <row r="284" spans="1:36" x14ac:dyDescent="0.15">
      <c r="A284">
        <v>327</v>
      </c>
      <c r="B284" t="s">
        <v>366</v>
      </c>
      <c r="C284" t="b">
        <v>0</v>
      </c>
      <c r="D284" t="s">
        <v>37</v>
      </c>
      <c r="E284" t="s">
        <v>335</v>
      </c>
      <c r="F284" t="s">
        <v>134</v>
      </c>
      <c r="G284" t="s">
        <v>106</v>
      </c>
      <c r="H284" t="s">
        <v>107</v>
      </c>
      <c r="I284" s="41">
        <v>29.198574066162109</v>
      </c>
      <c r="J284" s="1">
        <v>29.207241058349609</v>
      </c>
      <c r="K284" s="1">
        <v>1.2255629524588585E-2</v>
      </c>
      <c r="L284" s="41">
        <v>10</v>
      </c>
      <c r="M284" t="s">
        <v>37</v>
      </c>
      <c r="N284" t="s">
        <v>37</v>
      </c>
      <c r="O284" s="1">
        <v>32.229198455810547</v>
      </c>
      <c r="P284" s="1">
        <v>0.99930000305175781</v>
      </c>
      <c r="Q284" s="1">
        <v>-3.1266999244689941</v>
      </c>
      <c r="R284" s="1">
        <v>108.84593200683594</v>
      </c>
      <c r="S284" t="b">
        <v>1</v>
      </c>
      <c r="T284" s="1">
        <v>0.42441635857783655</v>
      </c>
      <c r="U284" t="b">
        <v>1</v>
      </c>
      <c r="V284">
        <v>3</v>
      </c>
      <c r="W284">
        <v>23</v>
      </c>
      <c r="X284" t="s">
        <v>108</v>
      </c>
      <c r="Y284" t="s">
        <v>37</v>
      </c>
      <c r="Z284" s="1">
        <v>0.96200129846030413</v>
      </c>
      <c r="AA284" t="s">
        <v>109</v>
      </c>
      <c r="AB284" t="s">
        <v>109</v>
      </c>
      <c r="AC284" t="s">
        <v>109</v>
      </c>
      <c r="AD284" t="s">
        <v>109</v>
      </c>
      <c r="AE284" t="s">
        <v>109</v>
      </c>
      <c r="AF284" t="s">
        <v>109</v>
      </c>
      <c r="AG284" s="1">
        <v>79.046424865722656</v>
      </c>
      <c r="AH284" t="s">
        <v>37</v>
      </c>
      <c r="AI284" t="s">
        <v>37</v>
      </c>
      <c r="AJ284" t="s">
        <v>37</v>
      </c>
    </row>
    <row r="285" spans="1:36" x14ac:dyDescent="0.15">
      <c r="A285">
        <v>328</v>
      </c>
      <c r="B285" t="s">
        <v>367</v>
      </c>
      <c r="C285" t="b">
        <v>0</v>
      </c>
      <c r="D285" t="s">
        <v>37</v>
      </c>
      <c r="E285" t="s">
        <v>335</v>
      </c>
      <c r="F285" t="s">
        <v>134</v>
      </c>
      <c r="G285" t="s">
        <v>106</v>
      </c>
      <c r="H285" t="s">
        <v>107</v>
      </c>
      <c r="I285" s="41">
        <v>32.163360595703125</v>
      </c>
      <c r="J285" s="1">
        <v>32.185276031494141</v>
      </c>
      <c r="K285" s="1">
        <v>3.0993105843663216E-2</v>
      </c>
      <c r="L285" s="41">
        <v>1</v>
      </c>
      <c r="M285" t="s">
        <v>37</v>
      </c>
      <c r="N285" t="s">
        <v>37</v>
      </c>
      <c r="O285" s="1">
        <v>32.229198455810547</v>
      </c>
      <c r="P285" s="1">
        <v>0.99930000305175781</v>
      </c>
      <c r="Q285" s="1">
        <v>-3.1266999244689941</v>
      </c>
      <c r="R285" s="1">
        <v>108.84593200683594</v>
      </c>
      <c r="S285" t="b">
        <v>1</v>
      </c>
      <c r="T285" s="1">
        <v>0.42441635857783655</v>
      </c>
      <c r="U285" t="b">
        <v>1</v>
      </c>
      <c r="V285">
        <v>3</v>
      </c>
      <c r="W285">
        <v>24</v>
      </c>
      <c r="X285" t="s">
        <v>108</v>
      </c>
      <c r="Y285" t="s">
        <v>37</v>
      </c>
      <c r="Z285" s="1">
        <v>0.96278732663298128</v>
      </c>
      <c r="AA285" t="s">
        <v>109</v>
      </c>
      <c r="AB285" t="s">
        <v>109</v>
      </c>
      <c r="AC285" t="s">
        <v>109</v>
      </c>
      <c r="AD285" t="s">
        <v>109</v>
      </c>
      <c r="AE285" t="s">
        <v>109</v>
      </c>
      <c r="AF285" t="s">
        <v>109</v>
      </c>
      <c r="AG285" s="1">
        <v>79.046424865722656</v>
      </c>
      <c r="AH285" t="s">
        <v>37</v>
      </c>
      <c r="AI285" t="s">
        <v>37</v>
      </c>
      <c r="AJ285" t="s">
        <v>37</v>
      </c>
    </row>
    <row r="286" spans="1:36" x14ac:dyDescent="0.15">
      <c r="A286">
        <v>329</v>
      </c>
      <c r="B286" t="s">
        <v>368</v>
      </c>
      <c r="C286" t="b">
        <v>0</v>
      </c>
      <c r="D286" t="s">
        <v>37</v>
      </c>
      <c r="E286" t="s">
        <v>335</v>
      </c>
      <c r="F286" t="s">
        <v>141</v>
      </c>
      <c r="G286" t="s">
        <v>106</v>
      </c>
      <c r="H286" t="s">
        <v>107</v>
      </c>
      <c r="I286" s="40" t="s">
        <v>138</v>
      </c>
      <c r="J286" t="s">
        <v>37</v>
      </c>
      <c r="K286" t="s">
        <v>37</v>
      </c>
      <c r="L286" s="40" t="s">
        <v>37</v>
      </c>
      <c r="M286" t="s">
        <v>37</v>
      </c>
      <c r="N286" t="s">
        <v>37</v>
      </c>
      <c r="O286" s="1">
        <v>32.229198455810547</v>
      </c>
      <c r="P286" s="1">
        <v>0.99930000305175781</v>
      </c>
      <c r="Q286" s="1">
        <v>-3.1266999244689941</v>
      </c>
      <c r="R286" s="1">
        <v>108.84593200683594</v>
      </c>
      <c r="S286" t="b">
        <v>1</v>
      </c>
      <c r="T286" s="1">
        <v>0.42441635857783655</v>
      </c>
      <c r="U286" t="b">
        <v>1</v>
      </c>
      <c r="V286">
        <v>3</v>
      </c>
      <c r="W286">
        <v>39</v>
      </c>
      <c r="X286" t="s">
        <v>139</v>
      </c>
      <c r="Y286" t="s">
        <v>37</v>
      </c>
      <c r="Z286" s="1">
        <v>0</v>
      </c>
      <c r="AA286" t="s">
        <v>109</v>
      </c>
      <c r="AB286" t="s">
        <v>109</v>
      </c>
      <c r="AC286" t="s">
        <v>109</v>
      </c>
      <c r="AD286" t="s">
        <v>109</v>
      </c>
      <c r="AE286" t="s">
        <v>109</v>
      </c>
      <c r="AF286" t="s">
        <v>109</v>
      </c>
      <c r="AG286" s="1">
        <v>60.000301361083984</v>
      </c>
      <c r="AH286" t="s">
        <v>37</v>
      </c>
      <c r="AI286" t="s">
        <v>37</v>
      </c>
      <c r="AJ286" t="s">
        <v>37</v>
      </c>
    </row>
    <row r="287" spans="1:36" x14ac:dyDescent="0.15">
      <c r="A287">
        <v>337</v>
      </c>
      <c r="B287" t="s">
        <v>369</v>
      </c>
      <c r="C287" t="b">
        <v>0</v>
      </c>
      <c r="D287" t="s">
        <v>103</v>
      </c>
      <c r="E287" t="s">
        <v>370</v>
      </c>
      <c r="F287" t="s">
        <v>105</v>
      </c>
      <c r="G287" t="s">
        <v>106</v>
      </c>
      <c r="H287" t="s">
        <v>107</v>
      </c>
      <c r="I287" s="41">
        <v>23.15626335144043</v>
      </c>
      <c r="J287" s="1">
        <v>23.141529083251953</v>
      </c>
      <c r="K287" s="1">
        <v>2.0836053416132927E-2</v>
      </c>
      <c r="L287" s="41">
        <v>933.711669921875</v>
      </c>
      <c r="M287" s="1">
        <v>943.544677734375</v>
      </c>
      <c r="N287" s="1">
        <v>13.905929565429688</v>
      </c>
      <c r="O287" s="1">
        <v>32.824901580810547</v>
      </c>
      <c r="P287" s="1">
        <v>0.99409997463226318</v>
      </c>
      <c r="Q287" s="1">
        <v>-3.2551999092102051</v>
      </c>
      <c r="R287" s="1">
        <v>102.86204528808594</v>
      </c>
      <c r="S287" t="b">
        <v>1</v>
      </c>
      <c r="T287" s="1">
        <v>0.32092915632851032</v>
      </c>
      <c r="U287" t="b">
        <v>1</v>
      </c>
      <c r="V287">
        <v>3</v>
      </c>
      <c r="W287">
        <v>16</v>
      </c>
      <c r="X287" t="s">
        <v>108</v>
      </c>
      <c r="Y287" t="s">
        <v>37</v>
      </c>
      <c r="Z287" s="1">
        <v>0.92694608011235413</v>
      </c>
      <c r="AA287" t="s">
        <v>109</v>
      </c>
      <c r="AB287" t="s">
        <v>109</v>
      </c>
      <c r="AC287" t="s">
        <v>109</v>
      </c>
      <c r="AD287" t="s">
        <v>109</v>
      </c>
      <c r="AE287" t="s">
        <v>109</v>
      </c>
      <c r="AF287" t="s">
        <v>109</v>
      </c>
      <c r="AG287" s="1">
        <v>78.258010864257812</v>
      </c>
      <c r="AH287" t="s">
        <v>37</v>
      </c>
      <c r="AI287" t="s">
        <v>37</v>
      </c>
      <c r="AJ287" t="s">
        <v>37</v>
      </c>
    </row>
    <row r="288" spans="1:36" x14ac:dyDescent="0.15">
      <c r="A288">
        <v>338</v>
      </c>
      <c r="B288" t="s">
        <v>371</v>
      </c>
      <c r="C288" t="b">
        <v>0</v>
      </c>
      <c r="D288" t="s">
        <v>112</v>
      </c>
      <c r="E288" t="s">
        <v>370</v>
      </c>
      <c r="F288" t="s">
        <v>105</v>
      </c>
      <c r="G288" t="s">
        <v>106</v>
      </c>
      <c r="H288" t="s">
        <v>107</v>
      </c>
      <c r="I288" s="41">
        <v>22.982072830200195</v>
      </c>
      <c r="J288" s="1">
        <v>22.99659538269043</v>
      </c>
      <c r="K288" s="1">
        <v>2.053799107670784E-2</v>
      </c>
      <c r="L288" s="41">
        <v>1056.146728515625</v>
      </c>
      <c r="M288" s="1">
        <v>1045.407958984375</v>
      </c>
      <c r="N288" s="1">
        <v>15.186827659606934</v>
      </c>
      <c r="O288" s="1">
        <v>32.824901580810547</v>
      </c>
      <c r="P288" s="1">
        <v>0.99409997463226318</v>
      </c>
      <c r="Q288" s="1">
        <v>-3.2551999092102051</v>
      </c>
      <c r="R288" s="1">
        <v>102.86204528808594</v>
      </c>
      <c r="S288" t="b">
        <v>1</v>
      </c>
      <c r="T288" s="1">
        <v>0.32092915632851032</v>
      </c>
      <c r="U288" t="b">
        <v>1</v>
      </c>
      <c r="V288">
        <v>3</v>
      </c>
      <c r="W288">
        <v>18</v>
      </c>
      <c r="X288" t="s">
        <v>108</v>
      </c>
      <c r="Y288" t="s">
        <v>37</v>
      </c>
      <c r="Z288" s="1">
        <v>0.93949839303048044</v>
      </c>
      <c r="AA288" t="s">
        <v>109</v>
      </c>
      <c r="AB288" t="s">
        <v>109</v>
      </c>
      <c r="AC288" t="s">
        <v>109</v>
      </c>
      <c r="AD288" t="s">
        <v>109</v>
      </c>
      <c r="AE288" t="s">
        <v>109</v>
      </c>
      <c r="AF288" t="s">
        <v>109</v>
      </c>
      <c r="AG288" s="1">
        <v>78.258010864257812</v>
      </c>
      <c r="AH288" t="s">
        <v>37</v>
      </c>
      <c r="AI288" t="s">
        <v>37</v>
      </c>
      <c r="AJ288" t="s">
        <v>37</v>
      </c>
    </row>
    <row r="289" spans="1:36" x14ac:dyDescent="0.15">
      <c r="A289">
        <v>339</v>
      </c>
      <c r="B289" t="s">
        <v>372</v>
      </c>
      <c r="C289" t="b">
        <v>0</v>
      </c>
      <c r="D289" t="s">
        <v>114</v>
      </c>
      <c r="E289" t="s">
        <v>370</v>
      </c>
      <c r="F289" t="s">
        <v>105</v>
      </c>
      <c r="G289" t="s">
        <v>106</v>
      </c>
      <c r="H289" t="s">
        <v>107</v>
      </c>
      <c r="I289" s="41">
        <v>22.855140686035156</v>
      </c>
      <c r="J289" s="1">
        <v>22.960817337036133</v>
      </c>
      <c r="K289" s="1">
        <v>0.14944934844970703</v>
      </c>
      <c r="L289" s="41">
        <v>1155.361572265625</v>
      </c>
      <c r="M289" s="1">
        <v>1075.142822265625</v>
      </c>
      <c r="N289" s="1">
        <v>113.44635772705078</v>
      </c>
      <c r="O289" s="1">
        <v>32.824901580810547</v>
      </c>
      <c r="P289" s="1">
        <v>0.99409997463226318</v>
      </c>
      <c r="Q289" s="1">
        <v>-3.2551999092102051</v>
      </c>
      <c r="R289" s="1">
        <v>102.86204528808594</v>
      </c>
      <c r="S289" t="b">
        <v>1</v>
      </c>
      <c r="T289" s="1">
        <v>0.32092915632851032</v>
      </c>
      <c r="U289" t="b">
        <v>1</v>
      </c>
      <c r="V289">
        <v>3</v>
      </c>
      <c r="W289">
        <v>16</v>
      </c>
      <c r="X289" t="s">
        <v>108</v>
      </c>
      <c r="Y289" t="s">
        <v>37</v>
      </c>
      <c r="Z289" s="1">
        <v>0.92179949916999504</v>
      </c>
      <c r="AA289" t="s">
        <v>109</v>
      </c>
      <c r="AB289" t="s">
        <v>109</v>
      </c>
      <c r="AC289" t="s">
        <v>109</v>
      </c>
      <c r="AD289" t="s">
        <v>109</v>
      </c>
      <c r="AE289" t="s">
        <v>109</v>
      </c>
      <c r="AF289" t="s">
        <v>109</v>
      </c>
      <c r="AG289" s="1">
        <v>78.258010864257812</v>
      </c>
      <c r="AH289" t="s">
        <v>37</v>
      </c>
      <c r="AI289" t="s">
        <v>37</v>
      </c>
      <c r="AJ289" t="s">
        <v>37</v>
      </c>
    </row>
    <row r="290" spans="1:36" x14ac:dyDescent="0.15">
      <c r="A290">
        <v>340</v>
      </c>
      <c r="B290" t="s">
        <v>373</v>
      </c>
      <c r="C290" t="b">
        <v>0</v>
      </c>
      <c r="D290" t="s">
        <v>116</v>
      </c>
      <c r="E290" t="s">
        <v>370</v>
      </c>
      <c r="F290" t="s">
        <v>105</v>
      </c>
      <c r="G290" t="s">
        <v>106</v>
      </c>
      <c r="H290" t="s">
        <v>107</v>
      </c>
      <c r="I290" s="41">
        <v>22.97254753112793</v>
      </c>
      <c r="J290" s="1">
        <v>22.802635192871094</v>
      </c>
      <c r="K290" s="1">
        <v>0.24029234051704407</v>
      </c>
      <c r="L290" s="41">
        <v>1063.286865234375</v>
      </c>
      <c r="M290" s="1">
        <v>1207.74951171875</v>
      </c>
      <c r="N290" s="1">
        <v>204.30104064941406</v>
      </c>
      <c r="O290" s="1">
        <v>32.824901580810547</v>
      </c>
      <c r="P290" s="1">
        <v>0.99409997463226318</v>
      </c>
      <c r="Q290" s="1">
        <v>-3.2551999092102051</v>
      </c>
      <c r="R290" s="1">
        <v>102.86204528808594</v>
      </c>
      <c r="S290" t="b">
        <v>1</v>
      </c>
      <c r="T290" s="1">
        <v>0.32092915632851032</v>
      </c>
      <c r="U290" t="b">
        <v>1</v>
      </c>
      <c r="V290">
        <v>3</v>
      </c>
      <c r="W290">
        <v>17</v>
      </c>
      <c r="X290" t="s">
        <v>108</v>
      </c>
      <c r="Y290" t="s">
        <v>37</v>
      </c>
      <c r="Z290" s="1">
        <v>0.97684551023454724</v>
      </c>
      <c r="AA290" t="s">
        <v>109</v>
      </c>
      <c r="AB290" t="s">
        <v>109</v>
      </c>
      <c r="AC290" t="s">
        <v>109</v>
      </c>
      <c r="AD290" t="s">
        <v>109</v>
      </c>
      <c r="AE290" t="s">
        <v>109</v>
      </c>
      <c r="AF290" t="s">
        <v>109</v>
      </c>
      <c r="AG290" s="1">
        <v>78.258010864257812</v>
      </c>
      <c r="AH290" t="s">
        <v>37</v>
      </c>
      <c r="AI290" t="s">
        <v>37</v>
      </c>
      <c r="AJ290" t="s">
        <v>37</v>
      </c>
    </row>
    <row r="291" spans="1:36" x14ac:dyDescent="0.15">
      <c r="A291">
        <v>341</v>
      </c>
      <c r="B291" t="s">
        <v>374</v>
      </c>
      <c r="C291" t="b">
        <v>0</v>
      </c>
      <c r="D291" t="s">
        <v>118</v>
      </c>
      <c r="E291" t="s">
        <v>370</v>
      </c>
      <c r="F291" t="s">
        <v>105</v>
      </c>
      <c r="G291" t="s">
        <v>106</v>
      </c>
      <c r="H291" t="s">
        <v>107</v>
      </c>
      <c r="I291" s="41">
        <v>23.059642791748047</v>
      </c>
      <c r="J291" s="1">
        <v>23.181911468505859</v>
      </c>
      <c r="K291" s="1">
        <v>0.17291536927223206</v>
      </c>
      <c r="L291" s="41">
        <v>999.757568359375</v>
      </c>
      <c r="M291" s="1">
        <v>920.3555908203125</v>
      </c>
      <c r="N291" s="1">
        <v>112.29135131835938</v>
      </c>
      <c r="O291" s="1">
        <v>32.824901580810547</v>
      </c>
      <c r="P291" s="1">
        <v>0.99409997463226318</v>
      </c>
      <c r="Q291" s="1">
        <v>-3.2551999092102051</v>
      </c>
      <c r="R291" s="1">
        <v>102.86204528808594</v>
      </c>
      <c r="S291" t="b">
        <v>1</v>
      </c>
      <c r="T291" s="1">
        <v>0.32092915632851032</v>
      </c>
      <c r="U291" t="b">
        <v>1</v>
      </c>
      <c r="V291">
        <v>3</v>
      </c>
      <c r="W291">
        <v>17</v>
      </c>
      <c r="X291" t="s">
        <v>108</v>
      </c>
      <c r="Y291" t="s">
        <v>37</v>
      </c>
      <c r="Z291" s="1">
        <v>0.94964348512290331</v>
      </c>
      <c r="AA291" t="s">
        <v>109</v>
      </c>
      <c r="AB291" t="s">
        <v>109</v>
      </c>
      <c r="AC291" t="s">
        <v>109</v>
      </c>
      <c r="AD291" t="s">
        <v>109</v>
      </c>
      <c r="AE291" t="s">
        <v>109</v>
      </c>
      <c r="AF291" t="s">
        <v>109</v>
      </c>
      <c r="AG291" s="1">
        <v>78.29541015625</v>
      </c>
      <c r="AH291" t="s">
        <v>37</v>
      </c>
      <c r="AI291" t="s">
        <v>37</v>
      </c>
      <c r="AJ291" t="s">
        <v>37</v>
      </c>
    </row>
    <row r="292" spans="1:36" x14ac:dyDescent="0.15">
      <c r="A292">
        <v>342</v>
      </c>
      <c r="B292" t="s">
        <v>375</v>
      </c>
      <c r="C292" t="b">
        <v>0</v>
      </c>
      <c r="D292" t="s">
        <v>120</v>
      </c>
      <c r="E292" t="s">
        <v>370</v>
      </c>
      <c r="F292" t="s">
        <v>105</v>
      </c>
      <c r="G292" t="s">
        <v>106</v>
      </c>
      <c r="H292" t="s">
        <v>107</v>
      </c>
      <c r="I292" s="41">
        <v>22.664255142211914</v>
      </c>
      <c r="J292" s="1">
        <v>22.693727493286133</v>
      </c>
      <c r="K292" s="1">
        <v>4.1680198162794113E-2</v>
      </c>
      <c r="L292" s="41">
        <v>1322.385498046875</v>
      </c>
      <c r="M292" s="1">
        <v>1295.384033203125</v>
      </c>
      <c r="N292" s="1">
        <v>38.185924530029297</v>
      </c>
      <c r="O292" s="1">
        <v>32.824901580810547</v>
      </c>
      <c r="P292" s="1">
        <v>0.99409997463226318</v>
      </c>
      <c r="Q292" s="1">
        <v>-3.2551999092102051</v>
      </c>
      <c r="R292" s="1">
        <v>102.86204528808594</v>
      </c>
      <c r="S292" t="b">
        <v>1</v>
      </c>
      <c r="T292" s="1">
        <v>0.32092915632851032</v>
      </c>
      <c r="U292" t="b">
        <v>1</v>
      </c>
      <c r="V292">
        <v>3</v>
      </c>
      <c r="W292">
        <v>17</v>
      </c>
      <c r="X292" t="s">
        <v>108</v>
      </c>
      <c r="Y292" t="s">
        <v>37</v>
      </c>
      <c r="Z292" s="1">
        <v>0.94064686355477978</v>
      </c>
      <c r="AA292" t="s">
        <v>109</v>
      </c>
      <c r="AB292" t="s">
        <v>109</v>
      </c>
      <c r="AC292" t="s">
        <v>109</v>
      </c>
      <c r="AD292" t="s">
        <v>109</v>
      </c>
      <c r="AE292" t="s">
        <v>109</v>
      </c>
      <c r="AF292" t="s">
        <v>109</v>
      </c>
      <c r="AG292" s="1">
        <v>78.29541015625</v>
      </c>
      <c r="AH292" t="s">
        <v>37</v>
      </c>
      <c r="AI292" t="s">
        <v>37</v>
      </c>
      <c r="AJ292" t="s">
        <v>37</v>
      </c>
    </row>
    <row r="293" spans="1:36" x14ac:dyDescent="0.15">
      <c r="A293">
        <v>343</v>
      </c>
      <c r="B293" t="s">
        <v>376</v>
      </c>
      <c r="C293" t="b">
        <v>0</v>
      </c>
      <c r="D293" t="s">
        <v>122</v>
      </c>
      <c r="E293" t="s">
        <v>370</v>
      </c>
      <c r="F293" t="s">
        <v>105</v>
      </c>
      <c r="G293" t="s">
        <v>106</v>
      </c>
      <c r="H293" t="s">
        <v>107</v>
      </c>
      <c r="I293" s="41">
        <v>23.255453109741211</v>
      </c>
      <c r="J293" s="1">
        <v>23.216053009033203</v>
      </c>
      <c r="K293" s="1">
        <v>5.572015792131424E-2</v>
      </c>
      <c r="L293" s="41">
        <v>870.445556640625</v>
      </c>
      <c r="M293" s="1">
        <v>895.39361572265625</v>
      </c>
      <c r="N293" s="1">
        <v>35.281883239746094</v>
      </c>
      <c r="O293" s="1">
        <v>32.824901580810547</v>
      </c>
      <c r="P293" s="1">
        <v>0.99409997463226318</v>
      </c>
      <c r="Q293" s="1">
        <v>-3.2551999092102051</v>
      </c>
      <c r="R293" s="1">
        <v>102.86204528808594</v>
      </c>
      <c r="S293" t="b">
        <v>1</v>
      </c>
      <c r="T293" s="1">
        <v>0.32092915632851032</v>
      </c>
      <c r="U293" t="b">
        <v>1</v>
      </c>
      <c r="V293">
        <v>3</v>
      </c>
      <c r="W293">
        <v>18</v>
      </c>
      <c r="X293" t="s">
        <v>108</v>
      </c>
      <c r="Y293" t="s">
        <v>37</v>
      </c>
      <c r="Z293" s="1">
        <v>0.9536659218682273</v>
      </c>
      <c r="AA293" t="s">
        <v>109</v>
      </c>
      <c r="AB293" t="s">
        <v>109</v>
      </c>
      <c r="AC293" t="s">
        <v>109</v>
      </c>
      <c r="AD293" t="s">
        <v>109</v>
      </c>
      <c r="AE293" t="s">
        <v>109</v>
      </c>
      <c r="AF293" t="s">
        <v>109</v>
      </c>
      <c r="AG293" s="1">
        <v>78.29541015625</v>
      </c>
      <c r="AH293" t="s">
        <v>37</v>
      </c>
      <c r="AI293" t="s">
        <v>37</v>
      </c>
      <c r="AJ293" t="s">
        <v>37</v>
      </c>
    </row>
    <row r="294" spans="1:36" x14ac:dyDescent="0.15">
      <c r="A294">
        <v>344</v>
      </c>
      <c r="B294" t="s">
        <v>377</v>
      </c>
      <c r="C294" t="b">
        <v>0</v>
      </c>
      <c r="D294" t="s">
        <v>124</v>
      </c>
      <c r="E294" t="s">
        <v>370</v>
      </c>
      <c r="F294" t="s">
        <v>105</v>
      </c>
      <c r="G294" t="s">
        <v>106</v>
      </c>
      <c r="H294" t="s">
        <v>107</v>
      </c>
      <c r="I294" s="41">
        <v>22.998489379882812</v>
      </c>
      <c r="J294" s="1">
        <v>22.966461181640625</v>
      </c>
      <c r="K294" s="1">
        <v>4.5296061784029007E-2</v>
      </c>
      <c r="L294" s="41">
        <v>1043.9532470703125</v>
      </c>
      <c r="M294" s="1">
        <v>1068.149169921875</v>
      </c>
      <c r="N294" s="1">
        <v>34.218116760253906</v>
      </c>
      <c r="O294" s="1">
        <v>32.824901580810547</v>
      </c>
      <c r="P294" s="1">
        <v>0.99409997463226318</v>
      </c>
      <c r="Q294" s="1">
        <v>-3.2551999092102051</v>
      </c>
      <c r="R294" s="1">
        <v>102.86204528808594</v>
      </c>
      <c r="S294" t="b">
        <v>1</v>
      </c>
      <c r="T294" s="1">
        <v>0.32092915632851032</v>
      </c>
      <c r="U294" t="b">
        <v>1</v>
      </c>
      <c r="V294">
        <v>3</v>
      </c>
      <c r="W294">
        <v>16</v>
      </c>
      <c r="X294" t="s">
        <v>108</v>
      </c>
      <c r="Y294" t="s">
        <v>37</v>
      </c>
      <c r="Z294" s="1">
        <v>0.94620383345741266</v>
      </c>
      <c r="AA294" t="s">
        <v>109</v>
      </c>
      <c r="AB294" t="s">
        <v>109</v>
      </c>
      <c r="AC294" t="s">
        <v>109</v>
      </c>
      <c r="AD294" t="s">
        <v>109</v>
      </c>
      <c r="AE294" t="s">
        <v>109</v>
      </c>
      <c r="AF294" t="s">
        <v>109</v>
      </c>
      <c r="AG294" s="1">
        <v>78.29541015625</v>
      </c>
      <c r="AH294" t="s">
        <v>37</v>
      </c>
      <c r="AI294" t="s">
        <v>37</v>
      </c>
      <c r="AJ294" t="s">
        <v>37</v>
      </c>
    </row>
    <row r="295" spans="1:36" x14ac:dyDescent="0.15">
      <c r="A295">
        <v>345</v>
      </c>
      <c r="B295" t="s">
        <v>378</v>
      </c>
      <c r="C295" t="b">
        <v>0</v>
      </c>
      <c r="D295" t="s">
        <v>126</v>
      </c>
      <c r="E295" t="s">
        <v>370</v>
      </c>
      <c r="F295" t="s">
        <v>105</v>
      </c>
      <c r="G295" t="s">
        <v>106</v>
      </c>
      <c r="H295" t="s">
        <v>107</v>
      </c>
      <c r="I295" s="41">
        <v>23.217147827148438</v>
      </c>
      <c r="J295" s="1">
        <v>23.222436904907227</v>
      </c>
      <c r="K295" s="1">
        <v>7.4798855930566788E-3</v>
      </c>
      <c r="L295" s="41">
        <v>894.35308837890625</v>
      </c>
      <c r="M295" s="1">
        <v>891.01959228515625</v>
      </c>
      <c r="N295" s="1">
        <v>4.7142753601074219</v>
      </c>
      <c r="O295" s="1">
        <v>32.824901580810547</v>
      </c>
      <c r="P295" s="1">
        <v>0.99409997463226318</v>
      </c>
      <c r="Q295" s="1">
        <v>-3.2551999092102051</v>
      </c>
      <c r="R295" s="1">
        <v>102.86204528808594</v>
      </c>
      <c r="S295" t="b">
        <v>1</v>
      </c>
      <c r="T295" s="1">
        <v>0.32092915632851032</v>
      </c>
      <c r="U295" t="b">
        <v>1</v>
      </c>
      <c r="V295">
        <v>3</v>
      </c>
      <c r="W295">
        <v>18</v>
      </c>
      <c r="X295" t="s">
        <v>108</v>
      </c>
      <c r="Y295" t="s">
        <v>37</v>
      </c>
      <c r="Z295" s="1">
        <v>0.94243137550550016</v>
      </c>
      <c r="AA295" t="s">
        <v>109</v>
      </c>
      <c r="AB295" t="s">
        <v>109</v>
      </c>
      <c r="AC295" t="s">
        <v>109</v>
      </c>
      <c r="AD295" t="s">
        <v>109</v>
      </c>
      <c r="AE295" t="s">
        <v>109</v>
      </c>
      <c r="AF295" t="s">
        <v>109</v>
      </c>
      <c r="AG295" s="1">
        <v>78.164466857910156</v>
      </c>
      <c r="AH295" t="s">
        <v>37</v>
      </c>
      <c r="AI295" t="s">
        <v>37</v>
      </c>
      <c r="AJ295" t="s">
        <v>37</v>
      </c>
    </row>
    <row r="296" spans="1:36" x14ac:dyDescent="0.15">
      <c r="A296">
        <v>346</v>
      </c>
      <c r="B296" t="s">
        <v>379</v>
      </c>
      <c r="C296" t="b">
        <v>0</v>
      </c>
      <c r="D296" t="s">
        <v>128</v>
      </c>
      <c r="E296" t="s">
        <v>370</v>
      </c>
      <c r="F296" t="s">
        <v>105</v>
      </c>
      <c r="G296" t="s">
        <v>106</v>
      </c>
      <c r="H296" t="s">
        <v>107</v>
      </c>
      <c r="I296" s="41">
        <v>23.033079147338867</v>
      </c>
      <c r="J296" s="1">
        <v>23.042961120605469</v>
      </c>
      <c r="K296" s="1">
        <v>1.3973872177302837E-2</v>
      </c>
      <c r="L296" s="41">
        <v>1018.7205200195312</v>
      </c>
      <c r="M296" s="1">
        <v>1011.6498413085938</v>
      </c>
      <c r="N296" s="1">
        <v>9.9994497299194336</v>
      </c>
      <c r="O296" s="1">
        <v>32.824901580810547</v>
      </c>
      <c r="P296" s="1">
        <v>0.99409997463226318</v>
      </c>
      <c r="Q296" s="1">
        <v>-3.2551999092102051</v>
      </c>
      <c r="R296" s="1">
        <v>102.86204528808594</v>
      </c>
      <c r="S296" t="b">
        <v>1</v>
      </c>
      <c r="T296" s="1">
        <v>0.32092915632851032</v>
      </c>
      <c r="U296" t="b">
        <v>1</v>
      </c>
      <c r="V296">
        <v>3</v>
      </c>
      <c r="W296">
        <v>17</v>
      </c>
      <c r="X296" t="s">
        <v>108</v>
      </c>
      <c r="Y296" t="s">
        <v>37</v>
      </c>
      <c r="Z296" s="1">
        <v>0.95246754336272388</v>
      </c>
      <c r="AA296" t="s">
        <v>109</v>
      </c>
      <c r="AB296" t="s">
        <v>109</v>
      </c>
      <c r="AC296" t="s">
        <v>109</v>
      </c>
      <c r="AD296" t="s">
        <v>109</v>
      </c>
      <c r="AE296" t="s">
        <v>109</v>
      </c>
      <c r="AF296" t="s">
        <v>109</v>
      </c>
      <c r="AG296" s="1">
        <v>78.164466857910156</v>
      </c>
      <c r="AH296" t="s">
        <v>37</v>
      </c>
      <c r="AI296" t="s">
        <v>37</v>
      </c>
      <c r="AJ296" t="s">
        <v>37</v>
      </c>
    </row>
    <row r="297" spans="1:36" x14ac:dyDescent="0.15">
      <c r="A297">
        <v>347</v>
      </c>
      <c r="B297" t="s">
        <v>380</v>
      </c>
      <c r="C297" t="b">
        <v>0</v>
      </c>
      <c r="D297" t="s">
        <v>130</v>
      </c>
      <c r="E297" t="s">
        <v>370</v>
      </c>
      <c r="F297" t="s">
        <v>105</v>
      </c>
      <c r="G297" t="s">
        <v>106</v>
      </c>
      <c r="H297" t="s">
        <v>107</v>
      </c>
      <c r="I297" s="41">
        <v>23.015037536621094</v>
      </c>
      <c r="J297" s="1">
        <v>22.965240478515625</v>
      </c>
      <c r="K297" s="1">
        <v>7.0425026118755341E-2</v>
      </c>
      <c r="L297" s="41">
        <v>1031.8045654296875</v>
      </c>
      <c r="M297" s="1">
        <v>1069.460693359375</v>
      </c>
      <c r="N297" s="1">
        <v>53.253807067871094</v>
      </c>
      <c r="O297" s="1">
        <v>32.824901580810547</v>
      </c>
      <c r="P297" s="1">
        <v>0.99409997463226318</v>
      </c>
      <c r="Q297" s="1">
        <v>-3.2551999092102051</v>
      </c>
      <c r="R297" s="1">
        <v>102.86204528808594</v>
      </c>
      <c r="S297" t="b">
        <v>1</v>
      </c>
      <c r="T297" s="1">
        <v>0.32092915632851032</v>
      </c>
      <c r="U297" t="b">
        <v>1</v>
      </c>
      <c r="V297">
        <v>3</v>
      </c>
      <c r="W297">
        <v>17</v>
      </c>
      <c r="X297" t="s">
        <v>108</v>
      </c>
      <c r="Y297" t="s">
        <v>37</v>
      </c>
      <c r="Z297" s="1">
        <v>0.93181630615721278</v>
      </c>
      <c r="AA297" t="s">
        <v>109</v>
      </c>
      <c r="AB297" t="s">
        <v>109</v>
      </c>
      <c r="AC297" t="s">
        <v>109</v>
      </c>
      <c r="AD297" t="s">
        <v>109</v>
      </c>
      <c r="AE297" t="s">
        <v>109</v>
      </c>
      <c r="AF297" t="s">
        <v>109</v>
      </c>
      <c r="AG297" s="1">
        <v>78.164466857910156</v>
      </c>
      <c r="AH297" t="s">
        <v>37</v>
      </c>
      <c r="AI297" t="s">
        <v>37</v>
      </c>
      <c r="AJ297" t="s">
        <v>37</v>
      </c>
    </row>
    <row r="298" spans="1:36" x14ac:dyDescent="0.15">
      <c r="A298">
        <v>348</v>
      </c>
      <c r="B298" t="s">
        <v>381</v>
      </c>
      <c r="C298" t="b">
        <v>0</v>
      </c>
      <c r="D298" t="s">
        <v>132</v>
      </c>
      <c r="E298" t="s">
        <v>370</v>
      </c>
      <c r="F298" t="s">
        <v>105</v>
      </c>
      <c r="G298" t="s">
        <v>106</v>
      </c>
      <c r="H298" t="s">
        <v>107</v>
      </c>
      <c r="I298" s="41">
        <v>23.102251052856445</v>
      </c>
      <c r="J298" s="1">
        <v>23.129264831542969</v>
      </c>
      <c r="K298" s="1">
        <v>3.8201902061700821E-2</v>
      </c>
      <c r="L298" s="41">
        <v>970.0751953125</v>
      </c>
      <c r="M298" s="1">
        <v>951.8890380859375</v>
      </c>
      <c r="N298" s="1">
        <v>25.719152450561523</v>
      </c>
      <c r="O298" s="1">
        <v>32.824901580810547</v>
      </c>
      <c r="P298" s="1">
        <v>0.99409997463226318</v>
      </c>
      <c r="Q298" s="1">
        <v>-3.2551999092102051</v>
      </c>
      <c r="R298" s="1">
        <v>102.86204528808594</v>
      </c>
      <c r="S298" t="b">
        <v>1</v>
      </c>
      <c r="T298" s="1">
        <v>0.32092915632851032</v>
      </c>
      <c r="U298" t="b">
        <v>1</v>
      </c>
      <c r="V298">
        <v>3</v>
      </c>
      <c r="W298">
        <v>17</v>
      </c>
      <c r="X298" t="s">
        <v>108</v>
      </c>
      <c r="Y298" t="s">
        <v>37</v>
      </c>
      <c r="Z298" s="1">
        <v>0.93837261720471543</v>
      </c>
      <c r="AA298" t="s">
        <v>109</v>
      </c>
      <c r="AB298" t="s">
        <v>109</v>
      </c>
      <c r="AC298" t="s">
        <v>109</v>
      </c>
      <c r="AD298" t="s">
        <v>109</v>
      </c>
      <c r="AE298" t="s">
        <v>109</v>
      </c>
      <c r="AF298" t="s">
        <v>109</v>
      </c>
      <c r="AG298" s="1">
        <v>78.164466857910156</v>
      </c>
      <c r="AH298" t="s">
        <v>37</v>
      </c>
      <c r="AI298" t="s">
        <v>37</v>
      </c>
      <c r="AJ298" t="s">
        <v>37</v>
      </c>
    </row>
    <row r="299" spans="1:36" x14ac:dyDescent="0.15">
      <c r="A299">
        <v>349</v>
      </c>
      <c r="B299" t="s">
        <v>382</v>
      </c>
      <c r="C299" t="b">
        <v>0</v>
      </c>
      <c r="D299" t="s">
        <v>37</v>
      </c>
      <c r="E299" t="s">
        <v>370</v>
      </c>
      <c r="F299" t="s">
        <v>134</v>
      </c>
      <c r="G299" t="s">
        <v>106</v>
      </c>
      <c r="H299" t="s">
        <v>107</v>
      </c>
      <c r="I299" s="41">
        <v>23.086986541748047</v>
      </c>
      <c r="J299" s="1">
        <v>23.056686401367188</v>
      </c>
      <c r="K299" s="1">
        <v>4.2849522083997726E-2</v>
      </c>
      <c r="L299" s="41">
        <v>1000</v>
      </c>
      <c r="M299" t="s">
        <v>37</v>
      </c>
      <c r="N299" t="s">
        <v>37</v>
      </c>
      <c r="O299" s="1">
        <v>32.824901580810547</v>
      </c>
      <c r="P299" s="1">
        <v>0.99409997463226318</v>
      </c>
      <c r="Q299" s="1">
        <v>-3.2551999092102051</v>
      </c>
      <c r="R299" s="1">
        <v>102.86204528808594</v>
      </c>
      <c r="S299" t="b">
        <v>1</v>
      </c>
      <c r="T299" s="1">
        <v>0.32092915632851032</v>
      </c>
      <c r="U299" t="b">
        <v>1</v>
      </c>
      <c r="V299">
        <v>3</v>
      </c>
      <c r="W299">
        <v>18</v>
      </c>
      <c r="X299" t="s">
        <v>108</v>
      </c>
      <c r="Y299" t="s">
        <v>37</v>
      </c>
      <c r="Z299" s="1">
        <v>0.96194550047293481</v>
      </c>
      <c r="AA299" t="s">
        <v>109</v>
      </c>
      <c r="AB299" t="s">
        <v>109</v>
      </c>
      <c r="AC299" t="s">
        <v>109</v>
      </c>
      <c r="AD299" t="s">
        <v>109</v>
      </c>
      <c r="AE299" t="s">
        <v>109</v>
      </c>
      <c r="AF299" t="s">
        <v>109</v>
      </c>
      <c r="AG299" s="1">
        <v>78.252853393554688</v>
      </c>
      <c r="AH299" t="s">
        <v>37</v>
      </c>
      <c r="AI299" t="s">
        <v>37</v>
      </c>
      <c r="AJ299" t="s">
        <v>37</v>
      </c>
    </row>
    <row r="300" spans="1:36" x14ac:dyDescent="0.15">
      <c r="A300">
        <v>350</v>
      </c>
      <c r="B300" t="s">
        <v>383</v>
      </c>
      <c r="C300" t="b">
        <v>0</v>
      </c>
      <c r="D300" t="s">
        <v>37</v>
      </c>
      <c r="E300" t="s">
        <v>370</v>
      </c>
      <c r="F300" t="s">
        <v>134</v>
      </c>
      <c r="G300" t="s">
        <v>106</v>
      </c>
      <c r="H300" t="s">
        <v>107</v>
      </c>
      <c r="I300" s="41">
        <v>26.040800094604492</v>
      </c>
      <c r="J300" s="1">
        <v>26.167181015014648</v>
      </c>
      <c r="K300" s="1">
        <v>0.17872960865497589</v>
      </c>
      <c r="L300" s="41">
        <v>100</v>
      </c>
      <c r="M300" t="s">
        <v>37</v>
      </c>
      <c r="N300" t="s">
        <v>37</v>
      </c>
      <c r="O300" s="1">
        <v>32.824901580810547</v>
      </c>
      <c r="P300" s="1">
        <v>0.99409997463226318</v>
      </c>
      <c r="Q300" s="1">
        <v>-3.2551999092102051</v>
      </c>
      <c r="R300" s="1">
        <v>102.86204528808594</v>
      </c>
      <c r="S300" t="b">
        <v>1</v>
      </c>
      <c r="T300" s="1">
        <v>0.32092915632851032</v>
      </c>
      <c r="U300" t="b">
        <v>1</v>
      </c>
      <c r="V300">
        <v>3</v>
      </c>
      <c r="W300">
        <v>19</v>
      </c>
      <c r="X300" t="s">
        <v>108</v>
      </c>
      <c r="Y300" t="s">
        <v>37</v>
      </c>
      <c r="Z300" s="1">
        <v>0.9647392235053478</v>
      </c>
      <c r="AA300" t="s">
        <v>109</v>
      </c>
      <c r="AB300" t="s">
        <v>109</v>
      </c>
      <c r="AC300" t="s">
        <v>109</v>
      </c>
      <c r="AD300" t="s">
        <v>109</v>
      </c>
      <c r="AE300" t="s">
        <v>109</v>
      </c>
      <c r="AF300" t="s">
        <v>109</v>
      </c>
      <c r="AG300" s="1">
        <v>78.139488220214844</v>
      </c>
      <c r="AH300" t="s">
        <v>37</v>
      </c>
      <c r="AI300" t="s">
        <v>37</v>
      </c>
      <c r="AJ300" t="s">
        <v>37</v>
      </c>
    </row>
    <row r="301" spans="1:36" x14ac:dyDescent="0.15">
      <c r="A301">
        <v>351</v>
      </c>
      <c r="B301" t="s">
        <v>384</v>
      </c>
      <c r="C301" t="b">
        <v>0</v>
      </c>
      <c r="D301" t="s">
        <v>37</v>
      </c>
      <c r="E301" t="s">
        <v>370</v>
      </c>
      <c r="F301" t="s">
        <v>134</v>
      </c>
      <c r="G301" t="s">
        <v>106</v>
      </c>
      <c r="H301" t="s">
        <v>107</v>
      </c>
      <c r="I301" s="41">
        <v>29.720436096191406</v>
      </c>
      <c r="J301" s="1">
        <v>29.871227264404297</v>
      </c>
      <c r="K301" s="1">
        <v>0.2132495641708374</v>
      </c>
      <c r="L301" s="41">
        <v>10</v>
      </c>
      <c r="M301" t="s">
        <v>37</v>
      </c>
      <c r="N301" t="s">
        <v>37</v>
      </c>
      <c r="O301" s="1">
        <v>32.824901580810547</v>
      </c>
      <c r="P301" s="1">
        <v>0.99409997463226318</v>
      </c>
      <c r="Q301" s="1">
        <v>-3.2551999092102051</v>
      </c>
      <c r="R301" s="1">
        <v>102.86204528808594</v>
      </c>
      <c r="S301" t="b">
        <v>1</v>
      </c>
      <c r="T301" s="1">
        <v>0.32092915632851032</v>
      </c>
      <c r="U301" t="b">
        <v>1</v>
      </c>
      <c r="V301">
        <v>3</v>
      </c>
      <c r="W301">
        <v>23</v>
      </c>
      <c r="X301" t="s">
        <v>108</v>
      </c>
      <c r="Y301" t="s">
        <v>37</v>
      </c>
      <c r="Z301" s="1">
        <v>0.96992741438618002</v>
      </c>
      <c r="AA301" t="s">
        <v>109</v>
      </c>
      <c r="AB301" t="s">
        <v>109</v>
      </c>
      <c r="AC301" t="s">
        <v>109</v>
      </c>
      <c r="AD301" t="s">
        <v>109</v>
      </c>
      <c r="AE301" t="s">
        <v>109</v>
      </c>
      <c r="AF301" t="s">
        <v>109</v>
      </c>
      <c r="AG301" s="1">
        <v>78.139488220214844</v>
      </c>
      <c r="AH301" t="s">
        <v>37</v>
      </c>
      <c r="AI301" t="s">
        <v>37</v>
      </c>
      <c r="AJ301" t="s">
        <v>37</v>
      </c>
    </row>
    <row r="302" spans="1:36" x14ac:dyDescent="0.15">
      <c r="A302">
        <v>352</v>
      </c>
      <c r="B302" t="s">
        <v>385</v>
      </c>
      <c r="C302" t="b">
        <v>0</v>
      </c>
      <c r="D302" t="s">
        <v>37</v>
      </c>
      <c r="E302" t="s">
        <v>370</v>
      </c>
      <c r="F302" t="s">
        <v>134</v>
      </c>
      <c r="G302" t="s">
        <v>106</v>
      </c>
      <c r="H302" t="s">
        <v>107</v>
      </c>
      <c r="I302" s="41">
        <v>33.040157318115234</v>
      </c>
      <c r="J302" s="1">
        <v>32.672981262207031</v>
      </c>
      <c r="K302" s="1">
        <v>0.51926803588867188</v>
      </c>
      <c r="L302" s="41">
        <v>1</v>
      </c>
      <c r="M302" t="s">
        <v>37</v>
      </c>
      <c r="N302" t="s">
        <v>37</v>
      </c>
      <c r="O302" s="1">
        <v>32.824901580810547</v>
      </c>
      <c r="P302" s="1">
        <v>0.99409997463226318</v>
      </c>
      <c r="Q302" s="1">
        <v>-3.2551999092102051</v>
      </c>
      <c r="R302" s="1">
        <v>102.86204528808594</v>
      </c>
      <c r="S302" t="b">
        <v>1</v>
      </c>
      <c r="T302" s="1">
        <v>0.32092915632851032</v>
      </c>
      <c r="U302" t="b">
        <v>1</v>
      </c>
      <c r="V302">
        <v>3</v>
      </c>
      <c r="W302">
        <v>27</v>
      </c>
      <c r="X302" t="s">
        <v>108</v>
      </c>
      <c r="Y302" t="s">
        <v>37</v>
      </c>
      <c r="Z302" s="1">
        <v>0.95550857201243211</v>
      </c>
      <c r="AA302" t="s">
        <v>109</v>
      </c>
      <c r="AB302" t="s">
        <v>109</v>
      </c>
      <c r="AC302" t="s">
        <v>109</v>
      </c>
      <c r="AD302" t="s">
        <v>109</v>
      </c>
      <c r="AE302" t="s">
        <v>110</v>
      </c>
      <c r="AF302" t="s">
        <v>109</v>
      </c>
      <c r="AG302" s="1">
        <v>78.026115417480469</v>
      </c>
      <c r="AH302" t="s">
        <v>37</v>
      </c>
      <c r="AI302" t="s">
        <v>37</v>
      </c>
      <c r="AJ302" t="s">
        <v>37</v>
      </c>
    </row>
    <row r="303" spans="1:36" x14ac:dyDescent="0.15">
      <c r="A303">
        <v>353</v>
      </c>
      <c r="B303" t="s">
        <v>386</v>
      </c>
      <c r="C303" t="b">
        <v>0</v>
      </c>
      <c r="D303" t="s">
        <v>37</v>
      </c>
      <c r="E303" t="s">
        <v>370</v>
      </c>
      <c r="F303" t="s">
        <v>141</v>
      </c>
      <c r="G303" t="s">
        <v>106</v>
      </c>
      <c r="H303" t="s">
        <v>107</v>
      </c>
      <c r="I303" s="40" t="s">
        <v>138</v>
      </c>
      <c r="J303" t="s">
        <v>37</v>
      </c>
      <c r="K303" t="s">
        <v>37</v>
      </c>
      <c r="L303" s="40" t="s">
        <v>37</v>
      </c>
      <c r="M303" t="s">
        <v>37</v>
      </c>
      <c r="N303" t="s">
        <v>37</v>
      </c>
      <c r="O303" s="1">
        <v>32.824901580810547</v>
      </c>
      <c r="P303" s="1">
        <v>0.99409997463226318</v>
      </c>
      <c r="Q303" s="1">
        <v>-3.2551999092102051</v>
      </c>
      <c r="R303" s="1">
        <v>102.86204528808594</v>
      </c>
      <c r="S303" t="b">
        <v>1</v>
      </c>
      <c r="T303" s="1">
        <v>0.32092915632851032</v>
      </c>
      <c r="U303" t="b">
        <v>1</v>
      </c>
      <c r="V303">
        <v>3</v>
      </c>
      <c r="W303">
        <v>39</v>
      </c>
      <c r="X303" t="s">
        <v>139</v>
      </c>
      <c r="Y303" t="s">
        <v>37</v>
      </c>
      <c r="Z303" s="1">
        <v>0</v>
      </c>
      <c r="AA303" t="s">
        <v>109</v>
      </c>
      <c r="AB303" t="s">
        <v>109</v>
      </c>
      <c r="AC303" t="s">
        <v>109</v>
      </c>
      <c r="AD303" t="s">
        <v>109</v>
      </c>
      <c r="AE303" t="s">
        <v>109</v>
      </c>
      <c r="AF303" t="s">
        <v>109</v>
      </c>
      <c r="AG303" s="1">
        <v>60.000301361083984</v>
      </c>
      <c r="AH303" t="s">
        <v>37</v>
      </c>
      <c r="AI303" t="s">
        <v>37</v>
      </c>
      <c r="AJ303" t="s">
        <v>37</v>
      </c>
    </row>
    <row r="304" spans="1:36" x14ac:dyDescent="0.15">
      <c r="A304">
        <v>361</v>
      </c>
      <c r="B304" t="s">
        <v>387</v>
      </c>
      <c r="C304" t="b">
        <v>0</v>
      </c>
      <c r="D304" t="s">
        <v>103</v>
      </c>
      <c r="E304" t="s">
        <v>370</v>
      </c>
      <c r="F304" t="s">
        <v>105</v>
      </c>
      <c r="G304" t="s">
        <v>106</v>
      </c>
      <c r="H304" t="s">
        <v>107</v>
      </c>
      <c r="I304" s="41">
        <v>23.126796722412109</v>
      </c>
      <c r="J304" s="1">
        <v>23.141529083251953</v>
      </c>
      <c r="K304" s="1">
        <v>2.0836053416132927E-2</v>
      </c>
      <c r="L304" s="41">
        <v>953.37762451171875</v>
      </c>
      <c r="M304" s="1">
        <v>943.544677734375</v>
      </c>
      <c r="N304" s="1">
        <v>13.905929565429688</v>
      </c>
      <c r="O304" s="1">
        <v>32.824901580810547</v>
      </c>
      <c r="P304" s="1">
        <v>0.99409997463226318</v>
      </c>
      <c r="Q304" s="1">
        <v>-3.2551999092102051</v>
      </c>
      <c r="R304" s="1">
        <v>102.86204528808594</v>
      </c>
      <c r="S304" t="b">
        <v>1</v>
      </c>
      <c r="T304" s="1">
        <v>0.32092915632851032</v>
      </c>
      <c r="U304" t="b">
        <v>1</v>
      </c>
      <c r="V304">
        <v>3</v>
      </c>
      <c r="W304">
        <v>18</v>
      </c>
      <c r="X304" t="s">
        <v>108</v>
      </c>
      <c r="Y304" t="s">
        <v>37</v>
      </c>
      <c r="Z304" s="1">
        <v>0.97081754613386939</v>
      </c>
      <c r="AA304" t="s">
        <v>109</v>
      </c>
      <c r="AB304" t="s">
        <v>109</v>
      </c>
      <c r="AC304" t="s">
        <v>109</v>
      </c>
      <c r="AD304" t="s">
        <v>109</v>
      </c>
      <c r="AE304" t="s">
        <v>109</v>
      </c>
      <c r="AF304" t="s">
        <v>109</v>
      </c>
      <c r="AG304" s="1">
        <v>78.258010864257812</v>
      </c>
      <c r="AH304" t="s">
        <v>37</v>
      </c>
      <c r="AI304" t="s">
        <v>37</v>
      </c>
      <c r="AJ304" t="s">
        <v>37</v>
      </c>
    </row>
    <row r="305" spans="1:36" x14ac:dyDescent="0.15">
      <c r="A305">
        <v>362</v>
      </c>
      <c r="B305" t="s">
        <v>388</v>
      </c>
      <c r="C305" t="b">
        <v>0</v>
      </c>
      <c r="D305" t="s">
        <v>112</v>
      </c>
      <c r="E305" t="s">
        <v>370</v>
      </c>
      <c r="F305" t="s">
        <v>105</v>
      </c>
      <c r="G305" t="s">
        <v>106</v>
      </c>
      <c r="H305" t="s">
        <v>107</v>
      </c>
      <c r="I305" s="41">
        <v>23.011117935180664</v>
      </c>
      <c r="J305" s="1">
        <v>22.99659538269043</v>
      </c>
      <c r="K305" s="1">
        <v>2.053799107670784E-2</v>
      </c>
      <c r="L305" s="41">
        <v>1034.6693115234375</v>
      </c>
      <c r="M305" s="1">
        <v>1045.407958984375</v>
      </c>
      <c r="N305" s="1">
        <v>15.186827659606934</v>
      </c>
      <c r="O305" s="1">
        <v>32.824901580810547</v>
      </c>
      <c r="P305" s="1">
        <v>0.99409997463226318</v>
      </c>
      <c r="Q305" s="1">
        <v>-3.2551999092102051</v>
      </c>
      <c r="R305" s="1">
        <v>102.86204528808594</v>
      </c>
      <c r="S305" t="b">
        <v>1</v>
      </c>
      <c r="T305" s="1">
        <v>0.32092915632851032</v>
      </c>
      <c r="U305" t="b">
        <v>1</v>
      </c>
      <c r="V305">
        <v>3</v>
      </c>
      <c r="W305">
        <v>16</v>
      </c>
      <c r="X305" t="s">
        <v>108</v>
      </c>
      <c r="Y305" t="s">
        <v>37</v>
      </c>
      <c r="Z305" s="1">
        <v>0.94282186027982218</v>
      </c>
      <c r="AA305" t="s">
        <v>109</v>
      </c>
      <c r="AB305" t="s">
        <v>109</v>
      </c>
      <c r="AC305" t="s">
        <v>109</v>
      </c>
      <c r="AD305" t="s">
        <v>109</v>
      </c>
      <c r="AE305" t="s">
        <v>109</v>
      </c>
      <c r="AF305" t="s">
        <v>109</v>
      </c>
      <c r="AG305" s="1">
        <v>78.258010864257812</v>
      </c>
      <c r="AH305" t="s">
        <v>37</v>
      </c>
      <c r="AI305" t="s">
        <v>37</v>
      </c>
      <c r="AJ305" t="s">
        <v>37</v>
      </c>
    </row>
    <row r="306" spans="1:36" x14ac:dyDescent="0.15">
      <c r="A306">
        <v>363</v>
      </c>
      <c r="B306" t="s">
        <v>389</v>
      </c>
      <c r="C306" t="b">
        <v>0</v>
      </c>
      <c r="D306" t="s">
        <v>114</v>
      </c>
      <c r="E306" t="s">
        <v>370</v>
      </c>
      <c r="F306" t="s">
        <v>105</v>
      </c>
      <c r="G306" t="s">
        <v>106</v>
      </c>
      <c r="H306" t="s">
        <v>107</v>
      </c>
      <c r="I306" s="41">
        <v>23.066493988037109</v>
      </c>
      <c r="J306" s="1">
        <v>22.960817337036133</v>
      </c>
      <c r="K306" s="1">
        <v>0.14944934844970703</v>
      </c>
      <c r="L306" s="41">
        <v>994.9241943359375</v>
      </c>
      <c r="M306" s="1">
        <v>1075.142822265625</v>
      </c>
      <c r="N306" s="1">
        <v>113.44635772705078</v>
      </c>
      <c r="O306" s="1">
        <v>32.824901580810547</v>
      </c>
      <c r="P306" s="1">
        <v>0.99409997463226318</v>
      </c>
      <c r="Q306" s="1">
        <v>-3.2551999092102051</v>
      </c>
      <c r="R306" s="1">
        <v>102.86204528808594</v>
      </c>
      <c r="S306" t="b">
        <v>1</v>
      </c>
      <c r="T306" s="1">
        <v>0.32092915632851032</v>
      </c>
      <c r="U306" t="b">
        <v>1</v>
      </c>
      <c r="V306">
        <v>3</v>
      </c>
      <c r="W306">
        <v>17</v>
      </c>
      <c r="X306" t="s">
        <v>108</v>
      </c>
      <c r="Y306" t="s">
        <v>37</v>
      </c>
      <c r="Z306" s="1">
        <v>0.95688763638071139</v>
      </c>
      <c r="AA306" t="s">
        <v>109</v>
      </c>
      <c r="AB306" t="s">
        <v>109</v>
      </c>
      <c r="AC306" t="s">
        <v>109</v>
      </c>
      <c r="AD306" t="s">
        <v>109</v>
      </c>
      <c r="AE306" t="s">
        <v>109</v>
      </c>
      <c r="AF306" t="s">
        <v>109</v>
      </c>
      <c r="AG306" s="1">
        <v>78.258010864257812</v>
      </c>
      <c r="AH306" t="s">
        <v>37</v>
      </c>
      <c r="AI306" t="s">
        <v>37</v>
      </c>
      <c r="AJ306" t="s">
        <v>37</v>
      </c>
    </row>
    <row r="307" spans="1:36" x14ac:dyDescent="0.15">
      <c r="A307">
        <v>364</v>
      </c>
      <c r="B307" t="s">
        <v>390</v>
      </c>
      <c r="C307" t="b">
        <v>0</v>
      </c>
      <c r="D307" t="s">
        <v>116</v>
      </c>
      <c r="E307" t="s">
        <v>370</v>
      </c>
      <c r="F307" t="s">
        <v>105</v>
      </c>
      <c r="G307" t="s">
        <v>106</v>
      </c>
      <c r="H307" t="s">
        <v>107</v>
      </c>
      <c r="I307" s="41">
        <v>22.632722854614258</v>
      </c>
      <c r="J307" s="1">
        <v>22.802635192871094</v>
      </c>
      <c r="K307" s="1">
        <v>0.24029234051704407</v>
      </c>
      <c r="L307" s="41">
        <v>1352.212158203125</v>
      </c>
      <c r="M307" s="1">
        <v>1207.74951171875</v>
      </c>
      <c r="N307" s="1">
        <v>204.30104064941406</v>
      </c>
      <c r="O307" s="1">
        <v>32.824901580810547</v>
      </c>
      <c r="P307" s="1">
        <v>0.99409997463226318</v>
      </c>
      <c r="Q307" s="1">
        <v>-3.2551999092102051</v>
      </c>
      <c r="R307" s="1">
        <v>102.86204528808594</v>
      </c>
      <c r="S307" t="b">
        <v>1</v>
      </c>
      <c r="T307" s="1">
        <v>0.32092915632851032</v>
      </c>
      <c r="U307" t="b">
        <v>1</v>
      </c>
      <c r="V307">
        <v>3</v>
      </c>
      <c r="W307">
        <v>17</v>
      </c>
      <c r="X307" t="s">
        <v>108</v>
      </c>
      <c r="Y307" t="s">
        <v>37</v>
      </c>
      <c r="Z307" s="1">
        <v>0.93579055429700508</v>
      </c>
      <c r="AA307" t="s">
        <v>109</v>
      </c>
      <c r="AB307" t="s">
        <v>109</v>
      </c>
      <c r="AC307" t="s">
        <v>109</v>
      </c>
      <c r="AD307" t="s">
        <v>109</v>
      </c>
      <c r="AE307" t="s">
        <v>109</v>
      </c>
      <c r="AF307" t="s">
        <v>109</v>
      </c>
      <c r="AG307" s="1">
        <v>78.258010864257812</v>
      </c>
      <c r="AH307" t="s">
        <v>37</v>
      </c>
      <c r="AI307" t="s">
        <v>37</v>
      </c>
      <c r="AJ307" t="s">
        <v>37</v>
      </c>
    </row>
    <row r="308" spans="1:36" x14ac:dyDescent="0.15">
      <c r="A308">
        <v>365</v>
      </c>
      <c r="B308" t="s">
        <v>391</v>
      </c>
      <c r="C308" t="b">
        <v>0</v>
      </c>
      <c r="D308" t="s">
        <v>118</v>
      </c>
      <c r="E308" t="s">
        <v>370</v>
      </c>
      <c r="F308" t="s">
        <v>105</v>
      </c>
      <c r="G308" t="s">
        <v>106</v>
      </c>
      <c r="H308" t="s">
        <v>107</v>
      </c>
      <c r="I308" s="41">
        <v>23.304182052612305</v>
      </c>
      <c r="J308" s="1">
        <v>23.181911468505859</v>
      </c>
      <c r="K308" s="1">
        <v>0.17291536927223206</v>
      </c>
      <c r="L308" s="41">
        <v>840.95361328125</v>
      </c>
      <c r="M308" s="1">
        <v>920.3555908203125</v>
      </c>
      <c r="N308" s="1">
        <v>112.29135131835938</v>
      </c>
      <c r="O308" s="1">
        <v>32.824901580810547</v>
      </c>
      <c r="P308" s="1">
        <v>0.99409997463226318</v>
      </c>
      <c r="Q308" s="1">
        <v>-3.2551999092102051</v>
      </c>
      <c r="R308" s="1">
        <v>102.86204528808594</v>
      </c>
      <c r="S308" t="b">
        <v>1</v>
      </c>
      <c r="T308" s="1">
        <v>0.32092915632851032</v>
      </c>
      <c r="U308" t="b">
        <v>1</v>
      </c>
      <c r="V308">
        <v>3</v>
      </c>
      <c r="W308">
        <v>17</v>
      </c>
      <c r="X308" t="s">
        <v>108</v>
      </c>
      <c r="Y308" t="s">
        <v>37</v>
      </c>
      <c r="Z308" s="1">
        <v>0.95343149614112555</v>
      </c>
      <c r="AA308" t="s">
        <v>109</v>
      </c>
      <c r="AB308" t="s">
        <v>109</v>
      </c>
      <c r="AC308" t="s">
        <v>109</v>
      </c>
      <c r="AD308" t="s">
        <v>109</v>
      </c>
      <c r="AE308" t="s">
        <v>109</v>
      </c>
      <c r="AF308" t="s">
        <v>109</v>
      </c>
      <c r="AG308" s="1">
        <v>78.409042358398438</v>
      </c>
      <c r="AH308" t="s">
        <v>37</v>
      </c>
      <c r="AI308" t="s">
        <v>37</v>
      </c>
      <c r="AJ308" t="s">
        <v>37</v>
      </c>
    </row>
    <row r="309" spans="1:36" x14ac:dyDescent="0.15">
      <c r="A309">
        <v>366</v>
      </c>
      <c r="B309" t="s">
        <v>392</v>
      </c>
      <c r="C309" t="b">
        <v>0</v>
      </c>
      <c r="D309" t="s">
        <v>120</v>
      </c>
      <c r="E309" t="s">
        <v>370</v>
      </c>
      <c r="F309" t="s">
        <v>105</v>
      </c>
      <c r="G309" t="s">
        <v>106</v>
      </c>
      <c r="H309" t="s">
        <v>107</v>
      </c>
      <c r="I309" s="41">
        <v>22.723199844360352</v>
      </c>
      <c r="J309" s="1">
        <v>22.693727493286133</v>
      </c>
      <c r="K309" s="1">
        <v>4.1680198162794113E-2</v>
      </c>
      <c r="L309" s="41">
        <v>1268.3824462890625</v>
      </c>
      <c r="M309" s="1">
        <v>1295.384033203125</v>
      </c>
      <c r="N309" s="1">
        <v>38.185924530029297</v>
      </c>
      <c r="O309" s="1">
        <v>32.824901580810547</v>
      </c>
      <c r="P309" s="1">
        <v>0.99409997463226318</v>
      </c>
      <c r="Q309" s="1">
        <v>-3.2551999092102051</v>
      </c>
      <c r="R309" s="1">
        <v>102.86204528808594</v>
      </c>
      <c r="S309" t="b">
        <v>1</v>
      </c>
      <c r="T309" s="1">
        <v>0.32092915632851032</v>
      </c>
      <c r="U309" t="b">
        <v>1</v>
      </c>
      <c r="V309">
        <v>3</v>
      </c>
      <c r="W309">
        <v>17</v>
      </c>
      <c r="X309" t="s">
        <v>108</v>
      </c>
      <c r="Y309" t="s">
        <v>37</v>
      </c>
      <c r="Z309" s="1">
        <v>0.95924186958514857</v>
      </c>
      <c r="AA309" t="s">
        <v>109</v>
      </c>
      <c r="AB309" t="s">
        <v>109</v>
      </c>
      <c r="AC309" t="s">
        <v>109</v>
      </c>
      <c r="AD309" t="s">
        <v>109</v>
      </c>
      <c r="AE309" t="s">
        <v>109</v>
      </c>
      <c r="AF309" t="s">
        <v>109</v>
      </c>
      <c r="AG309" s="1">
        <v>78.29541015625</v>
      </c>
      <c r="AH309" t="s">
        <v>37</v>
      </c>
      <c r="AI309" t="s">
        <v>37</v>
      </c>
      <c r="AJ309" t="s">
        <v>37</v>
      </c>
    </row>
    <row r="310" spans="1:36" x14ac:dyDescent="0.15">
      <c r="A310">
        <v>367</v>
      </c>
      <c r="B310" t="s">
        <v>393</v>
      </c>
      <c r="C310" t="b">
        <v>0</v>
      </c>
      <c r="D310" t="s">
        <v>122</v>
      </c>
      <c r="E310" t="s">
        <v>370</v>
      </c>
      <c r="F310" t="s">
        <v>105</v>
      </c>
      <c r="G310" t="s">
        <v>106</v>
      </c>
      <c r="H310" t="s">
        <v>107</v>
      </c>
      <c r="I310" s="41">
        <v>23.176652908325195</v>
      </c>
      <c r="J310" s="1">
        <v>23.216053009033203</v>
      </c>
      <c r="K310" s="1">
        <v>5.572015792131424E-2</v>
      </c>
      <c r="L310" s="41">
        <v>920.3416748046875</v>
      </c>
      <c r="M310" s="1">
        <v>895.39361572265625</v>
      </c>
      <c r="N310" s="1">
        <v>35.281883239746094</v>
      </c>
      <c r="O310" s="1">
        <v>32.824901580810547</v>
      </c>
      <c r="P310" s="1">
        <v>0.99409997463226318</v>
      </c>
      <c r="Q310" s="1">
        <v>-3.2551999092102051</v>
      </c>
      <c r="R310" s="1">
        <v>102.86204528808594</v>
      </c>
      <c r="S310" t="b">
        <v>1</v>
      </c>
      <c r="T310" s="1">
        <v>0.32092915632851032</v>
      </c>
      <c r="U310" t="b">
        <v>1</v>
      </c>
      <c r="V310">
        <v>3</v>
      </c>
      <c r="W310">
        <v>16</v>
      </c>
      <c r="X310" t="s">
        <v>108</v>
      </c>
      <c r="Y310" t="s">
        <v>37</v>
      </c>
      <c r="Z310" s="1">
        <v>0.94800098674017641</v>
      </c>
      <c r="AA310" t="s">
        <v>109</v>
      </c>
      <c r="AB310" t="s">
        <v>109</v>
      </c>
      <c r="AC310" t="s">
        <v>109</v>
      </c>
      <c r="AD310" t="s">
        <v>109</v>
      </c>
      <c r="AE310" t="s">
        <v>109</v>
      </c>
      <c r="AF310" t="s">
        <v>109</v>
      </c>
      <c r="AG310" s="1">
        <v>78.29541015625</v>
      </c>
      <c r="AH310" t="s">
        <v>37</v>
      </c>
      <c r="AI310" t="s">
        <v>37</v>
      </c>
      <c r="AJ310" t="s">
        <v>37</v>
      </c>
    </row>
    <row r="311" spans="1:36" x14ac:dyDescent="0.15">
      <c r="A311">
        <v>368</v>
      </c>
      <c r="B311" t="s">
        <v>394</v>
      </c>
      <c r="C311" t="b">
        <v>0</v>
      </c>
      <c r="D311" t="s">
        <v>124</v>
      </c>
      <c r="E311" t="s">
        <v>370</v>
      </c>
      <c r="F311" t="s">
        <v>105</v>
      </c>
      <c r="G311" t="s">
        <v>106</v>
      </c>
      <c r="H311" t="s">
        <v>107</v>
      </c>
      <c r="I311" s="41">
        <v>22.934431076049805</v>
      </c>
      <c r="J311" s="1">
        <v>22.966461181640625</v>
      </c>
      <c r="K311" s="1">
        <v>4.5296061784029007E-2</v>
      </c>
      <c r="L311" s="41">
        <v>1092.344970703125</v>
      </c>
      <c r="M311" s="1">
        <v>1068.149169921875</v>
      </c>
      <c r="N311" s="1">
        <v>34.218116760253906</v>
      </c>
      <c r="O311" s="1">
        <v>32.824901580810547</v>
      </c>
      <c r="P311" s="1">
        <v>0.99409997463226318</v>
      </c>
      <c r="Q311" s="1">
        <v>-3.2551999092102051</v>
      </c>
      <c r="R311" s="1">
        <v>102.86204528808594</v>
      </c>
      <c r="S311" t="b">
        <v>1</v>
      </c>
      <c r="T311" s="1">
        <v>0.32092915632851032</v>
      </c>
      <c r="U311" t="b">
        <v>1</v>
      </c>
      <c r="V311">
        <v>3</v>
      </c>
      <c r="W311">
        <v>17</v>
      </c>
      <c r="X311" t="s">
        <v>108</v>
      </c>
      <c r="Y311" t="s">
        <v>37</v>
      </c>
      <c r="Z311" s="1">
        <v>0.95232448658016133</v>
      </c>
      <c r="AA311" t="s">
        <v>109</v>
      </c>
      <c r="AB311" t="s">
        <v>109</v>
      </c>
      <c r="AC311" t="s">
        <v>109</v>
      </c>
      <c r="AD311" t="s">
        <v>109</v>
      </c>
      <c r="AE311" t="s">
        <v>109</v>
      </c>
      <c r="AF311" t="s">
        <v>109</v>
      </c>
      <c r="AG311" s="1">
        <v>78.29541015625</v>
      </c>
      <c r="AH311" t="s">
        <v>37</v>
      </c>
      <c r="AI311" t="s">
        <v>37</v>
      </c>
      <c r="AJ311" t="s">
        <v>37</v>
      </c>
    </row>
    <row r="312" spans="1:36" x14ac:dyDescent="0.15">
      <c r="A312">
        <v>369</v>
      </c>
      <c r="B312" t="s">
        <v>395</v>
      </c>
      <c r="C312" t="b">
        <v>0</v>
      </c>
      <c r="D312" t="s">
        <v>126</v>
      </c>
      <c r="E312" t="s">
        <v>370</v>
      </c>
      <c r="F312" t="s">
        <v>105</v>
      </c>
      <c r="G312" t="s">
        <v>106</v>
      </c>
      <c r="H312" t="s">
        <v>107</v>
      </c>
      <c r="I312" s="41">
        <v>23.227725982666016</v>
      </c>
      <c r="J312" s="1">
        <v>23.222436904907227</v>
      </c>
      <c r="K312" s="1">
        <v>7.4798855930566788E-3</v>
      </c>
      <c r="L312" s="41">
        <v>887.68609619140625</v>
      </c>
      <c r="M312" s="1">
        <v>891.01959228515625</v>
      </c>
      <c r="N312" s="1">
        <v>4.7142753601074219</v>
      </c>
      <c r="O312" s="1">
        <v>32.824901580810547</v>
      </c>
      <c r="P312" s="1">
        <v>0.99409997463226318</v>
      </c>
      <c r="Q312" s="1">
        <v>-3.2551999092102051</v>
      </c>
      <c r="R312" s="1">
        <v>102.86204528808594</v>
      </c>
      <c r="S312" t="b">
        <v>1</v>
      </c>
      <c r="T312" s="1">
        <v>0.32092915632851032</v>
      </c>
      <c r="U312" t="b">
        <v>1</v>
      </c>
      <c r="V312">
        <v>3</v>
      </c>
      <c r="W312">
        <v>18</v>
      </c>
      <c r="X312" t="s">
        <v>108</v>
      </c>
      <c r="Y312" t="s">
        <v>37</v>
      </c>
      <c r="Z312" s="1">
        <v>0.96212783432644411</v>
      </c>
      <c r="AA312" t="s">
        <v>109</v>
      </c>
      <c r="AB312" t="s">
        <v>109</v>
      </c>
      <c r="AC312" t="s">
        <v>109</v>
      </c>
      <c r="AD312" t="s">
        <v>109</v>
      </c>
      <c r="AE312" t="s">
        <v>109</v>
      </c>
      <c r="AF312" t="s">
        <v>109</v>
      </c>
      <c r="AG312" s="1">
        <v>78.164466857910156</v>
      </c>
      <c r="AH312" t="s">
        <v>37</v>
      </c>
      <c r="AI312" t="s">
        <v>37</v>
      </c>
      <c r="AJ312" t="s">
        <v>37</v>
      </c>
    </row>
    <row r="313" spans="1:36" x14ac:dyDescent="0.15">
      <c r="A313">
        <v>370</v>
      </c>
      <c r="B313" t="s">
        <v>396</v>
      </c>
      <c r="C313" t="b">
        <v>0</v>
      </c>
      <c r="D313" t="s">
        <v>128</v>
      </c>
      <c r="E313" t="s">
        <v>370</v>
      </c>
      <c r="F313" t="s">
        <v>105</v>
      </c>
      <c r="G313" t="s">
        <v>106</v>
      </c>
      <c r="H313" t="s">
        <v>107</v>
      </c>
      <c r="I313" s="41">
        <v>23.052841186523438</v>
      </c>
      <c r="J313" s="1">
        <v>23.042961120605469</v>
      </c>
      <c r="K313" s="1">
        <v>1.3973872177302837E-2</v>
      </c>
      <c r="L313" s="41">
        <v>1004.5791625976562</v>
      </c>
      <c r="M313" s="1">
        <v>1011.6498413085938</v>
      </c>
      <c r="N313" s="1">
        <v>9.9994497299194336</v>
      </c>
      <c r="O313" s="1">
        <v>32.824901580810547</v>
      </c>
      <c r="P313" s="1">
        <v>0.99409997463226318</v>
      </c>
      <c r="Q313" s="1">
        <v>-3.2551999092102051</v>
      </c>
      <c r="R313" s="1">
        <v>102.86204528808594</v>
      </c>
      <c r="S313" t="b">
        <v>1</v>
      </c>
      <c r="T313" s="1">
        <v>0.32092915632851032</v>
      </c>
      <c r="U313" t="b">
        <v>1</v>
      </c>
      <c r="V313">
        <v>3</v>
      </c>
      <c r="W313">
        <v>16</v>
      </c>
      <c r="X313" t="s">
        <v>108</v>
      </c>
      <c r="Y313" t="s">
        <v>37</v>
      </c>
      <c r="Z313" s="1">
        <v>0.94654950683808037</v>
      </c>
      <c r="AA313" t="s">
        <v>109</v>
      </c>
      <c r="AB313" t="s">
        <v>109</v>
      </c>
      <c r="AC313" t="s">
        <v>109</v>
      </c>
      <c r="AD313" t="s">
        <v>109</v>
      </c>
      <c r="AE313" t="s">
        <v>109</v>
      </c>
      <c r="AF313" t="s">
        <v>109</v>
      </c>
      <c r="AG313" s="1">
        <v>78.164466857910156</v>
      </c>
      <c r="AH313" t="s">
        <v>37</v>
      </c>
      <c r="AI313" t="s">
        <v>37</v>
      </c>
      <c r="AJ313" t="s">
        <v>37</v>
      </c>
    </row>
    <row r="314" spans="1:36" x14ac:dyDescent="0.15">
      <c r="A314">
        <v>371</v>
      </c>
      <c r="B314" t="s">
        <v>397</v>
      </c>
      <c r="C314" t="b">
        <v>0</v>
      </c>
      <c r="D314" t="s">
        <v>130</v>
      </c>
      <c r="E314" t="s">
        <v>370</v>
      </c>
      <c r="F314" t="s">
        <v>105</v>
      </c>
      <c r="G314" t="s">
        <v>106</v>
      </c>
      <c r="H314" t="s">
        <v>107</v>
      </c>
      <c r="I314" s="41">
        <v>22.915441513061523</v>
      </c>
      <c r="J314" s="1">
        <v>22.965240478515625</v>
      </c>
      <c r="K314" s="1">
        <v>7.0425026118755341E-2</v>
      </c>
      <c r="L314" s="41">
        <v>1107.1168212890625</v>
      </c>
      <c r="M314" s="1">
        <v>1069.460693359375</v>
      </c>
      <c r="N314" s="1">
        <v>53.253807067871094</v>
      </c>
      <c r="O314" s="1">
        <v>32.824901580810547</v>
      </c>
      <c r="P314" s="1">
        <v>0.99409997463226318</v>
      </c>
      <c r="Q314" s="1">
        <v>-3.2551999092102051</v>
      </c>
      <c r="R314" s="1">
        <v>102.86204528808594</v>
      </c>
      <c r="S314" t="b">
        <v>1</v>
      </c>
      <c r="T314" s="1">
        <v>0.32092915632851032</v>
      </c>
      <c r="U314" t="b">
        <v>1</v>
      </c>
      <c r="V314">
        <v>3</v>
      </c>
      <c r="W314">
        <v>17</v>
      </c>
      <c r="X314" t="s">
        <v>108</v>
      </c>
      <c r="Y314" t="s">
        <v>37</v>
      </c>
      <c r="Z314" s="1">
        <v>0.93210475939603699</v>
      </c>
      <c r="AA314" t="s">
        <v>109</v>
      </c>
      <c r="AB314" t="s">
        <v>109</v>
      </c>
      <c r="AC314" t="s">
        <v>109</v>
      </c>
      <c r="AD314" t="s">
        <v>109</v>
      </c>
      <c r="AE314" t="s">
        <v>109</v>
      </c>
      <c r="AF314" t="s">
        <v>109</v>
      </c>
      <c r="AG314" s="1">
        <v>78.164466857910156</v>
      </c>
      <c r="AH314" t="s">
        <v>37</v>
      </c>
      <c r="AI314" t="s">
        <v>37</v>
      </c>
      <c r="AJ314" t="s">
        <v>37</v>
      </c>
    </row>
    <row r="315" spans="1:36" x14ac:dyDescent="0.15">
      <c r="A315">
        <v>372</v>
      </c>
      <c r="B315" t="s">
        <v>398</v>
      </c>
      <c r="C315" t="b">
        <v>0</v>
      </c>
      <c r="D315" t="s">
        <v>132</v>
      </c>
      <c r="E315" t="s">
        <v>370</v>
      </c>
      <c r="F315" t="s">
        <v>105</v>
      </c>
      <c r="G315" t="s">
        <v>106</v>
      </c>
      <c r="H315" t="s">
        <v>107</v>
      </c>
      <c r="I315" s="41">
        <v>23.156276702880859</v>
      </c>
      <c r="J315" s="1">
        <v>23.129264831542969</v>
      </c>
      <c r="K315" s="1">
        <v>3.8201902061700821E-2</v>
      </c>
      <c r="L315" s="41">
        <v>933.70281982421875</v>
      </c>
      <c r="M315" s="1">
        <v>951.8890380859375</v>
      </c>
      <c r="N315" s="1">
        <v>25.719152450561523</v>
      </c>
      <c r="O315" s="1">
        <v>32.824901580810547</v>
      </c>
      <c r="P315" s="1">
        <v>0.99409997463226318</v>
      </c>
      <c r="Q315" s="1">
        <v>-3.2551999092102051</v>
      </c>
      <c r="R315" s="1">
        <v>102.86204528808594</v>
      </c>
      <c r="S315" t="b">
        <v>1</v>
      </c>
      <c r="T315" s="1">
        <v>0.32092915632851032</v>
      </c>
      <c r="U315" t="b">
        <v>1</v>
      </c>
      <c r="V315">
        <v>3</v>
      </c>
      <c r="W315">
        <v>17</v>
      </c>
      <c r="X315" t="s">
        <v>108</v>
      </c>
      <c r="Y315" t="s">
        <v>37</v>
      </c>
      <c r="Z315" s="1">
        <v>0.95511577967307959</v>
      </c>
      <c r="AA315" t="s">
        <v>109</v>
      </c>
      <c r="AB315" t="s">
        <v>109</v>
      </c>
      <c r="AC315" t="s">
        <v>109</v>
      </c>
      <c r="AD315" t="s">
        <v>109</v>
      </c>
      <c r="AE315" t="s">
        <v>109</v>
      </c>
      <c r="AF315" t="s">
        <v>109</v>
      </c>
      <c r="AG315" s="1">
        <v>78.164466857910156</v>
      </c>
      <c r="AH315" t="s">
        <v>37</v>
      </c>
      <c r="AI315" t="s">
        <v>37</v>
      </c>
      <c r="AJ315" t="s">
        <v>37</v>
      </c>
    </row>
    <row r="316" spans="1:36" x14ac:dyDescent="0.15">
      <c r="A316">
        <v>373</v>
      </c>
      <c r="B316" t="s">
        <v>399</v>
      </c>
      <c r="C316" t="b">
        <v>0</v>
      </c>
      <c r="D316" t="s">
        <v>37</v>
      </c>
      <c r="E316" t="s">
        <v>370</v>
      </c>
      <c r="F316" t="s">
        <v>134</v>
      </c>
      <c r="G316" t="s">
        <v>106</v>
      </c>
      <c r="H316" t="s">
        <v>107</v>
      </c>
      <c r="I316" s="41">
        <v>23.026388168334961</v>
      </c>
      <c r="J316" s="1">
        <v>23.056686401367188</v>
      </c>
      <c r="K316" s="1">
        <v>4.2849522083997726E-2</v>
      </c>
      <c r="L316" s="41">
        <v>1000</v>
      </c>
      <c r="M316" t="s">
        <v>37</v>
      </c>
      <c r="N316" t="s">
        <v>37</v>
      </c>
      <c r="O316" s="1">
        <v>32.824901580810547</v>
      </c>
      <c r="P316" s="1">
        <v>0.99409997463226318</v>
      </c>
      <c r="Q316" s="1">
        <v>-3.2551999092102051</v>
      </c>
      <c r="R316" s="1">
        <v>102.86204528808594</v>
      </c>
      <c r="S316" t="b">
        <v>1</v>
      </c>
      <c r="T316" s="1">
        <v>0.32092915632851032</v>
      </c>
      <c r="U316" t="b">
        <v>1</v>
      </c>
      <c r="V316">
        <v>3</v>
      </c>
      <c r="W316">
        <v>17</v>
      </c>
      <c r="X316" t="s">
        <v>108</v>
      </c>
      <c r="Y316" t="s">
        <v>37</v>
      </c>
      <c r="Z316" s="1">
        <v>0.9528622998283941</v>
      </c>
      <c r="AA316" t="s">
        <v>109</v>
      </c>
      <c r="AB316" t="s">
        <v>109</v>
      </c>
      <c r="AC316" t="s">
        <v>109</v>
      </c>
      <c r="AD316" t="s">
        <v>109</v>
      </c>
      <c r="AE316" t="s">
        <v>109</v>
      </c>
      <c r="AF316" t="s">
        <v>109</v>
      </c>
      <c r="AG316" s="1">
        <v>78.252853393554688</v>
      </c>
      <c r="AH316" t="s">
        <v>37</v>
      </c>
      <c r="AI316" t="s">
        <v>37</v>
      </c>
      <c r="AJ316" t="s">
        <v>37</v>
      </c>
    </row>
    <row r="317" spans="1:36" x14ac:dyDescent="0.15">
      <c r="A317">
        <v>374</v>
      </c>
      <c r="B317" t="s">
        <v>400</v>
      </c>
      <c r="C317" t="b">
        <v>0</v>
      </c>
      <c r="D317" t="s">
        <v>37</v>
      </c>
      <c r="E317" t="s">
        <v>370</v>
      </c>
      <c r="F317" t="s">
        <v>134</v>
      </c>
      <c r="G317" t="s">
        <v>106</v>
      </c>
      <c r="H317" t="s">
        <v>107</v>
      </c>
      <c r="I317" s="41">
        <v>26.293561935424805</v>
      </c>
      <c r="J317" s="1">
        <v>26.167181015014648</v>
      </c>
      <c r="K317" s="1">
        <v>0.17872960865497589</v>
      </c>
      <c r="L317" s="41">
        <v>100</v>
      </c>
      <c r="M317" t="s">
        <v>37</v>
      </c>
      <c r="N317" t="s">
        <v>37</v>
      </c>
      <c r="O317" s="1">
        <v>32.824901580810547</v>
      </c>
      <c r="P317" s="1">
        <v>0.99409997463226318</v>
      </c>
      <c r="Q317" s="1">
        <v>-3.2551999092102051</v>
      </c>
      <c r="R317" s="1">
        <v>102.86204528808594</v>
      </c>
      <c r="S317" t="b">
        <v>1</v>
      </c>
      <c r="T317" s="1">
        <v>0.32092915632851032</v>
      </c>
      <c r="U317" t="b">
        <v>1</v>
      </c>
      <c r="V317">
        <v>3</v>
      </c>
      <c r="W317">
        <v>20</v>
      </c>
      <c r="X317" t="s">
        <v>108</v>
      </c>
      <c r="Y317" t="s">
        <v>37</v>
      </c>
      <c r="Z317" s="1">
        <v>0.97491218480153352</v>
      </c>
      <c r="AA317" t="s">
        <v>109</v>
      </c>
      <c r="AB317" t="s">
        <v>109</v>
      </c>
      <c r="AC317" t="s">
        <v>109</v>
      </c>
      <c r="AD317" t="s">
        <v>109</v>
      </c>
      <c r="AE317" t="s">
        <v>109</v>
      </c>
      <c r="AF317" t="s">
        <v>109</v>
      </c>
      <c r="AG317" s="1">
        <v>78.139488220214844</v>
      </c>
      <c r="AH317" t="s">
        <v>37</v>
      </c>
      <c r="AI317" t="s">
        <v>37</v>
      </c>
      <c r="AJ317" t="s">
        <v>37</v>
      </c>
    </row>
    <row r="318" spans="1:36" x14ac:dyDescent="0.15">
      <c r="A318">
        <v>375</v>
      </c>
      <c r="B318" t="s">
        <v>401</v>
      </c>
      <c r="C318" t="b">
        <v>0</v>
      </c>
      <c r="D318" t="s">
        <v>37</v>
      </c>
      <c r="E318" t="s">
        <v>370</v>
      </c>
      <c r="F318" t="s">
        <v>134</v>
      </c>
      <c r="G318" t="s">
        <v>106</v>
      </c>
      <c r="H318" t="s">
        <v>107</v>
      </c>
      <c r="I318" s="41">
        <v>30.022016525268555</v>
      </c>
      <c r="J318" s="1">
        <v>29.871227264404297</v>
      </c>
      <c r="K318" s="1">
        <v>0.2132495641708374</v>
      </c>
      <c r="L318" s="41">
        <v>10</v>
      </c>
      <c r="M318" t="s">
        <v>37</v>
      </c>
      <c r="N318" t="s">
        <v>37</v>
      </c>
      <c r="O318" s="1">
        <v>32.824901580810547</v>
      </c>
      <c r="P318" s="1">
        <v>0.99409997463226318</v>
      </c>
      <c r="Q318" s="1">
        <v>-3.2551999092102051</v>
      </c>
      <c r="R318" s="1">
        <v>102.86204528808594</v>
      </c>
      <c r="S318" t="b">
        <v>1</v>
      </c>
      <c r="T318" s="1">
        <v>0.32092915632851032</v>
      </c>
      <c r="U318" t="b">
        <v>1</v>
      </c>
      <c r="V318">
        <v>3</v>
      </c>
      <c r="W318">
        <v>24</v>
      </c>
      <c r="X318" t="s">
        <v>108</v>
      </c>
      <c r="Y318" t="s">
        <v>37</v>
      </c>
      <c r="Z318" s="1">
        <v>0.97463390909328984</v>
      </c>
      <c r="AA318" t="s">
        <v>109</v>
      </c>
      <c r="AB318" t="s">
        <v>109</v>
      </c>
      <c r="AC318" t="s">
        <v>109</v>
      </c>
      <c r="AD318" t="s">
        <v>109</v>
      </c>
      <c r="AE318" t="s">
        <v>109</v>
      </c>
      <c r="AF318" t="s">
        <v>109</v>
      </c>
      <c r="AG318" s="1">
        <v>78.139488220214844</v>
      </c>
      <c r="AH318" t="s">
        <v>37</v>
      </c>
      <c r="AI318" t="s">
        <v>37</v>
      </c>
      <c r="AJ318" t="s">
        <v>37</v>
      </c>
    </row>
    <row r="319" spans="1:36" x14ac:dyDescent="0.15">
      <c r="A319">
        <v>376</v>
      </c>
      <c r="B319" t="s">
        <v>402</v>
      </c>
      <c r="C319" t="b">
        <v>0</v>
      </c>
      <c r="D319" t="s">
        <v>37</v>
      </c>
      <c r="E319" t="s">
        <v>370</v>
      </c>
      <c r="F319" t="s">
        <v>134</v>
      </c>
      <c r="G319" t="s">
        <v>106</v>
      </c>
      <c r="H319" t="s">
        <v>107</v>
      </c>
      <c r="I319" s="41">
        <v>32.305801391601562</v>
      </c>
      <c r="J319" s="1">
        <v>32.672981262207031</v>
      </c>
      <c r="K319" s="1">
        <v>0.51926803588867188</v>
      </c>
      <c r="L319" s="41">
        <v>1</v>
      </c>
      <c r="M319" t="s">
        <v>37</v>
      </c>
      <c r="N319" t="s">
        <v>37</v>
      </c>
      <c r="O319" s="1">
        <v>32.824901580810547</v>
      </c>
      <c r="P319" s="1">
        <v>0.99409997463226318</v>
      </c>
      <c r="Q319" s="1">
        <v>-3.2551999092102051</v>
      </c>
      <c r="R319" s="1">
        <v>102.86204528808594</v>
      </c>
      <c r="S319" t="b">
        <v>1</v>
      </c>
      <c r="T319" s="1">
        <v>0.32092915632851032</v>
      </c>
      <c r="U319" t="b">
        <v>1</v>
      </c>
      <c r="V319">
        <v>3</v>
      </c>
      <c r="W319">
        <v>25</v>
      </c>
      <c r="X319" t="s">
        <v>108</v>
      </c>
      <c r="Y319" t="s">
        <v>37</v>
      </c>
      <c r="Z319" s="1">
        <v>0.96830205172409589</v>
      </c>
      <c r="AA319" t="s">
        <v>109</v>
      </c>
      <c r="AB319" t="s">
        <v>109</v>
      </c>
      <c r="AC319" t="s">
        <v>109</v>
      </c>
      <c r="AD319" t="s">
        <v>109</v>
      </c>
      <c r="AE319" t="s">
        <v>110</v>
      </c>
      <c r="AF319" t="s">
        <v>109</v>
      </c>
      <c r="AG319" s="1">
        <v>78.026115417480469</v>
      </c>
      <c r="AH319" t="s">
        <v>37</v>
      </c>
      <c r="AI319" t="s">
        <v>37</v>
      </c>
      <c r="AJ319" t="s">
        <v>37</v>
      </c>
    </row>
    <row r="320" spans="1:36" x14ac:dyDescent="0.15">
      <c r="A320">
        <v>377</v>
      </c>
      <c r="B320" t="s">
        <v>403</v>
      </c>
      <c r="C320" t="b">
        <v>0</v>
      </c>
      <c r="D320" t="s">
        <v>37</v>
      </c>
      <c r="E320" t="s">
        <v>370</v>
      </c>
      <c r="F320" t="s">
        <v>141</v>
      </c>
      <c r="G320" t="s">
        <v>106</v>
      </c>
      <c r="H320" t="s">
        <v>107</v>
      </c>
      <c r="I320" s="40" t="s">
        <v>138</v>
      </c>
      <c r="J320" t="s">
        <v>37</v>
      </c>
      <c r="K320" t="s">
        <v>37</v>
      </c>
      <c r="L320" s="40" t="s">
        <v>37</v>
      </c>
      <c r="M320" t="s">
        <v>37</v>
      </c>
      <c r="N320" t="s">
        <v>37</v>
      </c>
      <c r="O320" s="1">
        <v>32.824901580810547</v>
      </c>
      <c r="P320" s="1">
        <v>0.99409997463226318</v>
      </c>
      <c r="Q320" s="1">
        <v>-3.2551999092102051</v>
      </c>
      <c r="R320" s="1">
        <v>102.86204528808594</v>
      </c>
      <c r="S320" t="b">
        <v>1</v>
      </c>
      <c r="T320" s="1">
        <v>0.32092915632851032</v>
      </c>
      <c r="U320" t="b">
        <v>1</v>
      </c>
      <c r="V320">
        <v>3</v>
      </c>
      <c r="W320">
        <v>39</v>
      </c>
      <c r="X320" t="s">
        <v>139</v>
      </c>
      <c r="Y320" t="s">
        <v>37</v>
      </c>
      <c r="Z320" s="1">
        <v>0</v>
      </c>
      <c r="AA320" t="s">
        <v>109</v>
      </c>
      <c r="AB320" t="s">
        <v>109</v>
      </c>
      <c r="AC320" t="s">
        <v>109</v>
      </c>
      <c r="AD320" t="s">
        <v>109</v>
      </c>
      <c r="AE320" t="s">
        <v>109</v>
      </c>
      <c r="AF320" t="s">
        <v>109</v>
      </c>
      <c r="AG320" s="1">
        <v>65.686050415039062</v>
      </c>
      <c r="AH320" t="s">
        <v>37</v>
      </c>
      <c r="AI320" t="s">
        <v>37</v>
      </c>
      <c r="AJ320" t="s">
        <v>37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5679-DA9D-1B47-82D2-FB2773AC2F55}">
  <dimension ref="A1:T62"/>
  <sheetViews>
    <sheetView topLeftCell="A22" workbookViewId="0">
      <selection activeCell="A37" sqref="A37:I38"/>
    </sheetView>
  </sheetViews>
  <sheetFormatPr baseColWidth="10" defaultRowHeight="13" x14ac:dyDescent="0.15"/>
  <cols>
    <col min="1" max="16384" width="10.83203125" style="47"/>
  </cols>
  <sheetData>
    <row r="1" spans="1:20" ht="14" x14ac:dyDescent="0.2">
      <c r="A1" s="43"/>
      <c r="B1" s="44"/>
      <c r="C1" s="44"/>
      <c r="D1" s="44"/>
      <c r="E1" s="44"/>
      <c r="F1" s="44"/>
      <c r="G1" s="45"/>
      <c r="H1" s="44"/>
      <c r="I1" s="44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ht="14" x14ac:dyDescent="0.2">
      <c r="A2" s="43"/>
      <c r="B2" s="44"/>
      <c r="C2" s="44"/>
      <c r="D2" s="44"/>
      <c r="E2" s="44"/>
      <c r="F2" s="44"/>
      <c r="G2" s="45"/>
      <c r="H2" s="44"/>
      <c r="I2" s="44"/>
      <c r="J2" s="46"/>
      <c r="K2" s="46"/>
      <c r="L2" s="46"/>
      <c r="M2" s="46"/>
      <c r="N2" s="84"/>
      <c r="O2" s="84"/>
      <c r="P2" s="84"/>
      <c r="Q2" s="84"/>
      <c r="R2" s="84"/>
      <c r="S2" s="84"/>
    </row>
    <row r="3" spans="1:20" ht="14" x14ac:dyDescent="0.2">
      <c r="A3" s="48" t="s">
        <v>446</v>
      </c>
      <c r="B3" s="41">
        <v>23.939090728759766</v>
      </c>
      <c r="C3" s="41">
        <v>23.493595123291016</v>
      </c>
      <c r="D3" s="41">
        <v>23.416744232177734</v>
      </c>
      <c r="E3" s="41">
        <v>23.315694808959961</v>
      </c>
      <c r="F3" s="41">
        <v>23.575700759887695</v>
      </c>
      <c r="G3" s="41">
        <v>23.044023513793945</v>
      </c>
      <c r="H3" s="41">
        <v>23.628690719604492</v>
      </c>
      <c r="I3" s="41">
        <v>25.851886749267578</v>
      </c>
      <c r="J3" s="41">
        <v>23.564273834228516</v>
      </c>
      <c r="K3" s="41">
        <v>23.691818237304688</v>
      </c>
      <c r="L3" s="41">
        <v>23.665643692016602</v>
      </c>
      <c r="M3" s="41">
        <v>23.694147109985352</v>
      </c>
      <c r="N3" s="85"/>
      <c r="O3" s="86"/>
      <c r="P3" s="86"/>
      <c r="Q3" s="86"/>
      <c r="R3" s="86"/>
      <c r="S3" s="84"/>
    </row>
    <row r="4" spans="1:20" ht="14" x14ac:dyDescent="0.2">
      <c r="A4" s="48" t="s">
        <v>447</v>
      </c>
      <c r="B4" s="41">
        <v>23.490222930908203</v>
      </c>
      <c r="C4" s="41">
        <v>23.513471603393555</v>
      </c>
      <c r="D4" s="41">
        <v>23.534181594848633</v>
      </c>
      <c r="E4" s="41">
        <v>23.195892333984375</v>
      </c>
      <c r="F4" s="41">
        <v>23.663047790527344</v>
      </c>
      <c r="G4" s="41">
        <v>23.249107360839844</v>
      </c>
      <c r="H4" s="41">
        <v>23.527719497680664</v>
      </c>
      <c r="I4" s="41">
        <v>25.965728759765625</v>
      </c>
      <c r="J4" s="41">
        <v>23.61195182800293</v>
      </c>
      <c r="K4" s="41">
        <v>23.805793762207031</v>
      </c>
      <c r="L4" s="41">
        <v>23.555137634277344</v>
      </c>
      <c r="M4" s="41">
        <v>23.891630172729492</v>
      </c>
      <c r="N4" s="85"/>
      <c r="O4" s="86"/>
      <c r="P4" s="86"/>
      <c r="Q4" s="86"/>
      <c r="R4" s="86"/>
      <c r="S4" s="84"/>
    </row>
    <row r="5" spans="1:20" ht="14" x14ac:dyDescent="0.2">
      <c r="A5" s="49"/>
      <c r="B5" s="50"/>
      <c r="C5" s="50"/>
      <c r="D5" s="50"/>
      <c r="E5" s="50"/>
      <c r="F5" s="50"/>
      <c r="G5" s="50"/>
      <c r="H5" s="46"/>
      <c r="I5" s="46"/>
      <c r="J5" s="46"/>
      <c r="K5" s="46"/>
      <c r="L5" s="46"/>
      <c r="M5" s="46"/>
      <c r="N5" s="87"/>
      <c r="O5" s="87"/>
      <c r="P5" s="87"/>
      <c r="Q5" s="87"/>
      <c r="R5" s="87"/>
      <c r="S5" s="84"/>
    </row>
    <row r="6" spans="1:20" ht="14" x14ac:dyDescent="0.2">
      <c r="A6" s="51" t="s">
        <v>448</v>
      </c>
      <c r="B6" s="42">
        <v>17.138822555541992</v>
      </c>
      <c r="C6" s="42">
        <v>16.858625411987305</v>
      </c>
      <c r="D6" s="42">
        <v>16.471931457519531</v>
      </c>
      <c r="E6" s="42">
        <v>16.960319519042969</v>
      </c>
      <c r="F6" s="42">
        <v>16.903663635253906</v>
      </c>
      <c r="G6" s="42">
        <v>16.417707443237305</v>
      </c>
      <c r="H6" s="42">
        <v>16.740396499633789</v>
      </c>
      <c r="I6" s="42">
        <v>16.37739372253418</v>
      </c>
      <c r="J6" s="42">
        <v>16.811052322387695</v>
      </c>
      <c r="K6" s="42">
        <v>16.698535919189453</v>
      </c>
      <c r="L6" s="42">
        <v>16.846296310424805</v>
      </c>
      <c r="M6" s="42">
        <v>16.792266845703125</v>
      </c>
      <c r="N6" s="88"/>
      <c r="O6" s="87"/>
      <c r="P6" s="87"/>
      <c r="Q6" s="87"/>
      <c r="R6" s="87"/>
      <c r="S6" s="84"/>
    </row>
    <row r="7" spans="1:20" ht="14" x14ac:dyDescent="0.2">
      <c r="A7" s="52" t="s">
        <v>449</v>
      </c>
      <c r="B7" s="42">
        <v>17.136606216430664</v>
      </c>
      <c r="C7" s="42">
        <v>16.90423583984375</v>
      </c>
      <c r="D7" s="42">
        <v>16.829193115234375</v>
      </c>
      <c r="E7" s="42">
        <v>16.572029113769531</v>
      </c>
      <c r="F7" s="42">
        <v>16.993927001953125</v>
      </c>
      <c r="G7" s="42">
        <v>16.53892707824707</v>
      </c>
      <c r="H7" s="42">
        <v>16.759067535400391</v>
      </c>
      <c r="I7" s="42">
        <v>16.511470794677734</v>
      </c>
      <c r="J7" s="42">
        <v>16.845577239990234</v>
      </c>
      <c r="K7" s="42">
        <v>16.793489456176758</v>
      </c>
      <c r="L7" s="42">
        <v>16.932094573974609</v>
      </c>
      <c r="M7" s="42">
        <v>16.943742752075195</v>
      </c>
      <c r="N7" s="85"/>
      <c r="O7" s="87"/>
      <c r="P7" s="87"/>
      <c r="Q7" s="87"/>
      <c r="R7" s="87"/>
      <c r="S7" s="84"/>
    </row>
    <row r="8" spans="1:20" ht="14" x14ac:dyDescent="0.2">
      <c r="A8" s="49"/>
      <c r="B8" s="53"/>
      <c r="C8" s="53"/>
      <c r="D8" s="53"/>
      <c r="E8" s="53"/>
      <c r="F8" s="53"/>
      <c r="G8" s="53"/>
      <c r="H8" s="44"/>
      <c r="I8" s="44"/>
      <c r="J8" s="46"/>
      <c r="K8" s="46"/>
      <c r="L8" s="46"/>
      <c r="M8" s="46"/>
      <c r="N8" s="84"/>
      <c r="O8" s="84"/>
      <c r="P8" s="84"/>
      <c r="Q8" s="84"/>
      <c r="R8" s="84"/>
      <c r="S8" s="84"/>
    </row>
    <row r="9" spans="1:20" ht="14" x14ac:dyDescent="0.2">
      <c r="A9" s="49"/>
      <c r="B9" s="53"/>
      <c r="C9" s="53"/>
      <c r="D9" s="53"/>
      <c r="E9" s="53"/>
      <c r="F9" s="53"/>
      <c r="G9" s="53"/>
      <c r="H9" s="44"/>
      <c r="I9" s="44"/>
      <c r="J9" s="46"/>
      <c r="K9" s="46"/>
      <c r="L9" s="46"/>
      <c r="M9" s="46"/>
      <c r="N9" s="84"/>
      <c r="O9" s="84"/>
      <c r="P9" s="84"/>
      <c r="Q9" s="84"/>
      <c r="R9" s="84"/>
      <c r="S9" s="84"/>
    </row>
    <row r="10" spans="1:20" ht="14" x14ac:dyDescent="0.2">
      <c r="A10" s="54" t="s">
        <v>450</v>
      </c>
      <c r="B10" s="55"/>
      <c r="C10" s="55"/>
      <c r="D10" s="55"/>
      <c r="E10" s="55"/>
      <c r="F10" s="55"/>
      <c r="G10" s="55"/>
      <c r="H10" s="44"/>
      <c r="I10" s="44"/>
      <c r="J10" s="46"/>
      <c r="K10" s="46"/>
      <c r="L10" s="46"/>
      <c r="M10" s="46"/>
      <c r="N10" s="84"/>
      <c r="O10" s="84"/>
      <c r="P10" s="84"/>
      <c r="Q10" s="84"/>
      <c r="R10" s="84"/>
      <c r="S10" s="84"/>
    </row>
    <row r="11" spans="1:20" ht="14" x14ac:dyDescent="0.2">
      <c r="A11" s="48">
        <v>1</v>
      </c>
      <c r="B11" s="41">
        <v>700.1209716796875</v>
      </c>
      <c r="C11" s="41">
        <v>932.8046875</v>
      </c>
      <c r="D11" s="41">
        <v>980.13995361328125</v>
      </c>
      <c r="E11" s="41">
        <v>1046.0548095703125</v>
      </c>
      <c r="F11" s="41">
        <v>884.75592041015625</v>
      </c>
      <c r="G11" s="41">
        <v>1246.0875244140625</v>
      </c>
      <c r="H11" s="41">
        <v>855.06805419921875</v>
      </c>
      <c r="I11" s="41">
        <v>204.22564697265625</v>
      </c>
      <c r="J11" s="41">
        <v>891.29180908203125</v>
      </c>
      <c r="K11" s="41">
        <v>820.99810791015625</v>
      </c>
      <c r="L11" s="41">
        <v>834.95660400390625</v>
      </c>
      <c r="M11" s="41">
        <v>819.76751708984375</v>
      </c>
      <c r="N11" s="85"/>
      <c r="O11" s="84"/>
      <c r="P11" s="84"/>
      <c r="Q11" s="84"/>
      <c r="R11" s="84"/>
      <c r="S11" s="84"/>
    </row>
    <row r="12" spans="1:20" ht="14" x14ac:dyDescent="0.2">
      <c r="A12" s="48">
        <v>2</v>
      </c>
      <c r="B12" s="41">
        <v>934.8330078125</v>
      </c>
      <c r="C12" s="41">
        <v>920.93865966796875</v>
      </c>
      <c r="D12" s="41">
        <v>908.735595703125</v>
      </c>
      <c r="E12" s="41">
        <v>1129.9691162109375</v>
      </c>
      <c r="F12" s="41">
        <v>836.35382080078125</v>
      </c>
      <c r="G12" s="41">
        <v>1091.8948974609375</v>
      </c>
      <c r="H12" s="41">
        <v>912.52587890625</v>
      </c>
      <c r="I12" s="41">
        <v>189.78657531738281</v>
      </c>
      <c r="J12" s="41">
        <v>864.33685302734375</v>
      </c>
      <c r="K12" s="41">
        <v>762.8865966796875</v>
      </c>
      <c r="L12" s="41">
        <v>896.55218505859375</v>
      </c>
      <c r="M12" s="41">
        <v>721.8536376953125</v>
      </c>
      <c r="N12" s="85"/>
      <c r="O12" s="84"/>
      <c r="P12" s="84"/>
      <c r="Q12" s="84"/>
      <c r="R12" s="84"/>
      <c r="S12" s="84"/>
    </row>
    <row r="13" spans="1:20" ht="14" x14ac:dyDescent="0.2">
      <c r="A13" s="56" t="s">
        <v>451</v>
      </c>
      <c r="B13" s="57">
        <f t="shared" ref="B13:M13" si="0">AVERAGE(B11:B12)</f>
        <v>817.47698974609375</v>
      </c>
      <c r="C13" s="57">
        <f t="shared" si="0"/>
        <v>926.87167358398438</v>
      </c>
      <c r="D13" s="57">
        <f t="shared" si="0"/>
        <v>944.43777465820312</v>
      </c>
      <c r="E13" s="57">
        <f t="shared" si="0"/>
        <v>1088.011962890625</v>
      </c>
      <c r="F13" s="57">
        <f t="shared" si="0"/>
        <v>860.55487060546875</v>
      </c>
      <c r="G13" s="57">
        <f t="shared" si="0"/>
        <v>1168.9912109375</v>
      </c>
      <c r="H13" s="58">
        <f t="shared" si="0"/>
        <v>883.79696655273438</v>
      </c>
      <c r="I13" s="58">
        <f t="shared" si="0"/>
        <v>197.00611114501953</v>
      </c>
      <c r="J13" s="58">
        <f t="shared" si="0"/>
        <v>877.8143310546875</v>
      </c>
      <c r="K13" s="58">
        <f t="shared" si="0"/>
        <v>791.94235229492188</v>
      </c>
      <c r="L13" s="58">
        <f t="shared" si="0"/>
        <v>865.75439453125</v>
      </c>
      <c r="M13" s="78">
        <f t="shared" si="0"/>
        <v>770.81057739257812</v>
      </c>
      <c r="N13" s="89"/>
      <c r="O13" s="89"/>
      <c r="P13" s="89"/>
      <c r="Q13" s="89"/>
      <c r="R13" s="89"/>
      <c r="S13" s="84"/>
    </row>
    <row r="14" spans="1:20" ht="14" x14ac:dyDescent="0.2">
      <c r="A14" s="48" t="s">
        <v>452</v>
      </c>
      <c r="B14" s="59">
        <f t="shared" ref="B14:M14" si="1">STDEV(B11:B12)</f>
        <v>165.96647237561368</v>
      </c>
      <c r="C14" s="59">
        <f t="shared" si="1"/>
        <v>8.390548745777604</v>
      </c>
      <c r="D14" s="59">
        <f t="shared" si="1"/>
        <v>50.490505684542782</v>
      </c>
      <c r="E14" s="59">
        <f t="shared" si="1"/>
        <v>59.336375264153276</v>
      </c>
      <c r="F14" s="59">
        <f t="shared" si="1"/>
        <v>34.225452857455807</v>
      </c>
      <c r="G14" s="59">
        <f t="shared" si="1"/>
        <v>109.03065212752232</v>
      </c>
      <c r="H14" s="59">
        <f t="shared" si="1"/>
        <v>40.628817482569751</v>
      </c>
      <c r="I14" s="59">
        <f t="shared" si="1"/>
        <v>10.209965481482316</v>
      </c>
      <c r="J14" s="59">
        <f t="shared" si="1"/>
        <v>19.060032212854917</v>
      </c>
      <c r="K14" s="59">
        <f t="shared" si="1"/>
        <v>41.091043656062666</v>
      </c>
      <c r="L14" s="59">
        <f t="shared" si="1"/>
        <v>43.554653054895169</v>
      </c>
      <c r="M14" s="79">
        <f t="shared" si="1"/>
        <v>69.235568092154807</v>
      </c>
      <c r="N14" s="90"/>
      <c r="O14" s="90"/>
      <c r="P14" s="90"/>
      <c r="Q14" s="90"/>
      <c r="R14" s="90"/>
      <c r="S14" s="84"/>
    </row>
    <row r="15" spans="1:20" ht="14" x14ac:dyDescent="0.2">
      <c r="A15" s="49"/>
      <c r="B15" s="60"/>
      <c r="C15" s="60"/>
      <c r="D15" s="60"/>
      <c r="E15" s="60"/>
      <c r="F15" s="60"/>
      <c r="G15" s="45"/>
      <c r="H15" s="44"/>
      <c r="I15" s="44"/>
      <c r="J15" s="46"/>
      <c r="K15" s="46"/>
      <c r="L15" s="46"/>
      <c r="M15" s="46"/>
      <c r="N15" s="84"/>
      <c r="O15" s="84"/>
      <c r="P15" s="84"/>
      <c r="Q15" s="84"/>
      <c r="R15" s="84"/>
      <c r="S15" s="84"/>
    </row>
    <row r="16" spans="1:20" ht="14" x14ac:dyDescent="0.2">
      <c r="A16" s="48">
        <v>1</v>
      </c>
      <c r="B16" s="61">
        <f t="shared" ref="B16:M16" si="2">B11/B24</f>
        <v>0.92177618903432723</v>
      </c>
      <c r="C16" s="61">
        <f t="shared" si="2"/>
        <v>1.0098457347813865</v>
      </c>
      <c r="D16" s="61">
        <f t="shared" si="2"/>
        <v>0.80995751743828759</v>
      </c>
      <c r="E16" s="61">
        <f t="shared" si="2"/>
        <v>1.2158055785045698</v>
      </c>
      <c r="F16" s="61">
        <f t="shared" si="2"/>
        <v>0.98843607119354349</v>
      </c>
      <c r="G16" s="61">
        <f t="shared" si="2"/>
        <v>0.99146123059329749</v>
      </c>
      <c r="H16" s="61">
        <f t="shared" si="2"/>
        <v>0.85232333791310833</v>
      </c>
      <c r="I16" s="61">
        <f t="shared" si="2"/>
        <v>0.15798275294838424</v>
      </c>
      <c r="J16" s="61">
        <f t="shared" si="2"/>
        <v>0.93337163651638577</v>
      </c>
      <c r="K16" s="61">
        <f t="shared" si="2"/>
        <v>0.79478363659181694</v>
      </c>
      <c r="L16" s="61">
        <f t="shared" si="2"/>
        <v>0.896166340341635</v>
      </c>
      <c r="M16" s="80">
        <f t="shared" si="2"/>
        <v>0.84728098113748396</v>
      </c>
      <c r="N16" s="91"/>
      <c r="O16" s="91"/>
      <c r="P16" s="91"/>
      <c r="Q16" s="91"/>
      <c r="R16" s="91"/>
      <c r="S16" s="84"/>
    </row>
    <row r="17" spans="1:19" ht="14" x14ac:dyDescent="0.2">
      <c r="A17" s="48">
        <v>2</v>
      </c>
      <c r="B17" s="61">
        <f t="shared" ref="B17:M17" si="3">B11/B25</f>
        <v>0.92035042500923092</v>
      </c>
      <c r="C17" s="61">
        <f t="shared" si="3"/>
        <v>1.0425319374944917</v>
      </c>
      <c r="D17" s="61">
        <f t="shared" si="3"/>
        <v>1.0395015580276454</v>
      </c>
      <c r="E17" s="61">
        <f t="shared" si="3"/>
        <v>0.92702139262412009</v>
      </c>
      <c r="F17" s="61">
        <f t="shared" si="3"/>
        <v>1.0527538136962624</v>
      </c>
      <c r="G17" s="61">
        <f t="shared" si="3"/>
        <v>1.0790547948622866</v>
      </c>
      <c r="H17" s="61">
        <f t="shared" si="3"/>
        <v>0.86351041804773809</v>
      </c>
      <c r="I17" s="61">
        <f t="shared" si="3"/>
        <v>0.17349113715837594</v>
      </c>
      <c r="J17" s="61">
        <f t="shared" si="3"/>
        <v>0.95615111547389531</v>
      </c>
      <c r="K17" s="61">
        <f t="shared" si="3"/>
        <v>0.84927775074789569</v>
      </c>
      <c r="L17" s="61">
        <f t="shared" si="3"/>
        <v>0.95150823184091371</v>
      </c>
      <c r="M17" s="80">
        <f t="shared" si="3"/>
        <v>0.9418297837666737</v>
      </c>
      <c r="N17" s="91"/>
      <c r="O17" s="91"/>
      <c r="P17" s="91"/>
      <c r="Q17" s="91"/>
      <c r="R17" s="91"/>
      <c r="S17" s="84"/>
    </row>
    <row r="18" spans="1:19" ht="14" x14ac:dyDescent="0.2">
      <c r="A18" s="48">
        <v>3</v>
      </c>
      <c r="B18" s="61">
        <f t="shared" ref="B18:M18" si="4">B12/B24</f>
        <v>1.2307970224881986</v>
      </c>
      <c r="C18" s="61">
        <f t="shared" si="4"/>
        <v>0.99699968270258632</v>
      </c>
      <c r="D18" s="61">
        <f t="shared" si="4"/>
        <v>0.75095115181266592</v>
      </c>
      <c r="E18" s="61">
        <f t="shared" si="4"/>
        <v>1.3133372577211906</v>
      </c>
      <c r="F18" s="61">
        <f t="shared" si="4"/>
        <v>0.93436196999597221</v>
      </c>
      <c r="G18" s="61">
        <f t="shared" si="4"/>
        <v>0.86877642019906443</v>
      </c>
      <c r="H18" s="61">
        <f t="shared" si="4"/>
        <v>0.90959672650834311</v>
      </c>
      <c r="I18" s="61">
        <f t="shared" si="4"/>
        <v>0.14681312599930424</v>
      </c>
      <c r="J18" s="61">
        <f t="shared" si="4"/>
        <v>0.90514407828166699</v>
      </c>
      <c r="K18" s="61">
        <f t="shared" si="4"/>
        <v>0.73852762603758504</v>
      </c>
      <c r="L18" s="61">
        <f t="shared" si="4"/>
        <v>0.96227742466660871</v>
      </c>
      <c r="M18" s="80">
        <f t="shared" si="4"/>
        <v>0.74608086516450201</v>
      </c>
      <c r="N18" s="91"/>
      <c r="O18" s="91"/>
      <c r="P18" s="91"/>
      <c r="Q18" s="91"/>
      <c r="R18" s="91"/>
      <c r="S18" s="84"/>
    </row>
    <row r="19" spans="1:19" ht="14" x14ac:dyDescent="0.2">
      <c r="A19" s="48">
        <v>4</v>
      </c>
      <c r="B19" s="61">
        <f t="shared" ref="B19:M19" si="5">B12/B25</f>
        <v>1.2288932782412381</v>
      </c>
      <c r="C19" s="61">
        <f t="shared" si="5"/>
        <v>1.0292700905592604</v>
      </c>
      <c r="D19" s="61">
        <f t="shared" si="5"/>
        <v>0.96377263684252157</v>
      </c>
      <c r="E19" s="61">
        <f t="shared" si="5"/>
        <v>1.0013868624746278</v>
      </c>
      <c r="F19" s="61">
        <f t="shared" si="5"/>
        <v>0.99516109939031694</v>
      </c>
      <c r="G19" s="61">
        <f t="shared" si="5"/>
        <v>0.94553103333966171</v>
      </c>
      <c r="H19" s="61">
        <f t="shared" si="5"/>
        <v>0.92153554246821201</v>
      </c>
      <c r="I19" s="61">
        <f t="shared" si="5"/>
        <v>0.16122504326606443</v>
      </c>
      <c r="J19" s="61">
        <f t="shared" si="5"/>
        <v>0.92723464722340876</v>
      </c>
      <c r="K19" s="61">
        <f t="shared" si="5"/>
        <v>0.78916456281863145</v>
      </c>
      <c r="L19" s="61">
        <f t="shared" si="5"/>
        <v>1.0217019426727225</v>
      </c>
      <c r="M19" s="80">
        <f t="shared" si="5"/>
        <v>0.82933666110028648</v>
      </c>
      <c r="N19" s="91"/>
      <c r="O19" s="91"/>
      <c r="P19" s="91"/>
      <c r="Q19" s="91"/>
      <c r="R19" s="91"/>
      <c r="S19" s="84"/>
    </row>
    <row r="20" spans="1:19" ht="14" x14ac:dyDescent="0.2">
      <c r="A20" s="48" t="s">
        <v>452</v>
      </c>
      <c r="B20" s="61">
        <f t="shared" ref="B20:M20" si="6">STDEV(B16:B19)</f>
        <v>0.1782779246951888</v>
      </c>
      <c r="C20" s="61">
        <f t="shared" si="6"/>
        <v>2.0209644011798471E-2</v>
      </c>
      <c r="D20" s="61">
        <f t="shared" si="6"/>
        <v>0.13357909630401907</v>
      </c>
      <c r="E20" s="61">
        <f t="shared" si="6"/>
        <v>0.18050100186140333</v>
      </c>
      <c r="F20" s="61">
        <f t="shared" si="6"/>
        <v>4.8421835601486919E-2</v>
      </c>
      <c r="G20" s="61">
        <f t="shared" si="6"/>
        <v>8.792546019360771E-2</v>
      </c>
      <c r="H20" s="61">
        <f t="shared" si="6"/>
        <v>3.3947409425656778E-2</v>
      </c>
      <c r="I20" s="61">
        <f t="shared" si="6"/>
        <v>1.0975957405366185E-2</v>
      </c>
      <c r="J20" s="61">
        <f t="shared" si="6"/>
        <v>2.0974658436696058E-2</v>
      </c>
      <c r="K20" s="61">
        <f t="shared" si="6"/>
        <v>4.528539687741346E-2</v>
      </c>
      <c r="L20" s="61">
        <f t="shared" si="6"/>
        <v>5.1451428367511653E-2</v>
      </c>
      <c r="M20" s="80">
        <f t="shared" si="6"/>
        <v>8.0315423752856732E-2</v>
      </c>
      <c r="N20" s="91"/>
      <c r="O20" s="91"/>
      <c r="P20" s="91"/>
      <c r="Q20" s="91"/>
      <c r="R20" s="91"/>
      <c r="S20" s="84"/>
    </row>
    <row r="21" spans="1:19" ht="14" x14ac:dyDescent="0.2">
      <c r="A21" s="48" t="s">
        <v>453</v>
      </c>
      <c r="B21" s="61">
        <f>B20/SQRT(4)</f>
        <v>8.91389623475944E-2</v>
      </c>
      <c r="C21" s="61">
        <f t="shared" ref="C21:M21" si="7">C20/SQRT(4)</f>
        <v>1.0104822005899235E-2</v>
      </c>
      <c r="D21" s="61">
        <f t="shared" si="7"/>
        <v>6.6789548152009534E-2</v>
      </c>
      <c r="E21" s="61">
        <f t="shared" si="7"/>
        <v>9.0250500930701666E-2</v>
      </c>
      <c r="F21" s="61">
        <f t="shared" si="7"/>
        <v>2.421091780074346E-2</v>
      </c>
      <c r="G21" s="61">
        <f t="shared" si="7"/>
        <v>4.3962730096803855E-2</v>
      </c>
      <c r="H21" s="61">
        <f t="shared" si="7"/>
        <v>1.6973704712828389E-2</v>
      </c>
      <c r="I21" s="61">
        <f t="shared" si="7"/>
        <v>5.4879787026830924E-3</v>
      </c>
      <c r="J21" s="61">
        <f t="shared" si="7"/>
        <v>1.0487329218348029E-2</v>
      </c>
      <c r="K21" s="61">
        <f t="shared" si="7"/>
        <v>2.264269843870673E-2</v>
      </c>
      <c r="L21" s="61">
        <f t="shared" si="7"/>
        <v>2.5725714183755827E-2</v>
      </c>
      <c r="M21" s="80">
        <f t="shared" si="7"/>
        <v>4.0157711876428366E-2</v>
      </c>
      <c r="N21" s="91"/>
      <c r="O21" s="91"/>
      <c r="P21" s="91"/>
      <c r="Q21" s="91"/>
      <c r="R21" s="91"/>
      <c r="S21" s="84"/>
    </row>
    <row r="22" spans="1:19" ht="14" x14ac:dyDescent="0.2">
      <c r="A22" s="49"/>
      <c r="B22" s="62"/>
      <c r="C22" s="44"/>
      <c r="D22" s="44"/>
      <c r="E22" s="44"/>
      <c r="F22" s="44"/>
      <c r="G22" s="45"/>
      <c r="H22" s="44"/>
      <c r="I22" s="44"/>
      <c r="J22" s="46"/>
      <c r="K22" s="46"/>
      <c r="L22" s="46"/>
      <c r="M22" s="46"/>
      <c r="N22" s="84"/>
      <c r="O22" s="84"/>
      <c r="P22" s="84"/>
      <c r="Q22" s="84"/>
      <c r="R22" s="84"/>
      <c r="S22" s="84"/>
    </row>
    <row r="23" spans="1:19" ht="14" x14ac:dyDescent="0.2">
      <c r="A23" s="63" t="s">
        <v>411</v>
      </c>
      <c r="B23" s="64"/>
      <c r="C23" s="64"/>
      <c r="D23" s="64"/>
      <c r="E23" s="64"/>
      <c r="F23" s="64"/>
      <c r="G23" s="65"/>
      <c r="H23" s="66"/>
      <c r="I23" s="66"/>
      <c r="J23" s="67"/>
      <c r="K23" s="67"/>
      <c r="L23" s="67"/>
      <c r="M23" s="81"/>
      <c r="N23" s="84"/>
      <c r="O23" s="84"/>
      <c r="P23" s="84"/>
      <c r="Q23" s="84"/>
      <c r="R23" s="84"/>
      <c r="S23" s="84"/>
    </row>
    <row r="24" spans="1:19" ht="14" x14ac:dyDescent="0.2">
      <c r="A24" s="52">
        <v>1</v>
      </c>
      <c r="B24" s="42">
        <v>759.53466796875</v>
      </c>
      <c r="C24" s="42">
        <v>923.7100830078125</v>
      </c>
      <c r="D24" s="42">
        <v>1210.11279296875</v>
      </c>
      <c r="E24" s="42">
        <v>860.3800048828125</v>
      </c>
      <c r="F24" s="42">
        <v>895.10687255859375</v>
      </c>
      <c r="G24" s="42">
        <v>1256.8192138671875</v>
      </c>
      <c r="H24" s="42">
        <v>1003.2202758789062</v>
      </c>
      <c r="I24" s="42">
        <v>1292.70849609375</v>
      </c>
      <c r="J24" s="42">
        <v>954.91632080078125</v>
      </c>
      <c r="K24" s="42">
        <v>1032.983154296875</v>
      </c>
      <c r="L24" s="42">
        <v>931.6982421875</v>
      </c>
      <c r="M24" s="42">
        <v>967.52734375</v>
      </c>
      <c r="N24" s="85"/>
      <c r="O24" s="84"/>
      <c r="P24" s="84"/>
      <c r="Q24" s="84"/>
      <c r="R24" s="84"/>
      <c r="S24" s="84"/>
    </row>
    <row r="25" spans="1:19" ht="14" x14ac:dyDescent="0.2">
      <c r="A25" s="52">
        <v>2</v>
      </c>
      <c r="B25" s="42">
        <v>760.7113037109375</v>
      </c>
      <c r="C25" s="42">
        <v>894.749267578125</v>
      </c>
      <c r="D25" s="42">
        <v>942.8941650390625</v>
      </c>
      <c r="E25" s="42">
        <v>1128.4041748046875</v>
      </c>
      <c r="F25" s="42">
        <v>840.4205322265625</v>
      </c>
      <c r="G25" s="42">
        <v>1154.79541015625</v>
      </c>
      <c r="H25" s="42">
        <v>990.22320556640625</v>
      </c>
      <c r="I25" s="42">
        <v>1177.1531982421875</v>
      </c>
      <c r="J25" s="42">
        <v>932.166259765625</v>
      </c>
      <c r="K25" s="42">
        <v>966.7015380859375</v>
      </c>
      <c r="L25" s="42">
        <v>877.508544921875</v>
      </c>
      <c r="M25" s="42">
        <v>870.3988037109375</v>
      </c>
      <c r="N25" s="85"/>
      <c r="O25" s="84"/>
      <c r="P25" s="84"/>
      <c r="Q25" s="84"/>
      <c r="R25" s="84"/>
      <c r="S25" s="84"/>
    </row>
    <row r="26" spans="1:19" ht="14" x14ac:dyDescent="0.2">
      <c r="A26" s="56" t="s">
        <v>451</v>
      </c>
      <c r="B26" s="58">
        <f t="shared" ref="B26:M26" si="8">AVERAGE(B24:B25)</f>
        <v>760.12298583984375</v>
      </c>
      <c r="C26" s="58">
        <f t="shared" si="8"/>
        <v>909.22967529296875</v>
      </c>
      <c r="D26" s="58">
        <f t="shared" si="8"/>
        <v>1076.5034790039062</v>
      </c>
      <c r="E26" s="58">
        <f t="shared" si="8"/>
        <v>994.39208984375</v>
      </c>
      <c r="F26" s="58">
        <f t="shared" si="8"/>
        <v>867.76370239257812</v>
      </c>
      <c r="G26" s="58">
        <f t="shared" si="8"/>
        <v>1205.8073120117188</v>
      </c>
      <c r="H26" s="58">
        <f t="shared" si="8"/>
        <v>996.72174072265625</v>
      </c>
      <c r="I26" s="58">
        <f t="shared" si="8"/>
        <v>1234.9308471679688</v>
      </c>
      <c r="J26" s="58">
        <f t="shared" si="8"/>
        <v>943.54129028320312</v>
      </c>
      <c r="K26" s="58">
        <f t="shared" si="8"/>
        <v>999.84234619140625</v>
      </c>
      <c r="L26" s="58">
        <f t="shared" si="8"/>
        <v>904.6033935546875</v>
      </c>
      <c r="M26" s="78">
        <f t="shared" si="8"/>
        <v>918.96307373046875</v>
      </c>
      <c r="N26" s="89"/>
      <c r="O26" s="89"/>
      <c r="P26" s="89"/>
      <c r="Q26" s="89"/>
      <c r="R26" s="89"/>
      <c r="S26" s="84"/>
    </row>
    <row r="27" spans="1:19" ht="14" x14ac:dyDescent="0.2">
      <c r="A27" s="48" t="s">
        <v>452</v>
      </c>
      <c r="B27" s="59">
        <f t="shared" ref="B27:M27" si="9">STDEV(B24:B25)</f>
        <v>0.83200711228724755</v>
      </c>
      <c r="C27" s="59">
        <f t="shared" si="9"/>
        <v>20.478388979024029</v>
      </c>
      <c r="D27" s="59">
        <f t="shared" si="9"/>
        <v>188.95210386844698</v>
      </c>
      <c r="E27" s="59">
        <f t="shared" si="9"/>
        <v>189.52170807365329</v>
      </c>
      <c r="F27" s="59">
        <f t="shared" si="9"/>
        <v>38.66908208705469</v>
      </c>
      <c r="G27" s="59">
        <f t="shared" si="9"/>
        <v>72.141723446449163</v>
      </c>
      <c r="H27" s="59">
        <f t="shared" si="9"/>
        <v>9.1903165535271096</v>
      </c>
      <c r="I27" s="59">
        <f t="shared" si="9"/>
        <v>81.709934712871132</v>
      </c>
      <c r="J27" s="59">
        <f t="shared" si="9"/>
        <v>16.08672243036683</v>
      </c>
      <c r="K27" s="59">
        <f t="shared" si="9"/>
        <v>46.868180290758104</v>
      </c>
      <c r="L27" s="59">
        <f t="shared" si="9"/>
        <v>38.317902406969552</v>
      </c>
      <c r="M27" s="79">
        <f t="shared" si="9"/>
        <v>68.680249308370193</v>
      </c>
      <c r="N27" s="90"/>
      <c r="O27" s="90"/>
      <c r="P27" s="90"/>
      <c r="Q27" s="90"/>
      <c r="R27" s="90"/>
      <c r="S27" s="84"/>
    </row>
    <row r="28" spans="1:19" ht="14" x14ac:dyDescent="0.2">
      <c r="A28" s="43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6"/>
      <c r="M28" s="46"/>
      <c r="N28" s="84"/>
      <c r="O28" s="84"/>
      <c r="P28" s="84"/>
      <c r="Q28" s="84"/>
      <c r="R28" s="84"/>
      <c r="S28" s="84"/>
    </row>
    <row r="29" spans="1:19" ht="14" x14ac:dyDescent="0.2">
      <c r="A29" s="48"/>
      <c r="B29" s="47" t="s">
        <v>103</v>
      </c>
      <c r="C29" s="47" t="s">
        <v>112</v>
      </c>
      <c r="D29" s="47" t="s">
        <v>454</v>
      </c>
      <c r="E29" s="47" t="s">
        <v>116</v>
      </c>
      <c r="F29" s="47" t="s">
        <v>118</v>
      </c>
      <c r="G29" s="47" t="s">
        <v>120</v>
      </c>
      <c r="H29" s="47" t="s">
        <v>455</v>
      </c>
      <c r="I29" s="47" t="s">
        <v>456</v>
      </c>
      <c r="J29" s="47" t="s">
        <v>421</v>
      </c>
      <c r="K29" s="47" t="s">
        <v>128</v>
      </c>
      <c r="L29" s="47" t="s">
        <v>130</v>
      </c>
      <c r="M29" s="47" t="s">
        <v>132</v>
      </c>
      <c r="N29" s="92"/>
      <c r="O29" s="92"/>
      <c r="P29" s="92"/>
      <c r="Q29" s="92"/>
      <c r="R29" s="92"/>
      <c r="S29" s="84"/>
    </row>
    <row r="30" spans="1:19" ht="15" x14ac:dyDescent="0.2">
      <c r="A30" s="51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82"/>
      <c r="N30" s="93"/>
      <c r="O30" s="93"/>
      <c r="P30" s="93"/>
      <c r="Q30" s="93"/>
      <c r="R30" s="93"/>
      <c r="S30" s="84"/>
    </row>
    <row r="31" spans="1:19" ht="14" x14ac:dyDescent="0.2">
      <c r="A31" s="56" t="s">
        <v>451</v>
      </c>
      <c r="B31" s="69">
        <f>B13/B26</f>
        <v>1.0754535844523643</v>
      </c>
      <c r="C31" s="69">
        <f t="shared" ref="C31:M31" si="10">C13/C26</f>
        <v>1.0194032363553589</v>
      </c>
      <c r="D31" s="69">
        <f t="shared" si="10"/>
        <v>0.87731976076110396</v>
      </c>
      <c r="E31" s="69">
        <f t="shared" si="10"/>
        <v>1.0941478457070044</v>
      </c>
      <c r="F31" s="69">
        <f t="shared" si="10"/>
        <v>0.99169263272105834</v>
      </c>
      <c r="G31" s="69">
        <f t="shared" si="10"/>
        <v>0.96946767472093343</v>
      </c>
      <c r="H31" s="69">
        <f t="shared" si="10"/>
        <v>0.88670381154920164</v>
      </c>
      <c r="I31" s="69">
        <f t="shared" si="10"/>
        <v>0.15952805098099862</v>
      </c>
      <c r="J31" s="69">
        <f t="shared" si="10"/>
        <v>0.93034013465506349</v>
      </c>
      <c r="K31" s="69">
        <f t="shared" si="10"/>
        <v>0.79206722470955959</v>
      </c>
      <c r="L31" s="69">
        <f t="shared" si="10"/>
        <v>0.95705410868427288</v>
      </c>
      <c r="M31" s="83">
        <f t="shared" si="10"/>
        <v>0.83878297118460321</v>
      </c>
      <c r="N31" s="91"/>
      <c r="O31" s="91"/>
      <c r="P31" s="91"/>
      <c r="Q31" s="91"/>
      <c r="R31" s="91"/>
      <c r="S31" s="84"/>
    </row>
    <row r="32" spans="1:19" ht="14" x14ac:dyDescent="0.2">
      <c r="A32" s="48" t="s">
        <v>453</v>
      </c>
      <c r="B32" s="61">
        <f t="shared" ref="B32:M32" si="11">B21</f>
        <v>8.91389623475944E-2</v>
      </c>
      <c r="C32" s="61">
        <f t="shared" si="11"/>
        <v>1.0104822005899235E-2</v>
      </c>
      <c r="D32" s="61">
        <f t="shared" si="11"/>
        <v>6.6789548152009534E-2</v>
      </c>
      <c r="E32" s="61">
        <f t="shared" si="11"/>
        <v>9.0250500930701666E-2</v>
      </c>
      <c r="F32" s="61">
        <f t="shared" si="11"/>
        <v>2.421091780074346E-2</v>
      </c>
      <c r="G32" s="61">
        <f t="shared" si="11"/>
        <v>4.3962730096803855E-2</v>
      </c>
      <c r="H32" s="61">
        <f t="shared" si="11"/>
        <v>1.6973704712828389E-2</v>
      </c>
      <c r="I32" s="61">
        <f t="shared" si="11"/>
        <v>5.4879787026830924E-3</v>
      </c>
      <c r="J32" s="61">
        <f t="shared" si="11"/>
        <v>1.0487329218348029E-2</v>
      </c>
      <c r="K32" s="61">
        <f t="shared" si="11"/>
        <v>2.264269843870673E-2</v>
      </c>
      <c r="L32" s="61">
        <f t="shared" si="11"/>
        <v>2.5725714183755827E-2</v>
      </c>
      <c r="M32" s="80">
        <f t="shared" si="11"/>
        <v>4.0157711876428366E-2</v>
      </c>
      <c r="N32" s="91"/>
      <c r="O32" s="91"/>
      <c r="P32" s="91"/>
      <c r="Q32" s="91"/>
      <c r="R32" s="91"/>
      <c r="S32" s="84"/>
    </row>
    <row r="33" spans="1:20" ht="14" x14ac:dyDescent="0.2">
      <c r="A33" s="49" t="s">
        <v>457</v>
      </c>
      <c r="B33" s="70">
        <f>B31/$B$31</f>
        <v>1</v>
      </c>
      <c r="C33" s="70">
        <f t="shared" ref="C33:M33" si="12">C31/$B$31</f>
        <v>0.94788213186759984</v>
      </c>
      <c r="D33" s="70">
        <f t="shared" si="12"/>
        <v>0.81576720134123426</v>
      </c>
      <c r="E33" s="70">
        <f t="shared" si="12"/>
        <v>1.0173826760400446</v>
      </c>
      <c r="F33" s="70">
        <f t="shared" si="12"/>
        <v>0.92211569802525861</v>
      </c>
      <c r="G33" s="70">
        <f t="shared" si="12"/>
        <v>0.90145003813865165</v>
      </c>
      <c r="H33" s="70">
        <f t="shared" si="12"/>
        <v>0.82449286921176002</v>
      </c>
      <c r="I33" s="70">
        <f t="shared" si="12"/>
        <v>0.14833559838124719</v>
      </c>
      <c r="J33" s="70">
        <f t="shared" si="12"/>
        <v>0.86506767758722514</v>
      </c>
      <c r="K33" s="70">
        <f t="shared" si="12"/>
        <v>0.73649596427063946</v>
      </c>
      <c r="L33" s="70">
        <f t="shared" si="12"/>
        <v>0.88990740513605515</v>
      </c>
      <c r="M33" s="70">
        <f t="shared" si="12"/>
        <v>0.77993414435614439</v>
      </c>
      <c r="N33" s="94"/>
      <c r="O33" s="94"/>
      <c r="P33" s="94"/>
      <c r="Q33" s="94"/>
      <c r="R33" s="94"/>
      <c r="S33" s="84"/>
    </row>
    <row r="34" spans="1:20" ht="14" x14ac:dyDescent="0.2">
      <c r="A34" s="49"/>
      <c r="B34" s="44"/>
      <c r="C34" s="44"/>
      <c r="D34" s="44"/>
      <c r="E34" s="44"/>
      <c r="F34" s="44"/>
      <c r="G34" s="45"/>
      <c r="H34" s="55"/>
      <c r="I34" s="55"/>
      <c r="J34" s="46"/>
      <c r="K34" s="46"/>
      <c r="L34" s="46"/>
      <c r="M34" s="46"/>
      <c r="N34" s="84"/>
      <c r="O34" s="84"/>
      <c r="P34" s="84"/>
      <c r="Q34" s="84"/>
      <c r="R34" s="84"/>
      <c r="S34" s="84"/>
    </row>
    <row r="35" spans="1:20" ht="14" x14ac:dyDescent="0.2">
      <c r="A35" s="49"/>
      <c r="B35" s="44"/>
      <c r="C35" s="44"/>
      <c r="D35" s="44"/>
      <c r="E35" s="44"/>
      <c r="F35" s="44"/>
      <c r="G35" s="62"/>
      <c r="H35" s="55"/>
      <c r="I35" s="55"/>
      <c r="J35" s="46"/>
      <c r="K35" s="46"/>
      <c r="L35" s="46"/>
      <c r="M35" s="46"/>
      <c r="N35" s="84"/>
      <c r="O35" s="84"/>
      <c r="P35" s="84"/>
      <c r="Q35" s="84"/>
      <c r="R35" s="84"/>
      <c r="S35" s="84"/>
      <c r="T35" s="46"/>
    </row>
    <row r="36" spans="1:20" ht="14" x14ac:dyDescent="0.2">
      <c r="A36" s="49"/>
      <c r="B36" s="103"/>
      <c r="C36" s="103"/>
      <c r="D36" s="44"/>
      <c r="E36" s="44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ht="14" x14ac:dyDescent="0.2">
      <c r="A37" s="49"/>
      <c r="B37" s="71" t="s">
        <v>458</v>
      </c>
      <c r="C37" s="47" t="s">
        <v>459</v>
      </c>
      <c r="D37" s="72" t="s">
        <v>460</v>
      </c>
      <c r="E37" s="44" t="s">
        <v>124</v>
      </c>
      <c r="F37" s="47" t="s">
        <v>421</v>
      </c>
      <c r="G37" s="47" t="s">
        <v>128</v>
      </c>
      <c r="H37" s="47" t="s">
        <v>130</v>
      </c>
      <c r="I37" s="47" t="s">
        <v>132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t="14" x14ac:dyDescent="0.2">
      <c r="A38" s="49" t="s">
        <v>461</v>
      </c>
      <c r="B38" s="73">
        <f>AVERAGE(B31:D31)</f>
        <v>0.99072552718960905</v>
      </c>
      <c r="C38" s="73">
        <f>AVERAGE(E31:G31)</f>
        <v>1.0184360510496653</v>
      </c>
      <c r="D38" s="62">
        <f>AVERAGE(H31)</f>
        <v>0.88670381154920164</v>
      </c>
      <c r="E38" s="62">
        <f>AVERAGE(I31)</f>
        <v>0.15952805098099862</v>
      </c>
      <c r="F38" s="62">
        <f>AVERAGE(J31)</f>
        <v>0.93034013465506349</v>
      </c>
      <c r="G38" s="62">
        <f t="shared" ref="G38" si="13">AVERAGE(K31)</f>
        <v>0.79206722470955959</v>
      </c>
      <c r="H38" s="62">
        <f>AVERAGE(L31)</f>
        <v>0.95705410868427288</v>
      </c>
      <c r="I38" s="62">
        <f>AVERAGE(M31)</f>
        <v>0.83878297118460321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ht="14" x14ac:dyDescent="0.2">
      <c r="A39" s="49" t="s">
        <v>462</v>
      </c>
      <c r="B39" s="46">
        <f>STDEV(B31:D31)</f>
        <v>0.10213256716090298</v>
      </c>
      <c r="C39" s="46">
        <f>STDEV(E31:G31)</f>
        <v>6.6503338842520757E-2</v>
      </c>
      <c r="D39" s="62" t="e">
        <f>STDEV(H31)</f>
        <v>#DIV/0!</v>
      </c>
      <c r="E39" s="62" t="e">
        <f t="shared" ref="E39:I39" si="14">STDEV(I31)</f>
        <v>#DIV/0!</v>
      </c>
      <c r="F39" s="62" t="e">
        <f t="shared" si="14"/>
        <v>#DIV/0!</v>
      </c>
      <c r="G39" s="62" t="e">
        <f t="shared" si="14"/>
        <v>#DIV/0!</v>
      </c>
      <c r="H39" s="62" t="e">
        <f>STDEV(L31)</f>
        <v>#DIV/0!</v>
      </c>
      <c r="I39" s="62" t="e">
        <f t="shared" si="14"/>
        <v>#DIV/0!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14" x14ac:dyDescent="0.2">
      <c r="A40" s="49" t="s">
        <v>463</v>
      </c>
      <c r="B40" s="44">
        <f>B39/SQRT(3)</f>
        <v>5.8966265143374871E-2</v>
      </c>
      <c r="C40" s="44">
        <f>C39/SQRT(3)</f>
        <v>3.8395720582738255E-2</v>
      </c>
      <c r="D40" s="44" t="e">
        <f>D39/SQRT(3)</f>
        <v>#DIV/0!</v>
      </c>
      <c r="E40" s="44" t="e">
        <f t="shared" ref="E40:I40" si="15">E39/SQRT(3)</f>
        <v>#DIV/0!</v>
      </c>
      <c r="F40" s="44" t="e">
        <f t="shared" si="15"/>
        <v>#DIV/0!</v>
      </c>
      <c r="G40" s="44" t="e">
        <f t="shared" si="15"/>
        <v>#DIV/0!</v>
      </c>
      <c r="H40" s="44" t="e">
        <f t="shared" si="15"/>
        <v>#DIV/0!</v>
      </c>
      <c r="I40" s="44" t="e">
        <f t="shared" si="15"/>
        <v>#DIV/0!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ht="14" x14ac:dyDescent="0.2">
      <c r="A41" s="49"/>
      <c r="B41" s="62"/>
      <c r="D41" s="62"/>
      <c r="E41" s="55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ht="14" x14ac:dyDescent="0.2">
      <c r="A42" s="49"/>
      <c r="C42" s="74" t="s">
        <v>464</v>
      </c>
      <c r="D42" s="75">
        <f>_xlfn.T.TEST(B31:F31,J31:N31,2,2)</f>
        <v>4.7814359031976145E-2</v>
      </c>
      <c r="E42" s="55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spans="1:20" ht="14" x14ac:dyDescent="0.2">
      <c r="A43" s="49"/>
      <c r="B43" s="44"/>
      <c r="C43" s="104"/>
      <c r="D43" s="104"/>
      <c r="E43" s="104"/>
      <c r="F43" s="104"/>
      <c r="G43" s="104"/>
      <c r="H43" s="55"/>
      <c r="I43" s="5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spans="1:20" ht="14" x14ac:dyDescent="0.2">
      <c r="A44" s="49"/>
      <c r="B44" s="44"/>
      <c r="C44" s="44"/>
      <c r="D44" s="44"/>
      <c r="E44" s="44"/>
      <c r="F44" s="44"/>
      <c r="G44" s="44"/>
      <c r="H44" s="55"/>
      <c r="I44" s="5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spans="1:20" ht="14" x14ac:dyDescent="0.2">
      <c r="A45" s="49"/>
      <c r="B45" s="44"/>
      <c r="C45" s="44"/>
      <c r="D45" s="44"/>
      <c r="E45" s="44"/>
      <c r="F45" s="44"/>
      <c r="G45" s="44"/>
      <c r="H45" s="55"/>
      <c r="I45" s="5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spans="1:20" ht="14" x14ac:dyDescent="0.2">
      <c r="A46" s="49"/>
      <c r="B46" s="44"/>
      <c r="C46" s="44"/>
      <c r="D46" s="44"/>
      <c r="E46" s="44"/>
      <c r="F46" s="44"/>
      <c r="G46" s="44"/>
      <c r="H46" s="55"/>
      <c r="I46" s="5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spans="1:20" ht="15" x14ac:dyDescent="0.2">
      <c r="A47" s="76"/>
      <c r="B47" s="76" t="s">
        <v>465</v>
      </c>
      <c r="C47" s="76" t="s">
        <v>466</v>
      </c>
      <c r="D47" s="44"/>
      <c r="E47" s="44"/>
      <c r="F47" s="44"/>
      <c r="G47" s="44"/>
      <c r="H47" s="55"/>
      <c r="I47" s="5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spans="1:20" ht="15" x14ac:dyDescent="0.2">
      <c r="A48" s="76" t="s">
        <v>467</v>
      </c>
      <c r="B48" s="77">
        <f>B38</f>
        <v>0.99072552718960905</v>
      </c>
      <c r="C48" s="73">
        <f>D38</f>
        <v>0.88670381154920164</v>
      </c>
      <c r="D48" s="44"/>
      <c r="E48" s="44"/>
      <c r="F48" s="44"/>
      <c r="G48" s="44"/>
      <c r="H48" s="55"/>
      <c r="I48" s="5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spans="1:20" ht="15" x14ac:dyDescent="0.2">
      <c r="A49" s="76" t="s">
        <v>468</v>
      </c>
      <c r="B49" s="77">
        <f>C38</f>
        <v>1.0184360510496653</v>
      </c>
      <c r="C49" s="73">
        <f>E38</f>
        <v>0.15952805098099862</v>
      </c>
      <c r="D49" s="44"/>
      <c r="E49" s="44"/>
      <c r="F49" s="44"/>
      <c r="G49" s="44"/>
      <c r="H49" s="55"/>
      <c r="I49" s="5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spans="1:20" ht="14" x14ac:dyDescent="0.2">
      <c r="A50" s="44"/>
      <c r="B50" s="44"/>
      <c r="C50" s="44"/>
      <c r="D50" s="44"/>
      <c r="E50" s="44"/>
      <c r="F50" s="44"/>
      <c r="G50" s="44"/>
      <c r="H50" s="55"/>
      <c r="I50" s="5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spans="1:20" ht="14" x14ac:dyDescent="0.2">
      <c r="A51" s="44"/>
      <c r="B51" s="44"/>
      <c r="C51" s="44"/>
      <c r="D51" s="44"/>
      <c r="E51" s="44"/>
      <c r="F51" s="44"/>
      <c r="G51" s="44"/>
      <c r="H51" s="55"/>
      <c r="I51" s="5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1:20" ht="14" x14ac:dyDescent="0.2">
      <c r="A52" s="44"/>
      <c r="B52" s="55">
        <f>B40</f>
        <v>5.8966265143374871E-2</v>
      </c>
      <c r="C52" s="46" t="e">
        <f>D40</f>
        <v>#DIV/0!</v>
      </c>
      <c r="D52" s="44"/>
      <c r="E52" s="44"/>
      <c r="F52" s="44"/>
      <c r="G52" s="44"/>
      <c r="H52" s="55"/>
      <c r="I52" s="5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1:20" ht="14" x14ac:dyDescent="0.2">
      <c r="A53" s="44"/>
      <c r="B53" s="55">
        <f>C40</f>
        <v>3.8395720582738255E-2</v>
      </c>
      <c r="C53" s="46" t="e">
        <f>E40</f>
        <v>#DIV/0!</v>
      </c>
      <c r="D53" s="44"/>
      <c r="E53" s="44"/>
      <c r="F53" s="44"/>
      <c r="G53" s="44"/>
      <c r="H53" s="55"/>
      <c r="I53" s="5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spans="1:20" ht="14" x14ac:dyDescent="0.2">
      <c r="A54" s="49"/>
      <c r="B54" s="44"/>
      <c r="C54" s="44"/>
      <c r="D54" s="44"/>
      <c r="E54" s="44"/>
      <c r="F54" s="44"/>
      <c r="G54" s="44"/>
      <c r="H54" s="55"/>
      <c r="I54" s="5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spans="1:20" ht="14" x14ac:dyDescent="0.2">
      <c r="A55" s="49"/>
      <c r="B55" s="44"/>
      <c r="C55" s="44"/>
      <c r="D55" s="44"/>
      <c r="E55" s="44"/>
      <c r="F55" s="44"/>
      <c r="G55" s="44"/>
      <c r="H55" s="55"/>
      <c r="I55" s="5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spans="1:20" ht="14" x14ac:dyDescent="0.2">
      <c r="A56" s="49"/>
      <c r="B56" s="44"/>
      <c r="C56" s="44"/>
      <c r="D56" s="44"/>
      <c r="E56" s="44"/>
      <c r="F56" s="44"/>
      <c r="G56" s="44"/>
      <c r="H56" s="55"/>
      <c r="I56" s="5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spans="1:20" ht="14" x14ac:dyDescent="0.2">
      <c r="A57" s="49"/>
      <c r="B57" s="44"/>
      <c r="C57" s="44"/>
      <c r="D57" s="44"/>
      <c r="E57" s="44"/>
      <c r="F57" s="44"/>
      <c r="G57" s="44"/>
      <c r="H57" s="55"/>
      <c r="I57" s="5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spans="1:20" ht="14" x14ac:dyDescent="0.2">
      <c r="A58" s="49"/>
      <c r="B58" s="44"/>
      <c r="C58" s="44"/>
      <c r="D58" s="44"/>
      <c r="E58" s="44"/>
      <c r="F58" s="44"/>
      <c r="G58" s="44"/>
      <c r="H58" s="55"/>
      <c r="I58" s="55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spans="1:20" ht="14" x14ac:dyDescent="0.2">
      <c r="A59" s="49"/>
      <c r="B59" s="44"/>
      <c r="C59" s="44"/>
      <c r="D59" s="44"/>
      <c r="E59" s="44"/>
      <c r="F59" s="44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spans="1:20" ht="14" x14ac:dyDescent="0.2">
      <c r="A60" s="49"/>
      <c r="B60" s="44"/>
      <c r="C60" s="44"/>
      <c r="D60" s="44"/>
      <c r="E60" s="44"/>
      <c r="F60" s="44"/>
      <c r="G60" s="44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 ht="14" x14ac:dyDescent="0.2">
      <c r="A61" s="49"/>
      <c r="B61" s="44"/>
      <c r="C61" s="44"/>
      <c r="D61" s="44"/>
      <c r="E61" s="44"/>
      <c r="F61" s="44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spans="1:20" ht="14" x14ac:dyDescent="0.2">
      <c r="A62" s="49"/>
      <c r="B62" s="44"/>
      <c r="C62" s="44"/>
      <c r="D62" s="44"/>
      <c r="E62" s="44"/>
      <c r="F62" s="44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D902-BB58-824B-BB02-CBCA72443819}">
  <dimension ref="A1:T62"/>
  <sheetViews>
    <sheetView topLeftCell="A32" workbookViewId="0">
      <selection activeCell="K37" sqref="K37"/>
    </sheetView>
  </sheetViews>
  <sheetFormatPr baseColWidth="10" defaultRowHeight="13" x14ac:dyDescent="0.15"/>
  <cols>
    <col min="1" max="16384" width="10.83203125" style="47"/>
  </cols>
  <sheetData>
    <row r="1" spans="1:20" ht="14" x14ac:dyDescent="0.2">
      <c r="A1" s="43"/>
      <c r="B1" s="44"/>
      <c r="C1" s="44"/>
      <c r="D1" s="44"/>
      <c r="E1" s="44"/>
      <c r="F1" s="44"/>
      <c r="G1" s="45"/>
      <c r="H1" s="44"/>
      <c r="I1" s="44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ht="14" x14ac:dyDescent="0.2">
      <c r="A2" s="43"/>
      <c r="B2" s="44"/>
      <c r="C2" s="44"/>
      <c r="D2" s="44"/>
      <c r="E2" s="44"/>
      <c r="F2" s="44"/>
      <c r="G2" s="45"/>
      <c r="H2" s="44"/>
      <c r="I2" s="44"/>
      <c r="J2" s="46"/>
      <c r="K2" s="46"/>
      <c r="L2" s="46"/>
      <c r="M2" s="46"/>
      <c r="N2" s="84"/>
      <c r="O2" s="84"/>
      <c r="P2" s="84"/>
      <c r="Q2" s="84"/>
      <c r="R2" s="84"/>
      <c r="S2" s="84"/>
    </row>
    <row r="3" spans="1:20" ht="14" x14ac:dyDescent="0.2">
      <c r="A3" s="48" t="s">
        <v>446</v>
      </c>
      <c r="B3" s="41">
        <v>27.554767608642578</v>
      </c>
      <c r="C3" s="41">
        <v>27.207090377807617</v>
      </c>
      <c r="D3" s="41">
        <v>27.374959945678711</v>
      </c>
      <c r="E3" s="41">
        <v>27.672082901000977</v>
      </c>
      <c r="F3" s="41">
        <v>27.712392807006836</v>
      </c>
      <c r="G3" s="41">
        <v>27.534854888916016</v>
      </c>
      <c r="H3" s="41">
        <v>27.752887725830078</v>
      </c>
      <c r="I3" s="41">
        <v>29.378156661987305</v>
      </c>
      <c r="J3" s="41">
        <v>27.99022102355957</v>
      </c>
      <c r="K3" s="41">
        <v>27.86163330078125</v>
      </c>
      <c r="L3" s="41">
        <v>27.618247985839844</v>
      </c>
      <c r="M3" s="41">
        <v>27.958770751953125</v>
      </c>
      <c r="N3" s="85"/>
      <c r="O3" s="86"/>
      <c r="P3" s="86"/>
      <c r="Q3" s="86"/>
      <c r="R3" s="86"/>
      <c r="S3" s="84"/>
    </row>
    <row r="4" spans="1:20" ht="14" x14ac:dyDescent="0.2">
      <c r="A4" s="48" t="s">
        <v>447</v>
      </c>
      <c r="B4" s="41">
        <v>27.452938079833984</v>
      </c>
      <c r="C4" s="41">
        <v>27.347919464111328</v>
      </c>
      <c r="D4" s="41">
        <v>27.536777496337891</v>
      </c>
      <c r="E4" s="41">
        <v>27.459981918334961</v>
      </c>
      <c r="F4" s="41">
        <v>27.759288787841797</v>
      </c>
      <c r="G4" s="41">
        <v>27.72950553894043</v>
      </c>
      <c r="H4" s="41">
        <v>27.630943298339844</v>
      </c>
      <c r="I4" s="41">
        <v>29.677160263061523</v>
      </c>
      <c r="J4" s="41">
        <v>27.710750579833984</v>
      </c>
      <c r="K4" s="41">
        <v>27.776321411132812</v>
      </c>
      <c r="L4" s="41">
        <v>27.541624069213867</v>
      </c>
      <c r="M4" s="41">
        <v>28.065338134765625</v>
      </c>
      <c r="N4" s="85"/>
      <c r="O4" s="86"/>
      <c r="P4" s="86"/>
      <c r="Q4" s="86"/>
      <c r="R4" s="86"/>
      <c r="S4" s="84"/>
    </row>
    <row r="5" spans="1:20" ht="14" x14ac:dyDescent="0.2">
      <c r="A5" s="49"/>
      <c r="B5" s="50"/>
      <c r="C5" s="50"/>
      <c r="D5" s="50"/>
      <c r="E5" s="50"/>
      <c r="F5" s="50"/>
      <c r="G5" s="50"/>
      <c r="H5" s="46"/>
      <c r="I5" s="46"/>
      <c r="J5" s="46"/>
      <c r="K5" s="46"/>
      <c r="L5" s="46"/>
      <c r="M5" s="46"/>
      <c r="N5" s="87"/>
      <c r="O5" s="87"/>
      <c r="P5" s="87"/>
      <c r="Q5" s="87"/>
      <c r="R5" s="87"/>
      <c r="S5" s="84"/>
    </row>
    <row r="6" spans="1:20" ht="14" x14ac:dyDescent="0.2">
      <c r="A6" s="51" t="s">
        <v>448</v>
      </c>
      <c r="B6" s="42">
        <v>17.138822555541992</v>
      </c>
      <c r="C6" s="42">
        <v>16.858625411987305</v>
      </c>
      <c r="D6" s="42">
        <v>16.471931457519531</v>
      </c>
      <c r="E6" s="42">
        <v>16.960319519042969</v>
      </c>
      <c r="F6" s="42">
        <v>16.903663635253906</v>
      </c>
      <c r="G6" s="42">
        <v>16.417707443237305</v>
      </c>
      <c r="H6" s="42">
        <v>16.740396499633789</v>
      </c>
      <c r="I6" s="42">
        <v>16.37739372253418</v>
      </c>
      <c r="J6" s="42">
        <v>16.811052322387695</v>
      </c>
      <c r="K6" s="42">
        <v>16.698535919189453</v>
      </c>
      <c r="L6" s="42">
        <v>16.846296310424805</v>
      </c>
      <c r="M6" s="42">
        <v>16.792266845703125</v>
      </c>
      <c r="N6" s="88"/>
      <c r="O6" s="87"/>
      <c r="P6" s="87"/>
      <c r="Q6" s="87"/>
      <c r="R6" s="87"/>
      <c r="S6" s="84"/>
    </row>
    <row r="7" spans="1:20" ht="14" x14ac:dyDescent="0.2">
      <c r="A7" s="52" t="s">
        <v>449</v>
      </c>
      <c r="B7" s="42">
        <v>17.136606216430664</v>
      </c>
      <c r="C7" s="42">
        <v>16.90423583984375</v>
      </c>
      <c r="D7" s="42">
        <v>16.829193115234375</v>
      </c>
      <c r="E7" s="42">
        <v>16.572029113769531</v>
      </c>
      <c r="F7" s="42">
        <v>16.993927001953125</v>
      </c>
      <c r="G7" s="42">
        <v>16.53892707824707</v>
      </c>
      <c r="H7" s="42">
        <v>16.759067535400391</v>
      </c>
      <c r="I7" s="42">
        <v>16.511470794677734</v>
      </c>
      <c r="J7" s="42">
        <v>16.845577239990234</v>
      </c>
      <c r="K7" s="42">
        <v>16.793489456176758</v>
      </c>
      <c r="L7" s="42">
        <v>16.932094573974609</v>
      </c>
      <c r="M7" s="42">
        <v>16.943742752075195</v>
      </c>
      <c r="N7" s="85"/>
      <c r="O7" s="87"/>
      <c r="P7" s="87"/>
      <c r="Q7" s="87"/>
      <c r="R7" s="87"/>
      <c r="S7" s="84"/>
    </row>
    <row r="8" spans="1:20" ht="14" x14ac:dyDescent="0.2">
      <c r="A8" s="49"/>
      <c r="B8" s="53"/>
      <c r="C8" s="53"/>
      <c r="D8" s="53"/>
      <c r="E8" s="53"/>
      <c r="F8" s="53"/>
      <c r="G8" s="53"/>
      <c r="H8" s="44"/>
      <c r="I8" s="44"/>
      <c r="J8" s="46"/>
      <c r="K8" s="46"/>
      <c r="L8" s="46"/>
      <c r="M8" s="46"/>
      <c r="N8" s="84"/>
      <c r="O8" s="84"/>
      <c r="P8" s="84"/>
      <c r="Q8" s="84"/>
      <c r="R8" s="84"/>
      <c r="S8" s="84"/>
    </row>
    <row r="9" spans="1:20" ht="14" x14ac:dyDescent="0.2">
      <c r="A9" s="49"/>
      <c r="B9" s="53"/>
      <c r="C9" s="53"/>
      <c r="D9" s="53"/>
      <c r="E9" s="53"/>
      <c r="F9" s="53"/>
      <c r="G9" s="53"/>
      <c r="H9" s="44"/>
      <c r="I9" s="44"/>
      <c r="J9" s="46"/>
      <c r="K9" s="46"/>
      <c r="L9" s="46"/>
      <c r="M9" s="46"/>
      <c r="N9" s="84"/>
      <c r="O9" s="84"/>
      <c r="P9" s="84"/>
      <c r="Q9" s="84"/>
      <c r="R9" s="84"/>
      <c r="S9" s="84"/>
    </row>
    <row r="10" spans="1:20" ht="14" x14ac:dyDescent="0.2">
      <c r="A10" s="54" t="s">
        <v>450</v>
      </c>
      <c r="B10" s="55"/>
      <c r="C10" s="55"/>
      <c r="D10" s="55"/>
      <c r="E10" s="55"/>
      <c r="F10" s="55"/>
      <c r="G10" s="55"/>
      <c r="H10" s="44"/>
      <c r="I10" s="44"/>
      <c r="J10" s="46"/>
      <c r="K10" s="46"/>
      <c r="L10" s="46"/>
      <c r="M10" s="46"/>
      <c r="N10" s="84"/>
      <c r="O10" s="84"/>
      <c r="P10" s="84"/>
      <c r="Q10" s="84"/>
      <c r="R10" s="84"/>
      <c r="S10" s="84"/>
    </row>
    <row r="11" spans="1:20" ht="14" x14ac:dyDescent="0.2">
      <c r="A11" s="48">
        <v>1</v>
      </c>
      <c r="B11" s="41">
        <v>1094.0477294921875</v>
      </c>
      <c r="C11" s="41">
        <v>1350.813232421875</v>
      </c>
      <c r="D11" s="41">
        <v>1220.078369140625</v>
      </c>
      <c r="E11" s="41">
        <v>1018.9241943359375</v>
      </c>
      <c r="F11" s="41">
        <v>994.32061767578125</v>
      </c>
      <c r="G11" s="41">
        <v>1107.337890625</v>
      </c>
      <c r="H11" s="41">
        <v>970.20233154296875</v>
      </c>
      <c r="I11" s="41">
        <v>362.122802734375</v>
      </c>
      <c r="J11" s="41">
        <v>840.1595458984375</v>
      </c>
      <c r="K11" s="41">
        <v>908.2904052734375</v>
      </c>
      <c r="L11" s="41">
        <v>1052.73486328125</v>
      </c>
      <c r="M11" s="41">
        <v>856.335693359375</v>
      </c>
      <c r="N11" s="85"/>
      <c r="O11" s="84"/>
      <c r="P11" s="84"/>
      <c r="Q11" s="84"/>
      <c r="R11" s="84"/>
      <c r="S11" s="84"/>
    </row>
    <row r="12" spans="1:20" ht="14" x14ac:dyDescent="0.2">
      <c r="A12" s="48">
        <v>2</v>
      </c>
      <c r="B12" s="41">
        <v>1163.7308349609375</v>
      </c>
      <c r="C12" s="41">
        <v>1240.2484130859375</v>
      </c>
      <c r="D12" s="41">
        <v>1106.0477294921875</v>
      </c>
      <c r="E12" s="41">
        <v>1158.77099609375</v>
      </c>
      <c r="F12" s="41">
        <v>966.44384765625</v>
      </c>
      <c r="G12" s="41">
        <v>984.05621337890625</v>
      </c>
      <c r="H12" s="41">
        <v>1044.6619873046875</v>
      </c>
      <c r="I12" s="41">
        <v>302.07498168945312</v>
      </c>
      <c r="J12" s="41">
        <v>995.311279296875</v>
      </c>
      <c r="K12" s="41">
        <v>956.513671875</v>
      </c>
      <c r="L12" s="41">
        <v>1102.802001953125</v>
      </c>
      <c r="M12" s="41">
        <v>802.74951171875</v>
      </c>
      <c r="N12" s="85"/>
      <c r="O12" s="84"/>
      <c r="P12" s="84"/>
      <c r="Q12" s="84"/>
      <c r="R12" s="84"/>
      <c r="S12" s="84"/>
    </row>
    <row r="13" spans="1:20" ht="14" x14ac:dyDescent="0.2">
      <c r="A13" s="56" t="s">
        <v>451</v>
      </c>
      <c r="B13" s="57">
        <f>AVERAGE(B11:B12)</f>
        <v>1128.8892822265625</v>
      </c>
      <c r="C13" s="57">
        <f t="shared" ref="C13:M13" si="0">AVERAGE(C11:C12)</f>
        <v>1295.5308227539062</v>
      </c>
      <c r="D13" s="57">
        <f t="shared" si="0"/>
        <v>1163.0630493164062</v>
      </c>
      <c r="E13" s="57">
        <f>AVERAGE(E11:E12)</f>
        <v>1088.8475952148438</v>
      </c>
      <c r="F13" s="57">
        <f t="shared" si="0"/>
        <v>980.38223266601562</v>
      </c>
      <c r="G13" s="57">
        <f t="shared" si="0"/>
        <v>1045.6970520019531</v>
      </c>
      <c r="H13" s="58">
        <f t="shared" si="0"/>
        <v>1007.4321594238281</v>
      </c>
      <c r="I13" s="58">
        <f t="shared" si="0"/>
        <v>332.09889221191406</v>
      </c>
      <c r="J13" s="58">
        <f t="shared" si="0"/>
        <v>917.73541259765625</v>
      </c>
      <c r="K13" s="58">
        <f t="shared" si="0"/>
        <v>932.40203857421875</v>
      </c>
      <c r="L13" s="58">
        <f t="shared" si="0"/>
        <v>1077.7684326171875</v>
      </c>
      <c r="M13" s="78">
        <f t="shared" si="0"/>
        <v>829.5426025390625</v>
      </c>
      <c r="N13" s="89"/>
      <c r="O13" s="89"/>
      <c r="P13" s="89"/>
      <c r="Q13" s="89"/>
      <c r="R13" s="89"/>
      <c r="S13" s="84"/>
    </row>
    <row r="14" spans="1:20" ht="14" x14ac:dyDescent="0.2">
      <c r="A14" s="48" t="s">
        <v>452</v>
      </c>
      <c r="B14" s="59">
        <f t="shared" ref="B14:M14" si="1">STDEV(B11:B12)</f>
        <v>49.273396411090516</v>
      </c>
      <c r="C14" s="59">
        <f t="shared" si="1"/>
        <v>78.181133513106914</v>
      </c>
      <c r="D14" s="59">
        <f t="shared" si="1"/>
        <v>80.631838558449743</v>
      </c>
      <c r="E14" s="59">
        <f t="shared" si="1"/>
        <v>98.886621850200015</v>
      </c>
      <c r="F14" s="59">
        <f t="shared" si="1"/>
        <v>19.71185311838839</v>
      </c>
      <c r="G14" s="59">
        <f t="shared" si="1"/>
        <v>87.173309976764187</v>
      </c>
      <c r="H14" s="59">
        <f t="shared" si="1"/>
        <v>52.650927513927314</v>
      </c>
      <c r="I14" s="59">
        <f t="shared" si="1"/>
        <v>42.460221456340534</v>
      </c>
      <c r="J14" s="59">
        <f t="shared" si="1"/>
        <v>109.7088427988825</v>
      </c>
      <c r="K14" s="59">
        <f t="shared" si="1"/>
        <v>34.098998824931599</v>
      </c>
      <c r="L14" s="59">
        <f t="shared" si="1"/>
        <v>35.402813269490046</v>
      </c>
      <c r="M14" s="79">
        <f t="shared" si="1"/>
        <v>37.891152415980009</v>
      </c>
      <c r="N14" s="90"/>
      <c r="O14" s="90"/>
      <c r="P14" s="90"/>
      <c r="Q14" s="90"/>
      <c r="R14" s="90"/>
      <c r="S14" s="84"/>
    </row>
    <row r="15" spans="1:20" ht="14" x14ac:dyDescent="0.2">
      <c r="A15" s="49"/>
      <c r="B15" s="60"/>
      <c r="C15" s="60"/>
      <c r="D15" s="60"/>
      <c r="E15" s="60"/>
      <c r="F15" s="60"/>
      <c r="G15" s="45"/>
      <c r="H15" s="44"/>
      <c r="I15" s="44"/>
      <c r="J15" s="46"/>
      <c r="K15" s="46"/>
      <c r="L15" s="46"/>
      <c r="M15" s="46"/>
      <c r="N15" s="84"/>
      <c r="O15" s="84"/>
      <c r="P15" s="84"/>
      <c r="Q15" s="84"/>
      <c r="R15" s="84"/>
      <c r="S15" s="84"/>
    </row>
    <row r="16" spans="1:20" ht="14" x14ac:dyDescent="0.2">
      <c r="A16" s="48">
        <v>1</v>
      </c>
      <c r="B16" s="61">
        <f t="shared" ref="B16:M16" si="2">B11/B24</f>
        <v>1.4404184241096425</v>
      </c>
      <c r="C16" s="61">
        <f t="shared" si="2"/>
        <v>1.4623779227604796</v>
      </c>
      <c r="D16" s="61">
        <f t="shared" si="2"/>
        <v>1.0082352456975738</v>
      </c>
      <c r="E16" s="61">
        <f>E11/E24</f>
        <v>1.1842722849826333</v>
      </c>
      <c r="F16" s="61">
        <f t="shared" si="2"/>
        <v>1.1108401110066251</v>
      </c>
      <c r="G16" s="61">
        <f t="shared" si="2"/>
        <v>0.88106378260860696</v>
      </c>
      <c r="H16" s="61">
        <f t="shared" si="2"/>
        <v>0.9670880412509496</v>
      </c>
      <c r="I16" s="61">
        <f t="shared" si="2"/>
        <v>0.2801271932756858</v>
      </c>
      <c r="J16" s="61">
        <f t="shared" si="2"/>
        <v>0.87982530782790469</v>
      </c>
      <c r="K16" s="61">
        <f t="shared" si="2"/>
        <v>0.87928869071605276</v>
      </c>
      <c r="L16" s="61">
        <f t="shared" si="2"/>
        <v>1.1299096806381996</v>
      </c>
      <c r="M16" s="80">
        <f t="shared" si="2"/>
        <v>0.88507647757048213</v>
      </c>
      <c r="N16" s="91"/>
      <c r="O16" s="91"/>
      <c r="P16" s="91"/>
      <c r="Q16" s="91"/>
      <c r="R16" s="91"/>
      <c r="S16" s="84"/>
    </row>
    <row r="17" spans="1:19" ht="14" x14ac:dyDescent="0.2">
      <c r="A17" s="48">
        <v>2</v>
      </c>
      <c r="B17" s="61">
        <f t="shared" ref="B17:M17" si="3">B11/B25</f>
        <v>1.4381904464350046</v>
      </c>
      <c r="C17" s="61">
        <f t="shared" si="3"/>
        <v>1.5097114704303782</v>
      </c>
      <c r="D17" s="61">
        <f t="shared" si="3"/>
        <v>1.2939717036960126</v>
      </c>
      <c r="E17" s="61">
        <f>E11/E25</f>
        <v>0.90297804376016277</v>
      </c>
      <c r="F17" s="61">
        <f t="shared" si="3"/>
        <v>1.1831227100574098</v>
      </c>
      <c r="G17" s="61">
        <f t="shared" si="3"/>
        <v>0.95890395899233027</v>
      </c>
      <c r="H17" s="61">
        <f t="shared" si="3"/>
        <v>0.97978145340273504</v>
      </c>
      <c r="I17" s="61">
        <f t="shared" si="3"/>
        <v>0.30762589208874735</v>
      </c>
      <c r="J17" s="61">
        <f t="shared" si="3"/>
        <v>0.90129795741553576</v>
      </c>
      <c r="K17" s="61">
        <f t="shared" si="3"/>
        <v>0.93957686989083145</v>
      </c>
      <c r="L17" s="61">
        <f t="shared" si="3"/>
        <v>1.1996861675859527</v>
      </c>
      <c r="M17" s="80">
        <f t="shared" si="3"/>
        <v>0.98384291167266713</v>
      </c>
      <c r="N17" s="91"/>
      <c r="O17" s="91"/>
      <c r="P17" s="91"/>
      <c r="Q17" s="91"/>
      <c r="R17" s="91"/>
      <c r="S17" s="84"/>
    </row>
    <row r="18" spans="1:19" ht="14" x14ac:dyDescent="0.2">
      <c r="A18" s="48">
        <v>3</v>
      </c>
      <c r="B18" s="61">
        <f t="shared" ref="B18:M18" si="4">B12/B24</f>
        <v>1.5321628939902683</v>
      </c>
      <c r="C18" s="61">
        <f t="shared" si="4"/>
        <v>1.3426814710600574</v>
      </c>
      <c r="D18" s="61">
        <f t="shared" si="4"/>
        <v>0.91400383164179155</v>
      </c>
      <c r="E18" s="61">
        <f t="shared" si="4"/>
        <v>1.3468130239167746</v>
      </c>
      <c r="F18" s="61">
        <f t="shared" si="4"/>
        <v>1.0796966008022539</v>
      </c>
      <c r="G18" s="61">
        <f t="shared" si="4"/>
        <v>0.78297355938011215</v>
      </c>
      <c r="H18" s="61">
        <f t="shared" si="4"/>
        <v>1.0413086860604714</v>
      </c>
      <c r="I18" s="61">
        <f t="shared" si="4"/>
        <v>0.23367602410152799</v>
      </c>
      <c r="J18" s="61">
        <f t="shared" si="4"/>
        <v>1.0423020924621114</v>
      </c>
      <c r="K18" s="61">
        <f t="shared" si="4"/>
        <v>0.92597218831324912</v>
      </c>
      <c r="L18" s="61">
        <f t="shared" si="4"/>
        <v>1.1836471853417871</v>
      </c>
      <c r="M18" s="80">
        <f t="shared" si="4"/>
        <v>0.82969180861329017</v>
      </c>
      <c r="N18" s="91"/>
      <c r="O18" s="91"/>
      <c r="P18" s="91"/>
      <c r="Q18" s="91"/>
      <c r="R18" s="91"/>
      <c r="S18" s="84"/>
    </row>
    <row r="19" spans="1:19" ht="14" x14ac:dyDescent="0.2">
      <c r="A19" s="48">
        <v>4</v>
      </c>
      <c r="B19" s="61">
        <f>B12/B25</f>
        <v>1.529793009889522</v>
      </c>
      <c r="C19" s="61">
        <f t="shared" ref="C19:M19" si="5">C12/C25</f>
        <v>1.3861407413531581</v>
      </c>
      <c r="D19" s="61">
        <f t="shared" si="5"/>
        <v>1.1730348648900228</v>
      </c>
      <c r="E19" s="61">
        <f t="shared" si="5"/>
        <v>1.0269112982449915</v>
      </c>
      <c r="F19" s="61">
        <f t="shared" si="5"/>
        <v>1.1499526851108794</v>
      </c>
      <c r="G19" s="61">
        <f t="shared" si="5"/>
        <v>0.85214766591924551</v>
      </c>
      <c r="H19" s="61">
        <f t="shared" si="5"/>
        <v>1.0549762734626507</v>
      </c>
      <c r="I19" s="61">
        <f t="shared" si="5"/>
        <v>0.25661484175597016</v>
      </c>
      <c r="J19" s="61">
        <f t="shared" si="5"/>
        <v>1.0677400827049099</v>
      </c>
      <c r="K19" s="61">
        <f t="shared" si="5"/>
        <v>0.9894612082327815</v>
      </c>
      <c r="L19" s="61">
        <f t="shared" si="5"/>
        <v>1.2567421802727949</v>
      </c>
      <c r="M19" s="80">
        <f t="shared" si="5"/>
        <v>0.92227782057630903</v>
      </c>
      <c r="N19" s="91"/>
      <c r="O19" s="91"/>
      <c r="P19" s="91"/>
      <c r="Q19" s="91"/>
      <c r="R19" s="91"/>
      <c r="S19" s="84"/>
    </row>
    <row r="20" spans="1:19" ht="14" x14ac:dyDescent="0.2">
      <c r="A20" s="48" t="s">
        <v>452</v>
      </c>
      <c r="B20" s="61">
        <f t="shared" ref="B20:M20" si="6">STDEV(B16:B19)</f>
        <v>5.2944385209967762E-2</v>
      </c>
      <c r="C20" s="61">
        <f t="shared" si="6"/>
        <v>7.4965140266635935E-2</v>
      </c>
      <c r="D20" s="61">
        <f t="shared" si="6"/>
        <v>0.1692587211612904</v>
      </c>
      <c r="E20" s="61">
        <f t="shared" si="6"/>
        <v>0.19256913853012939</v>
      </c>
      <c r="F20" s="61">
        <f t="shared" si="6"/>
        <v>4.5145702840396519E-2</v>
      </c>
      <c r="G20" s="61">
        <f t="shared" si="6"/>
        <v>7.2829936261795514E-2</v>
      </c>
      <c r="H20" s="61">
        <f t="shared" si="6"/>
        <v>4.3799574253117944E-2</v>
      </c>
      <c r="I20" s="61">
        <f t="shared" si="6"/>
        <v>3.1706492256855588E-2</v>
      </c>
      <c r="J20" s="61">
        <f t="shared" si="6"/>
        <v>9.5918359973959325E-2</v>
      </c>
      <c r="K20" s="61">
        <f t="shared" si="6"/>
        <v>4.5328787151099219E-2</v>
      </c>
      <c r="L20" s="61">
        <f t="shared" si="6"/>
        <v>5.2200316350583136E-2</v>
      </c>
      <c r="M20" s="80">
        <f t="shared" si="6"/>
        <v>6.4763159930072631E-2</v>
      </c>
      <c r="N20" s="91"/>
      <c r="O20" s="91"/>
      <c r="P20" s="91"/>
      <c r="Q20" s="91"/>
      <c r="R20" s="91"/>
      <c r="S20" s="84"/>
    </row>
    <row r="21" spans="1:19" ht="14" x14ac:dyDescent="0.2">
      <c r="A21" s="48" t="s">
        <v>453</v>
      </c>
      <c r="B21" s="61">
        <f>B20/SQRT(4)</f>
        <v>2.6472192604983881E-2</v>
      </c>
      <c r="C21" s="61">
        <f t="shared" ref="C21:M21" si="7">C20/SQRT(4)</f>
        <v>3.7482570133317968E-2</v>
      </c>
      <c r="D21" s="61">
        <f t="shared" si="7"/>
        <v>8.4629360580645199E-2</v>
      </c>
      <c r="E21" s="61">
        <f t="shared" si="7"/>
        <v>9.6284569265064693E-2</v>
      </c>
      <c r="F21" s="61">
        <f t="shared" si="7"/>
        <v>2.257285142019826E-2</v>
      </c>
      <c r="G21" s="61">
        <f t="shared" si="7"/>
        <v>3.6414968130897757E-2</v>
      </c>
      <c r="H21" s="61">
        <f t="shared" si="7"/>
        <v>2.1899787126558972E-2</v>
      </c>
      <c r="I21" s="61">
        <f t="shared" si="7"/>
        <v>1.5853246128427794E-2</v>
      </c>
      <c r="J21" s="61">
        <f t="shared" si="7"/>
        <v>4.7959179986979662E-2</v>
      </c>
      <c r="K21" s="61">
        <f t="shared" si="7"/>
        <v>2.2664393575549609E-2</v>
      </c>
      <c r="L21" s="61">
        <f t="shared" si="7"/>
        <v>2.6100158175291568E-2</v>
      </c>
      <c r="M21" s="80">
        <f t="shared" si="7"/>
        <v>3.2381579965036315E-2</v>
      </c>
      <c r="N21" s="91"/>
      <c r="O21" s="91"/>
      <c r="P21" s="91"/>
      <c r="Q21" s="91"/>
      <c r="R21" s="91"/>
      <c r="S21" s="84"/>
    </row>
    <row r="22" spans="1:19" ht="14" x14ac:dyDescent="0.2">
      <c r="A22" s="49"/>
      <c r="B22" s="62"/>
      <c r="C22" s="44"/>
      <c r="D22" s="44"/>
      <c r="E22" s="44"/>
      <c r="F22" s="44"/>
      <c r="G22" s="45"/>
      <c r="H22" s="44"/>
      <c r="I22" s="44"/>
      <c r="J22" s="46"/>
      <c r="K22" s="46"/>
      <c r="L22" s="46"/>
      <c r="M22" s="46"/>
      <c r="N22" s="84"/>
      <c r="O22" s="84"/>
      <c r="P22" s="84"/>
      <c r="Q22" s="84"/>
      <c r="R22" s="84"/>
      <c r="S22" s="84"/>
    </row>
    <row r="23" spans="1:19" ht="14" x14ac:dyDescent="0.2">
      <c r="A23" s="63" t="s">
        <v>411</v>
      </c>
      <c r="B23" s="64"/>
      <c r="C23" s="64"/>
      <c r="D23" s="64"/>
      <c r="E23" s="64"/>
      <c r="F23" s="64"/>
      <c r="G23" s="65"/>
      <c r="H23" s="66"/>
      <c r="I23" s="66"/>
      <c r="J23" s="67"/>
      <c r="K23" s="67"/>
      <c r="L23" s="67"/>
      <c r="M23" s="81"/>
      <c r="N23" s="84"/>
      <c r="O23" s="84"/>
      <c r="P23" s="84"/>
      <c r="Q23" s="84"/>
      <c r="R23" s="84"/>
      <c r="S23" s="84"/>
    </row>
    <row r="24" spans="1:19" ht="14" x14ac:dyDescent="0.2">
      <c r="A24" s="52">
        <v>1</v>
      </c>
      <c r="B24" s="42">
        <v>759.53466796875</v>
      </c>
      <c r="C24" s="42">
        <v>923.7100830078125</v>
      </c>
      <c r="D24" s="42">
        <v>1210.11279296875</v>
      </c>
      <c r="E24" s="42">
        <v>860.3800048828125</v>
      </c>
      <c r="F24" s="42">
        <v>895.10687255859375</v>
      </c>
      <c r="G24" s="42">
        <v>1256.8192138671875</v>
      </c>
      <c r="H24" s="42">
        <v>1003.2202758789062</v>
      </c>
      <c r="I24" s="42">
        <v>1292.70849609375</v>
      </c>
      <c r="J24" s="42">
        <v>954.91632080078125</v>
      </c>
      <c r="K24" s="42">
        <v>1032.983154296875</v>
      </c>
      <c r="L24" s="42">
        <v>931.6982421875</v>
      </c>
      <c r="M24" s="42">
        <v>967.52734375</v>
      </c>
      <c r="N24" s="85"/>
      <c r="O24" s="84"/>
      <c r="P24" s="84"/>
      <c r="Q24" s="84"/>
      <c r="R24" s="84"/>
      <c r="S24" s="84"/>
    </row>
    <row r="25" spans="1:19" ht="14" x14ac:dyDescent="0.2">
      <c r="A25" s="52">
        <v>2</v>
      </c>
      <c r="B25" s="42">
        <v>760.7113037109375</v>
      </c>
      <c r="C25" s="42">
        <v>894.749267578125</v>
      </c>
      <c r="D25" s="42">
        <v>942.8941650390625</v>
      </c>
      <c r="E25" s="42">
        <v>1128.4041748046875</v>
      </c>
      <c r="F25" s="42">
        <v>840.4205322265625</v>
      </c>
      <c r="G25" s="42">
        <v>1154.79541015625</v>
      </c>
      <c r="H25" s="42">
        <v>990.22320556640625</v>
      </c>
      <c r="I25" s="42">
        <v>1177.1531982421875</v>
      </c>
      <c r="J25" s="42">
        <v>932.166259765625</v>
      </c>
      <c r="K25" s="42">
        <v>966.7015380859375</v>
      </c>
      <c r="L25" s="42">
        <v>877.508544921875</v>
      </c>
      <c r="M25" s="42">
        <v>870.3988037109375</v>
      </c>
      <c r="N25" s="85"/>
      <c r="O25" s="84"/>
      <c r="P25" s="84"/>
      <c r="Q25" s="84"/>
      <c r="R25" s="84"/>
      <c r="S25" s="84"/>
    </row>
    <row r="26" spans="1:19" ht="14" x14ac:dyDescent="0.2">
      <c r="A26" s="56" t="s">
        <v>451</v>
      </c>
      <c r="B26" s="58">
        <f t="shared" ref="B26:M26" si="8">AVERAGE(B24:B25)</f>
        <v>760.12298583984375</v>
      </c>
      <c r="C26" s="58">
        <f t="shared" si="8"/>
        <v>909.22967529296875</v>
      </c>
      <c r="D26" s="58">
        <f t="shared" si="8"/>
        <v>1076.5034790039062</v>
      </c>
      <c r="E26" s="58">
        <f t="shared" si="8"/>
        <v>994.39208984375</v>
      </c>
      <c r="F26" s="58">
        <f t="shared" si="8"/>
        <v>867.76370239257812</v>
      </c>
      <c r="G26" s="58">
        <f t="shared" si="8"/>
        <v>1205.8073120117188</v>
      </c>
      <c r="H26" s="58">
        <f t="shared" si="8"/>
        <v>996.72174072265625</v>
      </c>
      <c r="I26" s="58">
        <f t="shared" si="8"/>
        <v>1234.9308471679688</v>
      </c>
      <c r="J26" s="58">
        <f t="shared" si="8"/>
        <v>943.54129028320312</v>
      </c>
      <c r="K26" s="58">
        <f t="shared" si="8"/>
        <v>999.84234619140625</v>
      </c>
      <c r="L26" s="58">
        <f t="shared" si="8"/>
        <v>904.6033935546875</v>
      </c>
      <c r="M26" s="78">
        <f t="shared" si="8"/>
        <v>918.96307373046875</v>
      </c>
      <c r="N26" s="89"/>
      <c r="O26" s="89"/>
      <c r="P26" s="89"/>
      <c r="Q26" s="89"/>
      <c r="R26" s="89"/>
      <c r="S26" s="84"/>
    </row>
    <row r="27" spans="1:19" ht="14" x14ac:dyDescent="0.2">
      <c r="A27" s="48" t="s">
        <v>452</v>
      </c>
      <c r="B27" s="59">
        <f t="shared" ref="B27:M27" si="9">STDEV(B24:B25)</f>
        <v>0.83200711228724755</v>
      </c>
      <c r="C27" s="59">
        <f t="shared" si="9"/>
        <v>20.478388979024029</v>
      </c>
      <c r="D27" s="59">
        <f t="shared" si="9"/>
        <v>188.95210386844698</v>
      </c>
      <c r="E27" s="59">
        <f t="shared" si="9"/>
        <v>189.52170807365329</v>
      </c>
      <c r="F27" s="59">
        <f t="shared" si="9"/>
        <v>38.66908208705469</v>
      </c>
      <c r="G27" s="59">
        <f t="shared" si="9"/>
        <v>72.141723446449163</v>
      </c>
      <c r="H27" s="59">
        <f t="shared" si="9"/>
        <v>9.1903165535271096</v>
      </c>
      <c r="I27" s="59">
        <f t="shared" si="9"/>
        <v>81.709934712871132</v>
      </c>
      <c r="J27" s="59">
        <f t="shared" si="9"/>
        <v>16.08672243036683</v>
      </c>
      <c r="K27" s="59">
        <f t="shared" si="9"/>
        <v>46.868180290758104</v>
      </c>
      <c r="L27" s="59">
        <f t="shared" si="9"/>
        <v>38.317902406969552</v>
      </c>
      <c r="M27" s="79">
        <f t="shared" si="9"/>
        <v>68.680249308370193</v>
      </c>
      <c r="N27" s="90"/>
      <c r="O27" s="90"/>
      <c r="P27" s="90"/>
      <c r="Q27" s="90"/>
      <c r="R27" s="90"/>
      <c r="S27" s="84"/>
    </row>
    <row r="28" spans="1:19" ht="14" x14ac:dyDescent="0.2">
      <c r="A28" s="43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6"/>
      <c r="M28" s="46"/>
      <c r="N28" s="84"/>
      <c r="O28" s="84"/>
      <c r="P28" s="84"/>
      <c r="Q28" s="84"/>
      <c r="R28" s="84"/>
      <c r="S28" s="84"/>
    </row>
    <row r="29" spans="1:19" ht="14" x14ac:dyDescent="0.2">
      <c r="A29" s="48"/>
      <c r="B29" s="47" t="s">
        <v>103</v>
      </c>
      <c r="C29" s="47" t="s">
        <v>112</v>
      </c>
      <c r="D29" s="47" t="s">
        <v>454</v>
      </c>
      <c r="E29" s="47" t="s">
        <v>116</v>
      </c>
      <c r="F29" s="47" t="s">
        <v>118</v>
      </c>
      <c r="G29" s="47" t="s">
        <v>120</v>
      </c>
      <c r="H29" s="47" t="s">
        <v>455</v>
      </c>
      <c r="I29" s="47" t="s">
        <v>456</v>
      </c>
      <c r="J29" s="47" t="s">
        <v>421</v>
      </c>
      <c r="K29" s="47" t="s">
        <v>128</v>
      </c>
      <c r="L29" s="47" t="s">
        <v>130</v>
      </c>
      <c r="M29" s="47" t="s">
        <v>132</v>
      </c>
      <c r="N29" s="92"/>
      <c r="O29" s="92"/>
      <c r="P29" s="92"/>
      <c r="Q29" s="92"/>
      <c r="R29" s="92"/>
      <c r="S29" s="84"/>
    </row>
    <row r="30" spans="1:19" ht="15" x14ac:dyDescent="0.2">
      <c r="A30" s="51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82"/>
      <c r="N30" s="93"/>
      <c r="O30" s="93"/>
      <c r="P30" s="93"/>
      <c r="Q30" s="93"/>
      <c r="R30" s="93"/>
      <c r="S30" s="84"/>
    </row>
    <row r="31" spans="1:19" ht="14" x14ac:dyDescent="0.2">
      <c r="A31" s="56" t="s">
        <v>451</v>
      </c>
      <c r="B31" s="69">
        <f>B13/B26</f>
        <v>1.4851403039460471</v>
      </c>
      <c r="C31" s="69">
        <f t="shared" ref="C31:M31" si="10">C13/C26</f>
        <v>1.4248664093992147</v>
      </c>
      <c r="D31" s="69">
        <f t="shared" si="10"/>
        <v>1.0804080729888528</v>
      </c>
      <c r="E31" s="69">
        <f t="shared" si="10"/>
        <v>1.094988190609939</v>
      </c>
      <c r="F31" s="69">
        <f t="shared" si="10"/>
        <v>1.1297801808982426</v>
      </c>
      <c r="G31" s="69">
        <f t="shared" si="10"/>
        <v>0.86721737510229202</v>
      </c>
      <c r="H31" s="69">
        <f t="shared" si="10"/>
        <v>1.0107456457139246</v>
      </c>
      <c r="I31" s="69">
        <f t="shared" si="10"/>
        <v>0.26892104361430996</v>
      </c>
      <c r="J31" s="69">
        <f t="shared" si="10"/>
        <v>0.97264997520373353</v>
      </c>
      <c r="K31" s="69">
        <f t="shared" si="10"/>
        <v>0.93254905848498948</v>
      </c>
      <c r="L31" s="69">
        <f t="shared" si="10"/>
        <v>1.1914264751782975</v>
      </c>
      <c r="M31" s="83">
        <f t="shared" si="10"/>
        <v>0.90269416285856852</v>
      </c>
      <c r="N31" s="91"/>
      <c r="O31" s="91"/>
      <c r="P31" s="91"/>
      <c r="Q31" s="91"/>
      <c r="R31" s="91"/>
      <c r="S31" s="84"/>
    </row>
    <row r="32" spans="1:19" ht="14" x14ac:dyDescent="0.2">
      <c r="A32" s="48" t="s">
        <v>453</v>
      </c>
      <c r="B32" s="61">
        <f t="shared" ref="B32:M32" si="11">B21</f>
        <v>2.6472192604983881E-2</v>
      </c>
      <c r="C32" s="61">
        <f t="shared" si="11"/>
        <v>3.7482570133317968E-2</v>
      </c>
      <c r="D32" s="61">
        <f t="shared" si="11"/>
        <v>8.4629360580645199E-2</v>
      </c>
      <c r="E32" s="61">
        <f t="shared" si="11"/>
        <v>9.6284569265064693E-2</v>
      </c>
      <c r="F32" s="61">
        <f t="shared" si="11"/>
        <v>2.257285142019826E-2</v>
      </c>
      <c r="G32" s="61">
        <f t="shared" si="11"/>
        <v>3.6414968130897757E-2</v>
      </c>
      <c r="H32" s="61">
        <f t="shared" si="11"/>
        <v>2.1899787126558972E-2</v>
      </c>
      <c r="I32" s="61">
        <f t="shared" si="11"/>
        <v>1.5853246128427794E-2</v>
      </c>
      <c r="J32" s="61">
        <f t="shared" si="11"/>
        <v>4.7959179986979662E-2</v>
      </c>
      <c r="K32" s="61">
        <f t="shared" si="11"/>
        <v>2.2664393575549609E-2</v>
      </c>
      <c r="L32" s="61">
        <f t="shared" si="11"/>
        <v>2.6100158175291568E-2</v>
      </c>
      <c r="M32" s="80">
        <f t="shared" si="11"/>
        <v>3.2381579965036315E-2</v>
      </c>
      <c r="N32" s="91"/>
      <c r="O32" s="91"/>
      <c r="P32" s="91"/>
      <c r="Q32" s="91"/>
      <c r="R32" s="91"/>
      <c r="S32" s="84"/>
    </row>
    <row r="33" spans="1:20" ht="14" x14ac:dyDescent="0.2">
      <c r="A33" s="49" t="s">
        <v>457</v>
      </c>
      <c r="B33" s="70">
        <f>B31/$B$31</f>
        <v>1</v>
      </c>
      <c r="C33" s="70">
        <f t="shared" ref="C33:M33" si="12">C31/$B$31</f>
        <v>0.959415353292424</v>
      </c>
      <c r="D33" s="70">
        <f t="shared" si="12"/>
        <v>0.72747879114059943</v>
      </c>
      <c r="E33" s="70">
        <f t="shared" si="12"/>
        <v>0.73729612461565674</v>
      </c>
      <c r="F33" s="70">
        <f t="shared" si="12"/>
        <v>0.76072286092862362</v>
      </c>
      <c r="G33" s="70">
        <f t="shared" si="12"/>
        <v>0.58392959425993507</v>
      </c>
      <c r="H33" s="70">
        <f t="shared" si="12"/>
        <v>0.68057249744576553</v>
      </c>
      <c r="I33" s="70">
        <f t="shared" si="12"/>
        <v>0.18107450380262488</v>
      </c>
      <c r="J33" s="70">
        <f t="shared" si="12"/>
        <v>0.65492127081824081</v>
      </c>
      <c r="K33" s="70">
        <f t="shared" si="12"/>
        <v>0.62791983761210179</v>
      </c>
      <c r="L33" s="70">
        <f t="shared" si="12"/>
        <v>0.80223159523221732</v>
      </c>
      <c r="M33" s="70">
        <f t="shared" si="12"/>
        <v>0.6078174300839404</v>
      </c>
      <c r="N33" s="94"/>
      <c r="O33" s="94"/>
      <c r="P33" s="94"/>
      <c r="Q33" s="94"/>
      <c r="R33" s="94"/>
      <c r="S33" s="84"/>
    </row>
    <row r="34" spans="1:20" ht="14" x14ac:dyDescent="0.2">
      <c r="A34" s="49"/>
      <c r="B34" s="44"/>
      <c r="C34" s="44"/>
      <c r="D34" s="44"/>
      <c r="E34" s="44"/>
      <c r="F34" s="44"/>
      <c r="G34" s="45"/>
      <c r="H34" s="55"/>
      <c r="I34" s="55"/>
      <c r="J34" s="46"/>
      <c r="K34" s="46"/>
      <c r="L34" s="46"/>
      <c r="M34" s="46"/>
      <c r="N34" s="84"/>
      <c r="O34" s="84"/>
      <c r="P34" s="84"/>
      <c r="Q34" s="84"/>
      <c r="R34" s="84"/>
      <c r="S34" s="84"/>
    </row>
    <row r="35" spans="1:20" ht="14" x14ac:dyDescent="0.2">
      <c r="A35" s="49"/>
      <c r="B35" s="44"/>
      <c r="C35" s="44"/>
      <c r="D35" s="44"/>
      <c r="E35" s="44"/>
      <c r="F35" s="44"/>
      <c r="G35" s="62"/>
      <c r="H35" s="55"/>
      <c r="I35" s="55"/>
      <c r="J35" s="46"/>
      <c r="K35" s="46"/>
      <c r="L35" s="46"/>
      <c r="M35" s="46"/>
      <c r="N35" s="84"/>
      <c r="O35" s="84"/>
      <c r="P35" s="84"/>
      <c r="Q35" s="84"/>
      <c r="R35" s="84"/>
      <c r="S35" s="84"/>
      <c r="T35" s="46"/>
    </row>
    <row r="36" spans="1:20" ht="14" x14ac:dyDescent="0.2">
      <c r="A36" s="49"/>
      <c r="B36" s="103"/>
      <c r="C36" s="103"/>
      <c r="D36" s="44"/>
      <c r="E36" s="44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ht="14" x14ac:dyDescent="0.2">
      <c r="A37" s="49"/>
      <c r="B37" s="71" t="s">
        <v>458</v>
      </c>
      <c r="C37" s="47" t="s">
        <v>459</v>
      </c>
      <c r="D37" s="72" t="s">
        <v>460</v>
      </c>
      <c r="E37" s="44" t="s">
        <v>124</v>
      </c>
      <c r="F37" s="47" t="s">
        <v>421</v>
      </c>
      <c r="G37" s="47" t="s">
        <v>128</v>
      </c>
      <c r="H37" s="47" t="s">
        <v>130</v>
      </c>
      <c r="I37" s="47" t="s">
        <v>132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t="14" x14ac:dyDescent="0.2">
      <c r="A38" s="49" t="s">
        <v>461</v>
      </c>
      <c r="B38" s="73">
        <f>AVERAGE(B31:D31)</f>
        <v>1.3301382621113715</v>
      </c>
      <c r="C38" s="73">
        <f>AVERAGE(E31:G31)</f>
        <v>1.0306619155368246</v>
      </c>
      <c r="D38" s="62">
        <f>AVERAGE(H31)</f>
        <v>1.0107456457139246</v>
      </c>
      <c r="E38" s="62">
        <f>AVERAGE(I31)</f>
        <v>0.26892104361430996</v>
      </c>
      <c r="F38" s="62">
        <f>AVERAGE(J31)</f>
        <v>0.97264997520373353</v>
      </c>
      <c r="G38" s="62">
        <f t="shared" ref="G38" si="13">AVERAGE(K31)</f>
        <v>0.93254905848498948</v>
      </c>
      <c r="H38" s="62">
        <f>AVERAGE(L31)</f>
        <v>1.1914264751782975</v>
      </c>
      <c r="I38" s="62">
        <f>AVERAGE(M31)</f>
        <v>0.90269416285856852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ht="14" x14ac:dyDescent="0.2">
      <c r="A39" s="49" t="s">
        <v>462</v>
      </c>
      <c r="B39" s="46">
        <f>STDEV(B31:D31)</f>
        <v>0.21836233903843716</v>
      </c>
      <c r="C39" s="46">
        <f>STDEV(E31:G31)</f>
        <v>0.14261209273917452</v>
      </c>
      <c r="D39" s="62" t="e">
        <f>STDEV(H31)</f>
        <v>#DIV/0!</v>
      </c>
      <c r="E39" s="62" t="e">
        <f t="shared" ref="E39:I39" si="14">STDEV(I31)</f>
        <v>#DIV/0!</v>
      </c>
      <c r="F39" s="62" t="e">
        <f t="shared" si="14"/>
        <v>#DIV/0!</v>
      </c>
      <c r="G39" s="62" t="e">
        <f t="shared" si="14"/>
        <v>#DIV/0!</v>
      </c>
      <c r="H39" s="62" t="e">
        <f>STDEV(L31)</f>
        <v>#DIV/0!</v>
      </c>
      <c r="I39" s="62" t="e">
        <f t="shared" si="14"/>
        <v>#DIV/0!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14" x14ac:dyDescent="0.2">
      <c r="A40" s="49" t="s">
        <v>463</v>
      </c>
      <c r="B40" s="44">
        <f>B39/SQRT(3)</f>
        <v>0.12607155522471802</v>
      </c>
      <c r="C40" s="44">
        <f>C39/SQRT(3)</f>
        <v>8.2337130132658296E-2</v>
      </c>
      <c r="D40" s="44" t="e">
        <f>D39/SQRT(3)</f>
        <v>#DIV/0!</v>
      </c>
      <c r="E40" s="44" t="e">
        <f t="shared" ref="E40:I40" si="15">E39/SQRT(3)</f>
        <v>#DIV/0!</v>
      </c>
      <c r="F40" s="44" t="e">
        <f t="shared" si="15"/>
        <v>#DIV/0!</v>
      </c>
      <c r="G40" s="44" t="e">
        <f t="shared" si="15"/>
        <v>#DIV/0!</v>
      </c>
      <c r="H40" s="44" t="e">
        <f t="shared" si="15"/>
        <v>#DIV/0!</v>
      </c>
      <c r="I40" s="44" t="e">
        <f t="shared" si="15"/>
        <v>#DIV/0!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ht="14" x14ac:dyDescent="0.2">
      <c r="A41" s="49"/>
      <c r="B41" s="62"/>
      <c r="D41" s="62"/>
      <c r="E41" s="55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ht="14" x14ac:dyDescent="0.2">
      <c r="A42" s="49"/>
      <c r="C42" s="74" t="s">
        <v>464</v>
      </c>
      <c r="D42" s="75">
        <f>_xlfn.T.TEST(B31:F31,J31:N31,2,2)</f>
        <v>7.1478884454023117E-2</v>
      </c>
      <c r="E42" s="55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spans="1:20" ht="14" x14ac:dyDescent="0.2">
      <c r="A43" s="49"/>
      <c r="B43" s="44"/>
      <c r="C43" s="104"/>
      <c r="D43" s="104"/>
      <c r="E43" s="104"/>
      <c r="F43" s="104"/>
      <c r="G43" s="104"/>
      <c r="H43" s="55"/>
      <c r="I43" s="5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spans="1:20" ht="14" x14ac:dyDescent="0.2">
      <c r="A44" s="49"/>
      <c r="B44" s="44"/>
      <c r="C44" s="44"/>
      <c r="D44" s="44"/>
      <c r="E44" s="44"/>
      <c r="F44" s="44"/>
      <c r="G44" s="44"/>
      <c r="H44" s="55"/>
      <c r="I44" s="5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spans="1:20" ht="14" x14ac:dyDescent="0.2">
      <c r="A45" s="49"/>
      <c r="B45" s="44"/>
      <c r="C45" s="44"/>
      <c r="D45" s="44"/>
      <c r="E45" s="44"/>
      <c r="F45" s="44"/>
      <c r="G45" s="44"/>
      <c r="H45" s="55"/>
      <c r="I45" s="5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spans="1:20" ht="14" x14ac:dyDescent="0.2">
      <c r="A46" s="49"/>
      <c r="B46" s="44"/>
      <c r="C46" s="44"/>
      <c r="D46" s="44"/>
      <c r="E46" s="44"/>
      <c r="F46" s="44"/>
      <c r="G46" s="44"/>
      <c r="H46" s="55"/>
      <c r="I46" s="5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spans="1:20" ht="15" x14ac:dyDescent="0.2">
      <c r="A47" s="76"/>
      <c r="B47" s="76" t="s">
        <v>465</v>
      </c>
      <c r="C47" s="76" t="s">
        <v>466</v>
      </c>
      <c r="D47" s="44"/>
      <c r="E47" s="44"/>
      <c r="F47" s="44"/>
      <c r="G47" s="44"/>
      <c r="H47" s="55"/>
      <c r="I47" s="5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spans="1:20" ht="15" x14ac:dyDescent="0.2">
      <c r="A48" s="76" t="s">
        <v>467</v>
      </c>
      <c r="B48" s="77">
        <f>B38</f>
        <v>1.3301382621113715</v>
      </c>
      <c r="C48" s="73">
        <f>D38</f>
        <v>1.0107456457139246</v>
      </c>
      <c r="D48" s="44"/>
      <c r="E48" s="44"/>
      <c r="F48" s="44"/>
      <c r="G48" s="44"/>
      <c r="H48" s="55"/>
      <c r="I48" s="5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spans="1:20" ht="15" x14ac:dyDescent="0.2">
      <c r="A49" s="76" t="s">
        <v>468</v>
      </c>
      <c r="B49" s="77">
        <f>C38</f>
        <v>1.0306619155368246</v>
      </c>
      <c r="C49" s="73">
        <f>E38</f>
        <v>0.26892104361430996</v>
      </c>
      <c r="D49" s="44"/>
      <c r="E49" s="44"/>
      <c r="F49" s="44"/>
      <c r="G49" s="44"/>
      <c r="H49" s="55"/>
      <c r="I49" s="5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spans="1:20" ht="14" x14ac:dyDescent="0.2">
      <c r="A50" s="44"/>
      <c r="B50" s="44"/>
      <c r="C50" s="44"/>
      <c r="D50" s="44"/>
      <c r="E50" s="44"/>
      <c r="F50" s="44"/>
      <c r="G50" s="44"/>
      <c r="H50" s="55"/>
      <c r="I50" s="5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spans="1:20" ht="14" x14ac:dyDescent="0.2">
      <c r="A51" s="44"/>
      <c r="B51" s="44"/>
      <c r="C51" s="44"/>
      <c r="D51" s="44"/>
      <c r="E51" s="44"/>
      <c r="F51" s="44"/>
      <c r="G51" s="44"/>
      <c r="H51" s="55"/>
      <c r="I51" s="5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1:20" ht="14" x14ac:dyDescent="0.2">
      <c r="A52" s="44"/>
      <c r="B52" s="55">
        <f>B40</f>
        <v>0.12607155522471802</v>
      </c>
      <c r="C52" s="46" t="e">
        <f>D40</f>
        <v>#DIV/0!</v>
      </c>
      <c r="D52" s="44"/>
      <c r="E52" s="44"/>
      <c r="F52" s="44"/>
      <c r="G52" s="44"/>
      <c r="H52" s="55"/>
      <c r="I52" s="5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1:20" ht="14" x14ac:dyDescent="0.2">
      <c r="A53" s="44"/>
      <c r="B53" s="55">
        <f>C40</f>
        <v>8.2337130132658296E-2</v>
      </c>
      <c r="C53" s="46" t="e">
        <f>E40</f>
        <v>#DIV/0!</v>
      </c>
      <c r="D53" s="44"/>
      <c r="E53" s="44"/>
      <c r="F53" s="44"/>
      <c r="G53" s="44"/>
      <c r="H53" s="55"/>
      <c r="I53" s="5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spans="1:20" ht="14" x14ac:dyDescent="0.2">
      <c r="A54" s="49"/>
      <c r="B54" s="44"/>
      <c r="C54" s="44"/>
      <c r="D54" s="44"/>
      <c r="E54" s="44"/>
      <c r="F54" s="44"/>
      <c r="G54" s="44"/>
      <c r="H54" s="55"/>
      <c r="I54" s="5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spans="1:20" ht="14" x14ac:dyDescent="0.2">
      <c r="A55" s="49"/>
      <c r="B55" s="44"/>
      <c r="C55" s="44"/>
      <c r="E55" s="44"/>
      <c r="F55" s="44"/>
      <c r="G55" s="44"/>
      <c r="H55" s="55"/>
      <c r="I55" s="5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spans="1:20" ht="14" x14ac:dyDescent="0.2">
      <c r="A56" s="49"/>
      <c r="B56" s="44"/>
      <c r="C56" s="44"/>
      <c r="D56" s="44"/>
      <c r="E56" s="44"/>
      <c r="F56" s="44"/>
      <c r="G56" s="44"/>
      <c r="H56" s="55"/>
      <c r="I56" s="5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spans="1:20" ht="14" x14ac:dyDescent="0.2">
      <c r="A57" s="49"/>
      <c r="B57" s="44"/>
      <c r="C57" s="44"/>
      <c r="D57" s="44"/>
      <c r="E57" s="44"/>
      <c r="F57" s="44"/>
      <c r="G57" s="44"/>
      <c r="H57" s="55"/>
      <c r="I57" s="5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spans="1:20" ht="14" x14ac:dyDescent="0.2">
      <c r="A58" s="49"/>
      <c r="B58" s="44"/>
      <c r="C58" s="44"/>
      <c r="D58" s="44"/>
      <c r="E58" s="44"/>
      <c r="F58" s="44"/>
      <c r="G58" s="44"/>
      <c r="H58" s="55"/>
      <c r="I58" s="55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spans="1:20" ht="14" x14ac:dyDescent="0.2">
      <c r="A59" s="49"/>
      <c r="B59" s="44"/>
      <c r="C59" s="44"/>
      <c r="D59" s="44"/>
      <c r="E59" s="44"/>
      <c r="F59" s="44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spans="1:20" ht="14" x14ac:dyDescent="0.2">
      <c r="A60" s="49"/>
      <c r="B60" s="44"/>
      <c r="C60" s="44"/>
      <c r="D60" s="44"/>
      <c r="E60" s="44"/>
      <c r="F60" s="44"/>
      <c r="G60" s="44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 ht="14" x14ac:dyDescent="0.2">
      <c r="A61" s="49"/>
      <c r="B61" s="44"/>
      <c r="C61" s="44"/>
      <c r="D61" s="44"/>
      <c r="E61" s="44"/>
      <c r="F61" s="44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spans="1:20" ht="14" x14ac:dyDescent="0.2">
      <c r="A62" s="49"/>
      <c r="B62" s="44"/>
      <c r="C62" s="44"/>
      <c r="D62" s="44"/>
      <c r="E62" s="44"/>
      <c r="F62" s="44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1905-83F5-C442-8EC5-B4DCDC598ACC}">
  <dimension ref="A4:R74"/>
  <sheetViews>
    <sheetView tabSelected="1" topLeftCell="C14" workbookViewId="0">
      <selection activeCell="P18" sqref="P18"/>
    </sheetView>
  </sheetViews>
  <sheetFormatPr baseColWidth="10" defaultRowHeight="13" x14ac:dyDescent="0.15"/>
  <sheetData>
    <row r="4" spans="1:12" x14ac:dyDescent="0.15">
      <c r="B4" t="s">
        <v>458</v>
      </c>
      <c r="C4" t="s">
        <v>459</v>
      </c>
      <c r="D4" t="s">
        <v>460</v>
      </c>
      <c r="E4" t="s">
        <v>124</v>
      </c>
      <c r="F4" t="s">
        <v>421</v>
      </c>
      <c r="G4" t="s">
        <v>128</v>
      </c>
      <c r="H4" t="s">
        <v>130</v>
      </c>
      <c r="I4" t="s">
        <v>132</v>
      </c>
    </row>
    <row r="5" spans="1:12" x14ac:dyDescent="0.15">
      <c r="A5" s="96" t="s">
        <v>406</v>
      </c>
      <c r="B5">
        <v>0.98858509374313719</v>
      </c>
      <c r="C5">
        <v>0.78150438982465398</v>
      </c>
      <c r="D5">
        <v>0.84031026640128659</v>
      </c>
      <c r="E5">
        <v>0.80997075733351287</v>
      </c>
      <c r="F5">
        <v>0.26019603136183528</v>
      </c>
      <c r="G5">
        <v>1.2138970639719384</v>
      </c>
      <c r="H5">
        <v>1.4686898784712688</v>
      </c>
      <c r="I5">
        <v>1.0463724100444127</v>
      </c>
    </row>
    <row r="6" spans="1:12" x14ac:dyDescent="0.15">
      <c r="A6" s="96" t="s">
        <v>419</v>
      </c>
      <c r="B6">
        <v>1.0431181347258625</v>
      </c>
      <c r="C6">
        <v>0.93374101562026068</v>
      </c>
      <c r="D6">
        <v>0.79606178433216945</v>
      </c>
      <c r="E6">
        <v>0.91292108522927295</v>
      </c>
      <c r="F6">
        <v>0.94315789453256638</v>
      </c>
      <c r="G6">
        <v>0.71860969048037782</v>
      </c>
      <c r="H6">
        <v>0.98879426128643488</v>
      </c>
      <c r="I6">
        <v>0.90405027373607483</v>
      </c>
    </row>
    <row r="7" spans="1:12" x14ac:dyDescent="0.15">
      <c r="A7" s="96" t="s">
        <v>423</v>
      </c>
      <c r="B7">
        <v>1.0264956036801767</v>
      </c>
      <c r="C7">
        <v>0.99915859774898286</v>
      </c>
      <c r="D7">
        <v>0.8230685017270668</v>
      </c>
      <c r="E7">
        <v>0.655848580250181</v>
      </c>
      <c r="F7">
        <v>0.74507746484316995</v>
      </c>
      <c r="G7">
        <v>1.0855344198856547</v>
      </c>
      <c r="H7">
        <v>1.2113290163121004</v>
      </c>
      <c r="I7">
        <v>1.0407574149569772</v>
      </c>
    </row>
    <row r="8" spans="1:12" x14ac:dyDescent="0.15">
      <c r="A8" s="96" t="s">
        <v>426</v>
      </c>
      <c r="B8">
        <v>1.1271392934954714</v>
      </c>
      <c r="C8">
        <v>1.217809846008991</v>
      </c>
      <c r="D8">
        <v>0.87702967167329371</v>
      </c>
      <c r="E8">
        <v>0.67298719865416612</v>
      </c>
      <c r="F8">
        <v>0.88968182604279755</v>
      </c>
      <c r="G8">
        <v>0.82252154987569148</v>
      </c>
      <c r="H8">
        <v>0.99221922752695457</v>
      </c>
      <c r="I8">
        <v>0.88256493581320927</v>
      </c>
    </row>
    <row r="9" spans="1:12" x14ac:dyDescent="0.15">
      <c r="A9" s="96" t="s">
        <v>429</v>
      </c>
      <c r="B9">
        <v>1.1299382190214604</v>
      </c>
      <c r="C9">
        <v>1.1164848659475111</v>
      </c>
      <c r="D9">
        <v>0.8983386025807627</v>
      </c>
      <c r="E9">
        <v>0.86494649585948413</v>
      </c>
      <c r="F9">
        <v>0.94433555951506631</v>
      </c>
      <c r="G9">
        <v>1.011809356907281</v>
      </c>
      <c r="H9">
        <v>1.1822426280724772</v>
      </c>
      <c r="I9">
        <v>1.0358294416599678</v>
      </c>
    </row>
    <row r="13" spans="1:12" x14ac:dyDescent="0.15">
      <c r="C13" s="96" t="s">
        <v>469</v>
      </c>
    </row>
    <row r="14" spans="1:12" x14ac:dyDescent="0.15">
      <c r="C14" s="96" t="s">
        <v>406</v>
      </c>
      <c r="E14" s="96" t="s">
        <v>419</v>
      </c>
      <c r="G14" s="96" t="s">
        <v>423</v>
      </c>
      <c r="I14" s="96" t="s">
        <v>426</v>
      </c>
      <c r="K14" s="96" t="s">
        <v>429</v>
      </c>
    </row>
    <row r="15" spans="1:12" x14ac:dyDescent="0.15">
      <c r="B15" t="s">
        <v>458</v>
      </c>
      <c r="C15">
        <v>0.98858509374313719</v>
      </c>
      <c r="D15">
        <f>C15/C15</f>
        <v>1</v>
      </c>
      <c r="E15">
        <v>1.0431181347258625</v>
      </c>
      <c r="F15">
        <f>E15/E15</f>
        <v>1</v>
      </c>
      <c r="G15">
        <v>1.0264956036801767</v>
      </c>
      <c r="H15">
        <f>G15/G15</f>
        <v>1</v>
      </c>
      <c r="I15">
        <v>1.1271392934954714</v>
      </c>
      <c r="J15">
        <f>I15/I15</f>
        <v>1</v>
      </c>
      <c r="K15">
        <v>1.1299382190214604</v>
      </c>
      <c r="L15">
        <f>K15/K15</f>
        <v>1</v>
      </c>
    </row>
    <row r="16" spans="1:12" x14ac:dyDescent="0.15">
      <c r="B16" t="s">
        <v>459</v>
      </c>
      <c r="C16">
        <v>0.78150438982465398</v>
      </c>
      <c r="D16">
        <f>C16/C15</f>
        <v>0.79052819506472471</v>
      </c>
      <c r="E16">
        <v>0.93374101562026068</v>
      </c>
      <c r="F16">
        <f>E16/E15</f>
        <v>0.89514407288648401</v>
      </c>
      <c r="G16">
        <v>0.99915859774898286</v>
      </c>
      <c r="H16">
        <f>G16/G15</f>
        <v>0.97336860885406074</v>
      </c>
      <c r="I16">
        <v>1.217809846008991</v>
      </c>
      <c r="J16">
        <f>I16/I15</f>
        <v>1.0804430765893478</v>
      </c>
      <c r="K16">
        <v>1.1164848659475111</v>
      </c>
      <c r="L16">
        <f>K16/K15</f>
        <v>0.98809372685384511</v>
      </c>
    </row>
    <row r="17" spans="2:14" x14ac:dyDescent="0.15">
      <c r="B17" t="s">
        <v>460</v>
      </c>
      <c r="C17">
        <v>0.84031026640128659</v>
      </c>
      <c r="D17">
        <f>C17/$C$17</f>
        <v>1</v>
      </c>
      <c r="E17">
        <v>0.79606178433216945</v>
      </c>
      <c r="F17">
        <f>E17/E17</f>
        <v>1</v>
      </c>
      <c r="G17">
        <v>0.8230685017270668</v>
      </c>
      <c r="H17">
        <f>G17/G17</f>
        <v>1</v>
      </c>
      <c r="I17">
        <v>0.87702967167329371</v>
      </c>
      <c r="J17">
        <f>I17/I17</f>
        <v>1</v>
      </c>
      <c r="K17">
        <v>0.8983386025807627</v>
      </c>
      <c r="L17">
        <f>K17/K17</f>
        <v>1</v>
      </c>
    </row>
    <row r="18" spans="2:14" x14ac:dyDescent="0.15">
      <c r="B18" t="s">
        <v>124</v>
      </c>
      <c r="C18">
        <v>0.80997075733351287</v>
      </c>
      <c r="D18">
        <f>C18/$C$17</f>
        <v>0.96389487278585118</v>
      </c>
      <c r="E18">
        <v>0.91292108522927295</v>
      </c>
      <c r="F18">
        <f>E18/E17</f>
        <v>1.1467967728097122</v>
      </c>
      <c r="G18">
        <v>0.655848580250181</v>
      </c>
      <c r="H18">
        <f>G18/G17</f>
        <v>0.79683353071341723</v>
      </c>
      <c r="I18">
        <v>0.67298719865416612</v>
      </c>
      <c r="J18">
        <f>I18/I17</f>
        <v>0.76734826698641456</v>
      </c>
      <c r="K18">
        <v>0.86494649585948413</v>
      </c>
      <c r="L18">
        <f>K18/K17</f>
        <v>0.96282904171617567</v>
      </c>
    </row>
    <row r="19" spans="2:14" x14ac:dyDescent="0.15">
      <c r="B19" t="s">
        <v>421</v>
      </c>
      <c r="C19">
        <v>0.26019603136183528</v>
      </c>
      <c r="D19">
        <f>C19/$C$17</f>
        <v>0.30964280904974661</v>
      </c>
      <c r="E19">
        <v>0.94315789453256638</v>
      </c>
      <c r="F19">
        <f>E19/E17</f>
        <v>1.1847797659622594</v>
      </c>
      <c r="G19">
        <v>0.74507746484316995</v>
      </c>
      <c r="H19">
        <f>G19/G17</f>
        <v>0.90524356512216642</v>
      </c>
      <c r="I19">
        <v>0.88968182604279755</v>
      </c>
      <c r="J19">
        <f>I19/I17</f>
        <v>1.014426141757969</v>
      </c>
      <c r="K19">
        <v>0.94433555951506631</v>
      </c>
      <c r="L19">
        <f>K19/K17</f>
        <v>1.0512022491320787</v>
      </c>
    </row>
    <row r="20" spans="2:14" x14ac:dyDescent="0.15">
      <c r="B20" t="s">
        <v>128</v>
      </c>
      <c r="C20">
        <v>1.2138970639719384</v>
      </c>
      <c r="D20">
        <f>C20/C20</f>
        <v>1</v>
      </c>
      <c r="E20">
        <v>0.71860969048037782</v>
      </c>
      <c r="F20">
        <f>E20/E20</f>
        <v>1</v>
      </c>
      <c r="G20">
        <v>1.0855344198856547</v>
      </c>
      <c r="H20">
        <f>G20/G20</f>
        <v>1</v>
      </c>
      <c r="I20">
        <v>0.82252154987569148</v>
      </c>
      <c r="J20">
        <f>I20/I20</f>
        <v>1</v>
      </c>
      <c r="K20">
        <v>1.011809356907281</v>
      </c>
      <c r="L20">
        <f>K20/K20</f>
        <v>1</v>
      </c>
    </row>
    <row r="21" spans="2:14" x14ac:dyDescent="0.15">
      <c r="B21" t="s">
        <v>130</v>
      </c>
      <c r="C21">
        <v>1.4686898784712688</v>
      </c>
      <c r="D21">
        <f>C21/C20</f>
        <v>1.2098965571805851</v>
      </c>
      <c r="E21">
        <v>0.98879426128643488</v>
      </c>
      <c r="F21">
        <f>E21/E20</f>
        <v>1.3759823648153748</v>
      </c>
      <c r="G21">
        <v>1.2113290163121004</v>
      </c>
      <c r="H21">
        <f>G21/G20</f>
        <v>1.1158826418785472</v>
      </c>
      <c r="I21">
        <v>0.99221922752695457</v>
      </c>
      <c r="J21">
        <f>I21/I20</f>
        <v>1.2063139594055738</v>
      </c>
      <c r="K21">
        <v>1.1822426280724772</v>
      </c>
      <c r="L21">
        <f>K21/K20</f>
        <v>1.1684440551984479</v>
      </c>
    </row>
    <row r="22" spans="2:14" x14ac:dyDescent="0.15">
      <c r="B22" t="s">
        <v>132</v>
      </c>
      <c r="C22">
        <v>1.0463724100444127</v>
      </c>
      <c r="D22">
        <f>C22/C20</f>
        <v>0.86199434952138709</v>
      </c>
      <c r="E22">
        <v>0.90405027373607483</v>
      </c>
      <c r="F22">
        <f>E22/E20</f>
        <v>1.2580546654356042</v>
      </c>
      <c r="G22">
        <v>1.0407574149569772</v>
      </c>
      <c r="H22">
        <f>G22/G20</f>
        <v>0.95875118825491124</v>
      </c>
      <c r="I22">
        <v>0.88256493581320927</v>
      </c>
      <c r="J22">
        <f>I22/I20</f>
        <v>1.0729991645162271</v>
      </c>
      <c r="K22">
        <v>1.0358294416599678</v>
      </c>
      <c r="L22">
        <f>K22/K20</f>
        <v>1.0237397337637864</v>
      </c>
    </row>
    <row r="25" spans="2:14" x14ac:dyDescent="0.15">
      <c r="C25" s="96" t="s">
        <v>406</v>
      </c>
      <c r="D25" s="96" t="s">
        <v>419</v>
      </c>
      <c r="E25" s="96" t="s">
        <v>423</v>
      </c>
      <c r="F25" s="96" t="s">
        <v>426</v>
      </c>
      <c r="G25" s="96" t="s">
        <v>429</v>
      </c>
      <c r="J25" s="96" t="s">
        <v>406</v>
      </c>
      <c r="K25" s="96" t="s">
        <v>419</v>
      </c>
      <c r="L25" s="96" t="s">
        <v>423</v>
      </c>
      <c r="M25" s="96" t="s">
        <v>426</v>
      </c>
      <c r="N25" s="96" t="s">
        <v>429</v>
      </c>
    </row>
    <row r="26" spans="2:14" x14ac:dyDescent="0.15">
      <c r="B26" t="s">
        <v>458</v>
      </c>
      <c r="C26">
        <v>1</v>
      </c>
      <c r="D26">
        <v>1</v>
      </c>
      <c r="E26">
        <v>1</v>
      </c>
      <c r="F26">
        <v>1</v>
      </c>
      <c r="G26">
        <v>1</v>
      </c>
      <c r="I26" t="s">
        <v>459</v>
      </c>
      <c r="J26">
        <v>0.79052819506472471</v>
      </c>
      <c r="K26">
        <v>0.89514407288648401</v>
      </c>
      <c r="L26">
        <v>0.97336860885406074</v>
      </c>
      <c r="M26">
        <v>1.0804430765893478</v>
      </c>
      <c r="N26">
        <v>0.98809372685384511</v>
      </c>
    </row>
    <row r="27" spans="2:14" x14ac:dyDescent="0.15">
      <c r="B27" t="s">
        <v>459</v>
      </c>
      <c r="C27">
        <v>0.79052819506472471</v>
      </c>
      <c r="D27">
        <v>0.89514407288648401</v>
      </c>
      <c r="E27">
        <v>0.97336860885406074</v>
      </c>
      <c r="F27">
        <v>1.0804430765893478</v>
      </c>
      <c r="G27">
        <v>0.98809372685384511</v>
      </c>
      <c r="I27" t="s">
        <v>124</v>
      </c>
      <c r="J27">
        <v>0.96389487278585118</v>
      </c>
      <c r="K27">
        <v>1.1467967728097122</v>
      </c>
      <c r="L27">
        <v>0.79683353071341723</v>
      </c>
      <c r="M27">
        <v>0.76734826698641456</v>
      </c>
      <c r="N27">
        <v>0.96282904171617567</v>
      </c>
    </row>
    <row r="28" spans="2:14" x14ac:dyDescent="0.15">
      <c r="B28" t="s">
        <v>460</v>
      </c>
      <c r="C28">
        <v>1</v>
      </c>
      <c r="D28">
        <v>1</v>
      </c>
      <c r="E28">
        <v>1</v>
      </c>
      <c r="F28">
        <v>1</v>
      </c>
      <c r="G28">
        <v>1</v>
      </c>
      <c r="I28" t="s">
        <v>130</v>
      </c>
      <c r="J28">
        <v>1.2098965571805851</v>
      </c>
      <c r="K28">
        <v>1.3759823648153748</v>
      </c>
      <c r="L28">
        <v>1.1158826418785472</v>
      </c>
      <c r="M28">
        <v>1.2063139594055738</v>
      </c>
      <c r="N28">
        <v>1.1684440551984479</v>
      </c>
    </row>
    <row r="29" spans="2:14" x14ac:dyDescent="0.15">
      <c r="B29" t="s">
        <v>124</v>
      </c>
      <c r="C29">
        <v>0.96389487278585118</v>
      </c>
      <c r="D29">
        <v>1.1467967728097122</v>
      </c>
      <c r="E29">
        <v>0.79683353071341723</v>
      </c>
      <c r="F29">
        <v>0.76734826698641456</v>
      </c>
      <c r="G29">
        <v>0.96282904171617567</v>
      </c>
      <c r="I29" t="s">
        <v>421</v>
      </c>
      <c r="J29">
        <v>0.30964280904974661</v>
      </c>
      <c r="K29">
        <v>1.1847797659622594</v>
      </c>
      <c r="L29">
        <v>0.90524356512216642</v>
      </c>
      <c r="M29">
        <v>1.014426141757969</v>
      </c>
      <c r="N29">
        <v>1.0512022491320787</v>
      </c>
    </row>
    <row r="30" spans="2:14" x14ac:dyDescent="0.15">
      <c r="B30" t="s">
        <v>421</v>
      </c>
      <c r="C30">
        <v>0.30964280904974661</v>
      </c>
      <c r="D30">
        <v>1.1847797659622594</v>
      </c>
      <c r="E30">
        <v>0.90524356512216642</v>
      </c>
      <c r="F30">
        <v>1.014426141757969</v>
      </c>
      <c r="G30">
        <v>1.0512022491320787</v>
      </c>
      <c r="I30" t="s">
        <v>132</v>
      </c>
      <c r="J30">
        <v>0.86199434952138709</v>
      </c>
      <c r="K30">
        <v>1.2580546654356042</v>
      </c>
      <c r="L30">
        <v>0.95875118825491124</v>
      </c>
      <c r="M30">
        <v>1.0729991645162271</v>
      </c>
      <c r="N30">
        <v>1.0237397337637864</v>
      </c>
    </row>
    <row r="31" spans="2:14" x14ac:dyDescent="0.15">
      <c r="B31" t="s">
        <v>128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2:14" x14ac:dyDescent="0.15">
      <c r="B32" t="s">
        <v>130</v>
      </c>
      <c r="C32">
        <v>1.2098965571805851</v>
      </c>
      <c r="D32">
        <v>1.3759823648153748</v>
      </c>
      <c r="E32">
        <v>1.1158826418785472</v>
      </c>
      <c r="F32">
        <v>1.2063139594055738</v>
      </c>
      <c r="G32">
        <v>1.1684440551984479</v>
      </c>
    </row>
    <row r="33" spans="2:7" x14ac:dyDescent="0.15">
      <c r="B33" t="s">
        <v>132</v>
      </c>
      <c r="C33">
        <v>0.86199434952138709</v>
      </c>
      <c r="D33">
        <v>1.2580546654356042</v>
      </c>
      <c r="E33">
        <v>0.95875118825491124</v>
      </c>
      <c r="F33">
        <v>1.0729991645162271</v>
      </c>
      <c r="G33">
        <v>1.0237397337637864</v>
      </c>
    </row>
    <row r="61" spans="1:9" x14ac:dyDescent="0.15">
      <c r="B61" s="96" t="s">
        <v>458</v>
      </c>
      <c r="C61" t="s">
        <v>459</v>
      </c>
      <c r="D61" s="96" t="s">
        <v>460</v>
      </c>
      <c r="E61" t="s">
        <v>124</v>
      </c>
      <c r="F61" t="s">
        <v>421</v>
      </c>
      <c r="G61" t="s">
        <v>128</v>
      </c>
      <c r="H61" t="s">
        <v>130</v>
      </c>
      <c r="I61" t="s">
        <v>132</v>
      </c>
    </row>
    <row r="62" spans="1:9" x14ac:dyDescent="0.15">
      <c r="A62" s="96" t="s">
        <v>195</v>
      </c>
      <c r="B62">
        <v>0.99072552718960905</v>
      </c>
      <c r="C62">
        <v>1.0184360510496653</v>
      </c>
      <c r="D62">
        <v>0.88670381154920164</v>
      </c>
      <c r="E62">
        <v>0.15952805098099862</v>
      </c>
      <c r="F62">
        <v>0.93034013465506349</v>
      </c>
      <c r="G62">
        <v>0.79206722470955959</v>
      </c>
      <c r="H62">
        <v>0.95705410868427288</v>
      </c>
      <c r="I62">
        <v>0.83878297118460321</v>
      </c>
    </row>
    <row r="63" spans="1:9" x14ac:dyDescent="0.15">
      <c r="A63" s="96" t="s">
        <v>230</v>
      </c>
      <c r="B63">
        <v>1.3301382621113715</v>
      </c>
      <c r="C63">
        <v>1.0306619155368246</v>
      </c>
      <c r="D63">
        <v>1.0107456457139246</v>
      </c>
      <c r="E63">
        <v>0.26892104361430996</v>
      </c>
      <c r="F63">
        <v>0.97264997520373353</v>
      </c>
      <c r="G63">
        <v>0.93254905848498948</v>
      </c>
      <c r="H63">
        <v>1.1914264751782975</v>
      </c>
      <c r="I63">
        <v>0.90269416285856852</v>
      </c>
    </row>
    <row r="64" spans="1:9" x14ac:dyDescent="0.15">
      <c r="A64" s="96" t="s">
        <v>195</v>
      </c>
      <c r="B64">
        <f>B62/B62</f>
        <v>1</v>
      </c>
      <c r="C64">
        <f>C62/B62</f>
        <v>1.0279699302173657</v>
      </c>
      <c r="D64">
        <f>D62/D62</f>
        <v>1</v>
      </c>
      <c r="E64">
        <f>E62/D62</f>
        <v>0.17991131751455958</v>
      </c>
      <c r="F64">
        <f>F62/D62</f>
        <v>1.049211836621772</v>
      </c>
      <c r="G64">
        <f>G62/G62</f>
        <v>1</v>
      </c>
      <c r="H64">
        <f>H62/G62</f>
        <v>1.2082990923342545</v>
      </c>
      <c r="I64">
        <f>I62/G62</f>
        <v>1.0589795222143847</v>
      </c>
    </row>
    <row r="65" spans="1:18" x14ac:dyDescent="0.15">
      <c r="A65" s="96" t="s">
        <v>230</v>
      </c>
      <c r="B65">
        <f>B63/B63</f>
        <v>1</v>
      </c>
      <c r="C65">
        <f>C63/B63</f>
        <v>0.77485322007113877</v>
      </c>
      <c r="D65">
        <f>D63/D63</f>
        <v>1</v>
      </c>
      <c r="E65">
        <f>E63/D63</f>
        <v>0.26606203524563465</v>
      </c>
      <c r="F65">
        <f>F63/D63</f>
        <v>0.96230933996922363</v>
      </c>
      <c r="G65">
        <f>G63/G63</f>
        <v>1</v>
      </c>
      <c r="H65">
        <f>H63/G63</f>
        <v>1.2776019281107611</v>
      </c>
      <c r="I65">
        <f>I63/G63</f>
        <v>0.9679857103979892</v>
      </c>
    </row>
    <row r="67" spans="1:18" x14ac:dyDescent="0.15">
      <c r="M67">
        <v>1</v>
      </c>
      <c r="N67">
        <v>2</v>
      </c>
    </row>
    <row r="68" spans="1:18" x14ac:dyDescent="0.15">
      <c r="M68" t="s">
        <v>470</v>
      </c>
      <c r="N68" t="s">
        <v>471</v>
      </c>
      <c r="Q68" s="96" t="s">
        <v>460</v>
      </c>
      <c r="R68" t="s">
        <v>124</v>
      </c>
    </row>
    <row r="69" spans="1:18" x14ac:dyDescent="0.15">
      <c r="L69" s="96" t="s">
        <v>472</v>
      </c>
      <c r="M69">
        <v>0.9161097338862656</v>
      </c>
      <c r="N69">
        <v>0.88448058091922432</v>
      </c>
      <c r="P69" s="96" t="s">
        <v>195</v>
      </c>
      <c r="Q69">
        <v>1</v>
      </c>
      <c r="R69">
        <v>0.17991131751455958</v>
      </c>
    </row>
    <row r="70" spans="1:18" x14ac:dyDescent="0.15">
      <c r="L70" s="96" t="s">
        <v>473</v>
      </c>
      <c r="M70">
        <v>0.48832998166072078</v>
      </c>
      <c r="N70">
        <v>0.69624848742787038</v>
      </c>
      <c r="P70" t="s">
        <v>473</v>
      </c>
      <c r="Q70">
        <v>1</v>
      </c>
      <c r="R70">
        <v>1.4257746064660148</v>
      </c>
    </row>
    <row r="71" spans="1:18" x14ac:dyDescent="0.15">
      <c r="L71" s="96" t="s">
        <v>474</v>
      </c>
      <c r="M71">
        <v>1.0239385360656654</v>
      </c>
      <c r="N71">
        <v>0.16810032691198079</v>
      </c>
      <c r="P71" s="96" t="s">
        <v>475</v>
      </c>
      <c r="Q71">
        <v>1</v>
      </c>
      <c r="R71">
        <v>0.26606203524563465</v>
      </c>
    </row>
    <row r="72" spans="1:18" x14ac:dyDescent="0.15">
      <c r="L72" s="96" t="s">
        <v>472</v>
      </c>
      <c r="M72">
        <f>M69/M69</f>
        <v>1</v>
      </c>
      <c r="N72">
        <f>N69/M69</f>
        <v>0.96547449306878774</v>
      </c>
      <c r="P72" t="s">
        <v>472</v>
      </c>
      <c r="Q72">
        <v>1</v>
      </c>
      <c r="R72">
        <v>0.96547449306878774</v>
      </c>
    </row>
    <row r="73" spans="1:18" x14ac:dyDescent="0.15">
      <c r="L73" s="96" t="s">
        <v>473</v>
      </c>
      <c r="M73">
        <f>M70/M70</f>
        <v>1</v>
      </c>
      <c r="N73">
        <f>N70/M70</f>
        <v>1.4257746064660148</v>
      </c>
    </row>
    <row r="74" spans="1:18" x14ac:dyDescent="0.15">
      <c r="L74" s="96" t="s">
        <v>474</v>
      </c>
      <c r="M74">
        <f>M71/M71</f>
        <v>1</v>
      </c>
      <c r="N74">
        <f>N71/M71</f>
        <v>0.16417032955696911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72F1-2D66-8F40-BE3D-9C31B9C72D6E}">
  <dimension ref="A1:T62"/>
  <sheetViews>
    <sheetView topLeftCell="A19" workbookViewId="0">
      <selection activeCell="G63" sqref="G63"/>
    </sheetView>
  </sheetViews>
  <sheetFormatPr baseColWidth="10" defaultRowHeight="13" x14ac:dyDescent="0.15"/>
  <cols>
    <col min="1" max="16384" width="10.83203125" style="47"/>
  </cols>
  <sheetData>
    <row r="1" spans="1:20" ht="14" x14ac:dyDescent="0.2">
      <c r="A1" s="43"/>
      <c r="B1" s="44"/>
      <c r="C1" s="44"/>
      <c r="D1" s="44"/>
      <c r="E1" s="44"/>
      <c r="F1" s="44"/>
      <c r="G1" s="45"/>
      <c r="H1" s="44"/>
      <c r="I1" s="44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ht="14" x14ac:dyDescent="0.2">
      <c r="A2" s="43"/>
      <c r="B2" s="44"/>
      <c r="C2" s="44"/>
      <c r="D2" s="44"/>
      <c r="E2" s="44"/>
      <c r="F2" s="44"/>
      <c r="G2" s="45"/>
      <c r="H2" s="44"/>
      <c r="I2" s="44"/>
      <c r="J2" s="46"/>
      <c r="K2" s="46"/>
      <c r="L2" s="46"/>
      <c r="M2" s="46"/>
      <c r="N2" s="84"/>
      <c r="O2" s="84"/>
      <c r="P2" s="84"/>
      <c r="Q2" s="84"/>
      <c r="R2" s="84"/>
      <c r="S2" s="84"/>
    </row>
    <row r="3" spans="1:20" ht="14" x14ac:dyDescent="0.2">
      <c r="A3" s="48" t="s">
        <v>446</v>
      </c>
      <c r="B3" s="41">
        <v>23.370332717895508</v>
      </c>
      <c r="C3" s="41">
        <v>23.039508819580078</v>
      </c>
      <c r="D3" s="41">
        <v>23.13819694519043</v>
      </c>
      <c r="E3" s="41">
        <v>23.497249603271484</v>
      </c>
      <c r="F3" s="41">
        <v>23.552034378051758</v>
      </c>
      <c r="G3" s="41">
        <v>23.255439758300781</v>
      </c>
      <c r="H3" s="41">
        <v>23.214912414550781</v>
      </c>
      <c r="I3" s="41">
        <v>24.021163940429688</v>
      </c>
      <c r="J3" s="41">
        <v>25.05413818359375</v>
      </c>
      <c r="K3" s="41">
        <v>22.423786163330078</v>
      </c>
      <c r="L3" s="41">
        <v>22.734470367431641</v>
      </c>
      <c r="M3" s="41">
        <v>23.14442253112793</v>
      </c>
      <c r="N3" s="85"/>
      <c r="O3" s="86"/>
      <c r="P3" s="86"/>
      <c r="Q3" s="86"/>
      <c r="R3" s="86"/>
      <c r="S3" s="84"/>
    </row>
    <row r="4" spans="1:20" ht="14" x14ac:dyDescent="0.2">
      <c r="A4" s="48" t="s">
        <v>447</v>
      </c>
      <c r="B4" s="41">
        <v>22.99650764465332</v>
      </c>
      <c r="C4" s="41">
        <v>23.271352767944336</v>
      </c>
      <c r="D4" s="41">
        <v>22.946405410766602</v>
      </c>
      <c r="E4" s="41">
        <v>23.064899444580078</v>
      </c>
      <c r="F4" s="41">
        <v>23.561435699462891</v>
      </c>
      <c r="G4" s="41">
        <v>22.917364120483398</v>
      </c>
      <c r="H4" s="41">
        <v>23.213085174560547</v>
      </c>
      <c r="I4" s="41">
        <v>22.944208145141602</v>
      </c>
      <c r="J4" s="41">
        <v>25.104188919067383</v>
      </c>
      <c r="K4" s="41">
        <v>22.916500091552734</v>
      </c>
      <c r="L4" s="41">
        <v>22.319433212280273</v>
      </c>
      <c r="M4" s="41">
        <v>22.875724792480469</v>
      </c>
      <c r="N4" s="85"/>
      <c r="O4" s="86"/>
      <c r="P4" s="86"/>
      <c r="Q4" s="86"/>
      <c r="R4" s="86"/>
      <c r="S4" s="84"/>
    </row>
    <row r="5" spans="1:20" ht="14" x14ac:dyDescent="0.2">
      <c r="A5" s="49"/>
      <c r="B5" s="50"/>
      <c r="C5" s="50"/>
      <c r="D5" s="50"/>
      <c r="E5" s="50"/>
      <c r="F5" s="50"/>
      <c r="G5" s="50"/>
      <c r="H5" s="46"/>
      <c r="I5" s="46"/>
      <c r="J5" s="46"/>
      <c r="K5" s="46"/>
      <c r="L5" s="46"/>
      <c r="M5" s="46"/>
      <c r="N5" s="87"/>
      <c r="O5" s="87"/>
      <c r="P5" s="87"/>
      <c r="Q5" s="87"/>
      <c r="R5" s="87"/>
      <c r="S5" s="84"/>
    </row>
    <row r="6" spans="1:20" ht="14" x14ac:dyDescent="0.2">
      <c r="A6" s="51" t="s">
        <v>448</v>
      </c>
      <c r="B6" s="42">
        <v>17.138822555541992</v>
      </c>
      <c r="C6" s="42">
        <v>16.858625411987305</v>
      </c>
      <c r="D6" s="42">
        <v>16.471931457519531</v>
      </c>
      <c r="E6" s="42">
        <v>16.960319519042969</v>
      </c>
      <c r="F6" s="42">
        <v>16.903663635253906</v>
      </c>
      <c r="G6" s="42">
        <v>16.417707443237305</v>
      </c>
      <c r="H6" s="42">
        <v>16.740396499633789</v>
      </c>
      <c r="I6" s="42">
        <v>16.37739372253418</v>
      </c>
      <c r="J6" s="42">
        <v>16.811052322387695</v>
      </c>
      <c r="K6" s="42">
        <v>16.698535919189453</v>
      </c>
      <c r="L6" s="42">
        <v>16.846296310424805</v>
      </c>
      <c r="M6" s="42">
        <v>16.792266845703125</v>
      </c>
      <c r="N6" s="88"/>
      <c r="O6" s="87"/>
      <c r="P6" s="87"/>
      <c r="Q6" s="87"/>
      <c r="R6" s="87"/>
      <c r="S6" s="84"/>
    </row>
    <row r="7" spans="1:20" ht="14" x14ac:dyDescent="0.2">
      <c r="A7" s="52" t="s">
        <v>449</v>
      </c>
      <c r="B7" s="42">
        <v>17.136606216430664</v>
      </c>
      <c r="C7" s="42">
        <v>16.90423583984375</v>
      </c>
      <c r="D7" s="42">
        <v>16.829193115234375</v>
      </c>
      <c r="E7" s="42">
        <v>16.572029113769531</v>
      </c>
      <c r="F7" s="42">
        <v>16.993927001953125</v>
      </c>
      <c r="G7" s="42">
        <v>16.53892707824707</v>
      </c>
      <c r="H7" s="42">
        <v>16.759067535400391</v>
      </c>
      <c r="I7" s="42">
        <v>16.511470794677734</v>
      </c>
      <c r="J7" s="42">
        <v>16.845577239990234</v>
      </c>
      <c r="K7" s="42">
        <v>16.793489456176758</v>
      </c>
      <c r="L7" s="42">
        <v>16.932094573974609</v>
      </c>
      <c r="M7" s="42">
        <v>16.943742752075195</v>
      </c>
      <c r="N7" s="85"/>
      <c r="O7" s="87"/>
      <c r="P7" s="87"/>
      <c r="Q7" s="87"/>
      <c r="R7" s="87"/>
      <c r="S7" s="84"/>
    </row>
    <row r="8" spans="1:20" ht="14" x14ac:dyDescent="0.2">
      <c r="A8" s="49"/>
      <c r="B8" s="53"/>
      <c r="C8" s="53"/>
      <c r="D8" s="53"/>
      <c r="E8" s="53"/>
      <c r="F8" s="53"/>
      <c r="G8" s="53"/>
      <c r="H8" s="44"/>
      <c r="I8" s="44"/>
      <c r="J8" s="46"/>
      <c r="K8" s="46"/>
      <c r="L8" s="46"/>
      <c r="M8" s="46"/>
      <c r="N8" s="84"/>
      <c r="O8" s="84"/>
      <c r="P8" s="84"/>
      <c r="Q8" s="84"/>
      <c r="R8" s="84"/>
      <c r="S8" s="84"/>
    </row>
    <row r="9" spans="1:20" ht="14" x14ac:dyDescent="0.2">
      <c r="A9" s="49"/>
      <c r="B9" s="53"/>
      <c r="C9" s="53"/>
      <c r="D9" s="53"/>
      <c r="E9" s="53"/>
      <c r="F9" s="53"/>
      <c r="G9" s="53"/>
      <c r="H9" s="44"/>
      <c r="I9" s="44"/>
      <c r="J9" s="46"/>
      <c r="K9" s="46"/>
      <c r="L9" s="46"/>
      <c r="M9" s="46"/>
      <c r="N9" s="84"/>
      <c r="O9" s="84"/>
      <c r="P9" s="84"/>
      <c r="Q9" s="84"/>
      <c r="R9" s="84"/>
      <c r="S9" s="84"/>
    </row>
    <row r="10" spans="1:20" ht="14" x14ac:dyDescent="0.2">
      <c r="A10" s="54" t="s">
        <v>450</v>
      </c>
      <c r="B10" s="55"/>
      <c r="C10" s="55"/>
      <c r="D10" s="55"/>
      <c r="E10" s="55"/>
      <c r="F10" s="55"/>
      <c r="G10" s="55"/>
      <c r="H10" s="44"/>
      <c r="I10" s="44"/>
      <c r="J10" s="46"/>
      <c r="K10" s="46"/>
      <c r="L10" s="46"/>
      <c r="M10" s="46"/>
      <c r="N10" s="84"/>
      <c r="O10" s="84"/>
      <c r="P10" s="84"/>
      <c r="Q10" s="84"/>
      <c r="R10" s="84"/>
      <c r="S10" s="84"/>
    </row>
    <row r="11" spans="1:20" ht="14" x14ac:dyDescent="0.2">
      <c r="A11" s="48">
        <v>1</v>
      </c>
      <c r="B11" s="41">
        <v>755.6796875</v>
      </c>
      <c r="C11" s="41">
        <v>939.4588623046875</v>
      </c>
      <c r="D11" s="41">
        <v>880.390869140625</v>
      </c>
      <c r="E11" s="41">
        <v>695.13397216796875</v>
      </c>
      <c r="F11" s="41">
        <v>670.5213623046875</v>
      </c>
      <c r="G11" s="41">
        <v>815.02490234375</v>
      </c>
      <c r="H11" s="41">
        <v>837.052001953125</v>
      </c>
      <c r="I11" s="95"/>
      <c r="J11" s="41">
        <v>249.54808044433594</v>
      </c>
      <c r="K11" s="41">
        <v>1408.749267578125</v>
      </c>
      <c r="L11" s="41">
        <v>1148.2833251953125</v>
      </c>
      <c r="M11" s="41">
        <v>876.79168701171875</v>
      </c>
      <c r="N11" s="85"/>
      <c r="O11" s="84"/>
      <c r="P11" s="84"/>
      <c r="Q11" s="84"/>
      <c r="R11" s="84"/>
      <c r="S11" s="84"/>
    </row>
    <row r="12" spans="1:20" ht="14" x14ac:dyDescent="0.2">
      <c r="A12" s="48">
        <v>2</v>
      </c>
      <c r="B12" s="41">
        <v>966.42083740234375</v>
      </c>
      <c r="C12" s="41">
        <v>806.53533935546875</v>
      </c>
      <c r="D12" s="41">
        <v>998.812744140625</v>
      </c>
      <c r="E12" s="41">
        <v>923.89337158203125</v>
      </c>
      <c r="F12" s="41">
        <v>666.38616943359375</v>
      </c>
      <c r="G12" s="41">
        <v>1018.0831298828125</v>
      </c>
      <c r="H12" s="41">
        <v>838.05902099609375</v>
      </c>
      <c r="I12" s="41">
        <v>1000.2578735351562</v>
      </c>
      <c r="J12" s="41">
        <v>241.46331787109375</v>
      </c>
      <c r="K12" s="41">
        <v>1018.662109375</v>
      </c>
      <c r="L12" s="41">
        <v>1508.88037109375</v>
      </c>
      <c r="M12" s="41">
        <v>1046.363525390625</v>
      </c>
      <c r="N12" s="85"/>
      <c r="O12" s="84"/>
      <c r="P12" s="84"/>
      <c r="Q12" s="84"/>
      <c r="R12" s="84"/>
      <c r="S12" s="84"/>
    </row>
    <row r="13" spans="1:20" ht="14" x14ac:dyDescent="0.2">
      <c r="A13" s="56" t="s">
        <v>451</v>
      </c>
      <c r="B13" s="57">
        <f>AVERAGE(B11:B12)</f>
        <v>861.05026245117188</v>
      </c>
      <c r="C13" s="57">
        <f t="shared" ref="C13:M13" si="0">AVERAGE(C11:C12)</f>
        <v>872.99710083007812</v>
      </c>
      <c r="D13" s="57">
        <f t="shared" si="0"/>
        <v>939.601806640625</v>
      </c>
      <c r="E13" s="57">
        <f>AVERAGE(E11:E12)</f>
        <v>809.513671875</v>
      </c>
      <c r="F13" s="57">
        <f t="shared" si="0"/>
        <v>668.45376586914062</v>
      </c>
      <c r="G13" s="57">
        <f t="shared" si="0"/>
        <v>916.55401611328125</v>
      </c>
      <c r="H13" s="58">
        <f t="shared" si="0"/>
        <v>837.55551147460938</v>
      </c>
      <c r="I13" s="58">
        <f t="shared" si="0"/>
        <v>1000.2578735351562</v>
      </c>
      <c r="J13" s="58">
        <f t="shared" si="0"/>
        <v>245.50569915771484</v>
      </c>
      <c r="K13" s="58">
        <f t="shared" si="0"/>
        <v>1213.7056884765625</v>
      </c>
      <c r="L13" s="58">
        <f t="shared" si="0"/>
        <v>1328.5818481445312</v>
      </c>
      <c r="M13" s="78">
        <f t="shared" si="0"/>
        <v>961.57760620117188</v>
      </c>
      <c r="N13" s="89"/>
      <c r="O13" s="89"/>
      <c r="P13" s="89"/>
      <c r="Q13" s="89"/>
      <c r="R13" s="89"/>
      <c r="S13" s="84"/>
    </row>
    <row r="14" spans="1:20" ht="14" x14ac:dyDescent="0.2">
      <c r="A14" s="48" t="s">
        <v>452</v>
      </c>
      <c r="B14" s="59">
        <f t="shared" ref="B14:M14" si="1">STDEV(B11:B12)</f>
        <v>149.01649617099798</v>
      </c>
      <c r="C14" s="59">
        <f t="shared" si="1"/>
        <v>93.991124456598257</v>
      </c>
      <c r="D14" s="59">
        <f t="shared" si="1"/>
        <v>83.736910853325682</v>
      </c>
      <c r="E14" s="59">
        <f t="shared" si="1"/>
        <v>161.75732258584551</v>
      </c>
      <c r="F14" s="59">
        <f t="shared" si="1"/>
        <v>2.9240229206646595</v>
      </c>
      <c r="G14" s="59">
        <f t="shared" si="1"/>
        <v>143.58384966859205</v>
      </c>
      <c r="H14" s="59">
        <f t="shared" si="1"/>
        <v>0.7120699940671904</v>
      </c>
      <c r="I14" s="59" t="e">
        <f t="shared" si="1"/>
        <v>#DIV/0!</v>
      </c>
      <c r="J14" s="59">
        <f t="shared" si="1"/>
        <v>5.716790439822752</v>
      </c>
      <c r="K14" s="59">
        <f t="shared" si="1"/>
        <v>275.83327481921924</v>
      </c>
      <c r="L14" s="59">
        <f t="shared" si="1"/>
        <v>254.98061643062189</v>
      </c>
      <c r="M14" s="79">
        <f t="shared" si="1"/>
        <v>119.90539681599387</v>
      </c>
      <c r="N14" s="90"/>
      <c r="O14" s="90"/>
      <c r="P14" s="90"/>
      <c r="Q14" s="90"/>
      <c r="R14" s="90"/>
      <c r="S14" s="84"/>
    </row>
    <row r="15" spans="1:20" ht="14" x14ac:dyDescent="0.2">
      <c r="A15" s="49"/>
      <c r="B15" s="60"/>
      <c r="C15" s="60"/>
      <c r="D15" s="60"/>
      <c r="E15" s="60"/>
      <c r="F15" s="60"/>
      <c r="G15" s="45"/>
      <c r="H15" s="44"/>
      <c r="I15" s="44"/>
      <c r="J15" s="46"/>
      <c r="K15" s="46"/>
      <c r="L15" s="46"/>
      <c r="M15" s="46"/>
      <c r="N15" s="84"/>
      <c r="O15" s="84"/>
      <c r="P15" s="84"/>
      <c r="Q15" s="84"/>
      <c r="R15" s="84"/>
      <c r="S15" s="84"/>
    </row>
    <row r="16" spans="1:20" ht="14" x14ac:dyDescent="0.2">
      <c r="A16" s="48">
        <v>1</v>
      </c>
      <c r="B16" s="61">
        <f t="shared" ref="B16:M16" si="2">B11/B24</f>
        <v>0.99492454968637634</v>
      </c>
      <c r="C16" s="61">
        <f t="shared" si="2"/>
        <v>1.017049482934725</v>
      </c>
      <c r="D16" s="61">
        <f t="shared" si="2"/>
        <v>0.72752794140848343</v>
      </c>
      <c r="E16" s="61">
        <f>E11/E24</f>
        <v>0.80793831588711662</v>
      </c>
      <c r="F16" s="61">
        <f t="shared" si="2"/>
        <v>0.7490964295560083</v>
      </c>
      <c r="G16" s="61">
        <f t="shared" si="2"/>
        <v>0.64848221076756751</v>
      </c>
      <c r="H16" s="61">
        <f t="shared" si="2"/>
        <v>0.83436511609556163</v>
      </c>
      <c r="I16" s="61">
        <f t="shared" si="2"/>
        <v>0</v>
      </c>
      <c r="J16" s="61">
        <f t="shared" si="2"/>
        <v>0.26132978880816271</v>
      </c>
      <c r="K16" s="61">
        <f t="shared" si="2"/>
        <v>1.3637679004911016</v>
      </c>
      <c r="L16" s="61">
        <f t="shared" si="2"/>
        <v>1.2324626936069991</v>
      </c>
      <c r="M16" s="80">
        <f t="shared" si="2"/>
        <v>0.90621902592788484</v>
      </c>
      <c r="N16" s="91"/>
      <c r="O16" s="91"/>
      <c r="P16" s="91"/>
      <c r="Q16" s="91"/>
      <c r="R16" s="91"/>
      <c r="S16" s="84"/>
    </row>
    <row r="17" spans="1:19" ht="14" x14ac:dyDescent="0.2">
      <c r="A17" s="48">
        <v>2</v>
      </c>
      <c r="B17" s="61">
        <f t="shared" ref="B17:M17" si="3">B11/B25</f>
        <v>0.99338564290238351</v>
      </c>
      <c r="C17" s="61">
        <f t="shared" si="3"/>
        <v>1.0499688531152205</v>
      </c>
      <c r="D17" s="61">
        <f t="shared" si="3"/>
        <v>0.93371122845388688</v>
      </c>
      <c r="E17" s="61">
        <f>E11/E25</f>
        <v>0.61603279010225898</v>
      </c>
      <c r="F17" s="61">
        <f t="shared" si="3"/>
        <v>0.7978402913696625</v>
      </c>
      <c r="G17" s="61">
        <f t="shared" si="3"/>
        <v>0.70577428276535392</v>
      </c>
      <c r="H17" s="61">
        <f t="shared" si="3"/>
        <v>0.8453164874825696</v>
      </c>
      <c r="I17" s="61">
        <f>I11/I25</f>
        <v>0</v>
      </c>
      <c r="J17" s="61">
        <f t="shared" si="3"/>
        <v>0.26770769466283828</v>
      </c>
      <c r="K17" s="61">
        <f t="shared" si="3"/>
        <v>1.4572742589894281</v>
      </c>
      <c r="L17" s="61">
        <f t="shared" si="3"/>
        <v>1.3085722433592311</v>
      </c>
      <c r="M17" s="80">
        <f t="shared" si="3"/>
        <v>1.0073447749164237</v>
      </c>
      <c r="N17" s="91"/>
      <c r="O17" s="91"/>
      <c r="P17" s="91"/>
      <c r="Q17" s="91"/>
      <c r="R17" s="91"/>
      <c r="S17" s="84"/>
    </row>
    <row r="18" spans="1:19" ht="14" x14ac:dyDescent="0.2">
      <c r="A18" s="48">
        <v>3</v>
      </c>
      <c r="B18" s="61">
        <f t="shared" ref="B18:M18" si="4">B12/B24</f>
        <v>1.2723854198609217</v>
      </c>
      <c r="C18" s="61">
        <f t="shared" si="4"/>
        <v>0.87314770531594088</v>
      </c>
      <c r="D18" s="61">
        <f t="shared" si="4"/>
        <v>0.8253881373241696</v>
      </c>
      <c r="E18" s="61">
        <f t="shared" si="4"/>
        <v>1.0738201333582473</v>
      </c>
      <c r="F18" s="61">
        <f t="shared" si="4"/>
        <v>0.74447665397627927</v>
      </c>
      <c r="G18" s="61">
        <f t="shared" si="4"/>
        <v>0.81004739476428544</v>
      </c>
      <c r="H18" s="61">
        <f t="shared" si="4"/>
        <v>0.8353689026688409</v>
      </c>
      <c r="I18" s="61">
        <f t="shared" si="4"/>
        <v>0.77376908758447227</v>
      </c>
      <c r="J18" s="61">
        <f t="shared" si="4"/>
        <v>0.25286332698618613</v>
      </c>
      <c r="K18" s="61">
        <f t="shared" si="4"/>
        <v>0.9861362260727059</v>
      </c>
      <c r="L18" s="61">
        <f t="shared" si="4"/>
        <v>1.6194947063022307</v>
      </c>
      <c r="M18" s="80">
        <f t="shared" si="4"/>
        <v>1.0814821225982794</v>
      </c>
      <c r="N18" s="91"/>
      <c r="O18" s="91"/>
      <c r="P18" s="91"/>
      <c r="Q18" s="91"/>
      <c r="R18" s="91"/>
      <c r="S18" s="84"/>
    </row>
    <row r="19" spans="1:19" ht="14" x14ac:dyDescent="0.2">
      <c r="A19" s="48">
        <v>4</v>
      </c>
      <c r="B19" s="61">
        <f>B12/B25</f>
        <v>1.2704173484578241</v>
      </c>
      <c r="C19" s="61">
        <f t="shared" ref="C19:M19" si="5">C12/C25</f>
        <v>0.90140933173219517</v>
      </c>
      <c r="D19" s="61">
        <f t="shared" si="5"/>
        <v>1.0593052552183795</v>
      </c>
      <c r="E19" s="61">
        <f t="shared" si="5"/>
        <v>0.81876103634758846</v>
      </c>
      <c r="F19" s="61">
        <f t="shared" si="5"/>
        <v>0.79291990602384266</v>
      </c>
      <c r="G19" s="61">
        <f t="shared" si="5"/>
        <v>0.88161341907746271</v>
      </c>
      <c r="H19" s="61">
        <f t="shared" si="5"/>
        <v>0.84633344915071462</v>
      </c>
      <c r="I19" s="61">
        <f t="shared" si="5"/>
        <v>0.84972616565865478</v>
      </c>
      <c r="J19" s="61">
        <f t="shared" si="5"/>
        <v>0.25903460390403421</v>
      </c>
      <c r="K19" s="61">
        <f t="shared" si="5"/>
        <v>1.0537503761418898</v>
      </c>
      <c r="L19" s="61">
        <f t="shared" si="5"/>
        <v>1.7195050462193349</v>
      </c>
      <c r="M19" s="80">
        <f t="shared" si="5"/>
        <v>1.2021656290535596</v>
      </c>
      <c r="N19" s="91"/>
      <c r="O19" s="91"/>
      <c r="P19" s="91"/>
      <c r="Q19" s="91"/>
      <c r="R19" s="91"/>
      <c r="S19" s="84"/>
    </row>
    <row r="20" spans="1:19" ht="14" x14ac:dyDescent="0.2">
      <c r="A20" s="48" t="s">
        <v>452</v>
      </c>
      <c r="B20" s="61">
        <f t="shared" ref="B20:M20" si="6">STDEV(B16:B19)</f>
        <v>0.16007146831388494</v>
      </c>
      <c r="C20" s="61">
        <f t="shared" si="6"/>
        <v>8.6264332304536784E-2</v>
      </c>
      <c r="D20" s="61">
        <f t="shared" si="6"/>
        <v>0.1427087130705896</v>
      </c>
      <c r="E20" s="61">
        <f t="shared" si="6"/>
        <v>0.18782996286660814</v>
      </c>
      <c r="F20" s="61">
        <f t="shared" si="6"/>
        <v>2.8190483230737803E-2</v>
      </c>
      <c r="G20" s="61">
        <f t="shared" si="6"/>
        <v>0.10434311591357689</v>
      </c>
      <c r="H20" s="61">
        <f t="shared" si="6"/>
        <v>6.353418063490917E-3</v>
      </c>
      <c r="I20" s="61">
        <f>STDEV(I16:I19)</f>
        <v>0.4696874663647892</v>
      </c>
      <c r="J20" s="61">
        <f t="shared" si="6"/>
        <v>6.1324882554927851E-3</v>
      </c>
      <c r="K20" s="61">
        <f t="shared" si="6"/>
        <v>0.2303682250560769</v>
      </c>
      <c r="L20" s="61">
        <f t="shared" si="6"/>
        <v>0.2359974064426521</v>
      </c>
      <c r="M20" s="80">
        <f t="shared" si="6"/>
        <v>0.12468092019330018</v>
      </c>
      <c r="N20" s="91"/>
      <c r="O20" s="91"/>
      <c r="P20" s="91"/>
      <c r="Q20" s="91"/>
      <c r="R20" s="91"/>
      <c r="S20" s="84"/>
    </row>
    <row r="21" spans="1:19" ht="14" x14ac:dyDescent="0.2">
      <c r="A21" s="48" t="s">
        <v>453</v>
      </c>
      <c r="B21" s="61">
        <f>B20/SQRT(4)</f>
        <v>8.003573415694247E-2</v>
      </c>
      <c r="C21" s="61">
        <f t="shared" ref="C21:M21" si="7">C20/SQRT(4)</f>
        <v>4.3132166152268392E-2</v>
      </c>
      <c r="D21" s="61">
        <f t="shared" si="7"/>
        <v>7.1354356535294802E-2</v>
      </c>
      <c r="E21" s="61">
        <f t="shared" si="7"/>
        <v>9.3914981433304068E-2</v>
      </c>
      <c r="F21" s="61">
        <f t="shared" si="7"/>
        <v>1.4095241615368901E-2</v>
      </c>
      <c r="G21" s="61">
        <f t="shared" si="7"/>
        <v>5.2171557956788447E-2</v>
      </c>
      <c r="H21" s="61">
        <f t="shared" si="7"/>
        <v>3.1767090317454585E-3</v>
      </c>
      <c r="I21" s="61">
        <f t="shared" si="7"/>
        <v>0.2348437331823946</v>
      </c>
      <c r="J21" s="61">
        <f t="shared" si="7"/>
        <v>3.0662441277463925E-3</v>
      </c>
      <c r="K21" s="61">
        <f t="shared" si="7"/>
        <v>0.11518411252803845</v>
      </c>
      <c r="L21" s="61">
        <f t="shared" si="7"/>
        <v>0.11799870322132605</v>
      </c>
      <c r="M21" s="80">
        <f t="shared" si="7"/>
        <v>6.2340460096650091E-2</v>
      </c>
      <c r="N21" s="91"/>
      <c r="O21" s="91"/>
      <c r="P21" s="91"/>
      <c r="Q21" s="91"/>
      <c r="R21" s="91"/>
      <c r="S21" s="84"/>
    </row>
    <row r="22" spans="1:19" ht="14" x14ac:dyDescent="0.2">
      <c r="A22" s="49"/>
      <c r="B22" s="62"/>
      <c r="C22" s="44"/>
      <c r="D22" s="44"/>
      <c r="E22" s="44"/>
      <c r="F22" s="44"/>
      <c r="G22" s="45"/>
      <c r="H22" s="44"/>
      <c r="I22" s="44"/>
      <c r="J22" s="46"/>
      <c r="K22" s="46"/>
      <c r="L22" s="46"/>
      <c r="M22" s="46"/>
      <c r="N22" s="84"/>
      <c r="O22" s="84"/>
      <c r="P22" s="84"/>
      <c r="Q22" s="84"/>
      <c r="R22" s="84"/>
      <c r="S22" s="84"/>
    </row>
    <row r="23" spans="1:19" ht="14" x14ac:dyDescent="0.2">
      <c r="A23" s="63" t="s">
        <v>411</v>
      </c>
      <c r="B23" s="64"/>
      <c r="C23" s="64"/>
      <c r="D23" s="64"/>
      <c r="E23" s="64"/>
      <c r="F23" s="64"/>
      <c r="G23" s="65"/>
      <c r="H23" s="66"/>
      <c r="I23" s="66"/>
      <c r="J23" s="67"/>
      <c r="K23" s="67"/>
      <c r="L23" s="67"/>
      <c r="M23" s="81"/>
      <c r="N23" s="84"/>
      <c r="O23" s="84"/>
      <c r="P23" s="84"/>
      <c r="Q23" s="84"/>
      <c r="R23" s="84"/>
      <c r="S23" s="84"/>
    </row>
    <row r="24" spans="1:19" ht="14" x14ac:dyDescent="0.2">
      <c r="A24" s="52">
        <v>1</v>
      </c>
      <c r="B24" s="42">
        <v>759.53466796875</v>
      </c>
      <c r="C24" s="42">
        <v>923.7100830078125</v>
      </c>
      <c r="D24" s="42">
        <v>1210.11279296875</v>
      </c>
      <c r="E24" s="42">
        <v>860.3800048828125</v>
      </c>
      <c r="F24" s="42">
        <v>895.10687255859375</v>
      </c>
      <c r="G24" s="42">
        <v>1256.8192138671875</v>
      </c>
      <c r="H24" s="42">
        <v>1003.2202758789062</v>
      </c>
      <c r="I24" s="42">
        <v>1292.70849609375</v>
      </c>
      <c r="J24" s="42">
        <v>954.91632080078125</v>
      </c>
      <c r="K24" s="42">
        <v>1032.983154296875</v>
      </c>
      <c r="L24" s="42">
        <v>931.6982421875</v>
      </c>
      <c r="M24" s="42">
        <v>967.52734375</v>
      </c>
      <c r="N24" s="85"/>
      <c r="O24" s="84"/>
      <c r="P24" s="84"/>
      <c r="Q24" s="84"/>
      <c r="R24" s="84"/>
      <c r="S24" s="84"/>
    </row>
    <row r="25" spans="1:19" ht="14" x14ac:dyDescent="0.2">
      <c r="A25" s="52">
        <v>2</v>
      </c>
      <c r="B25" s="42">
        <v>760.7113037109375</v>
      </c>
      <c r="C25" s="42">
        <v>894.749267578125</v>
      </c>
      <c r="D25" s="42">
        <v>942.8941650390625</v>
      </c>
      <c r="E25" s="42">
        <v>1128.4041748046875</v>
      </c>
      <c r="F25" s="42">
        <v>840.4205322265625</v>
      </c>
      <c r="G25" s="42">
        <v>1154.79541015625</v>
      </c>
      <c r="H25" s="42">
        <v>990.22320556640625</v>
      </c>
      <c r="I25" s="42">
        <v>1177.1531982421875</v>
      </c>
      <c r="J25" s="42">
        <v>932.166259765625</v>
      </c>
      <c r="K25" s="42">
        <v>966.7015380859375</v>
      </c>
      <c r="L25" s="42">
        <v>877.508544921875</v>
      </c>
      <c r="M25" s="42">
        <v>870.3988037109375</v>
      </c>
      <c r="N25" s="85"/>
      <c r="O25" s="84"/>
      <c r="P25" s="84"/>
      <c r="Q25" s="84"/>
      <c r="R25" s="84"/>
      <c r="S25" s="84"/>
    </row>
    <row r="26" spans="1:19" ht="14" x14ac:dyDescent="0.2">
      <c r="A26" s="56" t="s">
        <v>451</v>
      </c>
      <c r="B26" s="58">
        <f t="shared" ref="B26:M26" si="8">AVERAGE(B24:B25)</f>
        <v>760.12298583984375</v>
      </c>
      <c r="C26" s="58">
        <f t="shared" si="8"/>
        <v>909.22967529296875</v>
      </c>
      <c r="D26" s="58">
        <f t="shared" si="8"/>
        <v>1076.5034790039062</v>
      </c>
      <c r="E26" s="58">
        <f t="shared" si="8"/>
        <v>994.39208984375</v>
      </c>
      <c r="F26" s="58">
        <f t="shared" si="8"/>
        <v>867.76370239257812</v>
      </c>
      <c r="G26" s="58">
        <f t="shared" si="8"/>
        <v>1205.8073120117188</v>
      </c>
      <c r="H26" s="58">
        <f t="shared" si="8"/>
        <v>996.72174072265625</v>
      </c>
      <c r="I26" s="58">
        <f t="shared" si="8"/>
        <v>1234.9308471679688</v>
      </c>
      <c r="J26" s="58">
        <f t="shared" si="8"/>
        <v>943.54129028320312</v>
      </c>
      <c r="K26" s="58">
        <f t="shared" si="8"/>
        <v>999.84234619140625</v>
      </c>
      <c r="L26" s="58">
        <f t="shared" si="8"/>
        <v>904.6033935546875</v>
      </c>
      <c r="M26" s="78">
        <f t="shared" si="8"/>
        <v>918.96307373046875</v>
      </c>
      <c r="N26" s="89"/>
      <c r="O26" s="89"/>
      <c r="P26" s="89"/>
      <c r="Q26" s="89"/>
      <c r="R26" s="89"/>
      <c r="S26" s="84"/>
    </row>
    <row r="27" spans="1:19" ht="14" x14ac:dyDescent="0.2">
      <c r="A27" s="48" t="s">
        <v>452</v>
      </c>
      <c r="B27" s="59">
        <f t="shared" ref="B27:M27" si="9">STDEV(B24:B25)</f>
        <v>0.83200711228724755</v>
      </c>
      <c r="C27" s="59">
        <f t="shared" si="9"/>
        <v>20.478388979024029</v>
      </c>
      <c r="D27" s="59">
        <f t="shared" si="9"/>
        <v>188.95210386844698</v>
      </c>
      <c r="E27" s="59">
        <f t="shared" si="9"/>
        <v>189.52170807365329</v>
      </c>
      <c r="F27" s="59">
        <f t="shared" si="9"/>
        <v>38.66908208705469</v>
      </c>
      <c r="G27" s="59">
        <f t="shared" si="9"/>
        <v>72.141723446449163</v>
      </c>
      <c r="H27" s="59">
        <f t="shared" si="9"/>
        <v>9.1903165535271096</v>
      </c>
      <c r="I27" s="59">
        <f t="shared" si="9"/>
        <v>81.709934712871132</v>
      </c>
      <c r="J27" s="59">
        <f t="shared" si="9"/>
        <v>16.08672243036683</v>
      </c>
      <c r="K27" s="59">
        <f t="shared" si="9"/>
        <v>46.868180290758104</v>
      </c>
      <c r="L27" s="59">
        <f t="shared" si="9"/>
        <v>38.317902406969552</v>
      </c>
      <c r="M27" s="79">
        <f t="shared" si="9"/>
        <v>68.680249308370193</v>
      </c>
      <c r="N27" s="90"/>
      <c r="O27" s="90"/>
      <c r="P27" s="90"/>
      <c r="Q27" s="90"/>
      <c r="R27" s="90"/>
      <c r="S27" s="84"/>
    </row>
    <row r="28" spans="1:19" ht="14" x14ac:dyDescent="0.2">
      <c r="A28" s="43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6"/>
      <c r="M28" s="46"/>
      <c r="N28" s="84"/>
      <c r="O28" s="84"/>
      <c r="P28" s="84"/>
      <c r="Q28" s="84"/>
      <c r="R28" s="84"/>
      <c r="S28" s="84"/>
    </row>
    <row r="29" spans="1:19" ht="14" x14ac:dyDescent="0.2">
      <c r="A29" s="48"/>
      <c r="B29" s="47" t="s">
        <v>103</v>
      </c>
      <c r="C29" s="47" t="s">
        <v>112</v>
      </c>
      <c r="D29" s="47" t="s">
        <v>454</v>
      </c>
      <c r="E29" s="47" t="s">
        <v>116</v>
      </c>
      <c r="F29" s="47" t="s">
        <v>118</v>
      </c>
      <c r="G29" s="47" t="s">
        <v>120</v>
      </c>
      <c r="H29" s="47" t="s">
        <v>455</v>
      </c>
      <c r="I29" s="47" t="s">
        <v>456</v>
      </c>
      <c r="J29" s="47" t="s">
        <v>421</v>
      </c>
      <c r="K29" s="47" t="s">
        <v>128</v>
      </c>
      <c r="L29" s="47" t="s">
        <v>130</v>
      </c>
      <c r="M29" s="47" t="s">
        <v>132</v>
      </c>
      <c r="N29" s="92"/>
      <c r="O29" s="92"/>
      <c r="P29" s="92"/>
      <c r="Q29" s="92"/>
      <c r="R29" s="92"/>
      <c r="S29" s="84"/>
    </row>
    <row r="30" spans="1:19" ht="15" x14ac:dyDescent="0.2">
      <c r="A30" s="51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82"/>
      <c r="N30" s="93"/>
      <c r="O30" s="93"/>
      <c r="P30" s="93"/>
      <c r="Q30" s="93"/>
      <c r="R30" s="93"/>
      <c r="S30" s="84"/>
    </row>
    <row r="31" spans="1:19" ht="14" x14ac:dyDescent="0.2">
      <c r="A31" s="56" t="s">
        <v>451</v>
      </c>
      <c r="B31" s="69">
        <f>B13/B26</f>
        <v>1.1327775616465745</v>
      </c>
      <c r="C31" s="69">
        <f t="shared" ref="C31:M31" si="10">C13/C26</f>
        <v>0.96015025086899419</v>
      </c>
      <c r="D31" s="69">
        <f t="shared" si="10"/>
        <v>0.87282746871384287</v>
      </c>
      <c r="E31" s="69">
        <f t="shared" si="10"/>
        <v>0.81407895350635773</v>
      </c>
      <c r="F31" s="69">
        <f t="shared" si="10"/>
        <v>0.77031773053666019</v>
      </c>
      <c r="G31" s="69">
        <f t="shared" si="10"/>
        <v>0.7601164854309439</v>
      </c>
      <c r="H31" s="69">
        <f t="shared" si="10"/>
        <v>0.84031026640128659</v>
      </c>
      <c r="I31" s="69">
        <f>I13/I26</f>
        <v>0.80997075733351287</v>
      </c>
      <c r="J31" s="69">
        <f t="shared" si="10"/>
        <v>0.26019603136183528</v>
      </c>
      <c r="K31" s="69">
        <f t="shared" si="10"/>
        <v>1.2138970639719384</v>
      </c>
      <c r="L31" s="69">
        <f t="shared" si="10"/>
        <v>1.4686898784712688</v>
      </c>
      <c r="M31" s="83">
        <f t="shared" si="10"/>
        <v>1.0463724100444127</v>
      </c>
      <c r="N31" s="91"/>
      <c r="O31" s="91"/>
      <c r="P31" s="91"/>
      <c r="Q31" s="91"/>
      <c r="R31" s="91"/>
      <c r="S31" s="84"/>
    </row>
    <row r="32" spans="1:19" ht="14" x14ac:dyDescent="0.2">
      <c r="A32" s="48" t="s">
        <v>453</v>
      </c>
      <c r="B32" s="61">
        <f t="shared" ref="B32:M32" si="11">B21</f>
        <v>8.003573415694247E-2</v>
      </c>
      <c r="C32" s="61">
        <f t="shared" si="11"/>
        <v>4.3132166152268392E-2</v>
      </c>
      <c r="D32" s="61">
        <f t="shared" si="11"/>
        <v>7.1354356535294802E-2</v>
      </c>
      <c r="E32" s="61">
        <f t="shared" si="11"/>
        <v>9.3914981433304068E-2</v>
      </c>
      <c r="F32" s="61">
        <f t="shared" si="11"/>
        <v>1.4095241615368901E-2</v>
      </c>
      <c r="G32" s="61">
        <f t="shared" si="11"/>
        <v>5.2171557956788447E-2</v>
      </c>
      <c r="H32" s="61">
        <f t="shared" si="11"/>
        <v>3.1767090317454585E-3</v>
      </c>
      <c r="I32" s="61">
        <f>I21</f>
        <v>0.2348437331823946</v>
      </c>
      <c r="J32" s="61">
        <f t="shared" si="11"/>
        <v>3.0662441277463925E-3</v>
      </c>
      <c r="K32" s="61">
        <f t="shared" si="11"/>
        <v>0.11518411252803845</v>
      </c>
      <c r="L32" s="61">
        <f t="shared" si="11"/>
        <v>0.11799870322132605</v>
      </c>
      <c r="M32" s="80">
        <f t="shared" si="11"/>
        <v>6.2340460096650091E-2</v>
      </c>
      <c r="N32" s="91"/>
      <c r="O32" s="91"/>
      <c r="P32" s="91"/>
      <c r="Q32" s="91"/>
      <c r="R32" s="91"/>
      <c r="S32" s="84"/>
    </row>
    <row r="33" spans="1:20" ht="14" x14ac:dyDescent="0.2">
      <c r="A33" s="49" t="s">
        <v>457</v>
      </c>
      <c r="B33" s="70">
        <f>B31/$B$31</f>
        <v>1</v>
      </c>
      <c r="C33" s="70">
        <f t="shared" ref="C33:M33" si="12">C31/$B$31</f>
        <v>0.84760705312113171</v>
      </c>
      <c r="D33" s="70">
        <f t="shared" si="12"/>
        <v>0.77051973685383102</v>
      </c>
      <c r="E33" s="70">
        <f t="shared" si="12"/>
        <v>0.71865737905598592</v>
      </c>
      <c r="F33" s="70">
        <f t="shared" si="12"/>
        <v>0.68002559074082236</v>
      </c>
      <c r="G33" s="70">
        <f t="shared" si="12"/>
        <v>0.67102007593270063</v>
      </c>
      <c r="H33" s="70">
        <f t="shared" si="12"/>
        <v>0.74181401084590215</v>
      </c>
      <c r="I33" s="70">
        <f t="shared" si="12"/>
        <v>0.71503072161507286</v>
      </c>
      <c r="J33" s="70">
        <f t="shared" si="12"/>
        <v>0.22969737411078434</v>
      </c>
      <c r="K33" s="70">
        <f t="shared" si="12"/>
        <v>1.0716111486243167</v>
      </c>
      <c r="L33" s="70">
        <f t="shared" si="12"/>
        <v>1.296538639356893</v>
      </c>
      <c r="M33" s="70">
        <f t="shared" si="12"/>
        <v>0.92372275499828438</v>
      </c>
      <c r="N33" s="94"/>
      <c r="O33" s="94"/>
      <c r="P33" s="94"/>
      <c r="Q33" s="94"/>
      <c r="R33" s="94"/>
      <c r="S33" s="84"/>
    </row>
    <row r="34" spans="1:20" ht="14" x14ac:dyDescent="0.2">
      <c r="A34" s="49"/>
      <c r="B34" s="44"/>
      <c r="C34" s="44"/>
      <c r="D34" s="44"/>
      <c r="E34" s="44"/>
      <c r="F34" s="44"/>
      <c r="G34" s="45"/>
      <c r="H34" s="55"/>
      <c r="I34" s="55"/>
      <c r="J34" s="46"/>
      <c r="K34" s="46"/>
      <c r="L34" s="46"/>
      <c r="M34" s="46"/>
      <c r="N34" s="84"/>
      <c r="O34" s="84"/>
      <c r="P34" s="84"/>
      <c r="Q34" s="84"/>
      <c r="R34" s="84"/>
      <c r="S34" s="84"/>
    </row>
    <row r="35" spans="1:20" ht="14" x14ac:dyDescent="0.2">
      <c r="A35" s="49"/>
      <c r="B35" s="44"/>
      <c r="C35" s="44"/>
      <c r="D35" s="44"/>
      <c r="E35" s="44"/>
      <c r="F35" s="44"/>
      <c r="G35" s="62"/>
      <c r="H35" s="55"/>
      <c r="I35" s="55"/>
      <c r="J35" s="46"/>
      <c r="K35" s="46"/>
      <c r="L35" s="46"/>
      <c r="M35" s="46"/>
      <c r="N35" s="84"/>
      <c r="O35" s="84"/>
      <c r="P35" s="84"/>
      <c r="Q35" s="84"/>
      <c r="R35" s="84"/>
      <c r="S35" s="84"/>
      <c r="T35" s="46"/>
    </row>
    <row r="36" spans="1:20" ht="14" x14ac:dyDescent="0.2">
      <c r="A36" s="49"/>
      <c r="B36" s="103"/>
      <c r="C36" s="103"/>
      <c r="D36" s="44"/>
      <c r="E36" s="44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ht="14" x14ac:dyDescent="0.2">
      <c r="A37" s="49"/>
      <c r="B37" s="71" t="s">
        <v>458</v>
      </c>
      <c r="C37" s="47" t="s">
        <v>459</v>
      </c>
      <c r="D37" s="72" t="s">
        <v>460</v>
      </c>
      <c r="E37" s="44" t="s">
        <v>124</v>
      </c>
      <c r="F37" s="47" t="s">
        <v>421</v>
      </c>
      <c r="G37" s="47" t="s">
        <v>128</v>
      </c>
      <c r="H37" s="47" t="s">
        <v>130</v>
      </c>
      <c r="I37" s="47" t="s">
        <v>132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t="14" x14ac:dyDescent="0.2">
      <c r="A38" s="49" t="s">
        <v>461</v>
      </c>
      <c r="B38" s="73">
        <f>AVERAGE(B31:D31)</f>
        <v>0.98858509374313719</v>
      </c>
      <c r="C38" s="73">
        <f>AVERAGE(E31:G31)</f>
        <v>0.78150438982465398</v>
      </c>
      <c r="D38" s="62">
        <f>AVERAGE(H31)</f>
        <v>0.84031026640128659</v>
      </c>
      <c r="E38" s="62">
        <f>AVERAGE(I31)</f>
        <v>0.80997075733351287</v>
      </c>
      <c r="F38" s="62">
        <f>AVERAGE(J31)</f>
        <v>0.26019603136183528</v>
      </c>
      <c r="G38" s="62">
        <f t="shared" ref="G38" si="13">AVERAGE(K31)</f>
        <v>1.2138970639719384</v>
      </c>
      <c r="H38" s="62">
        <f>AVERAGE(L31)</f>
        <v>1.4686898784712688</v>
      </c>
      <c r="I38" s="62">
        <f>AVERAGE(M31)</f>
        <v>1.0463724100444127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ht="14" x14ac:dyDescent="0.2">
      <c r="A39" s="49" t="s">
        <v>462</v>
      </c>
      <c r="B39" s="46">
        <f>STDEV(B31:D31)</f>
        <v>0.1322872553229982</v>
      </c>
      <c r="C39" s="46">
        <f>STDEV(E31:G31)</f>
        <v>2.8667804236054716E-2</v>
      </c>
      <c r="D39" s="62" t="e">
        <f>STDEV(H31)</f>
        <v>#DIV/0!</v>
      </c>
      <c r="E39" s="62" t="e">
        <f t="shared" ref="E39:I39" si="14">STDEV(I31)</f>
        <v>#DIV/0!</v>
      </c>
      <c r="F39" s="62" t="e">
        <f t="shared" si="14"/>
        <v>#DIV/0!</v>
      </c>
      <c r="G39" s="62" t="e">
        <f t="shared" si="14"/>
        <v>#DIV/0!</v>
      </c>
      <c r="H39" s="62" t="e">
        <f>STDEV(L31)</f>
        <v>#DIV/0!</v>
      </c>
      <c r="I39" s="62" t="e">
        <f t="shared" si="14"/>
        <v>#DIV/0!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14" x14ac:dyDescent="0.2">
      <c r="A40" s="49" t="s">
        <v>463</v>
      </c>
      <c r="B40" s="44">
        <f>B39/SQRT(3)</f>
        <v>7.6376082471089776E-2</v>
      </c>
      <c r="C40" s="44">
        <f>C39/SQRT(3)</f>
        <v>1.6551364492761685E-2</v>
      </c>
      <c r="D40" s="44" t="e">
        <f>D39/SQRT(3)</f>
        <v>#DIV/0!</v>
      </c>
      <c r="E40" s="44" t="e">
        <f t="shared" ref="E40:I40" si="15">E39/SQRT(3)</f>
        <v>#DIV/0!</v>
      </c>
      <c r="F40" s="44" t="e">
        <f t="shared" si="15"/>
        <v>#DIV/0!</v>
      </c>
      <c r="G40" s="44" t="e">
        <f t="shared" si="15"/>
        <v>#DIV/0!</v>
      </c>
      <c r="H40" s="44" t="e">
        <f t="shared" si="15"/>
        <v>#DIV/0!</v>
      </c>
      <c r="I40" s="44" t="e">
        <f t="shared" si="15"/>
        <v>#DIV/0!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ht="14" x14ac:dyDescent="0.2">
      <c r="A41" s="49"/>
      <c r="B41" s="62"/>
      <c r="D41" s="62"/>
      <c r="E41" s="55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ht="14" x14ac:dyDescent="0.2">
      <c r="A42" s="49"/>
      <c r="C42" s="74" t="s">
        <v>464</v>
      </c>
      <c r="D42" s="75">
        <f>_xlfn.T.TEST(B31:F31,J31:N31,2,2)</f>
        <v>0.72706444486259314</v>
      </c>
      <c r="E42" s="55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spans="1:20" ht="14" x14ac:dyDescent="0.2">
      <c r="A43" s="49"/>
      <c r="B43" s="44"/>
      <c r="C43" s="104"/>
      <c r="D43" s="104"/>
      <c r="E43" s="104"/>
      <c r="F43" s="104"/>
      <c r="G43" s="104"/>
      <c r="H43" s="55"/>
      <c r="I43" s="5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spans="1:20" ht="14" x14ac:dyDescent="0.2">
      <c r="A44" s="49"/>
      <c r="B44" s="44"/>
      <c r="C44" s="44"/>
      <c r="D44" s="44"/>
      <c r="E44" s="44"/>
      <c r="F44" s="44"/>
      <c r="G44" s="44"/>
      <c r="H44" s="55"/>
      <c r="I44" s="5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spans="1:20" ht="14" x14ac:dyDescent="0.2">
      <c r="A45" s="49"/>
      <c r="B45" s="44"/>
      <c r="C45" s="44"/>
      <c r="D45" s="44"/>
      <c r="E45" s="44"/>
      <c r="F45" s="44"/>
      <c r="G45" s="44"/>
      <c r="H45" s="55"/>
      <c r="I45" s="5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spans="1:20" ht="14" x14ac:dyDescent="0.2">
      <c r="A46" s="49"/>
      <c r="B46" s="44"/>
      <c r="C46" s="44"/>
      <c r="D46" s="44"/>
      <c r="E46" s="44"/>
      <c r="F46" s="44"/>
      <c r="G46" s="44"/>
      <c r="H46" s="55"/>
      <c r="I46" s="5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spans="1:20" ht="15" x14ac:dyDescent="0.2">
      <c r="A47" s="76"/>
      <c r="B47" s="76" t="s">
        <v>465</v>
      </c>
      <c r="C47" s="76" t="s">
        <v>466</v>
      </c>
      <c r="D47" s="44"/>
      <c r="E47" s="44"/>
      <c r="F47" s="44"/>
      <c r="G47" s="44"/>
      <c r="H47" s="55"/>
      <c r="I47" s="5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spans="1:20" ht="15" x14ac:dyDescent="0.2">
      <c r="A48" s="76" t="s">
        <v>467</v>
      </c>
      <c r="B48" s="77">
        <f>B38</f>
        <v>0.98858509374313719</v>
      </c>
      <c r="C48" s="73">
        <f>D38</f>
        <v>0.84031026640128659</v>
      </c>
      <c r="D48" s="44"/>
      <c r="E48" s="44"/>
      <c r="F48" s="44"/>
      <c r="G48" s="44"/>
      <c r="H48" s="55"/>
      <c r="I48" s="5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spans="1:20" ht="15" x14ac:dyDescent="0.2">
      <c r="A49" s="76" t="s">
        <v>468</v>
      </c>
      <c r="B49" s="77">
        <f>C38</f>
        <v>0.78150438982465398</v>
      </c>
      <c r="C49" s="73">
        <f>E38</f>
        <v>0.80997075733351287</v>
      </c>
      <c r="D49" s="44"/>
      <c r="E49" s="44"/>
      <c r="F49" s="44"/>
      <c r="G49" s="44"/>
      <c r="H49" s="55"/>
      <c r="I49" s="5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spans="1:20" ht="14" x14ac:dyDescent="0.2">
      <c r="A50" s="44"/>
      <c r="B50" s="44"/>
      <c r="C50" s="44"/>
      <c r="D50" s="44"/>
      <c r="E50" s="44"/>
      <c r="F50" s="44"/>
      <c r="G50" s="44"/>
      <c r="H50" s="55"/>
      <c r="I50" s="5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spans="1:20" ht="14" x14ac:dyDescent="0.2">
      <c r="A51" s="44"/>
      <c r="B51" s="44"/>
      <c r="C51" s="44"/>
      <c r="D51" s="44"/>
      <c r="E51" s="44"/>
      <c r="F51" s="44"/>
      <c r="G51" s="44"/>
      <c r="H51" s="55"/>
      <c r="I51" s="5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1:20" ht="14" x14ac:dyDescent="0.2">
      <c r="A52" s="44"/>
      <c r="B52" s="55">
        <f>B40</f>
        <v>7.6376082471089776E-2</v>
      </c>
      <c r="C52" s="46" t="e">
        <f>D40</f>
        <v>#DIV/0!</v>
      </c>
      <c r="D52" s="44"/>
      <c r="E52" s="44"/>
      <c r="F52" s="44"/>
      <c r="G52" s="44"/>
      <c r="H52" s="55"/>
      <c r="I52" s="5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1:20" ht="14" x14ac:dyDescent="0.2">
      <c r="A53" s="44"/>
      <c r="B53" s="55">
        <f>C40</f>
        <v>1.6551364492761685E-2</v>
      </c>
      <c r="C53" s="46" t="e">
        <f>E40</f>
        <v>#DIV/0!</v>
      </c>
      <c r="D53" s="44"/>
      <c r="E53" s="44"/>
      <c r="F53" s="44"/>
      <c r="G53" s="44"/>
      <c r="H53" s="55"/>
      <c r="I53" s="5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spans="1:20" ht="14" x14ac:dyDescent="0.2">
      <c r="A54" s="49"/>
      <c r="B54" s="44"/>
      <c r="C54" s="44"/>
      <c r="D54" s="44"/>
      <c r="E54" s="44"/>
      <c r="F54" s="44"/>
      <c r="G54" s="44"/>
      <c r="H54" s="55"/>
      <c r="I54" s="5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spans="1:20" ht="14" x14ac:dyDescent="0.2">
      <c r="A55" s="49"/>
      <c r="B55" s="44"/>
      <c r="C55" s="44"/>
      <c r="D55" s="44"/>
      <c r="E55" s="44"/>
      <c r="F55" s="44"/>
      <c r="G55" s="44"/>
      <c r="H55" s="55"/>
      <c r="I55" s="5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spans="1:20" ht="14" x14ac:dyDescent="0.2">
      <c r="A56" s="49"/>
      <c r="B56" s="44"/>
      <c r="C56" s="44"/>
      <c r="D56" s="44"/>
      <c r="E56" s="44"/>
      <c r="F56" s="44"/>
      <c r="G56" s="44"/>
      <c r="H56" s="55"/>
      <c r="I56" s="5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spans="1:20" ht="14" x14ac:dyDescent="0.2">
      <c r="A57" s="49"/>
      <c r="B57" s="44"/>
      <c r="C57" s="44"/>
      <c r="D57" s="44"/>
      <c r="E57" s="44"/>
      <c r="F57" s="44"/>
      <c r="G57" s="44"/>
      <c r="H57" s="55"/>
      <c r="I57" s="5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spans="1:20" ht="14" x14ac:dyDescent="0.2">
      <c r="A58" s="49"/>
      <c r="B58" s="44"/>
      <c r="C58" s="44"/>
      <c r="D58" s="44"/>
      <c r="E58" s="44"/>
      <c r="F58" s="44"/>
      <c r="G58" s="44"/>
      <c r="H58" s="55"/>
      <c r="I58" s="55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spans="1:20" ht="14" x14ac:dyDescent="0.2">
      <c r="A59" s="49"/>
      <c r="B59" s="44"/>
      <c r="C59" s="44"/>
      <c r="D59" s="44"/>
      <c r="E59" s="44"/>
      <c r="F59" s="44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spans="1:20" ht="14" x14ac:dyDescent="0.2">
      <c r="A60" s="49"/>
      <c r="B60" s="44"/>
      <c r="C60" s="44"/>
      <c r="D60" s="44"/>
      <c r="E60" s="44"/>
      <c r="F60" s="44"/>
      <c r="G60" s="44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 ht="14" x14ac:dyDescent="0.2">
      <c r="A61" s="49"/>
      <c r="B61" s="44"/>
      <c r="C61" s="44"/>
      <c r="D61" s="44"/>
      <c r="E61" s="44"/>
      <c r="F61" s="44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spans="1:20" ht="14" x14ac:dyDescent="0.2">
      <c r="A62" s="49"/>
      <c r="B62" s="44"/>
      <c r="C62" s="44"/>
      <c r="D62" s="44"/>
      <c r="E62" s="44"/>
      <c r="F62" s="44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9157-9278-EF4B-914A-9BA4A73BFF46}">
  <dimension ref="A1:T62"/>
  <sheetViews>
    <sheetView topLeftCell="A24" workbookViewId="0">
      <selection activeCell="I38" sqref="A38:I38"/>
    </sheetView>
  </sheetViews>
  <sheetFormatPr baseColWidth="10" defaultRowHeight="13" x14ac:dyDescent="0.15"/>
  <cols>
    <col min="1" max="16384" width="10.83203125" style="47"/>
  </cols>
  <sheetData>
    <row r="1" spans="1:20" ht="14" x14ac:dyDescent="0.2">
      <c r="A1" s="43"/>
      <c r="B1" s="44"/>
      <c r="C1" s="44"/>
      <c r="D1" s="44"/>
      <c r="E1" s="44"/>
      <c r="F1" s="44"/>
      <c r="G1" s="45"/>
      <c r="H1" s="44"/>
      <c r="I1" s="44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ht="14" x14ac:dyDescent="0.2">
      <c r="A2" s="43"/>
      <c r="B2" s="44"/>
      <c r="C2" s="44"/>
      <c r="D2" s="44"/>
      <c r="E2" s="44"/>
      <c r="F2" s="44"/>
      <c r="G2" s="45"/>
      <c r="H2" s="44"/>
      <c r="I2" s="44"/>
      <c r="J2" s="46"/>
      <c r="K2" s="46"/>
      <c r="L2" s="46"/>
      <c r="M2" s="46"/>
      <c r="N2" s="84"/>
      <c r="O2" s="84"/>
      <c r="P2" s="84"/>
      <c r="Q2" s="84"/>
      <c r="R2" s="84"/>
      <c r="S2" s="84"/>
    </row>
    <row r="3" spans="1:20" ht="14" x14ac:dyDescent="0.2">
      <c r="A3" s="48" t="s">
        <v>446</v>
      </c>
      <c r="B3" s="41">
        <v>21.520858764648438</v>
      </c>
      <c r="C3" s="41">
        <v>21.588361740112305</v>
      </c>
      <c r="D3" s="41">
        <v>21.467771530151367</v>
      </c>
      <c r="E3" s="41">
        <v>21.650276184082031</v>
      </c>
      <c r="F3" s="41">
        <v>21.818342208862305</v>
      </c>
      <c r="G3" s="41">
        <v>21.42210578918457</v>
      </c>
      <c r="H3" s="41">
        <v>21.685785293579102</v>
      </c>
      <c r="I3" s="41">
        <v>20.848873138427734</v>
      </c>
      <c r="J3" s="41">
        <v>21.628318786621094</v>
      </c>
      <c r="K3" s="41">
        <v>21.922225952148438</v>
      </c>
      <c r="L3" s="41">
        <v>21.543737411499023</v>
      </c>
      <c r="M3" s="41">
        <v>21.658790588378906</v>
      </c>
      <c r="N3" s="85"/>
      <c r="O3" s="86"/>
      <c r="P3" s="86"/>
      <c r="Q3" s="86"/>
      <c r="R3" s="86"/>
      <c r="S3" s="84"/>
    </row>
    <row r="4" spans="1:20" ht="14" x14ac:dyDescent="0.2">
      <c r="A4" s="48" t="s">
        <v>447</v>
      </c>
      <c r="B4" s="41">
        <v>21.497430801391602</v>
      </c>
      <c r="C4" s="41">
        <v>21.511119842529297</v>
      </c>
      <c r="D4" s="41">
        <v>21.505289077758789</v>
      </c>
      <c r="E4" s="41">
        <v>21.172941207885742</v>
      </c>
      <c r="F4" s="41">
        <v>21.723796844482422</v>
      </c>
      <c r="G4" s="41">
        <v>21.274686813354492</v>
      </c>
      <c r="H4" s="41">
        <v>21.83184814453125</v>
      </c>
      <c r="I4" s="41">
        <v>21.78480339050293</v>
      </c>
      <c r="J4" s="41">
        <v>21.551090240478516</v>
      </c>
      <c r="K4" s="41">
        <v>21.882312774658203</v>
      </c>
      <c r="L4" s="41">
        <v>21.620719909667969</v>
      </c>
      <c r="M4" s="41">
        <v>21.721357345581055</v>
      </c>
      <c r="N4" s="85"/>
      <c r="O4" s="86"/>
      <c r="P4" s="86"/>
      <c r="Q4" s="86"/>
      <c r="R4" s="86"/>
      <c r="S4" s="84"/>
    </row>
    <row r="5" spans="1:20" ht="14" x14ac:dyDescent="0.2">
      <c r="A5" s="49"/>
      <c r="B5" s="50"/>
      <c r="C5" s="50"/>
      <c r="D5" s="50"/>
      <c r="E5" s="50"/>
      <c r="F5" s="50"/>
      <c r="G5" s="50"/>
      <c r="H5" s="46"/>
      <c r="I5" s="46"/>
      <c r="J5" s="46"/>
      <c r="K5" s="46"/>
      <c r="L5" s="46"/>
      <c r="M5" s="46"/>
      <c r="N5" s="87"/>
      <c r="O5" s="87"/>
      <c r="P5" s="87"/>
      <c r="Q5" s="87"/>
      <c r="R5" s="87"/>
      <c r="S5" s="84"/>
    </row>
    <row r="6" spans="1:20" ht="14" x14ac:dyDescent="0.2">
      <c r="A6" s="51" t="s">
        <v>448</v>
      </c>
      <c r="B6" s="42">
        <v>17.138822555541992</v>
      </c>
      <c r="C6" s="42">
        <v>16.858625411987305</v>
      </c>
      <c r="D6" s="42">
        <v>16.471931457519531</v>
      </c>
      <c r="E6" s="42">
        <v>16.960319519042969</v>
      </c>
      <c r="F6" s="42">
        <v>16.903663635253906</v>
      </c>
      <c r="G6" s="42">
        <v>16.417707443237305</v>
      </c>
      <c r="H6" s="42">
        <v>16.740396499633789</v>
      </c>
      <c r="I6" s="42">
        <v>16.37739372253418</v>
      </c>
      <c r="J6" s="42">
        <v>16.811052322387695</v>
      </c>
      <c r="K6" s="42">
        <v>16.698535919189453</v>
      </c>
      <c r="L6" s="42">
        <v>16.846296310424805</v>
      </c>
      <c r="M6" s="42">
        <v>16.792266845703125</v>
      </c>
      <c r="N6" s="88"/>
      <c r="O6" s="87"/>
      <c r="P6" s="87"/>
      <c r="Q6" s="87"/>
      <c r="R6" s="87"/>
      <c r="S6" s="84"/>
    </row>
    <row r="7" spans="1:20" ht="14" x14ac:dyDescent="0.2">
      <c r="A7" s="52" t="s">
        <v>449</v>
      </c>
      <c r="B7" s="42">
        <v>17.136606216430664</v>
      </c>
      <c r="C7" s="42">
        <v>16.90423583984375</v>
      </c>
      <c r="D7" s="42">
        <v>16.829193115234375</v>
      </c>
      <c r="E7" s="42">
        <v>16.572029113769531</v>
      </c>
      <c r="F7" s="42">
        <v>16.993927001953125</v>
      </c>
      <c r="G7" s="42">
        <v>16.53892707824707</v>
      </c>
      <c r="H7" s="42">
        <v>16.759067535400391</v>
      </c>
      <c r="I7" s="42">
        <v>16.511470794677734</v>
      </c>
      <c r="J7" s="42">
        <v>16.845577239990234</v>
      </c>
      <c r="K7" s="42">
        <v>16.793489456176758</v>
      </c>
      <c r="L7" s="42">
        <v>16.932094573974609</v>
      </c>
      <c r="M7" s="42">
        <v>16.943742752075195</v>
      </c>
      <c r="N7" s="85"/>
      <c r="O7" s="87"/>
      <c r="P7" s="87"/>
      <c r="Q7" s="87"/>
      <c r="R7" s="87"/>
      <c r="S7" s="84"/>
    </row>
    <row r="8" spans="1:20" ht="14" x14ac:dyDescent="0.2">
      <c r="A8" s="49"/>
      <c r="B8" s="53"/>
      <c r="C8" s="53"/>
      <c r="D8" s="53"/>
      <c r="E8" s="53"/>
      <c r="F8" s="53"/>
      <c r="G8" s="53"/>
      <c r="H8" s="44"/>
      <c r="I8" s="44"/>
      <c r="J8" s="46"/>
      <c r="K8" s="46"/>
      <c r="L8" s="46"/>
      <c r="M8" s="46"/>
      <c r="N8" s="84"/>
      <c r="O8" s="84"/>
      <c r="P8" s="84"/>
      <c r="Q8" s="84"/>
      <c r="R8" s="84"/>
      <c r="S8" s="84"/>
    </row>
    <row r="9" spans="1:20" ht="14" x14ac:dyDescent="0.2">
      <c r="A9" s="49"/>
      <c r="B9" s="53"/>
      <c r="C9" s="53"/>
      <c r="D9" s="53"/>
      <c r="E9" s="53"/>
      <c r="F9" s="53"/>
      <c r="G9" s="53"/>
      <c r="H9" s="44"/>
      <c r="I9" s="44"/>
      <c r="J9" s="46"/>
      <c r="K9" s="46"/>
      <c r="L9" s="46"/>
      <c r="M9" s="46"/>
      <c r="N9" s="84"/>
      <c r="O9" s="84"/>
      <c r="P9" s="84"/>
      <c r="Q9" s="84"/>
      <c r="R9" s="84"/>
      <c r="S9" s="84"/>
    </row>
    <row r="10" spans="1:20" ht="14" x14ac:dyDescent="0.2">
      <c r="A10" s="54" t="s">
        <v>450</v>
      </c>
      <c r="B10" s="55"/>
      <c r="C10" s="55"/>
      <c r="D10" s="55"/>
      <c r="E10" s="55"/>
      <c r="F10" s="55"/>
      <c r="G10" s="55"/>
      <c r="H10" s="44"/>
      <c r="I10" s="44"/>
      <c r="J10" s="46"/>
      <c r="K10" s="46"/>
      <c r="L10" s="46"/>
      <c r="M10" s="46"/>
      <c r="N10" s="84"/>
      <c r="O10" s="84"/>
      <c r="P10" s="84"/>
      <c r="Q10" s="84"/>
      <c r="R10" s="84"/>
      <c r="S10" s="84"/>
    </row>
    <row r="11" spans="1:20" ht="14" x14ac:dyDescent="0.2">
      <c r="A11" s="48">
        <v>1</v>
      </c>
      <c r="B11" s="41">
        <v>932.47314453125</v>
      </c>
      <c r="C11" s="41">
        <v>890.41546630859375</v>
      </c>
      <c r="D11" s="41">
        <v>966.93994140625</v>
      </c>
      <c r="E11" s="41">
        <v>853.50970458984375</v>
      </c>
      <c r="F11" s="41">
        <v>760.85980224609375</v>
      </c>
      <c r="G11" s="41">
        <v>997.60595703125</v>
      </c>
      <c r="H11" s="41">
        <v>833.037841796875</v>
      </c>
      <c r="I11" s="41">
        <v>1476.2803955078125</v>
      </c>
      <c r="J11" s="41">
        <v>866.4195556640625</v>
      </c>
      <c r="K11" s="41">
        <v>708.69354248046875</v>
      </c>
      <c r="L11" s="41">
        <v>918.0006103515625</v>
      </c>
      <c r="M11" s="41">
        <v>848.5555419921875</v>
      </c>
      <c r="N11" s="85"/>
      <c r="O11" s="84"/>
      <c r="P11" s="84"/>
      <c r="Q11" s="84"/>
      <c r="R11" s="84"/>
      <c r="S11" s="84"/>
    </row>
    <row r="12" spans="1:20" ht="14" x14ac:dyDescent="0.2">
      <c r="A12" s="48">
        <v>2</v>
      </c>
      <c r="B12" s="41">
        <v>947.52960205078125</v>
      </c>
      <c r="C12" s="41">
        <v>938.7027587890625</v>
      </c>
      <c r="D12" s="41">
        <v>942.452392578125</v>
      </c>
      <c r="E12" s="41">
        <v>1182.887451171875</v>
      </c>
      <c r="F12" s="41">
        <v>811.66717529296875</v>
      </c>
      <c r="G12" s="41">
        <v>1103.3978271484375</v>
      </c>
      <c r="H12" s="41">
        <v>753.8663330078125</v>
      </c>
      <c r="I12" s="41">
        <v>778.5084228515625</v>
      </c>
      <c r="J12" s="41">
        <v>913.39727783203125</v>
      </c>
      <c r="K12" s="41">
        <v>728.29925537109375</v>
      </c>
      <c r="L12" s="41">
        <v>870.93267822265625</v>
      </c>
      <c r="M12" s="41">
        <v>813.0220947265625</v>
      </c>
      <c r="N12" s="85"/>
      <c r="O12" s="84"/>
      <c r="P12" s="84"/>
      <c r="Q12" s="84"/>
      <c r="R12" s="84"/>
      <c r="S12" s="84"/>
    </row>
    <row r="13" spans="1:20" ht="14" x14ac:dyDescent="0.2">
      <c r="A13" s="56" t="s">
        <v>451</v>
      </c>
      <c r="B13" s="57">
        <f>AVERAGE(B11:B12)</f>
        <v>940.00137329101562</v>
      </c>
      <c r="C13" s="57">
        <f t="shared" ref="C13:M13" si="0">AVERAGE(C11:C12)</f>
        <v>914.55911254882812</v>
      </c>
      <c r="D13" s="57">
        <f t="shared" si="0"/>
        <v>954.6961669921875</v>
      </c>
      <c r="E13" s="57">
        <f>AVERAGE(E11:E12)</f>
        <v>1018.1985778808594</v>
      </c>
      <c r="F13" s="57">
        <f t="shared" si="0"/>
        <v>786.26348876953125</v>
      </c>
      <c r="G13" s="57">
        <f t="shared" si="0"/>
        <v>1050.5018920898438</v>
      </c>
      <c r="H13" s="58">
        <f t="shared" si="0"/>
        <v>793.45208740234375</v>
      </c>
      <c r="I13" s="58">
        <f t="shared" si="0"/>
        <v>1127.3944091796875</v>
      </c>
      <c r="J13" s="58">
        <f t="shared" si="0"/>
        <v>889.90841674804688</v>
      </c>
      <c r="K13" s="58">
        <f t="shared" si="0"/>
        <v>718.49639892578125</v>
      </c>
      <c r="L13" s="58">
        <f t="shared" si="0"/>
        <v>894.46664428710938</v>
      </c>
      <c r="M13" s="78">
        <f t="shared" si="0"/>
        <v>830.788818359375</v>
      </c>
      <c r="N13" s="89"/>
      <c r="O13" s="89"/>
      <c r="P13" s="89"/>
      <c r="Q13" s="89"/>
      <c r="R13" s="89"/>
      <c r="S13" s="84"/>
    </row>
    <row r="14" spans="1:20" ht="14" x14ac:dyDescent="0.2">
      <c r="A14" s="48" t="s">
        <v>452</v>
      </c>
      <c r="B14" s="59">
        <f t="shared" ref="B14:M14" si="1">STDEV(B11:B12)</f>
        <v>10.646523212707732</v>
      </c>
      <c r="C14" s="59">
        <f t="shared" si="1"/>
        <v>34.144271958077638</v>
      </c>
      <c r="D14" s="59">
        <f t="shared" si="1"/>
        <v>17.315311831003882</v>
      </c>
      <c r="E14" s="59">
        <f t="shared" si="1"/>
        <v>232.90523818009848</v>
      </c>
      <c r="F14" s="59">
        <f t="shared" si="1"/>
        <v>35.926238015719932</v>
      </c>
      <c r="G14" s="59">
        <f t="shared" si="1"/>
        <v>74.806148754269756</v>
      </c>
      <c r="H14" s="59">
        <f t="shared" si="1"/>
        <v>55.982710741516442</v>
      </c>
      <c r="I14" s="59">
        <f t="shared" si="1"/>
        <v>493.39929358714858</v>
      </c>
      <c r="J14" s="59">
        <f t="shared" si="1"/>
        <v>33.218265909668304</v>
      </c>
      <c r="K14" s="59">
        <f t="shared" si="1"/>
        <v>13.863332534957445</v>
      </c>
      <c r="L14" s="59">
        <f t="shared" si="1"/>
        <v>33.282053984777782</v>
      </c>
      <c r="M14" s="79">
        <f t="shared" si="1"/>
        <v>25.125941520458021</v>
      </c>
      <c r="N14" s="90"/>
      <c r="O14" s="90"/>
      <c r="P14" s="90"/>
      <c r="Q14" s="90"/>
      <c r="R14" s="90"/>
      <c r="S14" s="84"/>
    </row>
    <row r="15" spans="1:20" ht="14" x14ac:dyDescent="0.2">
      <c r="A15" s="49"/>
      <c r="B15" s="60"/>
      <c r="C15" s="60"/>
      <c r="D15" s="60"/>
      <c r="E15" s="60"/>
      <c r="F15" s="60"/>
      <c r="G15" s="45"/>
      <c r="H15" s="44"/>
      <c r="I15" s="44"/>
      <c r="J15" s="46"/>
      <c r="K15" s="46"/>
      <c r="L15" s="46"/>
      <c r="M15" s="46"/>
      <c r="N15" s="84"/>
      <c r="O15" s="84"/>
      <c r="P15" s="84"/>
      <c r="Q15" s="84"/>
      <c r="R15" s="84"/>
      <c r="S15" s="84"/>
    </row>
    <row r="16" spans="1:20" ht="14" x14ac:dyDescent="0.2">
      <c r="A16" s="48">
        <v>1</v>
      </c>
      <c r="B16" s="61">
        <f t="shared" ref="B16:M16" si="2">B11/B24</f>
        <v>1.2276900368813912</v>
      </c>
      <c r="C16" s="61">
        <f t="shared" si="2"/>
        <v>0.96395555563191015</v>
      </c>
      <c r="D16" s="61">
        <f t="shared" si="2"/>
        <v>0.79904943326321842</v>
      </c>
      <c r="E16" s="61">
        <f>E11/E24</f>
        <v>0.99201480711548551</v>
      </c>
      <c r="F16" s="61">
        <f t="shared" si="2"/>
        <v>0.85002118246644098</v>
      </c>
      <c r="G16" s="61">
        <f t="shared" si="2"/>
        <v>0.79375454005166934</v>
      </c>
      <c r="H16" s="61">
        <f t="shared" si="2"/>
        <v>0.83036384114850847</v>
      </c>
      <c r="I16" s="61">
        <f t="shared" si="2"/>
        <v>1.1420056416189512</v>
      </c>
      <c r="J16" s="61">
        <f t="shared" si="2"/>
        <v>0.90732510984574388</v>
      </c>
      <c r="K16" s="61">
        <f t="shared" si="2"/>
        <v>0.68606495617332519</v>
      </c>
      <c r="L16" s="61">
        <f t="shared" si="2"/>
        <v>0.98529821006876939</v>
      </c>
      <c r="M16" s="80">
        <f t="shared" si="2"/>
        <v>0.87703520471401408</v>
      </c>
      <c r="N16" s="91"/>
      <c r="O16" s="91"/>
      <c r="P16" s="91"/>
      <c r="Q16" s="91"/>
      <c r="R16" s="91"/>
      <c r="S16" s="84"/>
    </row>
    <row r="17" spans="1:19" ht="14" x14ac:dyDescent="0.2">
      <c r="A17" s="48">
        <v>2</v>
      </c>
      <c r="B17" s="61">
        <f t="shared" ref="B17:M17" si="3">B11/B25</f>
        <v>1.2257910983870173</v>
      </c>
      <c r="C17" s="61">
        <f t="shared" si="3"/>
        <v>0.9951564070219785</v>
      </c>
      <c r="D17" s="61">
        <f t="shared" si="3"/>
        <v>1.0255020947830251</v>
      </c>
      <c r="E17" s="61">
        <f>E11/E25</f>
        <v>0.75638651792260114</v>
      </c>
      <c r="F17" s="61">
        <f t="shared" si="3"/>
        <v>0.90533223912356697</v>
      </c>
      <c r="G17" s="61">
        <f t="shared" si="3"/>
        <v>0.8638811240999551</v>
      </c>
      <c r="H17" s="61">
        <f t="shared" si="3"/>
        <v>0.84126269422294397</v>
      </c>
      <c r="I17" s="61">
        <f t="shared" si="3"/>
        <v>1.2541106779578937</v>
      </c>
      <c r="J17" s="61">
        <f t="shared" si="3"/>
        <v>0.9294689081343781</v>
      </c>
      <c r="K17" s="61">
        <f t="shared" si="3"/>
        <v>0.73310480490563523</v>
      </c>
      <c r="L17" s="61">
        <f t="shared" si="3"/>
        <v>1.0461443545638551</v>
      </c>
      <c r="M17" s="80">
        <f t="shared" si="3"/>
        <v>0.97490430636436831</v>
      </c>
      <c r="N17" s="91"/>
      <c r="O17" s="91"/>
      <c r="P17" s="91"/>
      <c r="Q17" s="91"/>
      <c r="R17" s="91"/>
      <c r="S17" s="84"/>
    </row>
    <row r="18" spans="1:19" ht="14" x14ac:dyDescent="0.2">
      <c r="A18" s="48">
        <v>3</v>
      </c>
      <c r="B18" s="61">
        <f t="shared" ref="B18:M18" si="4">B12/B24</f>
        <v>1.2475133025656258</v>
      </c>
      <c r="C18" s="61">
        <f t="shared" si="4"/>
        <v>1.0162309322557468</v>
      </c>
      <c r="D18" s="61">
        <f t="shared" si="4"/>
        <v>0.77881367592687112</v>
      </c>
      <c r="E18" s="61">
        <f t="shared" si="4"/>
        <v>1.3748430280326998</v>
      </c>
      <c r="F18" s="61">
        <f t="shared" si="4"/>
        <v>0.90678241914608582</v>
      </c>
      <c r="G18" s="61">
        <f t="shared" si="4"/>
        <v>0.87792883413464229</v>
      </c>
      <c r="H18" s="61">
        <f t="shared" si="4"/>
        <v>0.75144646807238968</v>
      </c>
      <c r="I18" s="61">
        <f t="shared" si="4"/>
        <v>0.60223045273085551</v>
      </c>
      <c r="J18" s="61">
        <f t="shared" si="4"/>
        <v>0.95652075258915603</v>
      </c>
      <c r="K18" s="61">
        <f t="shared" si="4"/>
        <v>0.70504465860997345</v>
      </c>
      <c r="L18" s="61">
        <f t="shared" si="4"/>
        <v>0.93477978039094023</v>
      </c>
      <c r="M18" s="80">
        <f t="shared" si="4"/>
        <v>0.84030916539826472</v>
      </c>
      <c r="N18" s="91"/>
      <c r="O18" s="91"/>
      <c r="P18" s="91"/>
      <c r="Q18" s="91"/>
      <c r="R18" s="91"/>
      <c r="S18" s="84"/>
    </row>
    <row r="19" spans="1:19" ht="14" x14ac:dyDescent="0.2">
      <c r="A19" s="48">
        <v>4</v>
      </c>
      <c r="B19" s="61">
        <f>B12/B25</f>
        <v>1.2455837022908665</v>
      </c>
      <c r="C19" s="61">
        <f t="shared" ref="C19:M19" si="5">C12/C25</f>
        <v>1.0491238079802057</v>
      </c>
      <c r="D19" s="61">
        <f t="shared" si="5"/>
        <v>0.99953147184772406</v>
      </c>
      <c r="E19" s="61">
        <f t="shared" si="5"/>
        <v>1.0482834764206874</v>
      </c>
      <c r="F19" s="61">
        <f t="shared" si="5"/>
        <v>0.96578694138110088</v>
      </c>
      <c r="G19" s="61">
        <f t="shared" si="5"/>
        <v>0.95549204425668943</v>
      </c>
      <c r="H19" s="61">
        <f t="shared" si="5"/>
        <v>0.76130949948461568</v>
      </c>
      <c r="I19" s="61">
        <f t="shared" si="5"/>
        <v>0.66134843282428235</v>
      </c>
      <c r="J19" s="61">
        <f t="shared" si="5"/>
        <v>0.97986519922067028</v>
      </c>
      <c r="K19" s="61">
        <f t="shared" si="5"/>
        <v>0.75338584524559804</v>
      </c>
      <c r="L19" s="61">
        <f t="shared" si="5"/>
        <v>0.99250620778877519</v>
      </c>
      <c r="M19" s="80">
        <f t="shared" si="5"/>
        <v>0.93407997720154268</v>
      </c>
      <c r="N19" s="91"/>
      <c r="O19" s="91"/>
      <c r="P19" s="91"/>
      <c r="Q19" s="91"/>
      <c r="R19" s="91"/>
      <c r="S19" s="84"/>
    </row>
    <row r="20" spans="1:19" ht="14" x14ac:dyDescent="0.2">
      <c r="A20" s="48" t="s">
        <v>452</v>
      </c>
      <c r="B20" s="61">
        <f t="shared" ref="B20:M20" si="6">STDEV(B16:B19)</f>
        <v>1.148940008758649E-2</v>
      </c>
      <c r="C20" s="61">
        <f t="shared" si="6"/>
        <v>3.5821777117338749E-2</v>
      </c>
      <c r="D20" s="61">
        <f t="shared" si="6"/>
        <v>0.12978486566523922</v>
      </c>
      <c r="E20" s="61">
        <f t="shared" si="6"/>
        <v>0.25488195479656472</v>
      </c>
      <c r="F20" s="61">
        <f t="shared" si="6"/>
        <v>4.7276905572686684E-2</v>
      </c>
      <c r="G20" s="61">
        <f t="shared" si="6"/>
        <v>6.63124047311512E-2</v>
      </c>
      <c r="H20" s="61">
        <f t="shared" si="6"/>
        <v>4.6252915305991085E-2</v>
      </c>
      <c r="I20" s="61">
        <f t="shared" si="6"/>
        <v>0.33100427854060471</v>
      </c>
      <c r="J20" s="61">
        <f t="shared" si="6"/>
        <v>3.1608510544760562E-2</v>
      </c>
      <c r="K20" s="61">
        <f t="shared" si="6"/>
        <v>2.9777845947909297E-2</v>
      </c>
      <c r="L20" s="61">
        <f t="shared" si="6"/>
        <v>4.5568428268611801E-2</v>
      </c>
      <c r="M20" s="80">
        <f t="shared" si="6"/>
        <v>5.9691367368147015E-2</v>
      </c>
      <c r="N20" s="91"/>
      <c r="O20" s="91"/>
      <c r="P20" s="91"/>
      <c r="Q20" s="91"/>
      <c r="R20" s="91"/>
      <c r="S20" s="84"/>
    </row>
    <row r="21" spans="1:19" ht="14" x14ac:dyDescent="0.2">
      <c r="A21" s="48" t="s">
        <v>453</v>
      </c>
      <c r="B21" s="61">
        <f>B20/SQRT(4)</f>
        <v>5.7447000437932452E-3</v>
      </c>
      <c r="C21" s="61">
        <f t="shared" ref="C21:M21" si="7">C20/SQRT(4)</f>
        <v>1.7910888558669374E-2</v>
      </c>
      <c r="D21" s="61">
        <f t="shared" si="7"/>
        <v>6.4892432832619612E-2</v>
      </c>
      <c r="E21" s="61">
        <f t="shared" si="7"/>
        <v>0.12744097739828236</v>
      </c>
      <c r="F21" s="61">
        <f t="shared" si="7"/>
        <v>2.3638452786343342E-2</v>
      </c>
      <c r="G21" s="61">
        <f t="shared" si="7"/>
        <v>3.31562023655756E-2</v>
      </c>
      <c r="H21" s="61">
        <f t="shared" si="7"/>
        <v>2.3126457652995543E-2</v>
      </c>
      <c r="I21" s="61">
        <f t="shared" si="7"/>
        <v>0.16550213927030236</v>
      </c>
      <c r="J21" s="61">
        <f t="shared" si="7"/>
        <v>1.5804255272380281E-2</v>
      </c>
      <c r="K21" s="61">
        <f t="shared" si="7"/>
        <v>1.4888922973954648E-2</v>
      </c>
      <c r="L21" s="61">
        <f t="shared" si="7"/>
        <v>2.27842141343059E-2</v>
      </c>
      <c r="M21" s="80">
        <f t="shared" si="7"/>
        <v>2.9845683684073507E-2</v>
      </c>
      <c r="N21" s="91"/>
      <c r="O21" s="91"/>
      <c r="P21" s="91"/>
      <c r="Q21" s="91"/>
      <c r="R21" s="91"/>
      <c r="S21" s="84"/>
    </row>
    <row r="22" spans="1:19" ht="14" x14ac:dyDescent="0.2">
      <c r="A22" s="49"/>
      <c r="B22" s="62"/>
      <c r="C22" s="44"/>
      <c r="D22" s="44"/>
      <c r="E22" s="44"/>
      <c r="F22" s="44"/>
      <c r="G22" s="45"/>
      <c r="H22" s="44"/>
      <c r="I22" s="44"/>
      <c r="J22" s="46"/>
      <c r="K22" s="46"/>
      <c r="L22" s="46"/>
      <c r="M22" s="46"/>
      <c r="N22" s="84"/>
      <c r="O22" s="84"/>
      <c r="P22" s="84"/>
      <c r="Q22" s="84"/>
      <c r="R22" s="84"/>
      <c r="S22" s="84"/>
    </row>
    <row r="23" spans="1:19" ht="14" x14ac:dyDescent="0.2">
      <c r="A23" s="63" t="s">
        <v>411</v>
      </c>
      <c r="B23" s="64"/>
      <c r="C23" s="64"/>
      <c r="D23" s="64"/>
      <c r="E23" s="64"/>
      <c r="F23" s="64"/>
      <c r="G23" s="65"/>
      <c r="H23" s="66"/>
      <c r="I23" s="66"/>
      <c r="J23" s="67"/>
      <c r="K23" s="67"/>
      <c r="L23" s="67"/>
      <c r="M23" s="81"/>
      <c r="N23" s="84"/>
      <c r="O23" s="84"/>
      <c r="P23" s="84"/>
      <c r="Q23" s="84"/>
      <c r="R23" s="84"/>
      <c r="S23" s="84"/>
    </row>
    <row r="24" spans="1:19" ht="14" x14ac:dyDescent="0.2">
      <c r="A24" s="52">
        <v>1</v>
      </c>
      <c r="B24" s="42">
        <v>759.53466796875</v>
      </c>
      <c r="C24" s="42">
        <v>923.7100830078125</v>
      </c>
      <c r="D24" s="42">
        <v>1210.11279296875</v>
      </c>
      <c r="E24" s="42">
        <v>860.3800048828125</v>
      </c>
      <c r="F24" s="42">
        <v>895.10687255859375</v>
      </c>
      <c r="G24" s="42">
        <v>1256.8192138671875</v>
      </c>
      <c r="H24" s="42">
        <v>1003.2202758789062</v>
      </c>
      <c r="I24" s="42">
        <v>1292.70849609375</v>
      </c>
      <c r="J24" s="42">
        <v>954.91632080078125</v>
      </c>
      <c r="K24" s="42">
        <v>1032.983154296875</v>
      </c>
      <c r="L24" s="42">
        <v>931.6982421875</v>
      </c>
      <c r="M24" s="42">
        <v>967.52734375</v>
      </c>
      <c r="N24" s="85"/>
      <c r="O24" s="84"/>
      <c r="P24" s="84"/>
      <c r="Q24" s="84"/>
      <c r="R24" s="84"/>
      <c r="S24" s="84"/>
    </row>
    <row r="25" spans="1:19" ht="14" x14ac:dyDescent="0.2">
      <c r="A25" s="52">
        <v>2</v>
      </c>
      <c r="B25" s="42">
        <v>760.7113037109375</v>
      </c>
      <c r="C25" s="42">
        <v>894.749267578125</v>
      </c>
      <c r="D25" s="42">
        <v>942.8941650390625</v>
      </c>
      <c r="E25" s="42">
        <v>1128.4041748046875</v>
      </c>
      <c r="F25" s="42">
        <v>840.4205322265625</v>
      </c>
      <c r="G25" s="42">
        <v>1154.79541015625</v>
      </c>
      <c r="H25" s="42">
        <v>990.22320556640625</v>
      </c>
      <c r="I25" s="42">
        <v>1177.1531982421875</v>
      </c>
      <c r="J25" s="42">
        <v>932.166259765625</v>
      </c>
      <c r="K25" s="42">
        <v>966.7015380859375</v>
      </c>
      <c r="L25" s="42">
        <v>877.508544921875</v>
      </c>
      <c r="M25" s="42">
        <v>870.3988037109375</v>
      </c>
      <c r="N25" s="85"/>
      <c r="O25" s="84"/>
      <c r="P25" s="84"/>
      <c r="Q25" s="84"/>
      <c r="R25" s="84"/>
      <c r="S25" s="84"/>
    </row>
    <row r="26" spans="1:19" ht="14" x14ac:dyDescent="0.2">
      <c r="A26" s="56" t="s">
        <v>451</v>
      </c>
      <c r="B26" s="58">
        <f t="shared" ref="B26:M26" si="8">AVERAGE(B24:B25)</f>
        <v>760.12298583984375</v>
      </c>
      <c r="C26" s="58">
        <f t="shared" si="8"/>
        <v>909.22967529296875</v>
      </c>
      <c r="D26" s="58">
        <f t="shared" si="8"/>
        <v>1076.5034790039062</v>
      </c>
      <c r="E26" s="58">
        <f t="shared" si="8"/>
        <v>994.39208984375</v>
      </c>
      <c r="F26" s="58">
        <f t="shared" si="8"/>
        <v>867.76370239257812</v>
      </c>
      <c r="G26" s="58">
        <f t="shared" si="8"/>
        <v>1205.8073120117188</v>
      </c>
      <c r="H26" s="58">
        <f t="shared" si="8"/>
        <v>996.72174072265625</v>
      </c>
      <c r="I26" s="58">
        <f t="shared" si="8"/>
        <v>1234.9308471679688</v>
      </c>
      <c r="J26" s="58">
        <f t="shared" si="8"/>
        <v>943.54129028320312</v>
      </c>
      <c r="K26" s="58">
        <f t="shared" si="8"/>
        <v>999.84234619140625</v>
      </c>
      <c r="L26" s="58">
        <f t="shared" si="8"/>
        <v>904.6033935546875</v>
      </c>
      <c r="M26" s="78">
        <f t="shared" si="8"/>
        <v>918.96307373046875</v>
      </c>
      <c r="N26" s="89"/>
      <c r="O26" s="89"/>
      <c r="P26" s="89"/>
      <c r="Q26" s="89"/>
      <c r="R26" s="89"/>
      <c r="S26" s="84"/>
    </row>
    <row r="27" spans="1:19" ht="14" x14ac:dyDescent="0.2">
      <c r="A27" s="48" t="s">
        <v>452</v>
      </c>
      <c r="B27" s="59">
        <f t="shared" ref="B27:M27" si="9">STDEV(B24:B25)</f>
        <v>0.83200711228724755</v>
      </c>
      <c r="C27" s="59">
        <f t="shared" si="9"/>
        <v>20.478388979024029</v>
      </c>
      <c r="D27" s="59">
        <f t="shared" si="9"/>
        <v>188.95210386844698</v>
      </c>
      <c r="E27" s="59">
        <f t="shared" si="9"/>
        <v>189.52170807365329</v>
      </c>
      <c r="F27" s="59">
        <f t="shared" si="9"/>
        <v>38.66908208705469</v>
      </c>
      <c r="G27" s="59">
        <f t="shared" si="9"/>
        <v>72.141723446449163</v>
      </c>
      <c r="H27" s="59">
        <f t="shared" si="9"/>
        <v>9.1903165535271096</v>
      </c>
      <c r="I27" s="59">
        <f t="shared" si="9"/>
        <v>81.709934712871132</v>
      </c>
      <c r="J27" s="59">
        <f t="shared" si="9"/>
        <v>16.08672243036683</v>
      </c>
      <c r="K27" s="59">
        <f t="shared" si="9"/>
        <v>46.868180290758104</v>
      </c>
      <c r="L27" s="59">
        <f t="shared" si="9"/>
        <v>38.317902406969552</v>
      </c>
      <c r="M27" s="79">
        <f t="shared" si="9"/>
        <v>68.680249308370193</v>
      </c>
      <c r="N27" s="90"/>
      <c r="O27" s="90"/>
      <c r="P27" s="90"/>
      <c r="Q27" s="90"/>
      <c r="R27" s="90"/>
      <c r="S27" s="84"/>
    </row>
    <row r="28" spans="1:19" ht="14" x14ac:dyDescent="0.2">
      <c r="A28" s="43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6"/>
      <c r="M28" s="46"/>
      <c r="N28" s="84"/>
      <c r="O28" s="84"/>
      <c r="P28" s="84"/>
      <c r="Q28" s="84"/>
      <c r="R28" s="84"/>
      <c r="S28" s="84"/>
    </row>
    <row r="29" spans="1:19" ht="14" x14ac:dyDescent="0.2">
      <c r="A29" s="48"/>
      <c r="B29" s="47" t="s">
        <v>103</v>
      </c>
      <c r="C29" s="47" t="s">
        <v>112</v>
      </c>
      <c r="D29" s="47" t="s">
        <v>454</v>
      </c>
      <c r="E29" s="47" t="s">
        <v>116</v>
      </c>
      <c r="F29" s="47" t="s">
        <v>118</v>
      </c>
      <c r="G29" s="47" t="s">
        <v>120</v>
      </c>
      <c r="H29" s="47" t="s">
        <v>455</v>
      </c>
      <c r="I29" s="47" t="s">
        <v>456</v>
      </c>
      <c r="J29" s="47" t="s">
        <v>421</v>
      </c>
      <c r="K29" s="47" t="s">
        <v>128</v>
      </c>
      <c r="L29" s="47" t="s">
        <v>130</v>
      </c>
      <c r="M29" s="47" t="s">
        <v>132</v>
      </c>
      <c r="N29" s="92"/>
      <c r="O29" s="92"/>
      <c r="P29" s="92"/>
      <c r="Q29" s="92"/>
      <c r="R29" s="92"/>
      <c r="S29" s="84"/>
    </row>
    <row r="30" spans="1:19" ht="15" x14ac:dyDescent="0.2">
      <c r="A30" s="51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82"/>
      <c r="N30" s="93"/>
      <c r="O30" s="93"/>
      <c r="P30" s="93"/>
      <c r="Q30" s="93"/>
      <c r="R30" s="93"/>
      <c r="S30" s="84"/>
    </row>
    <row r="31" spans="1:19" ht="14" x14ac:dyDescent="0.2">
      <c r="A31" s="56" t="s">
        <v>451</v>
      </c>
      <c r="B31" s="69">
        <f>B13/B26</f>
        <v>1.2366437942307824</v>
      </c>
      <c r="C31" s="69">
        <f t="shared" ref="C31:M31" si="10">C13/C26</f>
        <v>1.0058614862676387</v>
      </c>
      <c r="D31" s="69">
        <f t="shared" si="10"/>
        <v>0.8868491236791658</v>
      </c>
      <c r="E31" s="69">
        <f t="shared" si="10"/>
        <v>1.0239407455874374</v>
      </c>
      <c r="F31" s="69">
        <f t="shared" si="10"/>
        <v>0.90608017666752327</v>
      </c>
      <c r="G31" s="69">
        <f t="shared" si="10"/>
        <v>0.87120212460582125</v>
      </c>
      <c r="H31" s="69">
        <f t="shared" si="10"/>
        <v>0.79606178433216945</v>
      </c>
      <c r="I31" s="69">
        <f t="shared" si="10"/>
        <v>0.91292108522927295</v>
      </c>
      <c r="J31" s="69">
        <f t="shared" si="10"/>
        <v>0.94315789453256638</v>
      </c>
      <c r="K31" s="69">
        <f t="shared" si="10"/>
        <v>0.71860969048037782</v>
      </c>
      <c r="L31" s="69">
        <f t="shared" si="10"/>
        <v>0.98879426128643488</v>
      </c>
      <c r="M31" s="83">
        <f t="shared" si="10"/>
        <v>0.90405027373607483</v>
      </c>
      <c r="N31" s="91"/>
      <c r="O31" s="91"/>
      <c r="P31" s="91"/>
      <c r="Q31" s="91"/>
      <c r="R31" s="91"/>
      <c r="S31" s="84"/>
    </row>
    <row r="32" spans="1:19" ht="14" x14ac:dyDescent="0.2">
      <c r="A32" s="48" t="s">
        <v>453</v>
      </c>
      <c r="B32" s="61">
        <f t="shared" ref="B32:M32" si="11">B21</f>
        <v>5.7447000437932452E-3</v>
      </c>
      <c r="C32" s="61">
        <f t="shared" si="11"/>
        <v>1.7910888558669374E-2</v>
      </c>
      <c r="D32" s="61">
        <f t="shared" si="11"/>
        <v>6.4892432832619612E-2</v>
      </c>
      <c r="E32" s="61">
        <f t="shared" si="11"/>
        <v>0.12744097739828236</v>
      </c>
      <c r="F32" s="61">
        <f t="shared" si="11"/>
        <v>2.3638452786343342E-2</v>
      </c>
      <c r="G32" s="61">
        <f t="shared" si="11"/>
        <v>3.31562023655756E-2</v>
      </c>
      <c r="H32" s="61">
        <f t="shared" si="11"/>
        <v>2.3126457652995543E-2</v>
      </c>
      <c r="I32" s="61">
        <f t="shared" si="11"/>
        <v>0.16550213927030236</v>
      </c>
      <c r="J32" s="61">
        <f t="shared" si="11"/>
        <v>1.5804255272380281E-2</v>
      </c>
      <c r="K32" s="61">
        <f t="shared" si="11"/>
        <v>1.4888922973954648E-2</v>
      </c>
      <c r="L32" s="61">
        <f t="shared" si="11"/>
        <v>2.27842141343059E-2</v>
      </c>
      <c r="M32" s="80">
        <f t="shared" si="11"/>
        <v>2.9845683684073507E-2</v>
      </c>
      <c r="N32" s="91"/>
      <c r="O32" s="91"/>
      <c r="P32" s="91"/>
      <c r="Q32" s="91"/>
      <c r="R32" s="91"/>
      <c r="S32" s="84"/>
    </row>
    <row r="33" spans="1:20" ht="14" x14ac:dyDescent="0.2">
      <c r="A33" s="49" t="s">
        <v>457</v>
      </c>
      <c r="B33" s="70">
        <f>B31/$B$31</f>
        <v>1</v>
      </c>
      <c r="C33" s="70">
        <f t="shared" ref="C33:M33" si="12">C31/$B$31</f>
        <v>0.81338012688876593</v>
      </c>
      <c r="D33" s="70">
        <f t="shared" si="12"/>
        <v>0.71714193514455304</v>
      </c>
      <c r="E33" s="70">
        <f t="shared" si="12"/>
        <v>0.82799974444083912</v>
      </c>
      <c r="F33" s="70">
        <f t="shared" si="12"/>
        <v>0.73269293946614888</v>
      </c>
      <c r="G33" s="70">
        <f t="shared" si="12"/>
        <v>0.70448914123062145</v>
      </c>
      <c r="H33" s="70">
        <f t="shared" si="12"/>
        <v>0.6437276344618994</v>
      </c>
      <c r="I33" s="70">
        <f t="shared" si="12"/>
        <v>0.73822477376933626</v>
      </c>
      <c r="J33" s="70">
        <f t="shared" si="12"/>
        <v>0.76267547610120812</v>
      </c>
      <c r="K33" s="70">
        <f t="shared" si="12"/>
        <v>0.58109675060259991</v>
      </c>
      <c r="L33" s="70">
        <f t="shared" si="12"/>
        <v>0.79957888108069552</v>
      </c>
      <c r="M33" s="70">
        <f t="shared" si="12"/>
        <v>0.73105147816507055</v>
      </c>
      <c r="N33" s="94"/>
      <c r="O33" s="94"/>
      <c r="P33" s="94"/>
      <c r="Q33" s="94"/>
      <c r="R33" s="94"/>
      <c r="S33" s="84"/>
    </row>
    <row r="34" spans="1:20" ht="14" x14ac:dyDescent="0.2">
      <c r="A34" s="49"/>
      <c r="B34" s="44"/>
      <c r="C34" s="44"/>
      <c r="D34" s="44"/>
      <c r="E34" s="44"/>
      <c r="F34" s="44"/>
      <c r="G34" s="45"/>
      <c r="H34" s="55"/>
      <c r="I34" s="55"/>
      <c r="J34" s="46"/>
      <c r="K34" s="46"/>
      <c r="L34" s="46"/>
      <c r="M34" s="46"/>
      <c r="N34" s="84"/>
      <c r="O34" s="84"/>
      <c r="P34" s="84"/>
      <c r="Q34" s="84"/>
      <c r="R34" s="84"/>
      <c r="S34" s="84"/>
    </row>
    <row r="35" spans="1:20" ht="14" x14ac:dyDescent="0.2">
      <c r="A35" s="49"/>
      <c r="B35" s="44"/>
      <c r="C35" s="44"/>
      <c r="D35" s="44"/>
      <c r="E35" s="44"/>
      <c r="F35" s="44"/>
      <c r="G35" s="62"/>
      <c r="H35" s="55"/>
      <c r="I35" s="55"/>
      <c r="J35" s="46"/>
      <c r="K35" s="46"/>
      <c r="L35" s="46"/>
      <c r="M35" s="46"/>
      <c r="N35" s="84"/>
      <c r="O35" s="84"/>
      <c r="P35" s="84"/>
      <c r="Q35" s="84"/>
      <c r="R35" s="84"/>
      <c r="S35" s="84"/>
      <c r="T35" s="46"/>
    </row>
    <row r="36" spans="1:20" ht="14" x14ac:dyDescent="0.2">
      <c r="A36" s="49"/>
      <c r="B36" s="103"/>
      <c r="C36" s="103"/>
      <c r="D36" s="44"/>
      <c r="E36" s="44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ht="14" x14ac:dyDescent="0.2">
      <c r="A37" s="49"/>
      <c r="B37" s="71" t="s">
        <v>458</v>
      </c>
      <c r="C37" s="47" t="s">
        <v>459</v>
      </c>
      <c r="D37" s="72" t="s">
        <v>460</v>
      </c>
      <c r="E37" s="44" t="s">
        <v>124</v>
      </c>
      <c r="F37" s="47" t="s">
        <v>421</v>
      </c>
      <c r="G37" s="47" t="s">
        <v>128</v>
      </c>
      <c r="H37" s="47" t="s">
        <v>130</v>
      </c>
      <c r="I37" s="47" t="s">
        <v>132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t="14" x14ac:dyDescent="0.2">
      <c r="A38" s="49" t="s">
        <v>461</v>
      </c>
      <c r="B38" s="73">
        <f>AVERAGE(B31:D31)</f>
        <v>1.0431181347258625</v>
      </c>
      <c r="C38" s="73">
        <f>AVERAGE(E31:G31)</f>
        <v>0.93374101562026068</v>
      </c>
      <c r="D38" s="62">
        <f>AVERAGE(H31)</f>
        <v>0.79606178433216945</v>
      </c>
      <c r="E38" s="62">
        <f>AVERAGE(I31)</f>
        <v>0.91292108522927295</v>
      </c>
      <c r="F38" s="62">
        <f>AVERAGE(J31)</f>
        <v>0.94315789453256638</v>
      </c>
      <c r="G38" s="62">
        <f t="shared" ref="G38" si="13">AVERAGE(K31)</f>
        <v>0.71860969048037782</v>
      </c>
      <c r="H38" s="62">
        <f>AVERAGE(L31)</f>
        <v>0.98879426128643488</v>
      </c>
      <c r="I38" s="62">
        <f>AVERAGE(M31)</f>
        <v>0.90405027373607483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ht="14" x14ac:dyDescent="0.2">
      <c r="A39" s="49" t="s">
        <v>462</v>
      </c>
      <c r="B39" s="46">
        <f>STDEV(B31:D31)</f>
        <v>0.17784859087811994</v>
      </c>
      <c r="C39" s="46">
        <f>STDEV(E31:G31)</f>
        <v>8.0038197715330925E-2</v>
      </c>
      <c r="D39" s="62" t="e">
        <f>STDEV(H31)</f>
        <v>#DIV/0!</v>
      </c>
      <c r="E39" s="62" t="e">
        <f t="shared" ref="E39:I39" si="14">STDEV(I31)</f>
        <v>#DIV/0!</v>
      </c>
      <c r="F39" s="62" t="e">
        <f t="shared" si="14"/>
        <v>#DIV/0!</v>
      </c>
      <c r="G39" s="62" t="e">
        <f t="shared" si="14"/>
        <v>#DIV/0!</v>
      </c>
      <c r="H39" s="62" t="e">
        <f>STDEV(L31)</f>
        <v>#DIV/0!</v>
      </c>
      <c r="I39" s="62" t="e">
        <f t="shared" si="14"/>
        <v>#DIV/0!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14" x14ac:dyDescent="0.2">
      <c r="A40" s="49" t="s">
        <v>463</v>
      </c>
      <c r="B40" s="44">
        <f>B39/SQRT(3)</f>
        <v>0.10268093181847818</v>
      </c>
      <c r="C40" s="44">
        <f>C39/SQRT(3)</f>
        <v>4.6210074996398801E-2</v>
      </c>
      <c r="D40" s="44" t="e">
        <f>D39/SQRT(3)</f>
        <v>#DIV/0!</v>
      </c>
      <c r="E40" s="44" t="e">
        <f t="shared" ref="E40:I40" si="15">E39/SQRT(3)</f>
        <v>#DIV/0!</v>
      </c>
      <c r="F40" s="44" t="e">
        <f t="shared" si="15"/>
        <v>#DIV/0!</v>
      </c>
      <c r="G40" s="44" t="e">
        <f t="shared" si="15"/>
        <v>#DIV/0!</v>
      </c>
      <c r="H40" s="44" t="e">
        <f t="shared" si="15"/>
        <v>#DIV/0!</v>
      </c>
      <c r="I40" s="44" t="e">
        <f t="shared" si="15"/>
        <v>#DIV/0!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ht="14" x14ac:dyDescent="0.2">
      <c r="A41" s="49"/>
      <c r="B41" s="62"/>
      <c r="D41" s="62"/>
      <c r="E41" s="55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ht="14" x14ac:dyDescent="0.2">
      <c r="A42" s="49"/>
      <c r="C42" s="74" t="s">
        <v>464</v>
      </c>
      <c r="D42" s="75">
        <f>_xlfn.T.TEST(B31:F31,J31:N31,2,2)</f>
        <v>0.202858956794886</v>
      </c>
      <c r="E42" s="55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spans="1:20" ht="14" x14ac:dyDescent="0.2">
      <c r="A43" s="49"/>
      <c r="B43" s="44"/>
      <c r="C43" s="104"/>
      <c r="D43" s="104"/>
      <c r="E43" s="104"/>
      <c r="F43" s="104"/>
      <c r="G43" s="104"/>
      <c r="H43" s="55"/>
      <c r="I43" s="5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spans="1:20" ht="14" x14ac:dyDescent="0.2">
      <c r="A44" s="49"/>
      <c r="B44" s="44"/>
      <c r="C44" s="44"/>
      <c r="D44" s="44"/>
      <c r="E44" s="44"/>
      <c r="F44" s="44"/>
      <c r="G44" s="44"/>
      <c r="H44" s="55"/>
      <c r="I44" s="5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spans="1:20" ht="14" x14ac:dyDescent="0.2">
      <c r="A45" s="49"/>
      <c r="B45" s="44"/>
      <c r="C45" s="44"/>
      <c r="D45" s="44"/>
      <c r="E45" s="44"/>
      <c r="F45" s="44"/>
      <c r="G45" s="44"/>
      <c r="H45" s="55"/>
      <c r="I45" s="5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spans="1:20" ht="14" x14ac:dyDescent="0.2">
      <c r="A46" s="49"/>
      <c r="B46" s="44"/>
      <c r="C46" s="44"/>
      <c r="D46" s="44"/>
      <c r="E46" s="44"/>
      <c r="F46" s="44"/>
      <c r="G46" s="44"/>
      <c r="H46" s="55"/>
      <c r="I46" s="5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spans="1:20" ht="15" x14ac:dyDescent="0.2">
      <c r="A47" s="76"/>
      <c r="B47" s="76" t="s">
        <v>465</v>
      </c>
      <c r="C47" s="76" t="s">
        <v>466</v>
      </c>
      <c r="D47" s="44"/>
      <c r="E47" s="44"/>
      <c r="F47" s="44"/>
      <c r="G47" s="44"/>
      <c r="H47" s="55"/>
      <c r="I47" s="5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spans="1:20" ht="15" x14ac:dyDescent="0.2">
      <c r="A48" s="76" t="s">
        <v>467</v>
      </c>
      <c r="B48" s="77">
        <f>B38</f>
        <v>1.0431181347258625</v>
      </c>
      <c r="C48" s="73">
        <f>D38</f>
        <v>0.79606178433216945</v>
      </c>
      <c r="D48" s="44"/>
      <c r="E48" s="44"/>
      <c r="F48" s="44"/>
      <c r="G48" s="44"/>
      <c r="H48" s="55"/>
      <c r="I48" s="5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spans="1:20" ht="15" x14ac:dyDescent="0.2">
      <c r="A49" s="76" t="s">
        <v>468</v>
      </c>
      <c r="B49" s="77">
        <f>C38</f>
        <v>0.93374101562026068</v>
      </c>
      <c r="C49" s="73">
        <f>E38</f>
        <v>0.91292108522927295</v>
      </c>
      <c r="D49" s="44"/>
      <c r="E49" s="44"/>
      <c r="F49" s="44"/>
      <c r="G49" s="44"/>
      <c r="H49" s="55"/>
      <c r="I49" s="5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spans="1:20" ht="14" x14ac:dyDescent="0.2">
      <c r="A50" s="44"/>
      <c r="B50" s="44"/>
      <c r="C50" s="44"/>
      <c r="D50" s="44"/>
      <c r="E50" s="44"/>
      <c r="F50" s="44"/>
      <c r="G50" s="44"/>
      <c r="H50" s="55"/>
      <c r="I50" s="5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spans="1:20" ht="14" x14ac:dyDescent="0.2">
      <c r="A51" s="44"/>
      <c r="B51" s="44"/>
      <c r="C51" s="44"/>
      <c r="D51" s="44"/>
      <c r="E51" s="44"/>
      <c r="F51" s="44"/>
      <c r="G51" s="44"/>
      <c r="H51" s="55"/>
      <c r="I51" s="5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1:20" ht="14" x14ac:dyDescent="0.2">
      <c r="A52" s="44"/>
      <c r="B52" s="55">
        <f>B40</f>
        <v>0.10268093181847818</v>
      </c>
      <c r="C52" s="46" t="e">
        <f>D40</f>
        <v>#DIV/0!</v>
      </c>
      <c r="D52" s="44"/>
      <c r="E52" s="44"/>
      <c r="F52" s="44"/>
      <c r="G52" s="44"/>
      <c r="H52" s="55"/>
      <c r="I52" s="5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1:20" ht="14" x14ac:dyDescent="0.2">
      <c r="A53" s="44"/>
      <c r="B53" s="55">
        <f>C40</f>
        <v>4.6210074996398801E-2</v>
      </c>
      <c r="C53" s="46" t="e">
        <f>E40</f>
        <v>#DIV/0!</v>
      </c>
      <c r="D53" s="44"/>
      <c r="E53" s="44"/>
      <c r="F53" s="44"/>
      <c r="G53" s="44"/>
      <c r="H53" s="55"/>
      <c r="I53" s="5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spans="1:20" ht="14" x14ac:dyDescent="0.2">
      <c r="A54" s="49"/>
      <c r="B54" s="44"/>
      <c r="C54" s="44"/>
      <c r="D54" s="44"/>
      <c r="E54" s="44"/>
      <c r="F54" s="44"/>
      <c r="G54" s="44"/>
      <c r="H54" s="55"/>
      <c r="I54" s="5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spans="1:20" ht="14" x14ac:dyDescent="0.2">
      <c r="A55" s="49"/>
      <c r="B55" s="44"/>
      <c r="C55" s="44"/>
      <c r="D55" s="44"/>
      <c r="E55" s="44"/>
      <c r="F55" s="44"/>
      <c r="G55" s="44"/>
      <c r="H55" s="55"/>
      <c r="I55" s="5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spans="1:20" ht="14" x14ac:dyDescent="0.2">
      <c r="A56" s="49"/>
      <c r="B56" s="44"/>
      <c r="C56" s="44"/>
      <c r="D56" s="44"/>
      <c r="E56" s="44"/>
      <c r="F56" s="44"/>
      <c r="G56" s="44"/>
      <c r="H56" s="55"/>
      <c r="I56" s="5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spans="1:20" ht="14" x14ac:dyDescent="0.2">
      <c r="A57" s="49"/>
      <c r="B57" s="44"/>
      <c r="C57" s="44"/>
      <c r="D57" s="44"/>
      <c r="E57" s="44"/>
      <c r="F57" s="44"/>
      <c r="G57" s="44"/>
      <c r="H57" s="55"/>
      <c r="I57" s="5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spans="1:20" ht="14" x14ac:dyDescent="0.2">
      <c r="A58" s="49"/>
      <c r="B58" s="44"/>
      <c r="C58" s="44"/>
      <c r="D58" s="44"/>
      <c r="E58" s="44"/>
      <c r="F58" s="44"/>
      <c r="G58" s="44"/>
      <c r="H58" s="55"/>
      <c r="I58" s="55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spans="1:20" ht="14" x14ac:dyDescent="0.2">
      <c r="A59" s="49"/>
      <c r="B59" s="44"/>
      <c r="C59" s="44"/>
      <c r="D59" s="44"/>
      <c r="E59" s="44"/>
      <c r="F59" s="44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spans="1:20" ht="14" x14ac:dyDescent="0.2">
      <c r="A60" s="49"/>
      <c r="B60" s="44"/>
      <c r="C60" s="44"/>
      <c r="D60" s="44"/>
      <c r="E60" s="44"/>
      <c r="F60" s="44"/>
      <c r="G60" s="44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 ht="14" x14ac:dyDescent="0.2">
      <c r="A61" s="49"/>
      <c r="B61" s="44"/>
      <c r="C61" s="44"/>
      <c r="D61" s="44"/>
      <c r="E61" s="44"/>
      <c r="F61" s="44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spans="1:20" ht="14" x14ac:dyDescent="0.2">
      <c r="A62" s="49"/>
      <c r="B62" s="44"/>
      <c r="C62" s="44"/>
      <c r="D62" s="44"/>
      <c r="E62" s="44"/>
      <c r="F62" s="44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6803-FD6A-6A4C-A579-13429F05E616}">
  <dimension ref="A1:T62"/>
  <sheetViews>
    <sheetView topLeftCell="A25" workbookViewId="0">
      <selection activeCell="B38" sqref="B38:I38"/>
    </sheetView>
  </sheetViews>
  <sheetFormatPr baseColWidth="10" defaultRowHeight="13" x14ac:dyDescent="0.15"/>
  <cols>
    <col min="1" max="16384" width="10.83203125" style="47"/>
  </cols>
  <sheetData>
    <row r="1" spans="1:20" ht="14" x14ac:dyDescent="0.2">
      <c r="A1" s="43"/>
      <c r="B1" s="44"/>
      <c r="C1" s="44"/>
      <c r="D1" s="44"/>
      <c r="E1" s="44"/>
      <c r="F1" s="44"/>
      <c r="G1" s="45"/>
      <c r="H1" s="44"/>
      <c r="I1" s="44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ht="14" x14ac:dyDescent="0.2">
      <c r="A2" s="43"/>
      <c r="B2" s="44"/>
      <c r="C2" s="44"/>
      <c r="D2" s="44"/>
      <c r="E2" s="44"/>
      <c r="F2" s="44"/>
      <c r="G2" s="45"/>
      <c r="H2" s="44"/>
      <c r="I2" s="44"/>
      <c r="J2" s="46"/>
      <c r="K2" s="46"/>
      <c r="L2" s="46"/>
      <c r="M2" s="46"/>
      <c r="N2" s="84"/>
      <c r="O2" s="84"/>
      <c r="P2" s="84"/>
      <c r="Q2" s="84"/>
      <c r="R2" s="84"/>
      <c r="S2" s="84"/>
    </row>
    <row r="3" spans="1:20" ht="14" x14ac:dyDescent="0.2">
      <c r="A3" s="48" t="s">
        <v>446</v>
      </c>
      <c r="B3" s="41">
        <v>24.341339111328125</v>
      </c>
      <c r="C3" s="41">
        <v>24.194097518920898</v>
      </c>
      <c r="D3" s="41">
        <v>24.100358963012695</v>
      </c>
      <c r="E3" s="41">
        <v>24.150846481323242</v>
      </c>
      <c r="F3" s="41">
        <v>24.270545959472656</v>
      </c>
      <c r="G3" s="41">
        <v>23.871408462524414</v>
      </c>
      <c r="H3" s="41">
        <v>24.459630966186523</v>
      </c>
      <c r="I3" s="41">
        <v>24.291448593139648</v>
      </c>
      <c r="J3" s="41">
        <v>24.696849822998047</v>
      </c>
      <c r="K3" s="41">
        <v>24.047222137451172</v>
      </c>
      <c r="L3" s="41">
        <v>23.967098236083984</v>
      </c>
      <c r="M3" s="41">
        <v>24.197345733642578</v>
      </c>
      <c r="N3" s="85"/>
      <c r="O3" s="86"/>
      <c r="P3" s="86"/>
      <c r="Q3" s="86"/>
      <c r="R3" s="86"/>
      <c r="S3" s="84"/>
    </row>
    <row r="4" spans="1:20" ht="14" x14ac:dyDescent="0.2">
      <c r="A4" s="48" t="s">
        <v>447</v>
      </c>
      <c r="B4" s="41">
        <v>24.226644515991211</v>
      </c>
      <c r="C4" s="41">
        <v>24.136148452758789</v>
      </c>
      <c r="D4" s="41">
        <v>24.203641891479492</v>
      </c>
      <c r="E4" s="41">
        <v>23.713973999023438</v>
      </c>
      <c r="F4" s="41">
        <v>24.582391738891602</v>
      </c>
      <c r="G4" s="41">
        <v>23.893587112426758</v>
      </c>
      <c r="H4" s="41">
        <v>24.297649383544922</v>
      </c>
      <c r="I4" s="41">
        <v>24.507020950317383</v>
      </c>
      <c r="J4" s="41">
        <v>24.516557693481445</v>
      </c>
      <c r="K4" s="41">
        <v>23.884984970092773</v>
      </c>
      <c r="L4" s="41">
        <v>23.932712554931641</v>
      </c>
      <c r="M4" s="41">
        <v>24.104660034179688</v>
      </c>
      <c r="N4" s="85"/>
      <c r="O4" s="86"/>
      <c r="P4" s="86"/>
      <c r="Q4" s="86"/>
      <c r="R4" s="86"/>
      <c r="S4" s="84"/>
    </row>
    <row r="5" spans="1:20" ht="14" x14ac:dyDescent="0.2">
      <c r="A5" s="49"/>
      <c r="B5" s="50"/>
      <c r="C5" s="50"/>
      <c r="D5" s="50"/>
      <c r="E5" s="50"/>
      <c r="F5" s="50"/>
      <c r="G5" s="50"/>
      <c r="H5" s="46"/>
      <c r="I5" s="46"/>
      <c r="J5" s="46"/>
      <c r="K5" s="46"/>
      <c r="L5" s="46"/>
      <c r="M5" s="46"/>
      <c r="N5" s="87"/>
      <c r="O5" s="87"/>
      <c r="P5" s="87"/>
      <c r="Q5" s="87"/>
      <c r="R5" s="87"/>
      <c r="S5" s="84"/>
    </row>
    <row r="6" spans="1:20" ht="14" x14ac:dyDescent="0.2">
      <c r="A6" s="51" t="s">
        <v>448</v>
      </c>
      <c r="B6" s="42">
        <v>17.138822555541992</v>
      </c>
      <c r="C6" s="42">
        <v>16.858625411987305</v>
      </c>
      <c r="D6" s="42">
        <v>16.471931457519531</v>
      </c>
      <c r="E6" s="42">
        <v>16.960319519042969</v>
      </c>
      <c r="F6" s="42">
        <v>16.903663635253906</v>
      </c>
      <c r="G6" s="42">
        <v>16.417707443237305</v>
      </c>
      <c r="H6" s="42">
        <v>16.740396499633789</v>
      </c>
      <c r="I6" s="42">
        <v>16.37739372253418</v>
      </c>
      <c r="J6" s="42">
        <v>16.811052322387695</v>
      </c>
      <c r="K6" s="42">
        <v>16.698535919189453</v>
      </c>
      <c r="L6" s="42">
        <v>16.846296310424805</v>
      </c>
      <c r="M6" s="42">
        <v>16.792266845703125</v>
      </c>
      <c r="N6" s="88"/>
      <c r="O6" s="87"/>
      <c r="P6" s="87"/>
      <c r="Q6" s="87"/>
      <c r="R6" s="87"/>
      <c r="S6" s="84"/>
    </row>
    <row r="7" spans="1:20" ht="14" x14ac:dyDescent="0.2">
      <c r="A7" s="52" t="s">
        <v>449</v>
      </c>
      <c r="B7" s="42">
        <v>17.136606216430664</v>
      </c>
      <c r="C7" s="42">
        <v>16.90423583984375</v>
      </c>
      <c r="D7" s="42">
        <v>16.829193115234375</v>
      </c>
      <c r="E7" s="42">
        <v>16.572029113769531</v>
      </c>
      <c r="F7" s="42">
        <v>16.993927001953125</v>
      </c>
      <c r="G7" s="42">
        <v>16.53892707824707</v>
      </c>
      <c r="H7" s="42">
        <v>16.759067535400391</v>
      </c>
      <c r="I7" s="42">
        <v>16.511470794677734</v>
      </c>
      <c r="J7" s="42">
        <v>16.845577239990234</v>
      </c>
      <c r="K7" s="42">
        <v>16.793489456176758</v>
      </c>
      <c r="L7" s="42">
        <v>16.932094573974609</v>
      </c>
      <c r="M7" s="42">
        <v>16.943742752075195</v>
      </c>
      <c r="N7" s="85"/>
      <c r="O7" s="87"/>
      <c r="P7" s="87"/>
      <c r="Q7" s="87"/>
      <c r="R7" s="87"/>
      <c r="S7" s="84"/>
    </row>
    <row r="8" spans="1:20" ht="14" x14ac:dyDescent="0.2">
      <c r="A8" s="49"/>
      <c r="B8" s="53"/>
      <c r="C8" s="53"/>
      <c r="D8" s="53"/>
      <c r="E8" s="53"/>
      <c r="F8" s="53"/>
      <c r="G8" s="53"/>
      <c r="H8" s="44"/>
      <c r="I8" s="44"/>
      <c r="J8" s="46"/>
      <c r="K8" s="46"/>
      <c r="L8" s="46"/>
      <c r="M8" s="46"/>
      <c r="N8" s="84"/>
      <c r="O8" s="84"/>
      <c r="P8" s="84"/>
      <c r="Q8" s="84"/>
      <c r="R8" s="84"/>
      <c r="S8" s="84"/>
    </row>
    <row r="9" spans="1:20" ht="14" x14ac:dyDescent="0.2">
      <c r="A9" s="49"/>
      <c r="B9" s="53"/>
      <c r="C9" s="53"/>
      <c r="D9" s="53"/>
      <c r="E9" s="53"/>
      <c r="F9" s="53"/>
      <c r="G9" s="53"/>
      <c r="H9" s="44"/>
      <c r="I9" s="44"/>
      <c r="J9" s="46"/>
      <c r="K9" s="46"/>
      <c r="L9" s="46"/>
      <c r="M9" s="46"/>
      <c r="N9" s="84"/>
      <c r="O9" s="84"/>
      <c r="P9" s="84"/>
      <c r="Q9" s="84"/>
      <c r="R9" s="84"/>
      <c r="S9" s="84"/>
    </row>
    <row r="10" spans="1:20" ht="14" x14ac:dyDescent="0.2">
      <c r="A10" s="54" t="s">
        <v>450</v>
      </c>
      <c r="B10" s="55"/>
      <c r="C10" s="55"/>
      <c r="D10" s="55"/>
      <c r="E10" s="55"/>
      <c r="F10" s="55"/>
      <c r="G10" s="55"/>
      <c r="H10" s="44"/>
      <c r="I10" s="44"/>
      <c r="J10" s="46"/>
      <c r="K10" s="46"/>
      <c r="L10" s="46"/>
      <c r="M10" s="46"/>
      <c r="N10" s="84"/>
      <c r="O10" s="84"/>
      <c r="P10" s="84"/>
      <c r="Q10" s="84"/>
      <c r="R10" s="84"/>
      <c r="S10" s="84"/>
    </row>
    <row r="11" spans="1:20" ht="14" x14ac:dyDescent="0.2">
      <c r="A11" s="48">
        <v>1</v>
      </c>
      <c r="B11" s="41">
        <v>840.12921142578125</v>
      </c>
      <c r="C11" s="41">
        <v>928.3978271484375</v>
      </c>
      <c r="D11" s="41">
        <v>989.3643798828125</v>
      </c>
      <c r="E11" s="41">
        <v>956.04644775390625</v>
      </c>
      <c r="F11" s="41">
        <v>881.4686279296875</v>
      </c>
      <c r="G11" s="41">
        <v>1155.6375732421875</v>
      </c>
      <c r="H11" s="41">
        <v>775.3338623046875</v>
      </c>
      <c r="I11" s="41">
        <v>869.05535888671875</v>
      </c>
      <c r="J11" s="41">
        <v>660.0653076171875</v>
      </c>
      <c r="K11" s="41">
        <v>1025.685546875</v>
      </c>
      <c r="L11" s="41">
        <v>1082.990234375</v>
      </c>
      <c r="M11" s="41">
        <v>926.35394287109375</v>
      </c>
      <c r="N11" s="85"/>
      <c r="O11" s="84"/>
      <c r="P11" s="84"/>
      <c r="Q11" s="84"/>
      <c r="R11" s="84"/>
      <c r="S11" s="84"/>
    </row>
    <row r="12" spans="1:20" ht="14" x14ac:dyDescent="0.2">
      <c r="A12" s="48">
        <v>2</v>
      </c>
      <c r="B12" s="41">
        <v>908.120361328125</v>
      </c>
      <c r="C12" s="41">
        <v>965.6285400390625</v>
      </c>
      <c r="D12" s="41">
        <v>922.405029296875</v>
      </c>
      <c r="E12" s="41">
        <v>1285.9178466796875</v>
      </c>
      <c r="F12" s="41">
        <v>713.3695068359375</v>
      </c>
      <c r="G12" s="41">
        <v>1138.3773193359375</v>
      </c>
      <c r="H12" s="41">
        <v>865.40667724609375</v>
      </c>
      <c r="I12" s="41">
        <v>750.7999267578125</v>
      </c>
      <c r="J12" s="41">
        <v>745.9573974609375</v>
      </c>
      <c r="K12" s="41">
        <v>1145.041015625</v>
      </c>
      <c r="L12" s="41">
        <v>1108.554443359375</v>
      </c>
      <c r="M12" s="41">
        <v>986.4813232421875</v>
      </c>
      <c r="N12" s="85"/>
      <c r="O12" s="84"/>
      <c r="P12" s="84"/>
      <c r="Q12" s="84"/>
      <c r="R12" s="84"/>
      <c r="S12" s="84"/>
    </row>
    <row r="13" spans="1:20" ht="14" x14ac:dyDescent="0.2">
      <c r="A13" s="56" t="s">
        <v>451</v>
      </c>
      <c r="B13" s="57">
        <f>AVERAGE(B11:B12)</f>
        <v>874.12478637695312</v>
      </c>
      <c r="C13" s="57">
        <f t="shared" ref="C13:M13" si="0">AVERAGE(C11:C12)</f>
        <v>947.01318359375</v>
      </c>
      <c r="D13" s="57">
        <f t="shared" si="0"/>
        <v>955.88470458984375</v>
      </c>
      <c r="E13" s="57">
        <f>AVERAGE(E11:E12)</f>
        <v>1120.9821472167969</v>
      </c>
      <c r="F13" s="57">
        <f t="shared" si="0"/>
        <v>797.4190673828125</v>
      </c>
      <c r="G13" s="57">
        <f t="shared" si="0"/>
        <v>1147.0074462890625</v>
      </c>
      <c r="H13" s="58">
        <f t="shared" si="0"/>
        <v>820.37026977539062</v>
      </c>
      <c r="I13" s="58">
        <f t="shared" si="0"/>
        <v>809.92764282226562</v>
      </c>
      <c r="J13" s="58">
        <f t="shared" si="0"/>
        <v>703.0113525390625</v>
      </c>
      <c r="K13" s="58">
        <f t="shared" si="0"/>
        <v>1085.36328125</v>
      </c>
      <c r="L13" s="58">
        <f t="shared" si="0"/>
        <v>1095.7723388671875</v>
      </c>
      <c r="M13" s="78">
        <f t="shared" si="0"/>
        <v>956.41763305664062</v>
      </c>
      <c r="N13" s="89"/>
      <c r="O13" s="89"/>
      <c r="P13" s="89"/>
      <c r="Q13" s="89"/>
      <c r="R13" s="89"/>
      <c r="S13" s="84"/>
    </row>
    <row r="14" spans="1:20" ht="14" x14ac:dyDescent="0.2">
      <c r="A14" s="48" t="s">
        <v>452</v>
      </c>
      <c r="B14" s="59">
        <f t="shared" ref="B14:M14" si="1">STDEV(B11:B12)</f>
        <v>48.077003156618332</v>
      </c>
      <c r="C14" s="59">
        <f t="shared" si="1"/>
        <v>26.326089553370345</v>
      </c>
      <c r="D14" s="59">
        <f t="shared" si="1"/>
        <v>47.34741086316383</v>
      </c>
      <c r="E14" s="59">
        <f t="shared" si="1"/>
        <v>233.25430309991273</v>
      </c>
      <c r="F14" s="59">
        <f t="shared" si="1"/>
        <v>118.86402843688924</v>
      </c>
      <c r="G14" s="59">
        <f t="shared" si="1"/>
        <v>12.20484258211097</v>
      </c>
      <c r="H14" s="59">
        <f t="shared" si="1"/>
        <v>63.691098245629341</v>
      </c>
      <c r="I14" s="59">
        <f t="shared" si="1"/>
        <v>83.619217970495129</v>
      </c>
      <c r="J14" s="59">
        <f t="shared" si="1"/>
        <v>60.734879178799815</v>
      </c>
      <c r="K14" s="59">
        <f t="shared" si="1"/>
        <v>84.397061324824065</v>
      </c>
      <c r="L14" s="59">
        <f t="shared" si="1"/>
        <v>18.076625528521625</v>
      </c>
      <c r="M14" s="79">
        <f t="shared" si="1"/>
        <v>42.516478395383302</v>
      </c>
      <c r="N14" s="90"/>
      <c r="O14" s="90"/>
      <c r="P14" s="90"/>
      <c r="Q14" s="90"/>
      <c r="R14" s="90"/>
      <c r="S14" s="84"/>
    </row>
    <row r="15" spans="1:20" ht="14" x14ac:dyDescent="0.2">
      <c r="A15" s="49"/>
      <c r="B15" s="60"/>
      <c r="C15" s="60"/>
      <c r="D15" s="60"/>
      <c r="E15" s="60"/>
      <c r="F15" s="60"/>
      <c r="G15" s="45"/>
      <c r="H15" s="44"/>
      <c r="I15" s="44"/>
      <c r="J15" s="46"/>
      <c r="K15" s="46"/>
      <c r="L15" s="46"/>
      <c r="M15" s="46"/>
      <c r="N15" s="84"/>
      <c r="O15" s="84"/>
      <c r="P15" s="84"/>
      <c r="Q15" s="84"/>
      <c r="R15" s="84"/>
      <c r="S15" s="84"/>
    </row>
    <row r="16" spans="1:20" ht="14" x14ac:dyDescent="0.2">
      <c r="A16" s="48">
        <v>1</v>
      </c>
      <c r="B16" s="61">
        <f t="shared" ref="B16:M16" si="2">B11/B24</f>
        <v>1.1061104210984445</v>
      </c>
      <c r="C16" s="61">
        <f t="shared" si="2"/>
        <v>1.0050749084879107</v>
      </c>
      <c r="D16" s="61">
        <f t="shared" si="2"/>
        <v>0.81758029964762291</v>
      </c>
      <c r="E16" s="61">
        <f>E11/E24</f>
        <v>1.1111909183479036</v>
      </c>
      <c r="F16" s="61">
        <f t="shared" si="2"/>
        <v>0.98476355723878828</v>
      </c>
      <c r="G16" s="61">
        <f t="shared" si="2"/>
        <v>0.91949387826935924</v>
      </c>
      <c r="H16" s="61">
        <f t="shared" si="2"/>
        <v>0.77284508790995987</v>
      </c>
      <c r="I16" s="61">
        <f t="shared" si="2"/>
        <v>0.67227481022426339</v>
      </c>
      <c r="J16" s="61">
        <f t="shared" si="2"/>
        <v>0.6912284283335578</v>
      </c>
      <c r="K16" s="61">
        <f t="shared" si="2"/>
        <v>0.99293540519850754</v>
      </c>
      <c r="L16" s="61">
        <f t="shared" si="2"/>
        <v>1.1623830392040744</v>
      </c>
      <c r="M16" s="80">
        <f t="shared" si="2"/>
        <v>0.9574447160125481</v>
      </c>
      <c r="N16" s="91"/>
      <c r="O16" s="91"/>
      <c r="P16" s="91"/>
      <c r="Q16" s="91"/>
      <c r="R16" s="91"/>
      <c r="S16" s="84"/>
    </row>
    <row r="17" spans="1:19" ht="14" x14ac:dyDescent="0.2">
      <c r="A17" s="48">
        <v>2</v>
      </c>
      <c r="B17" s="61">
        <f t="shared" ref="B17:M17" si="3">B11/B25</f>
        <v>1.1043995367591142</v>
      </c>
      <c r="C17" s="61">
        <f t="shared" si="3"/>
        <v>1.0376066913822586</v>
      </c>
      <c r="D17" s="61">
        <f t="shared" si="3"/>
        <v>1.0492846562920715</v>
      </c>
      <c r="E17" s="61">
        <f>E11/E25</f>
        <v>0.84725532668237935</v>
      </c>
      <c r="F17" s="61">
        <f t="shared" si="3"/>
        <v>1.0488423284880659</v>
      </c>
      <c r="G17" s="61">
        <f t="shared" si="3"/>
        <v>1.0007292747083429</v>
      </c>
      <c r="H17" s="61">
        <f t="shared" si="3"/>
        <v>0.78298898465139244</v>
      </c>
      <c r="I17" s="61">
        <f t="shared" si="3"/>
        <v>0.73826869789289673</v>
      </c>
      <c r="J17" s="61">
        <f t="shared" si="3"/>
        <v>0.70809826112258989</v>
      </c>
      <c r="K17" s="61">
        <f t="shared" si="3"/>
        <v>1.0610157390520454</v>
      </c>
      <c r="L17" s="61">
        <f t="shared" si="3"/>
        <v>1.2341648872164761</v>
      </c>
      <c r="M17" s="80">
        <f t="shared" si="3"/>
        <v>1.0642867831637544</v>
      </c>
      <c r="N17" s="91"/>
      <c r="O17" s="91"/>
      <c r="P17" s="91"/>
      <c r="Q17" s="91"/>
      <c r="R17" s="91"/>
      <c r="S17" s="84"/>
    </row>
    <row r="18" spans="1:19" ht="14" x14ac:dyDescent="0.2">
      <c r="A18" s="48">
        <v>3</v>
      </c>
      <c r="B18" s="61">
        <f t="shared" ref="B18:M18" si="4">B12/B24</f>
        <v>1.1956272697291657</v>
      </c>
      <c r="C18" s="61">
        <f t="shared" si="4"/>
        <v>1.0453805342199511</v>
      </c>
      <c r="D18" s="61">
        <f t="shared" si="4"/>
        <v>0.76224715138656929</v>
      </c>
      <c r="E18" s="61">
        <f t="shared" si="4"/>
        <v>1.4945929000928317</v>
      </c>
      <c r="F18" s="61">
        <f t="shared" si="4"/>
        <v>0.79696573527228765</v>
      </c>
      <c r="G18" s="61">
        <f t="shared" si="4"/>
        <v>0.90576059529929642</v>
      </c>
      <c r="H18" s="61">
        <f t="shared" si="4"/>
        <v>0.86262877461076426</v>
      </c>
      <c r="I18" s="61">
        <f t="shared" si="4"/>
        <v>0.58079600236754603</v>
      </c>
      <c r="J18" s="61">
        <f t="shared" si="4"/>
        <v>0.78117567080159089</v>
      </c>
      <c r="K18" s="61">
        <f t="shared" si="4"/>
        <v>1.1084798535794129</v>
      </c>
      <c r="L18" s="61">
        <f t="shared" si="4"/>
        <v>1.1898213318044273</v>
      </c>
      <c r="M18" s="80">
        <f t="shared" si="4"/>
        <v>1.0195901228162965</v>
      </c>
      <c r="N18" s="91"/>
      <c r="O18" s="91"/>
      <c r="P18" s="91"/>
      <c r="Q18" s="91"/>
      <c r="R18" s="91"/>
      <c r="S18" s="84"/>
    </row>
    <row r="19" spans="1:19" ht="14" x14ac:dyDescent="0.2">
      <c r="A19" s="48">
        <v>4</v>
      </c>
      <c r="B19" s="61">
        <f>B12/B25</f>
        <v>1.1937779245530988</v>
      </c>
      <c r="C19" s="61">
        <f t="shared" ref="C19:M19" si="5">C12/C25</f>
        <v>1.079216910289059</v>
      </c>
      <c r="D19" s="61">
        <f t="shared" si="5"/>
        <v>0.97826995170625675</v>
      </c>
      <c r="E19" s="61">
        <f t="shared" si="5"/>
        <v>1.1395897634836947</v>
      </c>
      <c r="F19" s="61">
        <f t="shared" si="5"/>
        <v>0.8488244628507311</v>
      </c>
      <c r="G19" s="61">
        <f t="shared" si="5"/>
        <v>0.98578268438208372</v>
      </c>
      <c r="H19" s="61">
        <f t="shared" si="5"/>
        <v>0.8739511176685486</v>
      </c>
      <c r="I19" s="61">
        <f t="shared" si="5"/>
        <v>0.63780986865512723</v>
      </c>
      <c r="J19" s="61">
        <f t="shared" si="5"/>
        <v>0.80024071848351808</v>
      </c>
      <c r="K19" s="61">
        <f t="shared" si="5"/>
        <v>1.1844824596970989</v>
      </c>
      <c r="L19" s="61">
        <f t="shared" si="5"/>
        <v>1.2632976052194114</v>
      </c>
      <c r="M19" s="80">
        <f t="shared" si="5"/>
        <v>1.1333670485716814</v>
      </c>
      <c r="N19" s="91"/>
      <c r="O19" s="91"/>
      <c r="P19" s="91"/>
      <c r="Q19" s="91"/>
      <c r="R19" s="91"/>
      <c r="S19" s="84"/>
    </row>
    <row r="20" spans="1:19" ht="14" x14ac:dyDescent="0.2">
      <c r="A20" s="48" t="s">
        <v>452</v>
      </c>
      <c r="B20" s="61">
        <f t="shared" ref="B20:M20" si="6">STDEV(B16:B19)</f>
        <v>5.1652847631291514E-2</v>
      </c>
      <c r="C20" s="61">
        <f t="shared" si="6"/>
        <v>3.043660089766495E-2</v>
      </c>
      <c r="D20" s="61">
        <f t="shared" si="6"/>
        <v>0.13437177847641235</v>
      </c>
      <c r="E20" s="61">
        <f t="shared" si="6"/>
        <v>0.2658317378922882</v>
      </c>
      <c r="F20" s="61">
        <f t="shared" si="6"/>
        <v>0.11690161128536714</v>
      </c>
      <c r="G20" s="61">
        <f t="shared" si="6"/>
        <v>4.7282822712409585E-2</v>
      </c>
      <c r="H20" s="61">
        <f t="shared" si="6"/>
        <v>5.2544615591859578E-2</v>
      </c>
      <c r="I20" s="61">
        <f t="shared" si="6"/>
        <v>6.5860714675474857E-2</v>
      </c>
      <c r="J20" s="61">
        <f t="shared" si="6"/>
        <v>5.3582330255014528E-2</v>
      </c>
      <c r="K20" s="61">
        <f t="shared" si="6"/>
        <v>8.0596213159456212E-2</v>
      </c>
      <c r="L20" s="61">
        <f t="shared" si="6"/>
        <v>4.500284450151959E-2</v>
      </c>
      <c r="M20" s="80">
        <f t="shared" si="6"/>
        <v>7.4128834550837089E-2</v>
      </c>
      <c r="N20" s="91"/>
      <c r="O20" s="91"/>
      <c r="P20" s="91"/>
      <c r="Q20" s="91"/>
      <c r="R20" s="91"/>
      <c r="S20" s="84"/>
    </row>
    <row r="21" spans="1:19" ht="14" x14ac:dyDescent="0.2">
      <c r="A21" s="48" t="s">
        <v>453</v>
      </c>
      <c r="B21" s="61">
        <f>B20/SQRT(4)</f>
        <v>2.5826423815645757E-2</v>
      </c>
      <c r="C21" s="61">
        <f t="shared" ref="C21:M21" si="7">C20/SQRT(4)</f>
        <v>1.5218300448832475E-2</v>
      </c>
      <c r="D21" s="61">
        <f t="shared" si="7"/>
        <v>6.7185889238206176E-2</v>
      </c>
      <c r="E21" s="61">
        <f t="shared" si="7"/>
        <v>0.1329158689461441</v>
      </c>
      <c r="F21" s="61">
        <f t="shared" si="7"/>
        <v>5.8450805642683568E-2</v>
      </c>
      <c r="G21" s="61">
        <f t="shared" si="7"/>
        <v>2.3641411356204792E-2</v>
      </c>
      <c r="H21" s="61">
        <f t="shared" si="7"/>
        <v>2.6272307795929789E-2</v>
      </c>
      <c r="I21" s="61">
        <f t="shared" si="7"/>
        <v>3.2930357337737429E-2</v>
      </c>
      <c r="J21" s="61">
        <f t="shared" si="7"/>
        <v>2.6791165127507264E-2</v>
      </c>
      <c r="K21" s="61">
        <f t="shared" si="7"/>
        <v>4.0298106579728106E-2</v>
      </c>
      <c r="L21" s="61">
        <f t="shared" si="7"/>
        <v>2.2501422250759795E-2</v>
      </c>
      <c r="M21" s="80">
        <f t="shared" si="7"/>
        <v>3.7064417275418544E-2</v>
      </c>
      <c r="N21" s="91"/>
      <c r="O21" s="91"/>
      <c r="P21" s="91"/>
      <c r="Q21" s="91"/>
      <c r="R21" s="91"/>
      <c r="S21" s="84"/>
    </row>
    <row r="22" spans="1:19" ht="14" x14ac:dyDescent="0.2">
      <c r="A22" s="49"/>
      <c r="B22" s="62"/>
      <c r="C22" s="44"/>
      <c r="D22" s="44"/>
      <c r="E22" s="44"/>
      <c r="F22" s="44"/>
      <c r="G22" s="45"/>
      <c r="H22" s="44"/>
      <c r="I22" s="44"/>
      <c r="J22" s="46"/>
      <c r="K22" s="46"/>
      <c r="L22" s="46"/>
      <c r="M22" s="46"/>
      <c r="N22" s="84"/>
      <c r="O22" s="84"/>
      <c r="P22" s="84"/>
      <c r="Q22" s="84"/>
      <c r="R22" s="84"/>
      <c r="S22" s="84"/>
    </row>
    <row r="23" spans="1:19" ht="14" x14ac:dyDescent="0.2">
      <c r="A23" s="63" t="s">
        <v>411</v>
      </c>
      <c r="B23" s="64"/>
      <c r="C23" s="64"/>
      <c r="D23" s="64"/>
      <c r="E23" s="64"/>
      <c r="F23" s="64"/>
      <c r="G23" s="65"/>
      <c r="H23" s="66"/>
      <c r="I23" s="66"/>
      <c r="J23" s="67"/>
      <c r="K23" s="67"/>
      <c r="L23" s="67"/>
      <c r="M23" s="81"/>
      <c r="N23" s="84"/>
      <c r="O23" s="84"/>
      <c r="P23" s="84"/>
      <c r="Q23" s="84"/>
      <c r="R23" s="84"/>
      <c r="S23" s="84"/>
    </row>
    <row r="24" spans="1:19" ht="14" x14ac:dyDescent="0.2">
      <c r="A24" s="52">
        <v>1</v>
      </c>
      <c r="B24" s="42">
        <v>759.53466796875</v>
      </c>
      <c r="C24" s="42">
        <v>923.7100830078125</v>
      </c>
      <c r="D24" s="42">
        <v>1210.11279296875</v>
      </c>
      <c r="E24" s="42">
        <v>860.3800048828125</v>
      </c>
      <c r="F24" s="42">
        <v>895.10687255859375</v>
      </c>
      <c r="G24" s="42">
        <v>1256.8192138671875</v>
      </c>
      <c r="H24" s="42">
        <v>1003.2202758789062</v>
      </c>
      <c r="I24" s="42">
        <v>1292.70849609375</v>
      </c>
      <c r="J24" s="42">
        <v>954.91632080078125</v>
      </c>
      <c r="K24" s="42">
        <v>1032.983154296875</v>
      </c>
      <c r="L24" s="42">
        <v>931.6982421875</v>
      </c>
      <c r="M24" s="42">
        <v>967.52734375</v>
      </c>
      <c r="N24" s="85"/>
      <c r="O24" s="84"/>
      <c r="P24" s="84"/>
      <c r="Q24" s="84"/>
      <c r="R24" s="84"/>
      <c r="S24" s="84"/>
    </row>
    <row r="25" spans="1:19" ht="14" x14ac:dyDescent="0.2">
      <c r="A25" s="52">
        <v>2</v>
      </c>
      <c r="B25" s="42">
        <v>760.7113037109375</v>
      </c>
      <c r="C25" s="42">
        <v>894.749267578125</v>
      </c>
      <c r="D25" s="42">
        <v>942.8941650390625</v>
      </c>
      <c r="E25" s="42">
        <v>1128.4041748046875</v>
      </c>
      <c r="F25" s="42">
        <v>840.4205322265625</v>
      </c>
      <c r="G25" s="42">
        <v>1154.79541015625</v>
      </c>
      <c r="H25" s="42">
        <v>990.22320556640625</v>
      </c>
      <c r="I25" s="42">
        <v>1177.1531982421875</v>
      </c>
      <c r="J25" s="42">
        <v>932.166259765625</v>
      </c>
      <c r="K25" s="42">
        <v>966.7015380859375</v>
      </c>
      <c r="L25" s="42">
        <v>877.508544921875</v>
      </c>
      <c r="M25" s="42">
        <v>870.3988037109375</v>
      </c>
      <c r="N25" s="85"/>
      <c r="O25" s="84"/>
      <c r="P25" s="84"/>
      <c r="Q25" s="84"/>
      <c r="R25" s="84"/>
      <c r="S25" s="84"/>
    </row>
    <row r="26" spans="1:19" ht="14" x14ac:dyDescent="0.2">
      <c r="A26" s="56" t="s">
        <v>451</v>
      </c>
      <c r="B26" s="58">
        <f t="shared" ref="B26:M26" si="8">AVERAGE(B24:B25)</f>
        <v>760.12298583984375</v>
      </c>
      <c r="C26" s="58">
        <f t="shared" si="8"/>
        <v>909.22967529296875</v>
      </c>
      <c r="D26" s="58">
        <f t="shared" si="8"/>
        <v>1076.5034790039062</v>
      </c>
      <c r="E26" s="58">
        <f t="shared" si="8"/>
        <v>994.39208984375</v>
      </c>
      <c r="F26" s="58">
        <f t="shared" si="8"/>
        <v>867.76370239257812</v>
      </c>
      <c r="G26" s="58">
        <f t="shared" si="8"/>
        <v>1205.8073120117188</v>
      </c>
      <c r="H26" s="58">
        <f t="shared" si="8"/>
        <v>996.72174072265625</v>
      </c>
      <c r="I26" s="58">
        <f t="shared" si="8"/>
        <v>1234.9308471679688</v>
      </c>
      <c r="J26" s="58">
        <f t="shared" si="8"/>
        <v>943.54129028320312</v>
      </c>
      <c r="K26" s="58">
        <f t="shared" si="8"/>
        <v>999.84234619140625</v>
      </c>
      <c r="L26" s="58">
        <f t="shared" si="8"/>
        <v>904.6033935546875</v>
      </c>
      <c r="M26" s="78">
        <f t="shared" si="8"/>
        <v>918.96307373046875</v>
      </c>
      <c r="N26" s="89"/>
      <c r="O26" s="89"/>
      <c r="P26" s="89"/>
      <c r="Q26" s="89"/>
      <c r="R26" s="89"/>
      <c r="S26" s="84"/>
    </row>
    <row r="27" spans="1:19" ht="14" x14ac:dyDescent="0.2">
      <c r="A27" s="48" t="s">
        <v>452</v>
      </c>
      <c r="B27" s="59">
        <f t="shared" ref="B27:M27" si="9">STDEV(B24:B25)</f>
        <v>0.83200711228724755</v>
      </c>
      <c r="C27" s="59">
        <f t="shared" si="9"/>
        <v>20.478388979024029</v>
      </c>
      <c r="D27" s="59">
        <f t="shared" si="9"/>
        <v>188.95210386844698</v>
      </c>
      <c r="E27" s="59">
        <f t="shared" si="9"/>
        <v>189.52170807365329</v>
      </c>
      <c r="F27" s="59">
        <f t="shared" si="9"/>
        <v>38.66908208705469</v>
      </c>
      <c r="G27" s="59">
        <f t="shared" si="9"/>
        <v>72.141723446449163</v>
      </c>
      <c r="H27" s="59">
        <f t="shared" si="9"/>
        <v>9.1903165535271096</v>
      </c>
      <c r="I27" s="59">
        <f t="shared" si="9"/>
        <v>81.709934712871132</v>
      </c>
      <c r="J27" s="59">
        <f t="shared" si="9"/>
        <v>16.08672243036683</v>
      </c>
      <c r="K27" s="59">
        <f t="shared" si="9"/>
        <v>46.868180290758104</v>
      </c>
      <c r="L27" s="59">
        <f t="shared" si="9"/>
        <v>38.317902406969552</v>
      </c>
      <c r="M27" s="79">
        <f t="shared" si="9"/>
        <v>68.680249308370193</v>
      </c>
      <c r="N27" s="90"/>
      <c r="O27" s="90"/>
      <c r="P27" s="90"/>
      <c r="Q27" s="90"/>
      <c r="R27" s="90"/>
      <c r="S27" s="84"/>
    </row>
    <row r="28" spans="1:19" ht="14" x14ac:dyDescent="0.2">
      <c r="A28" s="43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6"/>
      <c r="M28" s="46"/>
      <c r="N28" s="84"/>
      <c r="O28" s="84"/>
      <c r="P28" s="84"/>
      <c r="Q28" s="84"/>
      <c r="R28" s="84"/>
      <c r="S28" s="84"/>
    </row>
    <row r="29" spans="1:19" ht="14" x14ac:dyDescent="0.2">
      <c r="A29" s="48"/>
      <c r="B29" s="47" t="s">
        <v>103</v>
      </c>
      <c r="C29" s="47" t="s">
        <v>112</v>
      </c>
      <c r="D29" s="47" t="s">
        <v>454</v>
      </c>
      <c r="E29" s="47" t="s">
        <v>116</v>
      </c>
      <c r="F29" s="47" t="s">
        <v>118</v>
      </c>
      <c r="G29" s="47" t="s">
        <v>120</v>
      </c>
      <c r="H29" s="47" t="s">
        <v>455</v>
      </c>
      <c r="I29" s="47" t="s">
        <v>456</v>
      </c>
      <c r="J29" s="47" t="s">
        <v>421</v>
      </c>
      <c r="K29" s="47" t="s">
        <v>128</v>
      </c>
      <c r="L29" s="47" t="s">
        <v>130</v>
      </c>
      <c r="M29" s="47" t="s">
        <v>132</v>
      </c>
      <c r="N29" s="92"/>
      <c r="O29" s="92"/>
      <c r="P29" s="92"/>
      <c r="Q29" s="92"/>
      <c r="R29" s="92"/>
      <c r="S29" s="84"/>
    </row>
    <row r="30" spans="1:19" ht="15" x14ac:dyDescent="0.2">
      <c r="A30" s="51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82"/>
      <c r="N30" s="93"/>
      <c r="O30" s="93"/>
      <c r="P30" s="93"/>
      <c r="Q30" s="93"/>
      <c r="R30" s="93"/>
      <c r="S30" s="84"/>
    </row>
    <row r="31" spans="1:19" ht="14" x14ac:dyDescent="0.2">
      <c r="A31" s="56" t="s">
        <v>451</v>
      </c>
      <c r="B31" s="69">
        <f>B13/B26</f>
        <v>1.1499780991508253</v>
      </c>
      <c r="C31" s="69">
        <f t="shared" ref="C31:M31" si="10">C13/C26</f>
        <v>1.0415555159796195</v>
      </c>
      <c r="D31" s="69">
        <f t="shared" si="10"/>
        <v>0.88795319591008515</v>
      </c>
      <c r="E31" s="69">
        <f t="shared" si="10"/>
        <v>1.1273039665801627</v>
      </c>
      <c r="F31" s="69">
        <f t="shared" si="10"/>
        <v>0.91893572545635061</v>
      </c>
      <c r="G31" s="69">
        <f t="shared" si="10"/>
        <v>0.95123610121043556</v>
      </c>
      <c r="H31" s="69">
        <f t="shared" si="10"/>
        <v>0.8230685017270668</v>
      </c>
      <c r="I31" s="69">
        <f t="shared" si="10"/>
        <v>0.655848580250181</v>
      </c>
      <c r="J31" s="69">
        <f t="shared" si="10"/>
        <v>0.74507746484316995</v>
      </c>
      <c r="K31" s="69">
        <f t="shared" si="10"/>
        <v>1.0855344198856547</v>
      </c>
      <c r="L31" s="69">
        <f t="shared" si="10"/>
        <v>1.2113290163121004</v>
      </c>
      <c r="M31" s="83">
        <f t="shared" si="10"/>
        <v>1.0407574149569772</v>
      </c>
      <c r="N31" s="91"/>
      <c r="O31" s="91"/>
      <c r="P31" s="91"/>
      <c r="Q31" s="91"/>
      <c r="R31" s="91"/>
      <c r="S31" s="84"/>
    </row>
    <row r="32" spans="1:19" ht="14" x14ac:dyDescent="0.2">
      <c r="A32" s="48" t="s">
        <v>453</v>
      </c>
      <c r="B32" s="61">
        <f t="shared" ref="B32:M32" si="11">B21</f>
        <v>2.5826423815645757E-2</v>
      </c>
      <c r="C32" s="61">
        <f t="shared" si="11"/>
        <v>1.5218300448832475E-2</v>
      </c>
      <c r="D32" s="61">
        <f t="shared" si="11"/>
        <v>6.7185889238206176E-2</v>
      </c>
      <c r="E32" s="61">
        <f t="shared" si="11"/>
        <v>0.1329158689461441</v>
      </c>
      <c r="F32" s="61">
        <f t="shared" si="11"/>
        <v>5.8450805642683568E-2</v>
      </c>
      <c r="G32" s="61">
        <f t="shared" si="11"/>
        <v>2.3641411356204792E-2</v>
      </c>
      <c r="H32" s="61">
        <f t="shared" si="11"/>
        <v>2.6272307795929789E-2</v>
      </c>
      <c r="I32" s="61">
        <f t="shared" si="11"/>
        <v>3.2930357337737429E-2</v>
      </c>
      <c r="J32" s="61">
        <f t="shared" si="11"/>
        <v>2.6791165127507264E-2</v>
      </c>
      <c r="K32" s="61">
        <f t="shared" si="11"/>
        <v>4.0298106579728106E-2</v>
      </c>
      <c r="L32" s="61">
        <f t="shared" si="11"/>
        <v>2.2501422250759795E-2</v>
      </c>
      <c r="M32" s="80">
        <f t="shared" si="11"/>
        <v>3.7064417275418544E-2</v>
      </c>
      <c r="N32" s="91"/>
      <c r="O32" s="91"/>
      <c r="P32" s="91"/>
      <c r="Q32" s="91"/>
      <c r="R32" s="91"/>
      <c r="S32" s="84"/>
    </row>
    <row r="33" spans="1:20" ht="14" x14ac:dyDescent="0.2">
      <c r="A33" s="49" t="s">
        <v>457</v>
      </c>
      <c r="B33" s="70">
        <f>B31/$B$31</f>
        <v>1</v>
      </c>
      <c r="C33" s="70">
        <f t="shared" ref="C33:M33" si="12">C31/$B$31</f>
        <v>0.90571769736200369</v>
      </c>
      <c r="D33" s="70">
        <f t="shared" si="12"/>
        <v>0.77214791878712619</v>
      </c>
      <c r="E33" s="70">
        <f t="shared" si="12"/>
        <v>0.98028298748697418</v>
      </c>
      <c r="F33" s="70">
        <f t="shared" si="12"/>
        <v>0.79908976191365511</v>
      </c>
      <c r="G33" s="70">
        <f t="shared" si="12"/>
        <v>0.82717758008857201</v>
      </c>
      <c r="H33" s="70">
        <f t="shared" si="12"/>
        <v>0.71572537106127732</v>
      </c>
      <c r="I33" s="70">
        <f t="shared" si="12"/>
        <v>0.57031397444392828</v>
      </c>
      <c r="J33" s="70">
        <f t="shared" si="12"/>
        <v>0.6479057865478961</v>
      </c>
      <c r="K33" s="70">
        <f t="shared" si="12"/>
        <v>0.94396095081049147</v>
      </c>
      <c r="L33" s="70">
        <f t="shared" si="12"/>
        <v>1.0533496396205966</v>
      </c>
      <c r="M33" s="70">
        <f t="shared" si="12"/>
        <v>0.90502368325579452</v>
      </c>
      <c r="N33" s="94"/>
      <c r="O33" s="94"/>
      <c r="P33" s="94"/>
      <c r="Q33" s="94"/>
      <c r="R33" s="94"/>
      <c r="S33" s="84"/>
    </row>
    <row r="34" spans="1:20" ht="14" x14ac:dyDescent="0.2">
      <c r="A34" s="49"/>
      <c r="B34" s="44"/>
      <c r="C34" s="44"/>
      <c r="D34" s="44"/>
      <c r="E34" s="44"/>
      <c r="F34" s="44"/>
      <c r="G34" s="45"/>
      <c r="H34" s="55"/>
      <c r="I34" s="55"/>
      <c r="J34" s="46"/>
      <c r="K34" s="46"/>
      <c r="L34" s="46"/>
      <c r="M34" s="46"/>
      <c r="N34" s="84"/>
      <c r="O34" s="84"/>
      <c r="P34" s="84"/>
      <c r="Q34" s="84"/>
      <c r="R34" s="84"/>
      <c r="S34" s="84"/>
    </row>
    <row r="35" spans="1:20" ht="14" x14ac:dyDescent="0.2">
      <c r="A35" s="49"/>
      <c r="B35" s="44"/>
      <c r="C35" s="44"/>
      <c r="D35" s="44"/>
      <c r="E35" s="44"/>
      <c r="F35" s="44"/>
      <c r="G35" s="62"/>
      <c r="H35" s="55"/>
      <c r="I35" s="55"/>
      <c r="J35" s="46"/>
      <c r="K35" s="46"/>
      <c r="L35" s="46"/>
      <c r="M35" s="46"/>
      <c r="N35" s="84"/>
      <c r="O35" s="84"/>
      <c r="P35" s="84"/>
      <c r="Q35" s="84"/>
      <c r="R35" s="84"/>
      <c r="S35" s="84"/>
      <c r="T35" s="46"/>
    </row>
    <row r="36" spans="1:20" ht="14" x14ac:dyDescent="0.2">
      <c r="A36" s="49"/>
      <c r="B36" s="103"/>
      <c r="C36" s="103"/>
      <c r="D36" s="44"/>
      <c r="E36" s="44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ht="14" x14ac:dyDescent="0.2">
      <c r="A37" s="49"/>
      <c r="B37" s="71" t="s">
        <v>458</v>
      </c>
      <c r="C37" s="47" t="s">
        <v>459</v>
      </c>
      <c r="D37" s="72" t="s">
        <v>460</v>
      </c>
      <c r="E37" s="44" t="s">
        <v>124</v>
      </c>
      <c r="F37" s="47" t="s">
        <v>421</v>
      </c>
      <c r="G37" s="47" t="s">
        <v>128</v>
      </c>
      <c r="H37" s="47" t="s">
        <v>130</v>
      </c>
      <c r="I37" s="47" t="s">
        <v>132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t="14" x14ac:dyDescent="0.2">
      <c r="A38" s="49" t="s">
        <v>461</v>
      </c>
      <c r="B38" s="73">
        <f>AVERAGE(B31:D31)</f>
        <v>1.0264956036801767</v>
      </c>
      <c r="C38" s="73">
        <f>AVERAGE(E31:G31)</f>
        <v>0.99915859774898286</v>
      </c>
      <c r="D38" s="62">
        <f>AVERAGE(H31)</f>
        <v>0.8230685017270668</v>
      </c>
      <c r="E38" s="62">
        <f>AVERAGE(I31)</f>
        <v>0.655848580250181</v>
      </c>
      <c r="F38" s="62">
        <f>AVERAGE(J31)</f>
        <v>0.74507746484316995</v>
      </c>
      <c r="G38" s="62">
        <f t="shared" ref="G38" si="13">AVERAGE(K31)</f>
        <v>1.0855344198856547</v>
      </c>
      <c r="H38" s="62">
        <f>AVERAGE(L31)</f>
        <v>1.2113290163121004</v>
      </c>
      <c r="I38" s="62">
        <f>AVERAGE(M31)</f>
        <v>1.0407574149569772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ht="14" x14ac:dyDescent="0.2">
      <c r="A39" s="49" t="s">
        <v>462</v>
      </c>
      <c r="B39" s="46">
        <f>STDEV(B31:D31)</f>
        <v>0.13166002885625522</v>
      </c>
      <c r="C39" s="46">
        <f>STDEV(E31:G31)</f>
        <v>0.11214613338462943</v>
      </c>
      <c r="D39" s="62" t="e">
        <f>STDEV(H31)</f>
        <v>#DIV/0!</v>
      </c>
      <c r="E39" s="62" t="e">
        <f t="shared" ref="E39:I39" si="14">STDEV(I31)</f>
        <v>#DIV/0!</v>
      </c>
      <c r="F39" s="62" t="e">
        <f t="shared" si="14"/>
        <v>#DIV/0!</v>
      </c>
      <c r="G39" s="62" t="e">
        <f t="shared" si="14"/>
        <v>#DIV/0!</v>
      </c>
      <c r="H39" s="62" t="e">
        <f>STDEV(L31)</f>
        <v>#DIV/0!</v>
      </c>
      <c r="I39" s="62" t="e">
        <f t="shared" si="14"/>
        <v>#DIV/0!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14" x14ac:dyDescent="0.2">
      <c r="A40" s="49" t="s">
        <v>463</v>
      </c>
      <c r="B40" s="44">
        <f>B39/SQRT(3)</f>
        <v>7.6013953101672846E-2</v>
      </c>
      <c r="C40" s="44">
        <f>C39/SQRT(3)</f>
        <v>6.4747600298191488E-2</v>
      </c>
      <c r="D40" s="44" t="e">
        <f>D39/SQRT(3)</f>
        <v>#DIV/0!</v>
      </c>
      <c r="E40" s="44" t="e">
        <f t="shared" ref="E40:I40" si="15">E39/SQRT(3)</f>
        <v>#DIV/0!</v>
      </c>
      <c r="F40" s="44" t="e">
        <f t="shared" si="15"/>
        <v>#DIV/0!</v>
      </c>
      <c r="G40" s="44" t="e">
        <f t="shared" si="15"/>
        <v>#DIV/0!</v>
      </c>
      <c r="H40" s="44" t="e">
        <f t="shared" si="15"/>
        <v>#DIV/0!</v>
      </c>
      <c r="I40" s="44" t="e">
        <f t="shared" si="15"/>
        <v>#DIV/0!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ht="14" x14ac:dyDescent="0.2">
      <c r="A41" s="49"/>
      <c r="B41" s="62"/>
      <c r="D41" s="62"/>
      <c r="E41" s="55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ht="14" x14ac:dyDescent="0.2">
      <c r="A42" s="49"/>
      <c r="C42" s="74" t="s">
        <v>464</v>
      </c>
      <c r="D42" s="75">
        <f>_xlfn.T.TEST(B31:F31,J31:N31,2,2)</f>
        <v>0.96739766394296889</v>
      </c>
      <c r="E42" s="55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spans="1:20" ht="14" x14ac:dyDescent="0.2">
      <c r="A43" s="49"/>
      <c r="B43" s="44"/>
      <c r="C43" s="104"/>
      <c r="D43" s="104"/>
      <c r="E43" s="104"/>
      <c r="F43" s="104"/>
      <c r="G43" s="104"/>
      <c r="H43" s="55"/>
      <c r="I43" s="5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spans="1:20" ht="14" x14ac:dyDescent="0.2">
      <c r="A44" s="49"/>
      <c r="B44" s="44"/>
      <c r="C44" s="44"/>
      <c r="D44" s="44"/>
      <c r="E44" s="44"/>
      <c r="F44" s="44"/>
      <c r="G44" s="44"/>
      <c r="H44" s="55"/>
      <c r="I44" s="5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spans="1:20" ht="14" x14ac:dyDescent="0.2">
      <c r="A45" s="49"/>
      <c r="B45" s="44"/>
      <c r="C45" s="44"/>
      <c r="D45" s="44"/>
      <c r="E45" s="44"/>
      <c r="F45" s="44"/>
      <c r="G45" s="44"/>
      <c r="H45" s="55"/>
      <c r="I45" s="5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spans="1:20" ht="14" x14ac:dyDescent="0.2">
      <c r="A46" s="49"/>
      <c r="B46" s="44"/>
      <c r="C46" s="44"/>
      <c r="D46" s="44"/>
      <c r="E46" s="44"/>
      <c r="F46" s="44"/>
      <c r="G46" s="44"/>
      <c r="H46" s="55"/>
      <c r="I46" s="5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spans="1:20" ht="15" x14ac:dyDescent="0.2">
      <c r="A47" s="76"/>
      <c r="B47" s="76" t="s">
        <v>465</v>
      </c>
      <c r="C47" s="76" t="s">
        <v>466</v>
      </c>
      <c r="D47" s="44"/>
      <c r="E47" s="44"/>
      <c r="F47" s="44"/>
      <c r="G47" s="44"/>
      <c r="H47" s="55"/>
      <c r="I47" s="5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spans="1:20" ht="15" x14ac:dyDescent="0.2">
      <c r="A48" s="76" t="s">
        <v>467</v>
      </c>
      <c r="B48" s="77">
        <f>B38</f>
        <v>1.0264956036801767</v>
      </c>
      <c r="C48" s="73">
        <f>D38</f>
        <v>0.8230685017270668</v>
      </c>
      <c r="D48" s="44"/>
      <c r="E48" s="44"/>
      <c r="F48" s="44"/>
      <c r="G48" s="44"/>
      <c r="H48" s="55"/>
      <c r="I48" s="5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spans="1:20" ht="15" x14ac:dyDescent="0.2">
      <c r="A49" s="76" t="s">
        <v>468</v>
      </c>
      <c r="B49" s="77">
        <f>C38</f>
        <v>0.99915859774898286</v>
      </c>
      <c r="C49" s="73">
        <f>E38</f>
        <v>0.655848580250181</v>
      </c>
      <c r="D49" s="44"/>
      <c r="E49" s="44"/>
      <c r="F49" s="44"/>
      <c r="G49" s="44"/>
      <c r="H49" s="55"/>
      <c r="I49" s="5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spans="1:20" ht="14" x14ac:dyDescent="0.2">
      <c r="A50" s="44"/>
      <c r="B50" s="44"/>
      <c r="C50" s="44"/>
      <c r="D50" s="44"/>
      <c r="E50" s="44"/>
      <c r="F50" s="44"/>
      <c r="G50" s="44"/>
      <c r="H50" s="55"/>
      <c r="I50" s="5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spans="1:20" ht="14" x14ac:dyDescent="0.2">
      <c r="A51" s="44"/>
      <c r="B51" s="44"/>
      <c r="C51" s="44"/>
      <c r="D51" s="44"/>
      <c r="E51" s="44"/>
      <c r="F51" s="44"/>
      <c r="G51" s="44"/>
      <c r="H51" s="55"/>
      <c r="I51" s="5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1:20" ht="14" x14ac:dyDescent="0.2">
      <c r="A52" s="44"/>
      <c r="B52" s="55">
        <f>B40</f>
        <v>7.6013953101672846E-2</v>
      </c>
      <c r="C52" s="46" t="e">
        <f>D40</f>
        <v>#DIV/0!</v>
      </c>
      <c r="D52" s="44"/>
      <c r="E52" s="44"/>
      <c r="F52" s="44"/>
      <c r="G52" s="44"/>
      <c r="H52" s="55"/>
      <c r="I52" s="5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1:20" ht="14" x14ac:dyDescent="0.2">
      <c r="A53" s="44"/>
      <c r="B53" s="55">
        <f>C40</f>
        <v>6.4747600298191488E-2</v>
      </c>
      <c r="C53" s="46" t="e">
        <f>E40</f>
        <v>#DIV/0!</v>
      </c>
      <c r="D53" s="44"/>
      <c r="E53" s="44"/>
      <c r="F53" s="44"/>
      <c r="G53" s="44"/>
      <c r="H53" s="55"/>
      <c r="I53" s="5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spans="1:20" ht="14" x14ac:dyDescent="0.2">
      <c r="A54" s="49"/>
      <c r="B54" s="44"/>
      <c r="C54" s="44"/>
      <c r="D54" s="44"/>
      <c r="E54" s="44"/>
      <c r="F54" s="44"/>
      <c r="G54" s="44"/>
      <c r="H54" s="55"/>
      <c r="I54" s="5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spans="1:20" ht="14" x14ac:dyDescent="0.2">
      <c r="A55" s="49"/>
      <c r="B55" s="44"/>
      <c r="C55" s="44"/>
      <c r="D55" s="44"/>
      <c r="E55" s="44"/>
      <c r="F55" s="44"/>
      <c r="G55" s="44"/>
      <c r="H55" s="55"/>
      <c r="I55" s="5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spans="1:20" ht="14" x14ac:dyDescent="0.2">
      <c r="A56" s="49"/>
      <c r="B56" s="44"/>
      <c r="C56" s="44"/>
      <c r="D56" s="44"/>
      <c r="E56" s="44"/>
      <c r="F56" s="44"/>
      <c r="G56" s="44"/>
      <c r="H56" s="55"/>
      <c r="I56" s="5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spans="1:20" ht="14" x14ac:dyDescent="0.2">
      <c r="A57" s="49"/>
      <c r="B57" s="44"/>
      <c r="C57" s="44"/>
      <c r="D57" s="44"/>
      <c r="E57" s="44"/>
      <c r="F57" s="44"/>
      <c r="G57" s="44"/>
      <c r="H57" s="55"/>
      <c r="I57" s="5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spans="1:20" ht="14" x14ac:dyDescent="0.2">
      <c r="A58" s="49"/>
      <c r="B58" s="44"/>
      <c r="C58" s="44"/>
      <c r="D58" s="44"/>
      <c r="E58" s="44"/>
      <c r="F58" s="44"/>
      <c r="G58" s="44"/>
      <c r="H58" s="55"/>
      <c r="I58" s="55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spans="1:20" ht="14" x14ac:dyDescent="0.2">
      <c r="A59" s="49"/>
      <c r="B59" s="44"/>
      <c r="C59" s="44"/>
      <c r="D59" s="44"/>
      <c r="E59" s="44"/>
      <c r="F59" s="44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spans="1:20" ht="14" x14ac:dyDescent="0.2">
      <c r="A60" s="49"/>
      <c r="B60" s="44"/>
      <c r="C60" s="44"/>
      <c r="D60" s="44"/>
      <c r="E60" s="44"/>
      <c r="F60" s="44"/>
      <c r="G60" s="44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 ht="14" x14ac:dyDescent="0.2">
      <c r="A61" s="49"/>
      <c r="B61" s="44"/>
      <c r="C61" s="44"/>
      <c r="D61" s="44"/>
      <c r="E61" s="44"/>
      <c r="F61" s="44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spans="1:20" ht="14" x14ac:dyDescent="0.2">
      <c r="A62" s="49"/>
      <c r="B62" s="44"/>
      <c r="C62" s="44"/>
      <c r="D62" s="44"/>
      <c r="E62" s="44"/>
      <c r="F62" s="44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7D32-4610-4447-AAC9-936A05B5662F}">
  <dimension ref="A1:T62"/>
  <sheetViews>
    <sheetView topLeftCell="A21" workbookViewId="0">
      <selection activeCell="B38" sqref="B38:I38"/>
    </sheetView>
  </sheetViews>
  <sheetFormatPr baseColWidth="10" defaultRowHeight="13" x14ac:dyDescent="0.15"/>
  <cols>
    <col min="1" max="16384" width="10.83203125" style="47"/>
  </cols>
  <sheetData>
    <row r="1" spans="1:20" ht="14" x14ac:dyDescent="0.2">
      <c r="A1" s="43"/>
      <c r="B1" s="44"/>
      <c r="C1" s="44"/>
      <c r="D1" s="44"/>
      <c r="E1" s="44"/>
      <c r="F1" s="44"/>
      <c r="G1" s="45"/>
      <c r="H1" s="44"/>
      <c r="I1" s="44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ht="14" x14ac:dyDescent="0.2">
      <c r="A2" s="43"/>
      <c r="B2" s="44"/>
      <c r="C2" s="44"/>
      <c r="D2" s="44"/>
      <c r="E2" s="44"/>
      <c r="F2" s="44"/>
      <c r="G2" s="45"/>
      <c r="H2" s="44"/>
      <c r="I2" s="44"/>
      <c r="J2" s="46"/>
      <c r="K2" s="46"/>
      <c r="L2" s="46"/>
      <c r="M2" s="46"/>
      <c r="N2" s="84"/>
      <c r="O2" s="84"/>
      <c r="P2" s="84"/>
      <c r="Q2" s="84"/>
      <c r="R2" s="84"/>
      <c r="S2" s="84"/>
    </row>
    <row r="3" spans="1:20" ht="14" x14ac:dyDescent="0.2">
      <c r="A3" s="48" t="s">
        <v>446</v>
      </c>
      <c r="B3" s="41">
        <v>22.966310501098633</v>
      </c>
      <c r="C3" s="41">
        <v>22.907705307006836</v>
      </c>
      <c r="D3" s="41">
        <v>22.697856903076172</v>
      </c>
      <c r="E3" s="41">
        <v>22.748199462890625</v>
      </c>
      <c r="F3" s="41">
        <v>22.726234436035156</v>
      </c>
      <c r="G3" s="41">
        <v>22.358406066894531</v>
      </c>
      <c r="H3" s="41">
        <v>22.998876571655273</v>
      </c>
      <c r="I3" s="41">
        <v>23.051248550415039</v>
      </c>
      <c r="J3" s="41">
        <v>23.095056533813477</v>
      </c>
      <c r="K3" s="41">
        <v>23.058603286743164</v>
      </c>
      <c r="L3" s="41">
        <v>22.975170135498047</v>
      </c>
      <c r="M3" s="41">
        <v>23.069929122924805</v>
      </c>
      <c r="N3" s="85"/>
      <c r="O3" s="86"/>
      <c r="P3" s="86"/>
      <c r="Q3" s="86"/>
      <c r="R3" s="86"/>
      <c r="S3" s="84"/>
    </row>
    <row r="4" spans="1:20" ht="14" x14ac:dyDescent="0.2">
      <c r="A4" s="48" t="s">
        <v>447</v>
      </c>
      <c r="B4" s="41">
        <v>22.773674011230469</v>
      </c>
      <c r="C4" s="41">
        <v>22.777608871459961</v>
      </c>
      <c r="D4" s="41">
        <v>22.870672225952148</v>
      </c>
      <c r="E4" s="41">
        <v>22.220590591430664</v>
      </c>
      <c r="F4" s="41">
        <v>22.995718002319336</v>
      </c>
      <c r="G4" s="41">
        <v>22.417253494262695</v>
      </c>
      <c r="H4" s="41">
        <v>23.065410614013672</v>
      </c>
      <c r="I4" s="41">
        <v>23.151256561279297</v>
      </c>
      <c r="J4" s="41">
        <v>23.078479766845703</v>
      </c>
      <c r="K4" s="41">
        <v>23.173053741455078</v>
      </c>
      <c r="L4" s="41">
        <v>23.016847610473633</v>
      </c>
      <c r="M4" s="41">
        <v>23.200172424316406</v>
      </c>
      <c r="N4" s="85"/>
      <c r="O4" s="86"/>
      <c r="P4" s="86"/>
      <c r="Q4" s="86"/>
      <c r="R4" s="86"/>
      <c r="S4" s="84"/>
    </row>
    <row r="5" spans="1:20" ht="14" x14ac:dyDescent="0.2">
      <c r="A5" s="49"/>
      <c r="B5" s="50"/>
      <c r="C5" s="50"/>
      <c r="D5" s="50"/>
      <c r="E5" s="50"/>
      <c r="F5" s="50"/>
      <c r="G5" s="50"/>
      <c r="H5" s="46"/>
      <c r="I5" s="46"/>
      <c r="J5" s="46"/>
      <c r="K5" s="46"/>
      <c r="L5" s="46"/>
      <c r="M5" s="46"/>
      <c r="N5" s="87"/>
      <c r="O5" s="87"/>
      <c r="P5" s="87"/>
      <c r="Q5" s="87"/>
      <c r="R5" s="87"/>
      <c r="S5" s="84"/>
    </row>
    <row r="6" spans="1:20" ht="14" x14ac:dyDescent="0.2">
      <c r="A6" s="51" t="s">
        <v>448</v>
      </c>
      <c r="B6" s="42">
        <v>17.138822555541992</v>
      </c>
      <c r="C6" s="42">
        <v>16.858625411987305</v>
      </c>
      <c r="D6" s="42">
        <v>16.471931457519531</v>
      </c>
      <c r="E6" s="42">
        <v>16.960319519042969</v>
      </c>
      <c r="F6" s="42">
        <v>16.903663635253906</v>
      </c>
      <c r="G6" s="42">
        <v>16.417707443237305</v>
      </c>
      <c r="H6" s="42">
        <v>16.740396499633789</v>
      </c>
      <c r="I6" s="42">
        <v>16.37739372253418</v>
      </c>
      <c r="J6" s="42">
        <v>16.811052322387695</v>
      </c>
      <c r="K6" s="42">
        <v>16.698535919189453</v>
      </c>
      <c r="L6" s="42">
        <v>16.846296310424805</v>
      </c>
      <c r="M6" s="42">
        <v>16.792266845703125</v>
      </c>
      <c r="N6" s="88"/>
      <c r="O6" s="87"/>
      <c r="P6" s="87"/>
      <c r="Q6" s="87"/>
      <c r="R6" s="87"/>
      <c r="S6" s="84"/>
    </row>
    <row r="7" spans="1:20" ht="14" x14ac:dyDescent="0.2">
      <c r="A7" s="52" t="s">
        <v>449</v>
      </c>
      <c r="B7" s="42">
        <v>17.136606216430664</v>
      </c>
      <c r="C7" s="42">
        <v>16.90423583984375</v>
      </c>
      <c r="D7" s="42">
        <v>16.829193115234375</v>
      </c>
      <c r="E7" s="42">
        <v>16.572029113769531</v>
      </c>
      <c r="F7" s="42">
        <v>16.993927001953125</v>
      </c>
      <c r="G7" s="42">
        <v>16.53892707824707</v>
      </c>
      <c r="H7" s="42">
        <v>16.759067535400391</v>
      </c>
      <c r="I7" s="42">
        <v>16.511470794677734</v>
      </c>
      <c r="J7" s="42">
        <v>16.845577239990234</v>
      </c>
      <c r="K7" s="42">
        <v>16.793489456176758</v>
      </c>
      <c r="L7" s="42">
        <v>16.932094573974609</v>
      </c>
      <c r="M7" s="42">
        <v>16.943742752075195</v>
      </c>
      <c r="N7" s="85"/>
      <c r="O7" s="87"/>
      <c r="P7" s="87"/>
      <c r="Q7" s="87"/>
      <c r="R7" s="87"/>
      <c r="S7" s="84"/>
    </row>
    <row r="8" spans="1:20" ht="14" x14ac:dyDescent="0.2">
      <c r="A8" s="49"/>
      <c r="B8" s="53"/>
      <c r="C8" s="53"/>
      <c r="D8" s="53"/>
      <c r="E8" s="53"/>
      <c r="F8" s="53"/>
      <c r="G8" s="53"/>
      <c r="H8" s="44"/>
      <c r="I8" s="44"/>
      <c r="J8" s="46"/>
      <c r="K8" s="46"/>
      <c r="L8" s="46"/>
      <c r="M8" s="46"/>
      <c r="N8" s="84"/>
      <c r="O8" s="84"/>
      <c r="P8" s="84"/>
      <c r="Q8" s="84"/>
      <c r="R8" s="84"/>
      <c r="S8" s="84"/>
    </row>
    <row r="9" spans="1:20" ht="14" x14ac:dyDescent="0.2">
      <c r="A9" s="49"/>
      <c r="B9" s="53"/>
      <c r="C9" s="53"/>
      <c r="D9" s="53"/>
      <c r="E9" s="53"/>
      <c r="F9" s="53"/>
      <c r="G9" s="53"/>
      <c r="H9" s="44"/>
      <c r="I9" s="44"/>
      <c r="J9" s="46"/>
      <c r="K9" s="46"/>
      <c r="L9" s="46"/>
      <c r="M9" s="46"/>
      <c r="N9" s="84"/>
      <c r="O9" s="84"/>
      <c r="P9" s="84"/>
      <c r="Q9" s="84"/>
      <c r="R9" s="84"/>
      <c r="S9" s="84"/>
    </row>
    <row r="10" spans="1:20" ht="14" x14ac:dyDescent="0.2">
      <c r="A10" s="54" t="s">
        <v>450</v>
      </c>
      <c r="B10" s="55"/>
      <c r="C10" s="55"/>
      <c r="D10" s="55"/>
      <c r="E10" s="55"/>
      <c r="F10" s="55"/>
      <c r="G10" s="55"/>
      <c r="H10" s="44"/>
      <c r="I10" s="44"/>
      <c r="J10" s="46"/>
      <c r="K10" s="46"/>
      <c r="L10" s="46"/>
      <c r="M10" s="46"/>
      <c r="N10" s="84"/>
      <c r="O10" s="84"/>
      <c r="P10" s="84"/>
      <c r="Q10" s="84"/>
      <c r="R10" s="84"/>
      <c r="S10" s="84"/>
    </row>
    <row r="11" spans="1:20" ht="14" x14ac:dyDescent="0.2">
      <c r="A11" s="48">
        <v>1</v>
      </c>
      <c r="B11" s="41">
        <v>917.303466796875</v>
      </c>
      <c r="C11" s="41">
        <v>957.75958251953125</v>
      </c>
      <c r="D11" s="41">
        <v>1117.8189697265625</v>
      </c>
      <c r="E11" s="41">
        <v>1077.13623046875</v>
      </c>
      <c r="F11" s="41">
        <v>1094.701171875</v>
      </c>
      <c r="G11" s="41">
        <v>1435.2801513671875</v>
      </c>
      <c r="H11" s="41">
        <v>895.56591796875</v>
      </c>
      <c r="I11" s="41">
        <v>861.6832275390625</v>
      </c>
      <c r="J11" s="41">
        <v>834.3277587890625</v>
      </c>
      <c r="K11" s="41">
        <v>857.02874755859375</v>
      </c>
      <c r="L11" s="41">
        <v>911.3380126953125</v>
      </c>
      <c r="M11" s="41">
        <v>849.91033935546875</v>
      </c>
      <c r="N11" s="85"/>
      <c r="O11" s="84"/>
      <c r="P11" s="84"/>
      <c r="Q11" s="84"/>
      <c r="R11" s="84"/>
      <c r="S11" s="84"/>
    </row>
    <row r="12" spans="1:20" ht="14" x14ac:dyDescent="0.2">
      <c r="A12" s="48">
        <v>2</v>
      </c>
      <c r="B12" s="41">
        <v>1057.1173095703125</v>
      </c>
      <c r="C12" s="41">
        <v>1054.0584716796875</v>
      </c>
      <c r="D12" s="41">
        <v>984.2391357421875</v>
      </c>
      <c r="E12" s="41">
        <v>1588.5966796875</v>
      </c>
      <c r="F12" s="41">
        <v>897.6514892578125</v>
      </c>
      <c r="G12" s="41">
        <v>1374.408203125</v>
      </c>
      <c r="H12" s="41">
        <v>852.7431640625</v>
      </c>
      <c r="I12" s="41">
        <v>800.5020751953125</v>
      </c>
      <c r="J12" s="41">
        <v>844.5753173828125</v>
      </c>
      <c r="K12" s="41">
        <v>787.7550048828125</v>
      </c>
      <c r="L12" s="41">
        <v>883.791748046875</v>
      </c>
      <c r="M12" s="41">
        <v>772.1788330078125</v>
      </c>
      <c r="N12" s="85"/>
      <c r="O12" s="84"/>
      <c r="P12" s="84"/>
      <c r="Q12" s="84"/>
      <c r="R12" s="84"/>
      <c r="S12" s="84"/>
    </row>
    <row r="13" spans="1:20" ht="14" x14ac:dyDescent="0.2">
      <c r="A13" s="56" t="s">
        <v>451</v>
      </c>
      <c r="B13" s="57">
        <f>AVERAGE(B11:B12)</f>
        <v>987.21038818359375</v>
      </c>
      <c r="C13" s="57">
        <f t="shared" ref="C13:M13" si="0">AVERAGE(C11:C12)</f>
        <v>1005.9090270996094</v>
      </c>
      <c r="D13" s="57">
        <f t="shared" si="0"/>
        <v>1051.029052734375</v>
      </c>
      <c r="E13" s="57">
        <f>AVERAGE(E11:E12)</f>
        <v>1332.866455078125</v>
      </c>
      <c r="F13" s="57">
        <f t="shared" si="0"/>
        <v>996.17633056640625</v>
      </c>
      <c r="G13" s="57">
        <f t="shared" si="0"/>
        <v>1404.8441772460938</v>
      </c>
      <c r="H13" s="58">
        <f t="shared" si="0"/>
        <v>874.154541015625</v>
      </c>
      <c r="I13" s="58">
        <f t="shared" si="0"/>
        <v>831.0926513671875</v>
      </c>
      <c r="J13" s="58">
        <f t="shared" si="0"/>
        <v>839.4515380859375</v>
      </c>
      <c r="K13" s="58">
        <f t="shared" si="0"/>
        <v>822.39187622070312</v>
      </c>
      <c r="L13" s="58">
        <f t="shared" si="0"/>
        <v>897.56488037109375</v>
      </c>
      <c r="M13" s="78">
        <f t="shared" si="0"/>
        <v>811.04458618164062</v>
      </c>
      <c r="N13" s="89"/>
      <c r="O13" s="89"/>
      <c r="P13" s="89"/>
      <c r="Q13" s="89"/>
      <c r="R13" s="89"/>
      <c r="S13" s="84"/>
    </row>
    <row r="14" spans="1:20" ht="14" x14ac:dyDescent="0.2">
      <c r="A14" s="48" t="s">
        <v>452</v>
      </c>
      <c r="B14" s="59">
        <f t="shared" ref="B14:M14" si="1">STDEV(B11:B12)</f>
        <v>98.863316328847432</v>
      </c>
      <c r="C14" s="59">
        <f t="shared" si="1"/>
        <v>68.093597545878197</v>
      </c>
      <c r="D14" s="59">
        <f t="shared" si="1"/>
        <v>94.455206440124797</v>
      </c>
      <c r="E14" s="59">
        <f t="shared" si="1"/>
        <v>361.65715195129593</v>
      </c>
      <c r="F14" s="59">
        <f t="shared" si="1"/>
        <v>139.33516680927025</v>
      </c>
      <c r="G14" s="59">
        <f t="shared" si="1"/>
        <v>43.042967386087319</v>
      </c>
      <c r="H14" s="59">
        <f t="shared" si="1"/>
        <v>30.280259676192092</v>
      </c>
      <c r="I14" s="59">
        <f t="shared" si="1"/>
        <v>43.261607703072862</v>
      </c>
      <c r="J14" s="59">
        <f t="shared" si="1"/>
        <v>7.2461181722471055</v>
      </c>
      <c r="K14" s="59">
        <f t="shared" si="1"/>
        <v>48.983933204216854</v>
      </c>
      <c r="L14" s="59">
        <f t="shared" si="1"/>
        <v>19.478150529269424</v>
      </c>
      <c r="M14" s="79">
        <f t="shared" si="1"/>
        <v>54.964475250272898</v>
      </c>
      <c r="N14" s="90"/>
      <c r="O14" s="90"/>
      <c r="P14" s="90"/>
      <c r="Q14" s="90"/>
      <c r="R14" s="90"/>
      <c r="S14" s="84"/>
    </row>
    <row r="15" spans="1:20" ht="14" x14ac:dyDescent="0.2">
      <c r="A15" s="49"/>
      <c r="B15" s="60"/>
      <c r="C15" s="60"/>
      <c r="D15" s="60"/>
      <c r="E15" s="60"/>
      <c r="F15" s="60"/>
      <c r="G15" s="45"/>
      <c r="H15" s="44"/>
      <c r="I15" s="44"/>
      <c r="J15" s="46"/>
      <c r="K15" s="46"/>
      <c r="L15" s="46"/>
      <c r="M15" s="46"/>
      <c r="N15" s="84"/>
      <c r="O15" s="84"/>
      <c r="P15" s="84"/>
      <c r="Q15" s="84"/>
      <c r="R15" s="84"/>
      <c r="S15" s="84"/>
    </row>
    <row r="16" spans="1:20" ht="14" x14ac:dyDescent="0.2">
      <c r="A16" s="48">
        <v>1</v>
      </c>
      <c r="B16" s="61">
        <f t="shared" ref="B16:M16" si="2">B11/B24</f>
        <v>1.2077177059607451</v>
      </c>
      <c r="C16" s="61">
        <f t="shared" si="2"/>
        <v>1.0368616735251452</v>
      </c>
      <c r="D16" s="61">
        <f t="shared" si="2"/>
        <v>0.92373122259474294</v>
      </c>
      <c r="E16" s="61">
        <f>E11/E24</f>
        <v>1.2519308030821341</v>
      </c>
      <c r="F16" s="61">
        <f t="shared" si="2"/>
        <v>1.2229837636548151</v>
      </c>
      <c r="G16" s="61">
        <f t="shared" si="2"/>
        <v>1.1419941193856211</v>
      </c>
      <c r="H16" s="61">
        <f t="shared" si="2"/>
        <v>0.89269120601072194</v>
      </c>
      <c r="I16" s="61">
        <f t="shared" si="2"/>
        <v>0.66657195349366016</v>
      </c>
      <c r="J16" s="61">
        <f t="shared" si="2"/>
        <v>0.87371818934815704</v>
      </c>
      <c r="K16" s="61">
        <f t="shared" si="2"/>
        <v>0.82966381784023491</v>
      </c>
      <c r="L16" s="61">
        <f t="shared" si="2"/>
        <v>0.97814718481771046</v>
      </c>
      <c r="M16" s="80">
        <f t="shared" si="2"/>
        <v>0.87843547249149123</v>
      </c>
      <c r="N16" s="91"/>
      <c r="O16" s="91"/>
      <c r="P16" s="91"/>
      <c r="Q16" s="91"/>
      <c r="R16" s="91"/>
      <c r="S16" s="84"/>
    </row>
    <row r="17" spans="1:19" ht="14" x14ac:dyDescent="0.2">
      <c r="A17" s="48">
        <v>2</v>
      </c>
      <c r="B17" s="61">
        <f t="shared" ref="B17:M17" si="3">B11/B25</f>
        <v>1.205849659814495</v>
      </c>
      <c r="C17" s="61">
        <f t="shared" si="3"/>
        <v>1.0704223151944681</v>
      </c>
      <c r="D17" s="61">
        <f t="shared" si="3"/>
        <v>1.1855190234210997</v>
      </c>
      <c r="E17" s="61">
        <f>E11/E25</f>
        <v>0.95456597424871159</v>
      </c>
      <c r="F17" s="61">
        <f t="shared" si="3"/>
        <v>1.3025635737084633</v>
      </c>
      <c r="G17" s="61">
        <f t="shared" si="3"/>
        <v>1.2428869553378172</v>
      </c>
      <c r="H17" s="61">
        <f t="shared" si="3"/>
        <v>0.90440813034318623</v>
      </c>
      <c r="I17" s="61">
        <f t="shared" si="3"/>
        <v>0.7320060199690166</v>
      </c>
      <c r="J17" s="61">
        <f t="shared" si="3"/>
        <v>0.89504179114875704</v>
      </c>
      <c r="K17" s="61">
        <f t="shared" si="3"/>
        <v>0.88654948171025449</v>
      </c>
      <c r="L17" s="61">
        <f t="shared" si="3"/>
        <v>1.038551724617621</v>
      </c>
      <c r="M17" s="80">
        <f t="shared" si="3"/>
        <v>0.97646083120965199</v>
      </c>
      <c r="N17" s="91"/>
      <c r="O17" s="91"/>
      <c r="P17" s="91"/>
      <c r="Q17" s="91"/>
      <c r="R17" s="91"/>
      <c r="S17" s="84"/>
    </row>
    <row r="18" spans="1:19" ht="14" x14ac:dyDescent="0.2">
      <c r="A18" s="48">
        <v>3</v>
      </c>
      <c r="B18" s="61">
        <f t="shared" ref="B18:M18" si="4">B12/B24</f>
        <v>1.3917959958264947</v>
      </c>
      <c r="C18" s="61">
        <f t="shared" si="4"/>
        <v>1.1411139610465555</v>
      </c>
      <c r="D18" s="61">
        <f t="shared" si="4"/>
        <v>0.81334495549590025</v>
      </c>
      <c r="E18" s="61">
        <f t="shared" si="4"/>
        <v>1.8463895844532949</v>
      </c>
      <c r="F18" s="61">
        <f t="shared" si="4"/>
        <v>1.002842807688366</v>
      </c>
      <c r="G18" s="61">
        <f t="shared" si="4"/>
        <v>1.0935607826172513</v>
      </c>
      <c r="H18" s="61">
        <f t="shared" si="4"/>
        <v>0.85000591053188645</v>
      </c>
      <c r="I18" s="61">
        <f t="shared" si="4"/>
        <v>0.61924407367495038</v>
      </c>
      <c r="J18" s="61">
        <f t="shared" si="4"/>
        <v>0.88444955750108223</v>
      </c>
      <c r="K18" s="61">
        <f t="shared" si="4"/>
        <v>0.76260198591429795</v>
      </c>
      <c r="L18" s="61">
        <f t="shared" si="4"/>
        <v>0.94858153426570058</v>
      </c>
      <c r="M18" s="80">
        <f t="shared" si="4"/>
        <v>0.79809510087327962</v>
      </c>
      <c r="N18" s="91"/>
      <c r="O18" s="91"/>
      <c r="P18" s="91"/>
      <c r="Q18" s="91"/>
      <c r="R18" s="91"/>
      <c r="S18" s="84"/>
    </row>
    <row r="19" spans="1:19" ht="14" x14ac:dyDescent="0.2">
      <c r="A19" s="48">
        <v>4</v>
      </c>
      <c r="B19" s="61">
        <f>B12/B25</f>
        <v>1.3896432252464679</v>
      </c>
      <c r="C19" s="61">
        <f t="shared" ref="C19:M19" si="5">C12/C25</f>
        <v>1.1780489907890899</v>
      </c>
      <c r="D19" s="61">
        <f t="shared" si="5"/>
        <v>1.0438490047304643</v>
      </c>
      <c r="E19" s="61">
        <f t="shared" si="5"/>
        <v>1.4078259502739485</v>
      </c>
      <c r="F19" s="61">
        <f t="shared" si="5"/>
        <v>1.0680979995569904</v>
      </c>
      <c r="G19" s="61">
        <f t="shared" si="5"/>
        <v>1.1901746326988216</v>
      </c>
      <c r="H19" s="61">
        <f t="shared" si="5"/>
        <v>0.86116257351768699</v>
      </c>
      <c r="I19" s="61">
        <f t="shared" si="5"/>
        <v>0.6800321966509385</v>
      </c>
      <c r="J19" s="61">
        <f t="shared" si="5"/>
        <v>0.90603506459798755</v>
      </c>
      <c r="K19" s="61">
        <f t="shared" si="5"/>
        <v>0.81488957433807552</v>
      </c>
      <c r="L19" s="61">
        <f t="shared" si="5"/>
        <v>1.0071602757162432</v>
      </c>
      <c r="M19" s="80">
        <f t="shared" si="5"/>
        <v>0.88715520944610093</v>
      </c>
      <c r="N19" s="91"/>
      <c r="O19" s="91"/>
      <c r="P19" s="91"/>
      <c r="Q19" s="91"/>
      <c r="R19" s="91"/>
      <c r="S19" s="84"/>
    </row>
    <row r="20" spans="1:19" ht="14" x14ac:dyDescent="0.2">
      <c r="A20" s="48" t="s">
        <v>452</v>
      </c>
      <c r="B20" s="61">
        <f t="shared" ref="B20:M20" si="6">STDEV(B16:B19)</f>
        <v>0.10620183220144948</v>
      </c>
      <c r="C20" s="61">
        <f t="shared" si="6"/>
        <v>6.4468158286217825E-2</v>
      </c>
      <c r="D20" s="61">
        <f t="shared" si="6"/>
        <v>0.15991203570402052</v>
      </c>
      <c r="E20" s="61">
        <f t="shared" si="6"/>
        <v>0.37184701154100408</v>
      </c>
      <c r="F20" s="61">
        <f t="shared" si="6"/>
        <v>0.13779497744046601</v>
      </c>
      <c r="G20" s="61">
        <f t="shared" si="6"/>
        <v>6.4068742486145677E-2</v>
      </c>
      <c r="H20" s="61">
        <f t="shared" si="6"/>
        <v>2.5670388692246561E-2</v>
      </c>
      <c r="I20" s="61">
        <f t="shared" si="6"/>
        <v>4.6381079248221095E-2</v>
      </c>
      <c r="J20" s="61">
        <f t="shared" si="6"/>
        <v>1.3884104440883459E-2</v>
      </c>
      <c r="K20" s="61">
        <f t="shared" si="6"/>
        <v>5.0976843000939215E-2</v>
      </c>
      <c r="L20" s="61">
        <f t="shared" si="6"/>
        <v>3.8596332652325059E-2</v>
      </c>
      <c r="M20" s="80">
        <f t="shared" si="6"/>
        <v>7.2950388879554476E-2</v>
      </c>
      <c r="N20" s="91"/>
      <c r="O20" s="91"/>
      <c r="P20" s="91"/>
      <c r="Q20" s="91"/>
      <c r="R20" s="91"/>
      <c r="S20" s="84"/>
    </row>
    <row r="21" spans="1:19" ht="14" x14ac:dyDescent="0.2">
      <c r="A21" s="48" t="s">
        <v>453</v>
      </c>
      <c r="B21" s="61">
        <f>B20/SQRT(4)</f>
        <v>5.3100916100724739E-2</v>
      </c>
      <c r="C21" s="61">
        <f t="shared" ref="C21:M21" si="7">C20/SQRT(4)</f>
        <v>3.2234079143108912E-2</v>
      </c>
      <c r="D21" s="61">
        <f t="shared" si="7"/>
        <v>7.9956017852010258E-2</v>
      </c>
      <c r="E21" s="61">
        <f t="shared" si="7"/>
        <v>0.18592350577050204</v>
      </c>
      <c r="F21" s="61">
        <f t="shared" si="7"/>
        <v>6.8897488720233005E-2</v>
      </c>
      <c r="G21" s="61">
        <f t="shared" si="7"/>
        <v>3.2034371243072839E-2</v>
      </c>
      <c r="H21" s="61">
        <f t="shared" si="7"/>
        <v>1.2835194346123281E-2</v>
      </c>
      <c r="I21" s="61">
        <f t="shared" si="7"/>
        <v>2.3190539624110548E-2</v>
      </c>
      <c r="J21" s="61">
        <f t="shared" si="7"/>
        <v>6.9420522204417297E-3</v>
      </c>
      <c r="K21" s="61">
        <f t="shared" si="7"/>
        <v>2.5488421500469607E-2</v>
      </c>
      <c r="L21" s="61">
        <f t="shared" si="7"/>
        <v>1.929816632616253E-2</v>
      </c>
      <c r="M21" s="80">
        <f t="shared" si="7"/>
        <v>3.6475194439777238E-2</v>
      </c>
      <c r="N21" s="91"/>
      <c r="O21" s="91"/>
      <c r="P21" s="91"/>
      <c r="Q21" s="91"/>
      <c r="R21" s="91"/>
      <c r="S21" s="84"/>
    </row>
    <row r="22" spans="1:19" ht="14" x14ac:dyDescent="0.2">
      <c r="A22" s="49"/>
      <c r="B22" s="62"/>
      <c r="C22" s="44"/>
      <c r="D22" s="44"/>
      <c r="E22" s="44"/>
      <c r="F22" s="44"/>
      <c r="G22" s="45"/>
      <c r="H22" s="44"/>
      <c r="I22" s="44"/>
      <c r="J22" s="46"/>
      <c r="K22" s="46"/>
      <c r="L22" s="46"/>
      <c r="M22" s="46"/>
      <c r="N22" s="84"/>
      <c r="O22" s="84"/>
      <c r="P22" s="84"/>
      <c r="Q22" s="84"/>
      <c r="R22" s="84"/>
      <c r="S22" s="84"/>
    </row>
    <row r="23" spans="1:19" ht="14" x14ac:dyDescent="0.2">
      <c r="A23" s="63" t="s">
        <v>411</v>
      </c>
      <c r="B23" s="64"/>
      <c r="C23" s="64"/>
      <c r="D23" s="64"/>
      <c r="E23" s="64"/>
      <c r="F23" s="64"/>
      <c r="G23" s="65"/>
      <c r="H23" s="66"/>
      <c r="I23" s="66"/>
      <c r="J23" s="67"/>
      <c r="K23" s="67"/>
      <c r="L23" s="67"/>
      <c r="M23" s="81"/>
      <c r="N23" s="84"/>
      <c r="O23" s="84"/>
      <c r="P23" s="84"/>
      <c r="Q23" s="84"/>
      <c r="R23" s="84"/>
      <c r="S23" s="84"/>
    </row>
    <row r="24" spans="1:19" ht="14" x14ac:dyDescent="0.2">
      <c r="A24" s="52">
        <v>1</v>
      </c>
      <c r="B24" s="42">
        <v>759.53466796875</v>
      </c>
      <c r="C24" s="42">
        <v>923.7100830078125</v>
      </c>
      <c r="D24" s="42">
        <v>1210.11279296875</v>
      </c>
      <c r="E24" s="42">
        <v>860.3800048828125</v>
      </c>
      <c r="F24" s="42">
        <v>895.10687255859375</v>
      </c>
      <c r="G24" s="42">
        <v>1256.8192138671875</v>
      </c>
      <c r="H24" s="42">
        <v>1003.2202758789062</v>
      </c>
      <c r="I24" s="42">
        <v>1292.70849609375</v>
      </c>
      <c r="J24" s="42">
        <v>954.91632080078125</v>
      </c>
      <c r="K24" s="42">
        <v>1032.983154296875</v>
      </c>
      <c r="L24" s="42">
        <v>931.6982421875</v>
      </c>
      <c r="M24" s="42">
        <v>967.52734375</v>
      </c>
      <c r="N24" s="85"/>
      <c r="O24" s="84"/>
      <c r="P24" s="84"/>
      <c r="Q24" s="84"/>
      <c r="R24" s="84"/>
      <c r="S24" s="84"/>
    </row>
    <row r="25" spans="1:19" ht="14" x14ac:dyDescent="0.2">
      <c r="A25" s="52">
        <v>2</v>
      </c>
      <c r="B25" s="42">
        <v>760.7113037109375</v>
      </c>
      <c r="C25" s="42">
        <v>894.749267578125</v>
      </c>
      <c r="D25" s="42">
        <v>942.8941650390625</v>
      </c>
      <c r="E25" s="42">
        <v>1128.4041748046875</v>
      </c>
      <c r="F25" s="42">
        <v>840.4205322265625</v>
      </c>
      <c r="G25" s="42">
        <v>1154.79541015625</v>
      </c>
      <c r="H25" s="42">
        <v>990.22320556640625</v>
      </c>
      <c r="I25" s="42">
        <v>1177.1531982421875</v>
      </c>
      <c r="J25" s="42">
        <v>932.166259765625</v>
      </c>
      <c r="K25" s="42">
        <v>966.7015380859375</v>
      </c>
      <c r="L25" s="42">
        <v>877.508544921875</v>
      </c>
      <c r="M25" s="42">
        <v>870.3988037109375</v>
      </c>
      <c r="N25" s="85"/>
      <c r="O25" s="84"/>
      <c r="P25" s="84"/>
      <c r="Q25" s="84"/>
      <c r="R25" s="84"/>
      <c r="S25" s="84"/>
    </row>
    <row r="26" spans="1:19" ht="14" x14ac:dyDescent="0.2">
      <c r="A26" s="56" t="s">
        <v>451</v>
      </c>
      <c r="B26" s="58">
        <f t="shared" ref="B26:M26" si="8">AVERAGE(B24:B25)</f>
        <v>760.12298583984375</v>
      </c>
      <c r="C26" s="58">
        <f t="shared" si="8"/>
        <v>909.22967529296875</v>
      </c>
      <c r="D26" s="58">
        <f t="shared" si="8"/>
        <v>1076.5034790039062</v>
      </c>
      <c r="E26" s="58">
        <f t="shared" si="8"/>
        <v>994.39208984375</v>
      </c>
      <c r="F26" s="58">
        <f t="shared" si="8"/>
        <v>867.76370239257812</v>
      </c>
      <c r="G26" s="58">
        <f t="shared" si="8"/>
        <v>1205.8073120117188</v>
      </c>
      <c r="H26" s="58">
        <f t="shared" si="8"/>
        <v>996.72174072265625</v>
      </c>
      <c r="I26" s="58">
        <f t="shared" si="8"/>
        <v>1234.9308471679688</v>
      </c>
      <c r="J26" s="58">
        <f t="shared" si="8"/>
        <v>943.54129028320312</v>
      </c>
      <c r="K26" s="58">
        <f t="shared" si="8"/>
        <v>999.84234619140625</v>
      </c>
      <c r="L26" s="58">
        <f t="shared" si="8"/>
        <v>904.6033935546875</v>
      </c>
      <c r="M26" s="78">
        <f t="shared" si="8"/>
        <v>918.96307373046875</v>
      </c>
      <c r="N26" s="89"/>
      <c r="O26" s="89"/>
      <c r="P26" s="89"/>
      <c r="Q26" s="89"/>
      <c r="R26" s="89"/>
      <c r="S26" s="84"/>
    </row>
    <row r="27" spans="1:19" ht="14" x14ac:dyDescent="0.2">
      <c r="A27" s="48" t="s">
        <v>452</v>
      </c>
      <c r="B27" s="59">
        <f t="shared" ref="B27:M27" si="9">STDEV(B24:B25)</f>
        <v>0.83200711228724755</v>
      </c>
      <c r="C27" s="59">
        <f t="shared" si="9"/>
        <v>20.478388979024029</v>
      </c>
      <c r="D27" s="59">
        <f t="shared" si="9"/>
        <v>188.95210386844698</v>
      </c>
      <c r="E27" s="59">
        <f t="shared" si="9"/>
        <v>189.52170807365329</v>
      </c>
      <c r="F27" s="59">
        <f t="shared" si="9"/>
        <v>38.66908208705469</v>
      </c>
      <c r="G27" s="59">
        <f t="shared" si="9"/>
        <v>72.141723446449163</v>
      </c>
      <c r="H27" s="59">
        <f t="shared" si="9"/>
        <v>9.1903165535271096</v>
      </c>
      <c r="I27" s="59">
        <f t="shared" si="9"/>
        <v>81.709934712871132</v>
      </c>
      <c r="J27" s="59">
        <f t="shared" si="9"/>
        <v>16.08672243036683</v>
      </c>
      <c r="K27" s="59">
        <f t="shared" si="9"/>
        <v>46.868180290758104</v>
      </c>
      <c r="L27" s="59">
        <f t="shared" si="9"/>
        <v>38.317902406969552</v>
      </c>
      <c r="M27" s="79">
        <f t="shared" si="9"/>
        <v>68.680249308370193</v>
      </c>
      <c r="N27" s="90"/>
      <c r="O27" s="90"/>
      <c r="P27" s="90"/>
      <c r="Q27" s="90"/>
      <c r="R27" s="90"/>
      <c r="S27" s="84"/>
    </row>
    <row r="28" spans="1:19" ht="14" x14ac:dyDescent="0.2">
      <c r="A28" s="43"/>
      <c r="B28" s="45"/>
      <c r="C28" s="45"/>
      <c r="D28" s="45"/>
      <c r="E28" s="45"/>
      <c r="F28" s="45"/>
      <c r="G28" s="45"/>
      <c r="H28" s="45"/>
      <c r="I28" s="45"/>
      <c r="J28" s="46"/>
      <c r="K28" s="46"/>
      <c r="L28" s="46"/>
      <c r="M28" s="46"/>
      <c r="N28" s="84"/>
      <c r="O28" s="84"/>
      <c r="P28" s="84"/>
      <c r="Q28" s="84"/>
      <c r="R28" s="84"/>
      <c r="S28" s="84"/>
    </row>
    <row r="29" spans="1:19" ht="14" x14ac:dyDescent="0.2">
      <c r="A29" s="48"/>
      <c r="B29" s="47" t="s">
        <v>103</v>
      </c>
      <c r="C29" s="47" t="s">
        <v>112</v>
      </c>
      <c r="D29" s="47" t="s">
        <v>454</v>
      </c>
      <c r="E29" s="47" t="s">
        <v>116</v>
      </c>
      <c r="F29" s="47" t="s">
        <v>118</v>
      </c>
      <c r="G29" s="47" t="s">
        <v>120</v>
      </c>
      <c r="H29" s="47" t="s">
        <v>455</v>
      </c>
      <c r="I29" s="47" t="s">
        <v>456</v>
      </c>
      <c r="J29" s="47" t="s">
        <v>421</v>
      </c>
      <c r="K29" s="47" t="s">
        <v>128</v>
      </c>
      <c r="L29" s="47" t="s">
        <v>130</v>
      </c>
      <c r="M29" s="47" t="s">
        <v>132</v>
      </c>
      <c r="N29" s="92"/>
      <c r="O29" s="92"/>
      <c r="P29" s="92"/>
      <c r="Q29" s="92"/>
      <c r="R29" s="92"/>
      <c r="S29" s="84"/>
    </row>
    <row r="30" spans="1:19" ht="15" x14ac:dyDescent="0.2">
      <c r="A30" s="51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82"/>
      <c r="N30" s="93"/>
      <c r="O30" s="93"/>
      <c r="P30" s="93"/>
      <c r="Q30" s="93"/>
      <c r="R30" s="93"/>
      <c r="S30" s="84"/>
    </row>
    <row r="31" spans="1:19" ht="14" x14ac:dyDescent="0.2">
      <c r="A31" s="56" t="s">
        <v>451</v>
      </c>
      <c r="B31" s="69">
        <f>B13/B26</f>
        <v>1.2987508687069185</v>
      </c>
      <c r="C31" s="69">
        <f t="shared" ref="C31:M31" si="10">C13/C26</f>
        <v>1.1063310563147744</v>
      </c>
      <c r="D31" s="69">
        <f t="shared" si="10"/>
        <v>0.97633595546472096</v>
      </c>
      <c r="E31" s="69">
        <f t="shared" si="10"/>
        <v>1.3403832036591923</v>
      </c>
      <c r="F31" s="69">
        <f t="shared" si="10"/>
        <v>1.147981101099034</v>
      </c>
      <c r="G31" s="69">
        <f t="shared" si="10"/>
        <v>1.1650652332687468</v>
      </c>
      <c r="H31" s="69">
        <f t="shared" si="10"/>
        <v>0.87702967167329371</v>
      </c>
      <c r="I31" s="69">
        <f t="shared" si="10"/>
        <v>0.67298719865416612</v>
      </c>
      <c r="J31" s="69">
        <f t="shared" si="10"/>
        <v>0.88968182604279755</v>
      </c>
      <c r="K31" s="69">
        <f t="shared" si="10"/>
        <v>0.82252154987569148</v>
      </c>
      <c r="L31" s="69">
        <f t="shared" si="10"/>
        <v>0.99221922752695457</v>
      </c>
      <c r="M31" s="83">
        <f t="shared" si="10"/>
        <v>0.88256493581320927</v>
      </c>
      <c r="N31" s="91"/>
      <c r="O31" s="91"/>
      <c r="P31" s="91"/>
      <c r="Q31" s="91"/>
      <c r="R31" s="91"/>
      <c r="S31" s="84"/>
    </row>
    <row r="32" spans="1:19" ht="14" x14ac:dyDescent="0.2">
      <c r="A32" s="48" t="s">
        <v>453</v>
      </c>
      <c r="B32" s="61">
        <f t="shared" ref="B32:M32" si="11">B21</f>
        <v>5.3100916100724739E-2</v>
      </c>
      <c r="C32" s="61">
        <f t="shared" si="11"/>
        <v>3.2234079143108912E-2</v>
      </c>
      <c r="D32" s="61">
        <f t="shared" si="11"/>
        <v>7.9956017852010258E-2</v>
      </c>
      <c r="E32" s="61">
        <f t="shared" si="11"/>
        <v>0.18592350577050204</v>
      </c>
      <c r="F32" s="61">
        <f t="shared" si="11"/>
        <v>6.8897488720233005E-2</v>
      </c>
      <c r="G32" s="61">
        <f t="shared" si="11"/>
        <v>3.2034371243072839E-2</v>
      </c>
      <c r="H32" s="61">
        <f t="shared" si="11"/>
        <v>1.2835194346123281E-2</v>
      </c>
      <c r="I32" s="61">
        <f t="shared" si="11"/>
        <v>2.3190539624110548E-2</v>
      </c>
      <c r="J32" s="61">
        <f t="shared" si="11"/>
        <v>6.9420522204417297E-3</v>
      </c>
      <c r="K32" s="61">
        <f t="shared" si="11"/>
        <v>2.5488421500469607E-2</v>
      </c>
      <c r="L32" s="61">
        <f t="shared" si="11"/>
        <v>1.929816632616253E-2</v>
      </c>
      <c r="M32" s="80">
        <f t="shared" si="11"/>
        <v>3.6475194439777238E-2</v>
      </c>
      <c r="N32" s="91"/>
      <c r="O32" s="91"/>
      <c r="P32" s="91"/>
      <c r="Q32" s="91"/>
      <c r="R32" s="91"/>
      <c r="S32" s="84"/>
    </row>
    <row r="33" spans="1:20" ht="14" x14ac:dyDescent="0.2">
      <c r="A33" s="49" t="s">
        <v>457</v>
      </c>
      <c r="B33" s="70">
        <f>B31/$B$31</f>
        <v>1</v>
      </c>
      <c r="C33" s="70">
        <f t="shared" ref="C33:M33" si="12">C31/$B$31</f>
        <v>0.851842399471329</v>
      </c>
      <c r="D33" s="70">
        <f t="shared" si="12"/>
        <v>0.75174999223430361</v>
      </c>
      <c r="E33" s="70">
        <f t="shared" si="12"/>
        <v>1.0320556743832821</v>
      </c>
      <c r="F33" s="70">
        <f t="shared" si="12"/>
        <v>0.88391170990476708</v>
      </c>
      <c r="G33" s="70">
        <f t="shared" si="12"/>
        <v>0.89706598959100314</v>
      </c>
      <c r="H33" s="70">
        <f t="shared" si="12"/>
        <v>0.6752870722207831</v>
      </c>
      <c r="I33" s="70">
        <f t="shared" si="12"/>
        <v>0.51818036458694772</v>
      </c>
      <c r="J33" s="70">
        <f t="shared" si="12"/>
        <v>0.685028859251964</v>
      </c>
      <c r="K33" s="70">
        <f t="shared" si="12"/>
        <v>0.63331742037225547</v>
      </c>
      <c r="L33" s="70">
        <f t="shared" si="12"/>
        <v>0.76397964492977977</v>
      </c>
      <c r="M33" s="70">
        <f t="shared" si="12"/>
        <v>0.67954906293300243</v>
      </c>
      <c r="N33" s="94"/>
      <c r="O33" s="94"/>
      <c r="P33" s="94"/>
      <c r="Q33" s="94"/>
      <c r="R33" s="94"/>
      <c r="S33" s="84"/>
    </row>
    <row r="34" spans="1:20" ht="14" x14ac:dyDescent="0.2">
      <c r="A34" s="49"/>
      <c r="B34" s="44"/>
      <c r="C34" s="44"/>
      <c r="D34" s="44"/>
      <c r="E34" s="44"/>
      <c r="F34" s="44"/>
      <c r="G34" s="45"/>
      <c r="H34" s="55"/>
      <c r="I34" s="55"/>
      <c r="J34" s="46"/>
      <c r="K34" s="46"/>
      <c r="L34" s="46"/>
      <c r="M34" s="46"/>
      <c r="N34" s="84"/>
      <c r="O34" s="84"/>
      <c r="P34" s="84"/>
      <c r="Q34" s="84"/>
      <c r="R34" s="84"/>
      <c r="S34" s="84"/>
    </row>
    <row r="35" spans="1:20" ht="14" x14ac:dyDescent="0.2">
      <c r="A35" s="49"/>
      <c r="B35" s="44"/>
      <c r="C35" s="44"/>
      <c r="D35" s="44"/>
      <c r="E35" s="44"/>
      <c r="F35" s="44"/>
      <c r="G35" s="62"/>
      <c r="H35" s="55"/>
      <c r="I35" s="55"/>
      <c r="J35" s="46"/>
      <c r="K35" s="46"/>
      <c r="L35" s="46"/>
      <c r="M35" s="46"/>
      <c r="N35" s="84"/>
      <c r="O35" s="84"/>
      <c r="P35" s="84"/>
      <c r="Q35" s="84"/>
      <c r="R35" s="84"/>
      <c r="S35" s="84"/>
      <c r="T35" s="46"/>
    </row>
    <row r="36" spans="1:20" ht="14" x14ac:dyDescent="0.2">
      <c r="A36" s="49"/>
      <c r="B36" s="103"/>
      <c r="C36" s="103"/>
      <c r="D36" s="44"/>
      <c r="E36" s="44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ht="14" x14ac:dyDescent="0.2">
      <c r="A37" s="49"/>
      <c r="B37" s="71" t="s">
        <v>458</v>
      </c>
      <c r="C37" s="47" t="s">
        <v>459</v>
      </c>
      <c r="D37" s="72" t="s">
        <v>460</v>
      </c>
      <c r="E37" s="44" t="s">
        <v>124</v>
      </c>
      <c r="F37" s="47" t="s">
        <v>421</v>
      </c>
      <c r="G37" s="47" t="s">
        <v>128</v>
      </c>
      <c r="H37" s="47" t="s">
        <v>130</v>
      </c>
      <c r="I37" s="47" t="s">
        <v>132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t="14" x14ac:dyDescent="0.2">
      <c r="A38" s="49" t="s">
        <v>461</v>
      </c>
      <c r="B38" s="73">
        <f>AVERAGE(B31:D31)</f>
        <v>1.1271392934954714</v>
      </c>
      <c r="C38" s="73">
        <f>AVERAGE(E31:G31)</f>
        <v>1.217809846008991</v>
      </c>
      <c r="D38" s="62">
        <f>AVERAGE(H31)</f>
        <v>0.87702967167329371</v>
      </c>
      <c r="E38" s="62">
        <f>AVERAGE(I31)</f>
        <v>0.67298719865416612</v>
      </c>
      <c r="F38" s="62">
        <f>AVERAGE(J31)</f>
        <v>0.88968182604279755</v>
      </c>
      <c r="G38" s="62">
        <f t="shared" ref="G38" si="13">AVERAGE(K31)</f>
        <v>0.82252154987569148</v>
      </c>
      <c r="H38" s="62">
        <f>AVERAGE(L31)</f>
        <v>0.99221922752695457</v>
      </c>
      <c r="I38" s="62">
        <f>AVERAGE(M31)</f>
        <v>0.88256493581320927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ht="14" x14ac:dyDescent="0.2">
      <c r="A39" s="49" t="s">
        <v>462</v>
      </c>
      <c r="B39" s="46">
        <f>STDEV(B31:D31)</f>
        <v>0.16221153202275576</v>
      </c>
      <c r="C39" s="46">
        <f>STDEV(E31:G31)</f>
        <v>0.10649477873225134</v>
      </c>
      <c r="D39" s="62" t="e">
        <f>STDEV(H31)</f>
        <v>#DIV/0!</v>
      </c>
      <c r="E39" s="62" t="e">
        <f t="shared" ref="E39:I39" si="14">STDEV(I31)</f>
        <v>#DIV/0!</v>
      </c>
      <c r="F39" s="62" t="e">
        <f t="shared" si="14"/>
        <v>#DIV/0!</v>
      </c>
      <c r="G39" s="62" t="e">
        <f t="shared" si="14"/>
        <v>#DIV/0!</v>
      </c>
      <c r="H39" s="62" t="e">
        <f>STDEV(L31)</f>
        <v>#DIV/0!</v>
      </c>
      <c r="I39" s="62" t="e">
        <f t="shared" si="14"/>
        <v>#DIV/0!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14" x14ac:dyDescent="0.2">
      <c r="A40" s="49" t="s">
        <v>463</v>
      </c>
      <c r="B40" s="44">
        <f>B39/SQRT(3)</f>
        <v>9.3652871678999647E-2</v>
      </c>
      <c r="C40" s="44">
        <f>C39/SQRT(3)</f>
        <v>6.1484789168354946E-2</v>
      </c>
      <c r="D40" s="44" t="e">
        <f>D39/SQRT(3)</f>
        <v>#DIV/0!</v>
      </c>
      <c r="E40" s="44" t="e">
        <f t="shared" ref="E40:I40" si="15">E39/SQRT(3)</f>
        <v>#DIV/0!</v>
      </c>
      <c r="F40" s="44" t="e">
        <f t="shared" si="15"/>
        <v>#DIV/0!</v>
      </c>
      <c r="G40" s="44" t="e">
        <f t="shared" si="15"/>
        <v>#DIV/0!</v>
      </c>
      <c r="H40" s="44" t="e">
        <f t="shared" si="15"/>
        <v>#DIV/0!</v>
      </c>
      <c r="I40" s="44" t="e">
        <f t="shared" si="15"/>
        <v>#DIV/0!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ht="14" x14ac:dyDescent="0.2">
      <c r="A41" s="49"/>
      <c r="B41" s="62"/>
      <c r="D41" s="62"/>
      <c r="E41" s="55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ht="14" x14ac:dyDescent="0.2">
      <c r="A42" s="49"/>
      <c r="C42" s="74" t="s">
        <v>464</v>
      </c>
      <c r="D42" s="75">
        <f>_xlfn.T.TEST(B31:F31,J31:N31,2,2)</f>
        <v>1.1198517532868837E-2</v>
      </c>
      <c r="E42" s="55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spans="1:20" ht="14" x14ac:dyDescent="0.2">
      <c r="A43" s="49"/>
      <c r="B43" s="44"/>
      <c r="C43" s="104"/>
      <c r="D43" s="104"/>
      <c r="E43" s="104"/>
      <c r="F43" s="104"/>
      <c r="G43" s="104"/>
      <c r="H43" s="55"/>
      <c r="I43" s="5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spans="1:20" ht="14" x14ac:dyDescent="0.2">
      <c r="A44" s="49"/>
      <c r="B44" s="44"/>
      <c r="C44" s="44"/>
      <c r="D44" s="44"/>
      <c r="E44" s="44"/>
      <c r="F44" s="44"/>
      <c r="G44" s="44"/>
      <c r="H44" s="55"/>
      <c r="I44" s="5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spans="1:20" ht="14" x14ac:dyDescent="0.2">
      <c r="A45" s="49"/>
      <c r="B45" s="44"/>
      <c r="C45" s="44"/>
      <c r="D45" s="44"/>
      <c r="E45" s="44"/>
      <c r="F45" s="44"/>
      <c r="G45" s="44"/>
      <c r="H45" s="55"/>
      <c r="I45" s="5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spans="1:20" ht="14" x14ac:dyDescent="0.2">
      <c r="A46" s="49"/>
      <c r="B46" s="44"/>
      <c r="C46" s="44"/>
      <c r="D46" s="44"/>
      <c r="E46" s="44"/>
      <c r="F46" s="44"/>
      <c r="G46" s="44"/>
      <c r="H46" s="55"/>
      <c r="I46" s="5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spans="1:20" ht="15" x14ac:dyDescent="0.2">
      <c r="A47" s="76"/>
      <c r="B47" s="76" t="s">
        <v>465</v>
      </c>
      <c r="C47" s="76" t="s">
        <v>466</v>
      </c>
      <c r="D47" s="44"/>
      <c r="E47" s="44"/>
      <c r="F47" s="44"/>
      <c r="G47" s="44"/>
      <c r="H47" s="55"/>
      <c r="I47" s="5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spans="1:20" ht="15" x14ac:dyDescent="0.2">
      <c r="A48" s="76" t="s">
        <v>467</v>
      </c>
      <c r="B48" s="77">
        <f>B38</f>
        <v>1.1271392934954714</v>
      </c>
      <c r="C48" s="73">
        <f>D38</f>
        <v>0.87702967167329371</v>
      </c>
      <c r="D48" s="44"/>
      <c r="E48" s="44"/>
      <c r="F48" s="44"/>
      <c r="G48" s="44"/>
      <c r="H48" s="55"/>
      <c r="I48" s="5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spans="1:20" ht="15" x14ac:dyDescent="0.2">
      <c r="A49" s="76" t="s">
        <v>468</v>
      </c>
      <c r="B49" s="77">
        <f>C38</f>
        <v>1.217809846008991</v>
      </c>
      <c r="C49" s="73">
        <f>E38</f>
        <v>0.67298719865416612</v>
      </c>
      <c r="D49" s="44"/>
      <c r="E49" s="44"/>
      <c r="F49" s="44"/>
      <c r="G49" s="44"/>
      <c r="H49" s="55"/>
      <c r="I49" s="5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spans="1:20" ht="14" x14ac:dyDescent="0.2">
      <c r="A50" s="44"/>
      <c r="B50" s="44"/>
      <c r="C50" s="44"/>
      <c r="D50" s="44"/>
      <c r="E50" s="44"/>
      <c r="F50" s="44"/>
      <c r="G50" s="44"/>
      <c r="H50" s="55"/>
      <c r="I50" s="5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spans="1:20" ht="14" x14ac:dyDescent="0.2">
      <c r="A51" s="44"/>
      <c r="B51" s="44"/>
      <c r="C51" s="44"/>
      <c r="D51" s="44"/>
      <c r="E51" s="44"/>
      <c r="F51" s="44"/>
      <c r="G51" s="44"/>
      <c r="H51" s="55"/>
      <c r="I51" s="5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1:20" ht="14" x14ac:dyDescent="0.2">
      <c r="A52" s="44"/>
      <c r="B52" s="55">
        <f>B40</f>
        <v>9.3652871678999647E-2</v>
      </c>
      <c r="C52" s="46" t="e">
        <f>D40</f>
        <v>#DIV/0!</v>
      </c>
      <c r="D52" s="44"/>
      <c r="E52" s="44"/>
      <c r="F52" s="44"/>
      <c r="G52" s="44"/>
      <c r="H52" s="55"/>
      <c r="I52" s="5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1:20" ht="14" x14ac:dyDescent="0.2">
      <c r="A53" s="44"/>
      <c r="B53" s="55">
        <f>C40</f>
        <v>6.1484789168354946E-2</v>
      </c>
      <c r="C53" s="46" t="e">
        <f>E40</f>
        <v>#DIV/0!</v>
      </c>
      <c r="D53" s="44"/>
      <c r="E53" s="44"/>
      <c r="F53" s="44"/>
      <c r="G53" s="44"/>
      <c r="H53" s="55"/>
      <c r="I53" s="5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spans="1:20" ht="14" x14ac:dyDescent="0.2">
      <c r="A54" s="49"/>
      <c r="B54" s="44"/>
      <c r="C54" s="44"/>
      <c r="D54" s="44"/>
      <c r="E54" s="44"/>
      <c r="F54" s="44"/>
      <c r="G54" s="44"/>
      <c r="H54" s="55"/>
      <c r="I54" s="5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spans="1:20" ht="14" x14ac:dyDescent="0.2">
      <c r="A55" s="49"/>
      <c r="B55" s="44"/>
      <c r="C55" s="44"/>
      <c r="D55" s="44"/>
      <c r="E55" s="44"/>
      <c r="F55" s="44"/>
      <c r="G55" s="44"/>
      <c r="H55" s="55"/>
      <c r="I55" s="5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spans="1:20" ht="14" x14ac:dyDescent="0.2">
      <c r="A56" s="49"/>
      <c r="B56" s="44"/>
      <c r="C56" s="44"/>
      <c r="D56" s="44"/>
      <c r="E56" s="44"/>
      <c r="F56" s="44"/>
      <c r="G56" s="44"/>
      <c r="H56" s="55"/>
      <c r="I56" s="5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spans="1:20" ht="14" x14ac:dyDescent="0.2">
      <c r="A57" s="49"/>
      <c r="B57" s="44"/>
      <c r="C57" s="44"/>
      <c r="D57" s="44"/>
      <c r="E57" s="44"/>
      <c r="F57" s="44"/>
      <c r="G57" s="44"/>
      <c r="H57" s="55"/>
      <c r="I57" s="5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spans="1:20" ht="14" x14ac:dyDescent="0.2">
      <c r="A58" s="49"/>
      <c r="B58" s="44"/>
      <c r="C58" s="44"/>
      <c r="D58" s="44"/>
      <c r="E58" s="44"/>
      <c r="F58" s="44"/>
      <c r="G58" s="44"/>
      <c r="H58" s="55"/>
      <c r="I58" s="55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spans="1:20" ht="14" x14ac:dyDescent="0.2">
      <c r="A59" s="49"/>
      <c r="B59" s="44"/>
      <c r="C59" s="44"/>
      <c r="D59" s="44"/>
      <c r="E59" s="44"/>
      <c r="F59" s="44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spans="1:20" ht="14" x14ac:dyDescent="0.2">
      <c r="A60" s="49"/>
      <c r="B60" s="44"/>
      <c r="C60" s="44"/>
      <c r="D60" s="44"/>
      <c r="E60" s="44"/>
      <c r="F60" s="44"/>
      <c r="G60" s="44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 ht="14" x14ac:dyDescent="0.2">
      <c r="A61" s="49"/>
      <c r="B61" s="44"/>
      <c r="C61" s="44"/>
      <c r="D61" s="44"/>
      <c r="E61" s="44"/>
      <c r="F61" s="44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spans="1:20" ht="14" x14ac:dyDescent="0.2">
      <c r="A62" s="49"/>
      <c r="B62" s="44"/>
      <c r="C62" s="44"/>
      <c r="D62" s="44"/>
      <c r="E62" s="44"/>
      <c r="F62" s="44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</sheetData>
  <mergeCells count="2">
    <mergeCell ref="B36:C36"/>
    <mergeCell ref="C43:G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rt-pcr - plate 2</vt:lpstr>
      <vt:lpstr>Results</vt:lpstr>
      <vt:lpstr>TFEB</vt:lpstr>
      <vt:lpstr>mTFEBv2</vt:lpstr>
      <vt:lpstr>combined data</vt:lpstr>
      <vt:lpstr>ALG12</vt:lpstr>
      <vt:lpstr>ALG2</vt:lpstr>
      <vt:lpstr>ALG3</vt:lpstr>
      <vt:lpstr>ALG9</vt:lpstr>
      <vt:lpstr>ALG11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2022-03-31T14:52:47Z</dcterms:created>
  <dcterms:modified xsi:type="dcterms:W3CDTF">2022-04-06T19:42:58Z</dcterms:modified>
</cp:coreProperties>
</file>