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jain63/Documents/GitHub/Hepatic-TFEB/data/Met_assays/"/>
    </mc:Choice>
  </mc:AlternateContent>
  <xr:revisionPtr revIDLastSave="0" documentId="13_ncr:1_{E159A5F2-4F39-BA4F-80F8-436C95A72C89}" xr6:coauthVersionLast="47" xr6:coauthVersionMax="47" xr10:uidLastSave="{00000000-0000-0000-0000-000000000000}"/>
  <bookViews>
    <workbookView xWindow="1240" yWindow="500" windowWidth="27560" windowHeight="17500" activeTab="2" xr2:uid="{FCE9A50E-4692-4D26-A410-358CB861F070}"/>
  </bookViews>
  <sheets>
    <sheet name="second reading" sheetId="3" r:id="rId1"/>
    <sheet name="first reading" sheetId="2" r:id="rId2"/>
    <sheet name="Fina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AA43" i="3"/>
  <c r="Z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43" i="3"/>
  <c r="W36" i="3"/>
  <c r="W37" i="3"/>
  <c r="W38" i="3"/>
  <c r="W39" i="3"/>
  <c r="W35" i="3"/>
  <c r="V39" i="3"/>
  <c r="V40" i="3"/>
  <c r="V41" i="3"/>
  <c r="V38" i="3"/>
  <c r="V37" i="3"/>
  <c r="V36" i="3"/>
  <c r="X30" i="3"/>
  <c r="Y30" i="3"/>
  <c r="P64" i="3" s="1"/>
  <c r="Z30" i="3"/>
  <c r="P39" i="3"/>
  <c r="P38" i="3"/>
  <c r="P37" i="3"/>
  <c r="P36" i="3"/>
  <c r="Q44" i="3"/>
  <c r="Q48" i="3"/>
  <c r="Q53" i="3"/>
  <c r="Q57" i="3"/>
  <c r="P49" i="3"/>
  <c r="P45" i="3"/>
  <c r="Z26" i="3"/>
  <c r="Q60" i="3" s="1"/>
  <c r="Z27" i="3"/>
  <c r="Q61" i="3" s="1"/>
  <c r="Z28" i="3"/>
  <c r="Q62" i="3" s="1"/>
  <c r="Z29" i="3"/>
  <c r="Q63" i="3" s="1"/>
  <c r="Q64" i="3"/>
  <c r="Y26" i="3"/>
  <c r="Y27" i="3"/>
  <c r="Y28" i="3"/>
  <c r="Y29" i="3"/>
  <c r="X26" i="3"/>
  <c r="P60" i="3" s="1"/>
  <c r="X27" i="3"/>
  <c r="P61" i="3" s="1"/>
  <c r="X28" i="3"/>
  <c r="P62" i="3" s="1"/>
  <c r="X29" i="3"/>
  <c r="P63" i="3" s="1"/>
  <c r="W26" i="3"/>
  <c r="Q52" i="3" s="1"/>
  <c r="W27" i="3"/>
  <c r="W28" i="3"/>
  <c r="Q54" i="3" s="1"/>
  <c r="W29" i="3"/>
  <c r="Q55" i="3" s="1"/>
  <c r="W30" i="3"/>
  <c r="Q56" i="3" s="1"/>
  <c r="W31" i="3"/>
  <c r="W32" i="3"/>
  <c r="Q58" i="3" s="1"/>
  <c r="V26" i="3"/>
  <c r="P52" i="3" s="1"/>
  <c r="V27" i="3"/>
  <c r="V28" i="3"/>
  <c r="V29" i="3"/>
  <c r="V30" i="3"/>
  <c r="P56" i="3" s="1"/>
  <c r="V31" i="3"/>
  <c r="V32" i="3"/>
  <c r="U26" i="3"/>
  <c r="U27" i="3"/>
  <c r="P53" i="3" s="1"/>
  <c r="U28" i="3"/>
  <c r="P54" i="3" s="1"/>
  <c r="U29" i="3"/>
  <c r="P55" i="3" s="1"/>
  <c r="U30" i="3"/>
  <c r="U31" i="3"/>
  <c r="P57" i="3" s="1"/>
  <c r="U32" i="3"/>
  <c r="P58" i="3" s="1"/>
  <c r="T26" i="3"/>
  <c r="T27" i="3"/>
  <c r="Q45" i="3" s="1"/>
  <c r="T28" i="3"/>
  <c r="Q46" i="3" s="1"/>
  <c r="T29" i="3"/>
  <c r="Q47" i="3" s="1"/>
  <c r="T30" i="3"/>
  <c r="T31" i="3"/>
  <c r="Q49" i="3" s="1"/>
  <c r="T32" i="3"/>
  <c r="Q50" i="3" s="1"/>
  <c r="S26" i="3"/>
  <c r="S27" i="3"/>
  <c r="S28" i="3"/>
  <c r="S29" i="3"/>
  <c r="S30" i="3"/>
  <c r="S31" i="3"/>
  <c r="S32" i="3"/>
  <c r="R26" i="3"/>
  <c r="P44" i="3" s="1"/>
  <c r="R27" i="3"/>
  <c r="R28" i="3"/>
  <c r="P46" i="3" s="1"/>
  <c r="R29" i="3"/>
  <c r="P47" i="3" s="1"/>
  <c r="R30" i="3"/>
  <c r="P48" i="3" s="1"/>
  <c r="R31" i="3"/>
  <c r="R32" i="3"/>
  <c r="P50" i="3" s="1"/>
  <c r="Q26" i="3"/>
  <c r="Q27" i="3"/>
  <c r="Q28" i="3"/>
  <c r="Q29" i="3"/>
  <c r="Q30" i="3"/>
  <c r="Q31" i="3"/>
  <c r="Q32" i="3"/>
  <c r="P26" i="3"/>
  <c r="P27" i="3"/>
  <c r="P28" i="3"/>
  <c r="P29" i="3"/>
  <c r="P30" i="3"/>
  <c r="P31" i="3"/>
  <c r="P32" i="3"/>
  <c r="O26" i="3"/>
  <c r="O27" i="3"/>
  <c r="O28" i="3"/>
  <c r="O29" i="3"/>
  <c r="O30" i="3"/>
  <c r="O31" i="3"/>
  <c r="O32" i="3"/>
  <c r="P25" i="3"/>
  <c r="Q25" i="3"/>
  <c r="R25" i="3"/>
  <c r="P43" i="3" s="1"/>
  <c r="S25" i="3"/>
  <c r="T25" i="3"/>
  <c r="Q43" i="3" s="1"/>
  <c r="U25" i="3"/>
  <c r="P51" i="3" s="1"/>
  <c r="V25" i="3"/>
  <c r="W25" i="3"/>
  <c r="Q51" i="3" s="1"/>
  <c r="X25" i="3"/>
  <c r="P59" i="3" s="1"/>
  <c r="Y25" i="3"/>
  <c r="Z25" i="3"/>
  <c r="Q59" i="3" s="1"/>
  <c r="AA25" i="3"/>
  <c r="O2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8BE6F38-EEBB-45C8-95B2-CF7BA76440B2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1A33612-23CD-47E5-85A5-0A27FA10B7A6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84A2D63-2F19-4ECA-8F29-D5C222995E21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57F200C-B1A1-456E-B77D-01F6E27550CB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<sst xmlns="http://schemas.openxmlformats.org/spreadsheetml/2006/main" count="149" uniqueCount="64">
  <si>
    <t>Application: Tecan i-control</t>
  </si>
  <si>
    <t>Tecan i-control , 2.0.10.0</t>
  </si>
  <si>
    <t>Device: infinite 200Pro</t>
  </si>
  <si>
    <t>Serial number: 2001011617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</si>
  <si>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</si>
  <si>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</si>
  <si>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</si>
  <si>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</si>
  <si>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</si>
  <si>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1:03:50 PM</t>
  </si>
  <si>
    <t>System</t>
  </si>
  <si>
    <t>BIOCNB-01294W</t>
  </si>
  <si>
    <t>User</t>
  </si>
  <si>
    <t>BIOCNB-01294W\Administrator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</si>
  <si>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</si>
  <si>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</si>
  <si>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</si>
  <si>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</si>
  <si>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</si>
  <si>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</si>
  <si>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</si>
  <si>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</si>
  <si>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</si>
  <si>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</si>
  <si>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</si>
  <si>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</si>
  <si>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</si>
  <si>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3/29/2023 1:03:50 PM</t>
  </si>
  <si>
    <t>Temperature: 36.9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</si>
  <si>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</si>
  <si>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</si>
  <si>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</si>
  <si>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</si>
  <si>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</si>
  <si>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</si>
  <si>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</si>
  <si>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</si>
  <si>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</si>
  <si>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</si>
  <si>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3/29/2023 1:05:08 PM</t>
  </si>
  <si>
    <t>1:14:28 PM</t>
  </si>
  <si>
    <t>3/29/2023 1:14:28 PM</t>
  </si>
  <si>
    <t>Temperature: 37.4 °C</t>
  </si>
  <si>
    <t>3/29/2023 1:15:46 PM</t>
  </si>
  <si>
    <t>mEq/L</t>
  </si>
  <si>
    <t>2 uL</t>
  </si>
  <si>
    <t>4 uL</t>
  </si>
  <si>
    <t xml:space="preserve">mEq in the reaction mixture </t>
  </si>
  <si>
    <t>abs</t>
  </si>
  <si>
    <t>mEq in the reaction mixture</t>
  </si>
  <si>
    <t>mEq/L plasma</t>
  </si>
  <si>
    <t>average ?</t>
  </si>
  <si>
    <t>V / uL</t>
  </si>
  <si>
    <t>Sample</t>
  </si>
  <si>
    <t>Abs1</t>
  </si>
  <si>
    <t>Abs2</t>
  </si>
  <si>
    <t>Average mEq/L</t>
  </si>
  <si>
    <t>Alternative_average</t>
  </si>
  <si>
    <t>Genotype</t>
  </si>
  <si>
    <t>Temp</t>
  </si>
  <si>
    <t>RT</t>
  </si>
  <si>
    <t>Con</t>
  </si>
  <si>
    <t>Cold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</si>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</sst>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/>
  </cellXfs>
  <cellStyles count="8">
    <cellStyle name="Normal" xfId="0" builtinId="0"/>
    <cellStyle name="Tecan.At.Excel.Attenuation" xfId="6" xr:uid="{E7F8A203-3CA1-445A-97F9-7E8CA5E4F309}"/>
    <cellStyle name="Tecan.At.Excel.AutoGain_0" xfId="7" xr:uid="{A823EC8A-7848-40C4-B516-BBEC5E0AFFC5}"/>
    <cellStyle name="Tecan.At.Excel.Error" xfId="1" xr:uid="{0655160D-4CD0-4AF7-8323-026C057E7865}"/>
    <cellStyle name="Tecan.At.Excel.GFactorAndMeasurementBlank" xfId="5" xr:uid="{89632CAC-8696-4B7A-9984-4C9A290CFED9}"/>
    <cellStyle name="Tecan.At.Excel.GFactorBlank" xfId="3" xr:uid="{F0DA2DDE-B40A-496B-AE7F-5257E688EAED}"/>
    <cellStyle name="Tecan.At.Excel.GFactorReference" xfId="4" xr:uid="{56E6954A-53CB-4658-BCF8-BD9B7E3530C8}"/>
    <cellStyle name="Tecan.At.Excel.MeasurementBlank" xfId="2" xr:uid="{46F1CB5D-3088-4072-97B3-80E1CFC057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absorbance vs. mEq/L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'second reading'!$O$35:$O$41</c:f>
              <c:numCache>
                <c:formatCode>General</c:formatCode>
                <c:ptCount val="7"/>
                <c:pt idx="0">
                  <c:v>0</c:v>
                </c:pt>
                <c:pt idx="1">
                  <c:v>2.5</c:v>
                </c:pt>
                <c:pt idx="2">
                  <c:v>1.25</c:v>
                </c:pt>
                <c:pt idx="3">
                  <c:v>0.625</c:v>
                </c:pt>
                <c:pt idx="4">
                  <c:v>0.313</c:v>
                </c:pt>
                <c:pt idx="5">
                  <c:v>0.156</c:v>
                </c:pt>
                <c:pt idx="6">
                  <c:v>7.8E-2</c:v>
                </c:pt>
              </c:numCache>
            </c:numRef>
          </c:xVal>
          <c:yVal>
            <c:numRef>
              <c:f>'second reading'!$P$35:$P$41</c:f>
              <c:numCache>
                <c:formatCode>General</c:formatCode>
                <c:ptCount val="7"/>
                <c:pt idx="0">
                  <c:v>0</c:v>
                </c:pt>
                <c:pt idx="1">
                  <c:v>0.16353333368897438</c:v>
                </c:pt>
                <c:pt idx="2">
                  <c:v>7.7833333363135651E-2</c:v>
                </c:pt>
                <c:pt idx="3">
                  <c:v>4.5166667550802231E-2</c:v>
                </c:pt>
                <c:pt idx="4">
                  <c:v>2.5933336466550827E-2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7-784D-8B84-D6D36DEBC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415696"/>
        <c:axId val="1022341888"/>
      </c:scatterChart>
      <c:valAx>
        <c:axId val="101641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41888"/>
        <c:crosses val="autoZero"/>
        <c:crossBetween val="midCat"/>
      </c:valAx>
      <c:valAx>
        <c:axId val="10223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1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absorbance</a:t>
            </a:r>
            <a:r>
              <a:rPr lang="pl-PL" baseline="0"/>
              <a:t> vs. mEq in the reaction mixture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83858267716537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'second reading'!$V$35:$V$41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2.5000000000000001E-3</c:v>
                </c:pt>
                <c:pt idx="4">
                  <c:v>1.2520000000000001E-3</c:v>
                </c:pt>
                <c:pt idx="5">
                  <c:v>6.2399999999999999E-4</c:v>
                </c:pt>
                <c:pt idx="6">
                  <c:v>3.1199999999999999E-4</c:v>
                </c:pt>
              </c:numCache>
            </c:numRef>
          </c:xVal>
          <c:yVal>
            <c:numRef>
              <c:f>'second reading'!$W$35:$W$41</c:f>
              <c:numCache>
                <c:formatCode>General</c:formatCode>
                <c:ptCount val="7"/>
                <c:pt idx="0">
                  <c:v>0</c:v>
                </c:pt>
                <c:pt idx="1">
                  <c:v>0.16353333368897438</c:v>
                </c:pt>
                <c:pt idx="2">
                  <c:v>7.7833333363135651E-2</c:v>
                </c:pt>
                <c:pt idx="3">
                  <c:v>4.5166667550802231E-2</c:v>
                </c:pt>
                <c:pt idx="4">
                  <c:v>2.5933336466550827E-2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4-E848-96AC-C7C17BECF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00816"/>
        <c:axId val="1019249712"/>
      </c:scatterChart>
      <c:valAx>
        <c:axId val="96770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49712"/>
        <c:crosses val="autoZero"/>
        <c:crossBetween val="midCat"/>
      </c:valAx>
      <c:valAx>
        <c:axId val="10192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0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34</xdr:row>
      <xdr:rowOff>57150</xdr:rowOff>
    </xdr:from>
    <xdr:to>
      <xdr:col>12</xdr:col>
      <xdr:colOff>215900</xdr:colOff>
      <xdr:row>48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067E856-4AA7-32CC-97E4-62C359B59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666750</xdr:colOff>
      <xdr:row>25</xdr:row>
      <xdr:rowOff>63500</xdr:rowOff>
    </xdr:from>
    <xdr:to>
      <xdr:col>33</xdr:col>
      <xdr:colOff>527050</xdr:colOff>
      <xdr:row>36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A5DFF09-32A0-0157-74BD-9FACD8040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D959-9953-4DFA-B05D-5E81793AA34F}">
  <dimension ref="A1:AB64"/>
  <sheetViews>
    <sheetView topLeftCell="M37" workbookViewId="0">
      <selection activeCell="AB43" sqref="AB43:AB64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45014</v>
      </c>
    </row>
    <row r="6" spans="1:9" x14ac:dyDescent="0.2">
      <c r="A6" t="s">
        <v>8</v>
      </c>
      <c r="B6" s="2" t="s">
        <v>40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17</v>
      </c>
    </row>
    <row r="16" spans="1:9" x14ac:dyDescent="0.2">
      <c r="A16" t="s">
        <v>18</v>
      </c>
      <c r="E16" t="s">
        <v>19</v>
      </c>
    </row>
    <row r="17" spans="1:27" x14ac:dyDescent="0.2">
      <c r="A17" t="s">
        <v>20</v>
      </c>
      <c r="E17">
        <v>550</v>
      </c>
      <c r="F17" t="s">
        <v>21</v>
      </c>
    </row>
    <row r="18" spans="1:27" x14ac:dyDescent="0.2">
      <c r="A18" t="s">
        <v>22</v>
      </c>
      <c r="E18">
        <v>9</v>
      </c>
      <c r="F18" t="s">
        <v>21</v>
      </c>
    </row>
    <row r="19" spans="1:27" x14ac:dyDescent="0.2">
      <c r="A19" t="s">
        <v>23</v>
      </c>
      <c r="E19">
        <v>25</v>
      </c>
    </row>
    <row r="20" spans="1:27" x14ac:dyDescent="0.2">
      <c r="A20" t="s">
        <v>24</v>
      </c>
      <c r="E20">
        <v>0</v>
      </c>
      <c r="F20" t="s">
        <v>25</v>
      </c>
    </row>
    <row r="21" spans="1:27" x14ac:dyDescent="0.2">
      <c r="A21" t="s">
        <v>26</v>
      </c>
      <c r="B21" s="2" t="s">
        <v>41</v>
      </c>
    </row>
    <row r="23" spans="1:27" x14ac:dyDescent="0.2">
      <c r="B23" t="s">
        <v>42</v>
      </c>
    </row>
    <row r="24" spans="1:27" ht="16" thickBot="1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7" x14ac:dyDescent="0.2">
      <c r="A25" s="3" t="s">
        <v>30</v>
      </c>
      <c r="B25">
        <v>5.4000001400709152E-2</v>
      </c>
      <c r="C25">
        <v>5.4099999368190765E-2</v>
      </c>
      <c r="D25">
        <v>5.4200001060962677E-2</v>
      </c>
      <c r="E25">
        <v>8.789999783039093E-2</v>
      </c>
      <c r="F25">
        <v>8.789999783039093E-2</v>
      </c>
      <c r="G25">
        <v>0.12520000338554382</v>
      </c>
      <c r="H25">
        <v>9.6000000834465027E-2</v>
      </c>
      <c r="I25">
        <v>9.7599998116493225E-2</v>
      </c>
      <c r="J25">
        <v>0.14159999787807465</v>
      </c>
      <c r="K25">
        <v>0.10019999742507935</v>
      </c>
      <c r="L25">
        <v>0.10220000147819519</v>
      </c>
      <c r="M25">
        <v>0.14839999377727509</v>
      </c>
      <c r="O25" s="4">
        <f>B25-'first reading'!B25</f>
        <v>1.4600001275539398E-2</v>
      </c>
      <c r="P25" s="5">
        <f>C25-'first reading'!C25</f>
        <v>1.4399997889995575E-2</v>
      </c>
      <c r="Q25" s="6">
        <f>D25-'first reading'!D25</f>
        <v>1.4400001615285873E-2</v>
      </c>
      <c r="R25">
        <f>E25-'first reading'!E25</f>
        <v>4.1699998080730438E-2</v>
      </c>
      <c r="S25">
        <f>F25-'first reading'!F25</f>
        <v>4.1299998760223389E-2</v>
      </c>
      <c r="T25">
        <f>G25-'first reading'!G25</f>
        <v>6.9600004702806473E-2</v>
      </c>
      <c r="U25" s="4">
        <f>H25-'first reading'!H25</f>
        <v>5.2099999040365219E-2</v>
      </c>
      <c r="V25" s="5">
        <f>I25-'first reading'!I25</f>
        <v>5.4399996995925903E-2</v>
      </c>
      <c r="W25" s="6">
        <f>J25-'first reading'!J25</f>
        <v>9.5299996435642242E-2</v>
      </c>
      <c r="X25">
        <f>K25-'first reading'!K25</f>
        <v>5.3799998015165329E-2</v>
      </c>
      <c r="Y25">
        <f>L25-'first reading'!L25</f>
        <v>5.4999999701976776E-2</v>
      </c>
      <c r="Z25">
        <f>M25-'first reading'!M25</f>
        <v>9.469999372959137E-2</v>
      </c>
      <c r="AA25">
        <f>N25-'first reading'!N25</f>
        <v>0</v>
      </c>
    </row>
    <row r="26" spans="1:27" x14ac:dyDescent="0.2">
      <c r="A26" s="3" t="s">
        <v>31</v>
      </c>
      <c r="B26">
        <v>0.20219999551773071</v>
      </c>
      <c r="C26">
        <v>0.20790000259876251</v>
      </c>
      <c r="D26">
        <v>0.20430000126361847</v>
      </c>
      <c r="E26">
        <v>7.4199996888637543E-2</v>
      </c>
      <c r="F26">
        <v>7.5599998235702515E-2</v>
      </c>
      <c r="G26">
        <v>9.6299998462200165E-2</v>
      </c>
      <c r="H26">
        <v>6.4699999988079071E-2</v>
      </c>
      <c r="I26">
        <v>8.7700001895427704E-2</v>
      </c>
      <c r="J26">
        <v>0.11829999834299088</v>
      </c>
      <c r="K26">
        <v>8.9299999177455902E-2</v>
      </c>
      <c r="L26">
        <v>8.9800000190734863E-2</v>
      </c>
      <c r="M26">
        <v>0.12229999899864197</v>
      </c>
      <c r="O26" s="7">
        <f>B26-'first reading'!B26</f>
        <v>0.16099999472498894</v>
      </c>
      <c r="P26">
        <f>C26-'first reading'!C26</f>
        <v>0.16680000349879265</v>
      </c>
      <c r="Q26" s="8">
        <f>D26-'first reading'!D26</f>
        <v>0.16280000284314156</v>
      </c>
      <c r="R26">
        <f>E26-'first reading'!E26</f>
        <v>2.6899997144937515E-2</v>
      </c>
      <c r="S26">
        <f>F26-'first reading'!F26</f>
        <v>2.8299998492002487E-2</v>
      </c>
      <c r="T26">
        <f>G26-'first reading'!G26</f>
        <v>4.2700000107288361E-2</v>
      </c>
      <c r="U26" s="13">
        <f>H26-'first reading'!H26</f>
        <v>1.8300000578165054E-2</v>
      </c>
      <c r="V26" s="12">
        <f>I26-'first reading'!I26</f>
        <v>4.1300002485513687E-2</v>
      </c>
      <c r="W26" s="14">
        <f>J26-'first reading'!J26</f>
        <v>6.6499996930360794E-2</v>
      </c>
      <c r="X26">
        <f>K26-'first reading'!K26</f>
        <v>4.1699998080730438E-2</v>
      </c>
      <c r="Y26">
        <f>L26-'first reading'!L26</f>
        <v>4.14000004529953E-2</v>
      </c>
      <c r="Z26">
        <f>M26-'first reading'!M26</f>
        <v>6.6999997943639755E-2</v>
      </c>
    </row>
    <row r="27" spans="1:27" x14ac:dyDescent="0.2">
      <c r="A27" s="3" t="s">
        <v>32</v>
      </c>
      <c r="B27">
        <v>0.12099999934434891</v>
      </c>
      <c r="C27">
        <v>0.12489999830722809</v>
      </c>
      <c r="D27">
        <v>0.11060000211000443</v>
      </c>
      <c r="E27">
        <v>5.9099998325109482E-2</v>
      </c>
      <c r="F27">
        <v>7.4199996888637543E-2</v>
      </c>
      <c r="G27">
        <v>6.7800000309944153E-2</v>
      </c>
      <c r="H27">
        <v>8.4600001573562622E-2</v>
      </c>
      <c r="I27">
        <v>8.5400000214576721E-2</v>
      </c>
      <c r="J27">
        <v>0.11649999767541885</v>
      </c>
      <c r="K27">
        <v>9.0099997818470001E-2</v>
      </c>
      <c r="L27">
        <v>9.2399999499320984E-2</v>
      </c>
      <c r="M27">
        <v>0.12630000710487366</v>
      </c>
      <c r="O27" s="7">
        <f>B27-'first reading'!B27</f>
        <v>8.0099999904632568E-2</v>
      </c>
      <c r="P27">
        <f>C27-'first reading'!C27</f>
        <v>8.3799999207258224E-2</v>
      </c>
      <c r="Q27" s="8">
        <f>D27-'first reading'!D27</f>
        <v>6.9600000977516174E-2</v>
      </c>
      <c r="R27" s="12">
        <f>E27-'first reading'!E27</f>
        <v>1.1699996888637543E-2</v>
      </c>
      <c r="S27" s="12">
        <f>F27-'first reading'!F27</f>
        <v>2.5899995118379593E-2</v>
      </c>
      <c r="T27" s="12">
        <f>G27-'first reading'!G27</f>
        <v>1.2099999934434891E-2</v>
      </c>
      <c r="U27" s="7">
        <f>H27-'first reading'!H27</f>
        <v>3.5000000149011612E-2</v>
      </c>
      <c r="V27">
        <f>I27-'first reading'!I27</f>
        <v>3.4800000488758087E-2</v>
      </c>
      <c r="W27" s="8">
        <f>J27-'first reading'!J27</f>
        <v>5.5499996989965439E-2</v>
      </c>
      <c r="X27">
        <f>K27-'first reading'!K27</f>
        <v>4.4899996370077133E-2</v>
      </c>
      <c r="Y27">
        <f>L27-'first reading'!L27</f>
        <v>4.6900000423192978E-2</v>
      </c>
      <c r="Z27">
        <f>M27-'first reading'!M27</f>
        <v>7.7000007033348083E-2</v>
      </c>
    </row>
    <row r="28" spans="1:27" x14ac:dyDescent="0.2">
      <c r="A28" s="3" t="s">
        <v>33</v>
      </c>
      <c r="B28">
        <v>8.659999817609787E-2</v>
      </c>
      <c r="C28">
        <v>8.7099999189376831E-2</v>
      </c>
      <c r="D28">
        <v>8.5500001907348633E-2</v>
      </c>
      <c r="E28">
        <v>7.9899996519088745E-2</v>
      </c>
      <c r="F28">
        <v>8.0300003290176392E-2</v>
      </c>
      <c r="G28">
        <v>7.1000002324581146E-2</v>
      </c>
      <c r="H28">
        <v>8.3099998533725739E-2</v>
      </c>
      <c r="I28">
        <v>8.4200002253055573E-2</v>
      </c>
      <c r="J28">
        <v>0.11169999837875366</v>
      </c>
      <c r="K28">
        <v>9.1300003230571747E-2</v>
      </c>
      <c r="L28">
        <v>9.3299999833106995E-2</v>
      </c>
      <c r="M28">
        <v>0.13600000739097595</v>
      </c>
      <c r="O28" s="7">
        <f>B28-'first reading'!B28</f>
        <v>4.5299999415874481E-2</v>
      </c>
      <c r="P28">
        <f>C28-'first reading'!C28</f>
        <v>4.6000000089406967E-2</v>
      </c>
      <c r="Q28" s="8">
        <f>D28-'first reading'!D28</f>
        <v>4.4200003147125244E-2</v>
      </c>
      <c r="R28" s="12">
        <f>E28-'first reading'!E28</f>
        <v>3.4699995070695877E-2</v>
      </c>
      <c r="S28" s="12">
        <f>F28-'first reading'!F28</f>
        <v>3.5200003534555435E-2</v>
      </c>
      <c r="T28" s="12">
        <f>G28-'first reading'!G28</f>
        <v>2.1600000560283661E-2</v>
      </c>
      <c r="U28" s="7">
        <f>H28-'first reading'!H28</f>
        <v>3.7200000137090683E-2</v>
      </c>
      <c r="V28">
        <f>I28-'first reading'!I28</f>
        <v>3.8300003856420517E-2</v>
      </c>
      <c r="W28" s="8">
        <f>J28-'first reading'!J28</f>
        <v>6.0899998992681503E-2</v>
      </c>
      <c r="X28">
        <f>K28-'first reading'!K28</f>
        <v>4.6300001442432404E-2</v>
      </c>
      <c r="Y28">
        <f>L28-'first reading'!L28</f>
        <v>4.8000000417232513E-2</v>
      </c>
      <c r="Z28">
        <f>M28-'first reading'!M28</f>
        <v>8.5700009018182755E-2</v>
      </c>
    </row>
    <row r="29" spans="1:27" x14ac:dyDescent="0.2">
      <c r="A29" s="3" t="s">
        <v>34</v>
      </c>
      <c r="B29">
        <v>6.7100003361701965E-2</v>
      </c>
      <c r="C29">
        <v>6.6600002348423004E-2</v>
      </c>
      <c r="D29">
        <v>6.7100003361701965E-2</v>
      </c>
      <c r="E29">
        <v>7.1900002658367157E-2</v>
      </c>
      <c r="F29">
        <v>7.2200000286102295E-2</v>
      </c>
      <c r="G29">
        <v>7.0799998939037323E-2</v>
      </c>
      <c r="H29">
        <v>7.5599998235702515E-2</v>
      </c>
      <c r="I29">
        <v>7.720000296831131E-2</v>
      </c>
      <c r="J29">
        <v>9.5700003206729889E-2</v>
      </c>
      <c r="K29">
        <v>8.9500002562999725E-2</v>
      </c>
      <c r="L29">
        <v>9.2699997127056122E-2</v>
      </c>
      <c r="M29">
        <v>0.12479999661445618</v>
      </c>
      <c r="O29" s="7">
        <f>B29-'first reading'!B29</f>
        <v>2.6200003921985626E-2</v>
      </c>
      <c r="P29">
        <f>C29-'first reading'!C29</f>
        <v>2.5800000876188278E-2</v>
      </c>
      <c r="Q29" s="8">
        <f>D29-'first reading'!D29</f>
        <v>2.5800004601478577E-2</v>
      </c>
      <c r="R29" s="12">
        <f>E29-'first reading'!E29</f>
        <v>2.5400001555681229E-2</v>
      </c>
      <c r="S29" s="12">
        <f>F29-'first reading'!F29</f>
        <v>2.4700000882148743E-2</v>
      </c>
      <c r="T29" s="12">
        <f>G29-'first reading'!G29</f>
        <v>1.6699999570846558E-2</v>
      </c>
      <c r="U29" s="7">
        <f>H29-'first reading'!H29</f>
        <v>2.7399998158216476E-2</v>
      </c>
      <c r="V29">
        <f>I29-'first reading'!I29</f>
        <v>2.8600003570318222E-2</v>
      </c>
      <c r="W29" s="8">
        <f>J29-'first reading'!J29</f>
        <v>3.9800003170967102E-2</v>
      </c>
      <c r="X29">
        <f>K29-'first reading'!K29</f>
        <v>4.3800003826618195E-2</v>
      </c>
      <c r="Y29">
        <f>L29-'first reading'!L29</f>
        <v>4.6399995684623718E-2</v>
      </c>
      <c r="Z29">
        <f>M29-'first reading'!M29</f>
        <v>7.4399996548891068E-2</v>
      </c>
    </row>
    <row r="30" spans="1:27" x14ac:dyDescent="0.2">
      <c r="A30" s="3" t="s">
        <v>35</v>
      </c>
      <c r="B30">
        <v>5.9599999338388443E-2</v>
      </c>
      <c r="C30">
        <v>5.9799998998641968E-2</v>
      </c>
      <c r="D30">
        <v>6.1099998652935028E-2</v>
      </c>
      <c r="E30">
        <v>8.7099999189376831E-2</v>
      </c>
      <c r="F30">
        <v>7.3799997568130493E-2</v>
      </c>
      <c r="G30">
        <v>0.1200999990105629</v>
      </c>
      <c r="H30">
        <v>7.5499996542930603E-2</v>
      </c>
      <c r="I30">
        <v>7.6200000941753387E-2</v>
      </c>
      <c r="J30">
        <v>9.6199996769428253E-2</v>
      </c>
      <c r="K30">
        <v>8.5000000894069672E-2</v>
      </c>
      <c r="L30">
        <v>8.5799999535083771E-2</v>
      </c>
      <c r="M30">
        <v>0.11519999802112579</v>
      </c>
      <c r="O30" s="7">
        <f>B30-'first reading'!B30</f>
        <v>1.8999997526407242E-2</v>
      </c>
      <c r="P30">
        <f>C30-'first reading'!C30</f>
        <v>1.9099999219179153E-2</v>
      </c>
      <c r="Q30" s="8">
        <f>D30-'first reading'!D30</f>
        <v>1.9999999552965164E-2</v>
      </c>
      <c r="R30">
        <f>E30-'first reading'!E30</f>
        <v>3.529999777674675E-2</v>
      </c>
      <c r="S30">
        <f>F30-'first reading'!F30</f>
        <v>2.0699996501207352E-2</v>
      </c>
      <c r="T30">
        <f>G30-'first reading'!G30</f>
        <v>5.5799998342990875E-2</v>
      </c>
      <c r="U30" s="7">
        <f>H30-'first reading'!H30</f>
        <v>2.9199995100498199E-2</v>
      </c>
      <c r="V30">
        <f>I30-'first reading'!I30</f>
        <v>2.9200002551078796E-2</v>
      </c>
      <c r="W30" s="8">
        <f>J30-'first reading'!J30</f>
        <v>4.3699998408555984E-2</v>
      </c>
      <c r="X30">
        <f>K30-'first reading'!K30</f>
        <v>4.1000001132488251E-2</v>
      </c>
      <c r="Y30">
        <f>L30-'first reading'!L30</f>
        <v>4.1299998760223389E-2</v>
      </c>
      <c r="Z30">
        <f>M30-'first reading'!M30</f>
        <v>6.7699998617172241E-2</v>
      </c>
    </row>
    <row r="31" spans="1:27" x14ac:dyDescent="0.2">
      <c r="A31" s="3" t="s">
        <v>36</v>
      </c>
      <c r="B31">
        <v>5.7000000029802322E-2</v>
      </c>
      <c r="C31">
        <v>5.7799998670816422E-2</v>
      </c>
      <c r="D31">
        <v>5.7599999010562897E-2</v>
      </c>
      <c r="E31">
        <v>0.10719999670982361</v>
      </c>
      <c r="F31">
        <v>0.10769999772310257</v>
      </c>
      <c r="G31">
        <v>0.1590999960899353</v>
      </c>
      <c r="H31">
        <v>7.1800000965595245E-2</v>
      </c>
      <c r="I31">
        <v>7.2300001978874207E-2</v>
      </c>
      <c r="J31">
        <v>8.919999748468399E-2</v>
      </c>
      <c r="K31">
        <v>5.559999868273735E-2</v>
      </c>
      <c r="L31">
        <v>5.5100001394748688E-2</v>
      </c>
      <c r="M31">
        <v>5.5900000035762787E-2</v>
      </c>
      <c r="O31" s="7">
        <f>B31-'first reading'!B31</f>
        <v>1.6399998217821121E-2</v>
      </c>
      <c r="P31">
        <f>C31-'first reading'!C31</f>
        <v>1.6699999570846558E-2</v>
      </c>
      <c r="Q31" s="8">
        <f>D31-'first reading'!D31</f>
        <v>1.5299998223781586E-2</v>
      </c>
      <c r="R31">
        <f>E31-'first reading'!E31</f>
        <v>5.6899998337030411E-2</v>
      </c>
      <c r="S31">
        <f>F31-'first reading'!F31</f>
        <v>5.7199995964765549E-2</v>
      </c>
      <c r="T31">
        <f>G31-'first reading'!G31</f>
        <v>9.9399995058774948E-2</v>
      </c>
      <c r="U31" s="7">
        <f>H31-'first reading'!H31</f>
        <v>2.6700001209974289E-2</v>
      </c>
      <c r="V31">
        <f>I31-'first reading'!I31</f>
        <v>2.720000222325325E-2</v>
      </c>
      <c r="W31" s="8">
        <f>J31-'first reading'!J31</f>
        <v>3.9899997413158417E-2</v>
      </c>
    </row>
    <row r="32" spans="1:27" ht="16" thickBot="1" x14ac:dyDescent="0.25">
      <c r="A32" s="3" t="s">
        <v>37</v>
      </c>
      <c r="B32">
        <v>5.8800000697374344E-2</v>
      </c>
      <c r="C32">
        <v>5.5799998342990875E-2</v>
      </c>
      <c r="D32">
        <v>5.5700000375509262E-2</v>
      </c>
      <c r="E32">
        <v>9.0999998152256012E-2</v>
      </c>
      <c r="F32">
        <v>9.1700002551078796E-2</v>
      </c>
      <c r="G32">
        <v>0.1265999972820282</v>
      </c>
      <c r="H32">
        <v>7.3799997568130493E-2</v>
      </c>
      <c r="I32">
        <v>7.3399998247623444E-2</v>
      </c>
      <c r="J32">
        <v>9.1700002551078796E-2</v>
      </c>
      <c r="K32">
        <v>5.5500000715255737E-2</v>
      </c>
      <c r="L32">
        <v>5.5500000715255737E-2</v>
      </c>
      <c r="M32">
        <v>5.6000001728534698E-2</v>
      </c>
      <c r="O32" s="9">
        <f>B32-'first reading'!B32</f>
        <v>1.7599999904632568E-2</v>
      </c>
      <c r="P32" s="10">
        <f>C32-'first reading'!C32</f>
        <v>1.4799997210502625E-2</v>
      </c>
      <c r="Q32" s="11">
        <f>D32-'first reading'!D32</f>
        <v>1.4400001615285873E-2</v>
      </c>
      <c r="R32">
        <f>E32-'first reading'!E32</f>
        <v>4.4099997729063034E-2</v>
      </c>
      <c r="S32">
        <f>F32-'first reading'!F32</f>
        <v>4.4600002467632294E-2</v>
      </c>
      <c r="T32">
        <f>G32-'first reading'!G32</f>
        <v>7.3999997228384018E-2</v>
      </c>
      <c r="U32" s="9">
        <f>H32-'first reading'!H32</f>
        <v>2.8699997812509537E-2</v>
      </c>
      <c r="V32" s="10">
        <f>I32-'first reading'!I32</f>
        <v>2.8699997812509537E-2</v>
      </c>
      <c r="W32" s="11">
        <f>J32-'first reading'!J32</f>
        <v>4.2600002139806747E-2</v>
      </c>
    </row>
    <row r="33" spans="1:28" x14ac:dyDescent="0.2">
      <c r="R33" t="s">
        <v>45</v>
      </c>
      <c r="S33" t="s">
        <v>46</v>
      </c>
    </row>
    <row r="34" spans="1:28" ht="64" x14ac:dyDescent="0.2">
      <c r="R34" t="s">
        <v>44</v>
      </c>
      <c r="U34" t="s">
        <v>52</v>
      </c>
      <c r="V34" s="16" t="s">
        <v>47</v>
      </c>
      <c r="W34" t="s">
        <v>48</v>
      </c>
    </row>
    <row r="35" spans="1:28" x14ac:dyDescent="0.2">
      <c r="O35">
        <v>0</v>
      </c>
      <c r="P35">
        <v>0</v>
      </c>
      <c r="U35">
        <v>0</v>
      </c>
      <c r="V35">
        <v>0</v>
      </c>
      <c r="W35">
        <f>P35</f>
        <v>0</v>
      </c>
    </row>
    <row r="36" spans="1:28" x14ac:dyDescent="0.2">
      <c r="O36">
        <v>2.5</v>
      </c>
      <c r="P36">
        <f>AVERAGE(O26:Q26)</f>
        <v>0.16353333368897438</v>
      </c>
      <c r="U36">
        <v>4</v>
      </c>
      <c r="V36">
        <f>(2.5/1000)*U36</f>
        <v>0.01</v>
      </c>
      <c r="W36">
        <f t="shared" ref="W36:W39" si="0">P36</f>
        <v>0.16353333368897438</v>
      </c>
    </row>
    <row r="37" spans="1:28" x14ac:dyDescent="0.2">
      <c r="A37" t="s">
        <v>38</v>
      </c>
      <c r="B37" s="2" t="s">
        <v>43</v>
      </c>
      <c r="O37">
        <v>1.25</v>
      </c>
      <c r="P37">
        <f>AVERAGE(O27:Q27)</f>
        <v>7.7833333363135651E-2</v>
      </c>
      <c r="U37">
        <v>4</v>
      </c>
      <c r="V37">
        <f>(1.25/1000)*U37</f>
        <v>5.0000000000000001E-3</v>
      </c>
      <c r="W37">
        <f t="shared" si="0"/>
        <v>7.7833333363135651E-2</v>
      </c>
    </row>
    <row r="38" spans="1:28" x14ac:dyDescent="0.2">
      <c r="O38">
        <v>0.625</v>
      </c>
      <c r="P38">
        <f>AVERAGE(O28:Q28)</f>
        <v>4.5166667550802231E-2</v>
      </c>
      <c r="U38">
        <v>4</v>
      </c>
      <c r="V38">
        <f>(O38/1000)*U38</f>
        <v>2.5000000000000001E-3</v>
      </c>
      <c r="W38">
        <f t="shared" si="0"/>
        <v>4.5166667550802231E-2</v>
      </c>
    </row>
    <row r="39" spans="1:28" x14ac:dyDescent="0.2">
      <c r="O39">
        <v>0.313</v>
      </c>
      <c r="P39">
        <f>AVERAGE(O29:Q29)</f>
        <v>2.5933336466550827E-2</v>
      </c>
      <c r="U39">
        <v>4</v>
      </c>
      <c r="V39">
        <f t="shared" ref="V39:V41" si="1">(O39/1000)*U39</f>
        <v>1.2520000000000001E-3</v>
      </c>
      <c r="W39">
        <f t="shared" si="0"/>
        <v>2.5933336466550827E-2</v>
      </c>
    </row>
    <row r="40" spans="1:28" x14ac:dyDescent="0.2">
      <c r="O40">
        <v>0.156</v>
      </c>
      <c r="U40">
        <v>4</v>
      </c>
      <c r="V40">
        <f t="shared" si="1"/>
        <v>6.2399999999999999E-4</v>
      </c>
    </row>
    <row r="41" spans="1:28" x14ac:dyDescent="0.2">
      <c r="O41">
        <v>7.8E-2</v>
      </c>
      <c r="R41" t="s">
        <v>45</v>
      </c>
      <c r="S41" t="s">
        <v>46</v>
      </c>
      <c r="U41">
        <v>4</v>
      </c>
      <c r="V41">
        <f t="shared" si="1"/>
        <v>3.1199999999999999E-4</v>
      </c>
    </row>
    <row r="42" spans="1:28" ht="64" x14ac:dyDescent="0.2">
      <c r="R42" t="s">
        <v>44</v>
      </c>
      <c r="S42" t="s">
        <v>44</v>
      </c>
      <c r="X42" s="16" t="s">
        <v>47</v>
      </c>
      <c r="Y42" s="16" t="s">
        <v>49</v>
      </c>
      <c r="Z42" s="16" t="s">
        <v>50</v>
      </c>
      <c r="AB42" s="16" t="s">
        <v>51</v>
      </c>
    </row>
    <row r="43" spans="1:28" x14ac:dyDescent="0.2">
      <c r="O43">
        <v>1</v>
      </c>
      <c r="P43">
        <f t="shared" ref="P43:P50" si="2">AVERAGE(R25:S25)</f>
        <v>4.1499998420476913E-2</v>
      </c>
      <c r="Q43">
        <f>T25</f>
        <v>6.9600004702806473E-2</v>
      </c>
      <c r="R43">
        <f>(P43-0.0026)/0.0639</f>
        <v>0.60876366855206443</v>
      </c>
      <c r="S43">
        <f>(Q43-0.0026)/0.0639</f>
        <v>1.0485133756307741</v>
      </c>
      <c r="X43">
        <f>(P43-0.0026)/15.971</f>
        <v>2.4356645432644739E-3</v>
      </c>
      <c r="Y43">
        <f>(Q43-0.0026)/15.971</f>
        <v>4.1951039197800051E-3</v>
      </c>
      <c r="Z43">
        <f>(X43/2)*1000</f>
        <v>1.217832271632237</v>
      </c>
      <c r="AA43">
        <f>(Y43/4)*1000</f>
        <v>1.0487759799450014</v>
      </c>
      <c r="AB43">
        <f t="shared" ref="AB43:AB64" si="3">AVERAGE(Z43:AA43)</f>
        <v>1.1333041257886192</v>
      </c>
    </row>
    <row r="44" spans="1:28" x14ac:dyDescent="0.2">
      <c r="O44">
        <v>2</v>
      </c>
      <c r="P44">
        <f t="shared" si="2"/>
        <v>2.7599997818470001E-2</v>
      </c>
      <c r="Q44">
        <f t="shared" ref="Q44:Q50" si="4">T26</f>
        <v>4.2700000107288361E-2</v>
      </c>
      <c r="R44">
        <f t="shared" ref="R44:R64" si="5">(P44-0.0026)/0.0639</f>
        <v>0.39123627258951493</v>
      </c>
      <c r="S44">
        <f t="shared" ref="S44:S64" si="6">(Q44-0.0026)/0.0639</f>
        <v>0.62754303767274433</v>
      </c>
      <c r="X44">
        <f t="shared" ref="X44:X64" si="7">(P44-0.0026)/15.971</f>
        <v>1.5653370370339993E-3</v>
      </c>
      <c r="Y44">
        <f t="shared" ref="Y44:Y64" si="8">(Q44-0.0026)/15.971</f>
        <v>2.5108008332157261E-3</v>
      </c>
      <c r="Z44">
        <f t="shared" ref="Z44:Z64" si="9">(X44/2)*1000</f>
        <v>0.7826685185169997</v>
      </c>
      <c r="AA44">
        <f t="shared" ref="AA44:AA64" si="10">(Y44/4)*1000</f>
        <v>0.62770020830393158</v>
      </c>
      <c r="AB44">
        <f t="shared" si="3"/>
        <v>0.70518436341046564</v>
      </c>
    </row>
    <row r="45" spans="1:28" x14ac:dyDescent="0.2">
      <c r="O45">
        <v>3</v>
      </c>
      <c r="P45" s="12">
        <f t="shared" si="2"/>
        <v>1.8799996003508568E-2</v>
      </c>
      <c r="Q45" s="12">
        <f t="shared" si="4"/>
        <v>1.2099999934434891E-2</v>
      </c>
      <c r="R45" s="12">
        <f t="shared" si="5"/>
        <v>0.25352106421766152</v>
      </c>
      <c r="S45" s="12">
        <f t="shared" si="6"/>
        <v>0.14866979553106247</v>
      </c>
      <c r="X45">
        <f t="shared" si="7"/>
        <v>1.0143382382761612E-3</v>
      </c>
      <c r="Y45">
        <f t="shared" si="8"/>
        <v>5.9482812187307559E-4</v>
      </c>
      <c r="Z45" s="12">
        <f t="shared" si="9"/>
        <v>0.5071691191380806</v>
      </c>
      <c r="AA45" s="12">
        <f t="shared" si="10"/>
        <v>0.14870703046826889</v>
      </c>
      <c r="AB45">
        <f t="shared" si="3"/>
        <v>0.32793807480317472</v>
      </c>
    </row>
    <row r="46" spans="1:28" x14ac:dyDescent="0.2">
      <c r="O46">
        <v>4</v>
      </c>
      <c r="P46" s="12">
        <f t="shared" si="2"/>
        <v>3.4949999302625656E-2</v>
      </c>
      <c r="Q46" s="15">
        <f t="shared" si="4"/>
        <v>2.1600000560283661E-2</v>
      </c>
      <c r="R46" s="12">
        <f t="shared" si="5"/>
        <v>0.5062597699941418</v>
      </c>
      <c r="S46" s="15">
        <f t="shared" si="6"/>
        <v>0.29733960188237346</v>
      </c>
      <c r="X46">
        <f t="shared" si="7"/>
        <v>2.0255462590085568E-3</v>
      </c>
      <c r="Y46">
        <f t="shared" si="8"/>
        <v>1.1896562870379853E-3</v>
      </c>
      <c r="Z46" s="12">
        <f t="shared" si="9"/>
        <v>1.0127731295042783</v>
      </c>
      <c r="AA46" s="15">
        <f t="shared" si="10"/>
        <v>0.2974140717594963</v>
      </c>
      <c r="AB46">
        <f t="shared" si="3"/>
        <v>0.65509360063188726</v>
      </c>
    </row>
    <row r="47" spans="1:28" x14ac:dyDescent="0.2">
      <c r="O47">
        <v>5</v>
      </c>
      <c r="P47" s="12">
        <f t="shared" si="2"/>
        <v>2.5050001218914986E-2</v>
      </c>
      <c r="Q47" s="15">
        <f t="shared" si="4"/>
        <v>1.6699999570846558E-2</v>
      </c>
      <c r="R47" s="12">
        <f t="shared" si="5"/>
        <v>0.35133022251823143</v>
      </c>
      <c r="S47" s="15">
        <f t="shared" si="6"/>
        <v>0.22065727027928886</v>
      </c>
      <c r="X47">
        <f t="shared" si="7"/>
        <v>1.4056728582377425E-3</v>
      </c>
      <c r="Y47">
        <f t="shared" si="8"/>
        <v>8.8285013905494694E-4</v>
      </c>
      <c r="Z47" s="12">
        <f t="shared" si="9"/>
        <v>0.70283642911887123</v>
      </c>
      <c r="AA47" s="15">
        <f t="shared" si="10"/>
        <v>0.22071253476373673</v>
      </c>
      <c r="AB47">
        <f t="shared" si="3"/>
        <v>0.46177448194130399</v>
      </c>
    </row>
    <row r="48" spans="1:28" x14ac:dyDescent="0.2">
      <c r="O48">
        <v>6</v>
      </c>
      <c r="P48">
        <f t="shared" si="2"/>
        <v>2.7999997138977051E-2</v>
      </c>
      <c r="Q48">
        <f t="shared" si="4"/>
        <v>5.5799998342990875E-2</v>
      </c>
      <c r="R48">
        <f t="shared" si="5"/>
        <v>0.39749604286349066</v>
      </c>
      <c r="S48">
        <f t="shared" si="6"/>
        <v>0.8325508347885896</v>
      </c>
      <c r="X48">
        <f t="shared" si="7"/>
        <v>1.5903823892666116E-3</v>
      </c>
      <c r="Y48">
        <f t="shared" si="8"/>
        <v>3.3310374017275612E-3</v>
      </c>
      <c r="Z48">
        <f t="shared" si="9"/>
        <v>0.79519119463330579</v>
      </c>
      <c r="AA48">
        <f t="shared" si="10"/>
        <v>0.83275935043189031</v>
      </c>
      <c r="AB48">
        <f t="shared" si="3"/>
        <v>0.81397527253259805</v>
      </c>
    </row>
    <row r="49" spans="15:28" x14ac:dyDescent="0.2">
      <c r="O49">
        <v>7</v>
      </c>
      <c r="P49">
        <f t="shared" si="2"/>
        <v>5.704999715089798E-2</v>
      </c>
      <c r="Q49">
        <f t="shared" si="4"/>
        <v>9.9399995058774948E-2</v>
      </c>
      <c r="R49">
        <f t="shared" si="5"/>
        <v>0.85211263146945204</v>
      </c>
      <c r="S49">
        <f t="shared" si="6"/>
        <v>1.5148669023282464</v>
      </c>
      <c r="X49">
        <f t="shared" si="7"/>
        <v>3.4093041857678279E-3</v>
      </c>
      <c r="Y49">
        <f t="shared" si="8"/>
        <v>6.0609852268971847E-3</v>
      </c>
      <c r="Z49">
        <f t="shared" si="9"/>
        <v>1.7046520928839139</v>
      </c>
      <c r="AA49">
        <f t="shared" si="10"/>
        <v>1.5152463067242963</v>
      </c>
      <c r="AB49">
        <f t="shared" si="3"/>
        <v>1.6099491998041051</v>
      </c>
    </row>
    <row r="50" spans="15:28" x14ac:dyDescent="0.2">
      <c r="O50">
        <v>8</v>
      </c>
      <c r="P50">
        <f t="shared" si="2"/>
        <v>4.4350000098347664E-2</v>
      </c>
      <c r="Q50">
        <f t="shared" si="4"/>
        <v>7.3999997228384018E-2</v>
      </c>
      <c r="R50">
        <f t="shared" si="5"/>
        <v>0.65336463377695875</v>
      </c>
      <c r="S50">
        <f t="shared" si="6"/>
        <v>1.1173708486445073</v>
      </c>
      <c r="X50">
        <f t="shared" si="7"/>
        <v>2.6141130861153132E-3</v>
      </c>
      <c r="Y50">
        <f t="shared" si="8"/>
        <v>4.4706027943387395E-3</v>
      </c>
      <c r="Z50">
        <f t="shared" si="9"/>
        <v>1.3070565430576566</v>
      </c>
      <c r="AA50">
        <f t="shared" si="10"/>
        <v>1.1176506985846848</v>
      </c>
      <c r="AB50">
        <f t="shared" si="3"/>
        <v>1.2123536208211707</v>
      </c>
    </row>
    <row r="51" spans="15:28" x14ac:dyDescent="0.2">
      <c r="O51">
        <v>9</v>
      </c>
      <c r="P51">
        <f t="shared" ref="P51:P58" si="11">AVERAGE(U25:V25)</f>
        <v>5.3249998018145561E-2</v>
      </c>
      <c r="Q51">
        <f>W25</f>
        <v>9.5299996435642242E-2</v>
      </c>
      <c r="R51">
        <f t="shared" si="5"/>
        <v>0.79264472641855344</v>
      </c>
      <c r="S51">
        <f t="shared" si="6"/>
        <v>1.4507041695718661</v>
      </c>
      <c r="X51">
        <f t="shared" si="7"/>
        <v>3.1713729896778887E-3</v>
      </c>
      <c r="Y51">
        <f t="shared" si="8"/>
        <v>5.8042700166327866E-3</v>
      </c>
      <c r="Z51">
        <f t="shared" si="9"/>
        <v>1.5856864948389444</v>
      </c>
      <c r="AA51">
        <f t="shared" si="10"/>
        <v>1.4510675041581966</v>
      </c>
      <c r="AB51">
        <f t="shared" si="3"/>
        <v>1.5183769994985705</v>
      </c>
    </row>
    <row r="52" spans="15:28" x14ac:dyDescent="0.2">
      <c r="O52">
        <v>10</v>
      </c>
      <c r="P52" s="12">
        <f t="shared" si="11"/>
        <v>2.9800001531839371E-2</v>
      </c>
      <c r="Q52" s="12">
        <f t="shared" ref="Q52:Q58" si="12">W26</f>
        <v>6.6499996930360794E-2</v>
      </c>
      <c r="R52" s="12">
        <f t="shared" si="5"/>
        <v>0.42566512569388693</v>
      </c>
      <c r="S52" s="12">
        <f t="shared" si="6"/>
        <v>0.99999995196182767</v>
      </c>
      <c r="X52">
        <f t="shared" si="7"/>
        <v>1.7030869408201973E-3</v>
      </c>
      <c r="Y52">
        <f t="shared" si="8"/>
        <v>4.0010016235903067E-3</v>
      </c>
      <c r="Z52" s="12">
        <f t="shared" si="9"/>
        <v>0.85154347041009859</v>
      </c>
      <c r="AA52" s="12">
        <f t="shared" si="10"/>
        <v>1.0002504058975767</v>
      </c>
      <c r="AB52">
        <f t="shared" si="3"/>
        <v>0.92589693815383767</v>
      </c>
    </row>
    <row r="53" spans="15:28" x14ac:dyDescent="0.2">
      <c r="O53">
        <v>11</v>
      </c>
      <c r="P53">
        <f t="shared" si="11"/>
        <v>3.490000031888485E-2</v>
      </c>
      <c r="Q53">
        <f t="shared" si="12"/>
        <v>5.5499996989965439E-2</v>
      </c>
      <c r="R53">
        <f t="shared" si="5"/>
        <v>0.50547731328458301</v>
      </c>
      <c r="S53">
        <f t="shared" si="6"/>
        <v>0.82785597793373145</v>
      </c>
      <c r="X53">
        <f t="shared" si="7"/>
        <v>2.022415648292834E-3</v>
      </c>
      <c r="Y53">
        <f t="shared" si="8"/>
        <v>3.312253270926394E-3</v>
      </c>
      <c r="Z53">
        <f t="shared" si="9"/>
        <v>1.0112078241464171</v>
      </c>
      <c r="AA53">
        <f t="shared" si="10"/>
        <v>0.82806331773159847</v>
      </c>
      <c r="AB53">
        <f t="shared" si="3"/>
        <v>0.91963557093900783</v>
      </c>
    </row>
    <row r="54" spans="15:28" x14ac:dyDescent="0.2">
      <c r="O54">
        <v>12</v>
      </c>
      <c r="P54">
        <f t="shared" si="11"/>
        <v>3.77500019967556E-2</v>
      </c>
      <c r="Q54">
        <f t="shared" si="12"/>
        <v>6.0899998992681503E-2</v>
      </c>
      <c r="R54">
        <f t="shared" si="5"/>
        <v>0.55007827850947733</v>
      </c>
      <c r="S54">
        <f t="shared" si="6"/>
        <v>0.91236305152866204</v>
      </c>
      <c r="X54">
        <f t="shared" si="7"/>
        <v>2.2008641911436728E-3</v>
      </c>
      <c r="Y54">
        <f t="shared" si="8"/>
        <v>3.6503662258269053E-3</v>
      </c>
      <c r="Z54">
        <f t="shared" si="9"/>
        <v>1.1004320955718363</v>
      </c>
      <c r="AA54">
        <f t="shared" si="10"/>
        <v>0.91259155645672629</v>
      </c>
      <c r="AB54">
        <f t="shared" si="3"/>
        <v>1.0065118260142814</v>
      </c>
    </row>
    <row r="55" spans="15:28" x14ac:dyDescent="0.2">
      <c r="O55">
        <v>13</v>
      </c>
      <c r="P55">
        <f t="shared" si="11"/>
        <v>2.8000000864267349E-2</v>
      </c>
      <c r="Q55">
        <f t="shared" si="12"/>
        <v>3.9800003170967102E-2</v>
      </c>
      <c r="R55">
        <f t="shared" si="5"/>
        <v>0.39749610116224338</v>
      </c>
      <c r="S55">
        <f t="shared" si="6"/>
        <v>0.58215967403704394</v>
      </c>
      <c r="X55">
        <f t="shared" si="7"/>
        <v>1.5903826225200271E-3</v>
      </c>
      <c r="Y55">
        <f t="shared" si="8"/>
        <v>2.3292219129025797E-3</v>
      </c>
      <c r="Z55">
        <f t="shared" si="9"/>
        <v>0.79519131126001352</v>
      </c>
      <c r="AA55">
        <f t="shared" si="10"/>
        <v>0.58230547822564493</v>
      </c>
      <c r="AB55">
        <f t="shared" si="3"/>
        <v>0.68874839474282923</v>
      </c>
    </row>
    <row r="56" spans="15:28" x14ac:dyDescent="0.2">
      <c r="O56">
        <v>14</v>
      </c>
      <c r="P56">
        <f t="shared" si="11"/>
        <v>2.9199998825788498E-2</v>
      </c>
      <c r="Q56">
        <f t="shared" si="12"/>
        <v>4.3699998408555984E-2</v>
      </c>
      <c r="R56">
        <f t="shared" si="5"/>
        <v>0.41627541198417056</v>
      </c>
      <c r="S56">
        <f t="shared" si="6"/>
        <v>0.64319246335768365</v>
      </c>
      <c r="X56">
        <f t="shared" si="7"/>
        <v>1.6655186792178635E-3</v>
      </c>
      <c r="Y56">
        <f t="shared" si="8"/>
        <v>2.5734142137972568E-3</v>
      </c>
      <c r="Z56">
        <f t="shared" si="9"/>
        <v>0.83275933960893178</v>
      </c>
      <c r="AA56">
        <f t="shared" si="10"/>
        <v>0.64335355344931422</v>
      </c>
      <c r="AB56">
        <f t="shared" si="3"/>
        <v>0.73805644652912306</v>
      </c>
    </row>
    <row r="57" spans="15:28" x14ac:dyDescent="0.2">
      <c r="O57">
        <v>15</v>
      </c>
      <c r="P57">
        <f t="shared" si="11"/>
        <v>2.695000171661377E-2</v>
      </c>
      <c r="Q57">
        <f t="shared" si="12"/>
        <v>3.9899997413158417E-2</v>
      </c>
      <c r="R57">
        <f t="shared" si="5"/>
        <v>0.38106418961836891</v>
      </c>
      <c r="S57">
        <f t="shared" si="6"/>
        <v>0.5837245291574088</v>
      </c>
      <c r="X57">
        <f t="shared" si="7"/>
        <v>1.5246385145960661E-3</v>
      </c>
      <c r="Y57">
        <f t="shared" si="8"/>
        <v>2.3354829010806097E-3</v>
      </c>
      <c r="Z57">
        <f t="shared" si="9"/>
        <v>0.76231925729803307</v>
      </c>
      <c r="AA57">
        <f t="shared" si="10"/>
        <v>0.58387072527015238</v>
      </c>
      <c r="AB57">
        <f t="shared" si="3"/>
        <v>0.67309499128409267</v>
      </c>
    </row>
    <row r="58" spans="15:28" x14ac:dyDescent="0.2">
      <c r="O58">
        <v>16</v>
      </c>
      <c r="P58">
        <f t="shared" si="11"/>
        <v>2.8699997812509537E-2</v>
      </c>
      <c r="Q58">
        <f t="shared" si="12"/>
        <v>4.2600002139806747E-2</v>
      </c>
      <c r="R58">
        <f t="shared" si="5"/>
        <v>0.40845066999232454</v>
      </c>
      <c r="S58">
        <f t="shared" si="6"/>
        <v>0.62597812425362676</v>
      </c>
      <c r="X58">
        <f t="shared" si="7"/>
        <v>1.6342118723003906E-3</v>
      </c>
      <c r="Y58">
        <f t="shared" si="8"/>
        <v>2.5045396117842809E-3</v>
      </c>
      <c r="Z58">
        <f t="shared" si="9"/>
        <v>0.81710593615019522</v>
      </c>
      <c r="AA58">
        <f t="shared" si="10"/>
        <v>0.62613490294607022</v>
      </c>
      <c r="AB58">
        <f t="shared" si="3"/>
        <v>0.72162041954813272</v>
      </c>
    </row>
    <row r="59" spans="15:28" x14ac:dyDescent="0.2">
      <c r="O59">
        <v>17</v>
      </c>
      <c r="P59">
        <f t="shared" ref="P59:P64" si="13">AVERAGE(X25:Y25)</f>
        <v>5.4399998858571053E-2</v>
      </c>
      <c r="Q59">
        <f>Z25</f>
        <v>9.469999372959137E-2</v>
      </c>
      <c r="R59">
        <f t="shared" si="5"/>
        <v>0.81064160968029819</v>
      </c>
      <c r="S59">
        <f t="shared" si="6"/>
        <v>1.4413144558621498</v>
      </c>
      <c r="X59">
        <f t="shared" si="7"/>
        <v>3.2433785522867106E-3</v>
      </c>
      <c r="Y59">
        <f t="shared" si="8"/>
        <v>5.766701755030453E-3</v>
      </c>
      <c r="Z59">
        <f t="shared" si="9"/>
        <v>1.6216892761433552</v>
      </c>
      <c r="AA59">
        <f t="shared" si="10"/>
        <v>1.4416754387576132</v>
      </c>
      <c r="AB59">
        <f t="shared" si="3"/>
        <v>1.5316823574504843</v>
      </c>
    </row>
    <row r="60" spans="15:28" x14ac:dyDescent="0.2">
      <c r="O60">
        <v>18</v>
      </c>
      <c r="P60">
        <f t="shared" si="13"/>
        <v>4.1549999266862869E-2</v>
      </c>
      <c r="Q60">
        <f t="shared" ref="Q60:Q64" si="14">Z26</f>
        <v>6.6999997943639755E-2</v>
      </c>
      <c r="R60">
        <f t="shared" si="5"/>
        <v>0.60954615441099957</v>
      </c>
      <c r="S60">
        <f t="shared" si="6"/>
        <v>1.0078246939536737</v>
      </c>
      <c r="X60">
        <f t="shared" si="7"/>
        <v>2.4387952706069046E-3</v>
      </c>
      <c r="Y60">
        <f t="shared" si="8"/>
        <v>4.0323084305077797E-3</v>
      </c>
      <c r="Z60">
        <f t="shared" si="9"/>
        <v>1.2193976353034524</v>
      </c>
      <c r="AA60">
        <f t="shared" si="10"/>
        <v>1.008077107626945</v>
      </c>
      <c r="AB60">
        <f t="shared" si="3"/>
        <v>1.1137373714651986</v>
      </c>
    </row>
    <row r="61" spans="15:28" x14ac:dyDescent="0.2">
      <c r="O61">
        <v>19</v>
      </c>
      <c r="P61">
        <f t="shared" si="13"/>
        <v>4.5899998396635056E-2</v>
      </c>
      <c r="Q61">
        <f t="shared" si="14"/>
        <v>7.7000007033348083E-2</v>
      </c>
      <c r="R61">
        <f t="shared" si="5"/>
        <v>0.67762125816330299</v>
      </c>
      <c r="S61">
        <f t="shared" si="6"/>
        <v>1.1643193588943361</v>
      </c>
      <c r="X61">
        <f t="shared" si="7"/>
        <v>2.7111638843300393E-3</v>
      </c>
      <c r="Y61">
        <f t="shared" si="8"/>
        <v>4.6584438690969931E-3</v>
      </c>
      <c r="Z61">
        <f t="shared" si="9"/>
        <v>1.3555819421650197</v>
      </c>
      <c r="AA61">
        <f t="shared" si="10"/>
        <v>1.1646109672742482</v>
      </c>
      <c r="AB61">
        <f t="shared" si="3"/>
        <v>1.2600964547196338</v>
      </c>
    </row>
    <row r="62" spans="15:28" x14ac:dyDescent="0.2">
      <c r="O62">
        <v>20</v>
      </c>
      <c r="P62">
        <f t="shared" si="13"/>
        <v>4.7150000929832458E-2</v>
      </c>
      <c r="Q62">
        <f t="shared" si="14"/>
        <v>8.5700009018182755E-2</v>
      </c>
      <c r="R62">
        <f t="shared" si="5"/>
        <v>0.69718311314291803</v>
      </c>
      <c r="S62">
        <f t="shared" si="6"/>
        <v>1.3004696246976957</v>
      </c>
      <c r="X62">
        <f t="shared" si="7"/>
        <v>2.7894309016237217E-3</v>
      </c>
      <c r="Y62">
        <f t="shared" si="8"/>
        <v>5.2031813297966781E-3</v>
      </c>
      <c r="Z62">
        <f t="shared" si="9"/>
        <v>1.3947154508118609</v>
      </c>
      <c r="AA62">
        <f t="shared" si="10"/>
        <v>1.3007953324491695</v>
      </c>
      <c r="AB62">
        <f t="shared" si="3"/>
        <v>1.3477553916305152</v>
      </c>
    </row>
    <row r="63" spans="15:28" x14ac:dyDescent="0.2">
      <c r="O63">
        <v>21</v>
      </c>
      <c r="P63">
        <f t="shared" si="13"/>
        <v>4.5099999755620956E-2</v>
      </c>
      <c r="Q63">
        <f t="shared" si="14"/>
        <v>7.4399996548891068E-2</v>
      </c>
      <c r="R63">
        <f t="shared" si="5"/>
        <v>0.66510171761535153</v>
      </c>
      <c r="S63">
        <f t="shared" si="6"/>
        <v>1.123630618918483</v>
      </c>
      <c r="X63">
        <f t="shared" si="7"/>
        <v>2.6610731798648148E-3</v>
      </c>
      <c r="Y63">
        <f t="shared" si="8"/>
        <v>4.4956481465713519E-3</v>
      </c>
      <c r="Z63">
        <f t="shared" si="9"/>
        <v>1.3305365899324073</v>
      </c>
      <c r="AA63">
        <f t="shared" si="10"/>
        <v>1.1239120366428379</v>
      </c>
      <c r="AB63">
        <f t="shared" si="3"/>
        <v>1.2272243132876226</v>
      </c>
    </row>
    <row r="64" spans="15:28" x14ac:dyDescent="0.2">
      <c r="O64">
        <v>22</v>
      </c>
      <c r="P64">
        <f t="shared" si="13"/>
        <v>4.114999994635582E-2</v>
      </c>
      <c r="Q64">
        <f t="shared" si="14"/>
        <v>6.7699998617172241E-2</v>
      </c>
      <c r="R64">
        <f t="shared" si="5"/>
        <v>0.60328638413702385</v>
      </c>
      <c r="S64">
        <f t="shared" si="6"/>
        <v>1.0187793210825076</v>
      </c>
      <c r="X64">
        <f t="shared" si="7"/>
        <v>2.4137499183742922E-3</v>
      </c>
      <c r="Y64">
        <f t="shared" si="8"/>
        <v>4.0761379135415589E-3</v>
      </c>
      <c r="Z64">
        <f t="shared" si="9"/>
        <v>1.2068749591871462</v>
      </c>
      <c r="AA64">
        <f t="shared" si="10"/>
        <v>1.0190344783853897</v>
      </c>
      <c r="AB64">
        <f t="shared" si="3"/>
        <v>1.1129547187862681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9B5C-D22B-4048-96C6-38851E64089B}">
  <dimension ref="A1:M37"/>
  <sheetViews>
    <sheetView topLeftCell="A2" workbookViewId="0">
      <selection activeCell="B25" sqref="B25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45014</v>
      </c>
    </row>
    <row r="6" spans="1:9" x14ac:dyDescent="0.2">
      <c r="A6" t="s">
        <v>8</v>
      </c>
      <c r="B6" s="2" t="s">
        <v>9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17</v>
      </c>
    </row>
    <row r="16" spans="1:9" x14ac:dyDescent="0.2">
      <c r="A16" t="s">
        <v>18</v>
      </c>
      <c r="E16" t="s">
        <v>19</v>
      </c>
    </row>
    <row r="17" spans="1:13" x14ac:dyDescent="0.2">
      <c r="A17" t="s">
        <v>20</v>
      </c>
      <c r="E17">
        <v>550</v>
      </c>
      <c r="F17" t="s">
        <v>21</v>
      </c>
    </row>
    <row r="18" spans="1:13" x14ac:dyDescent="0.2">
      <c r="A18" t="s">
        <v>22</v>
      </c>
      <c r="E18">
        <v>9</v>
      </c>
      <c r="F18" t="s">
        <v>21</v>
      </c>
    </row>
    <row r="19" spans="1:13" x14ac:dyDescent="0.2">
      <c r="A19" t="s">
        <v>23</v>
      </c>
      <c r="E19">
        <v>25</v>
      </c>
    </row>
    <row r="20" spans="1:13" x14ac:dyDescent="0.2">
      <c r="A20" t="s">
        <v>24</v>
      </c>
      <c r="E20">
        <v>0</v>
      </c>
      <c r="F20" t="s">
        <v>25</v>
      </c>
    </row>
    <row r="21" spans="1:13" x14ac:dyDescent="0.2">
      <c r="A21" t="s">
        <v>26</v>
      </c>
      <c r="B21" s="2" t="s">
        <v>27</v>
      </c>
    </row>
    <row r="23" spans="1:13" x14ac:dyDescent="0.2">
      <c r="B23" t="s">
        <v>28</v>
      </c>
    </row>
    <row r="24" spans="1:13" x14ac:dyDescent="0.2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">
      <c r="A25" s="3" t="s">
        <v>30</v>
      </c>
      <c r="B25">
        <v>3.9400000125169754E-2</v>
      </c>
      <c r="C25">
        <v>3.970000147819519E-2</v>
      </c>
      <c r="D25">
        <v>3.9799999445676804E-2</v>
      </c>
      <c r="E25">
        <v>4.6199999749660492E-2</v>
      </c>
      <c r="F25">
        <v>4.6599999070167542E-2</v>
      </c>
      <c r="G25">
        <v>5.559999868273735E-2</v>
      </c>
      <c r="H25">
        <v>4.3900001794099808E-2</v>
      </c>
      <c r="I25">
        <v>4.3200001120567322E-2</v>
      </c>
      <c r="J25">
        <v>4.6300001442432404E-2</v>
      </c>
      <c r="K25">
        <v>4.6399999409914017E-2</v>
      </c>
      <c r="L25">
        <v>4.7200001776218414E-2</v>
      </c>
      <c r="M25">
        <v>5.3700000047683716E-2</v>
      </c>
    </row>
    <row r="26" spans="1:13" x14ac:dyDescent="0.2">
      <c r="A26" s="3" t="s">
        <v>31</v>
      </c>
      <c r="B26">
        <v>4.1200000792741776E-2</v>
      </c>
      <c r="C26">
        <v>4.1099999099969864E-2</v>
      </c>
      <c r="D26">
        <v>4.1499998420476913E-2</v>
      </c>
      <c r="E26">
        <v>4.7299999743700027E-2</v>
      </c>
      <c r="F26">
        <v>4.7299999743700027E-2</v>
      </c>
      <c r="G26">
        <v>5.3599998354911804E-2</v>
      </c>
      <c r="H26">
        <v>4.6399999409914017E-2</v>
      </c>
      <c r="I26">
        <v>4.6399999409914017E-2</v>
      </c>
      <c r="J26">
        <v>5.1800001412630081E-2</v>
      </c>
      <c r="K26">
        <v>4.7600001096725464E-2</v>
      </c>
      <c r="L26">
        <v>4.8399999737739563E-2</v>
      </c>
      <c r="M26">
        <v>5.5300001055002213E-2</v>
      </c>
    </row>
    <row r="27" spans="1:13" x14ac:dyDescent="0.2">
      <c r="A27" s="3" t="s">
        <v>32</v>
      </c>
      <c r="B27">
        <v>4.0899999439716339E-2</v>
      </c>
      <c r="C27">
        <v>4.1099999099969864E-2</v>
      </c>
      <c r="D27">
        <v>4.1000001132488251E-2</v>
      </c>
      <c r="E27">
        <v>4.7400001436471939E-2</v>
      </c>
      <c r="F27">
        <v>4.830000177025795E-2</v>
      </c>
      <c r="G27">
        <v>5.5700000375509262E-2</v>
      </c>
      <c r="H27">
        <v>4.960000142455101E-2</v>
      </c>
      <c r="I27">
        <v>5.0599999725818634E-2</v>
      </c>
      <c r="J27">
        <v>6.1000000685453415E-2</v>
      </c>
      <c r="K27">
        <v>4.5200001448392868E-2</v>
      </c>
      <c r="L27">
        <v>4.5499999076128006E-2</v>
      </c>
      <c r="M27">
        <v>4.9300000071525574E-2</v>
      </c>
    </row>
    <row r="28" spans="1:13" x14ac:dyDescent="0.2">
      <c r="A28" s="3" t="s">
        <v>33</v>
      </c>
      <c r="B28">
        <v>4.1299998760223389E-2</v>
      </c>
      <c r="C28">
        <v>4.1099999099969864E-2</v>
      </c>
      <c r="D28">
        <v>4.1299998760223389E-2</v>
      </c>
      <c r="E28">
        <v>4.5200001448392868E-2</v>
      </c>
      <c r="F28">
        <v>4.5099999755620956E-2</v>
      </c>
      <c r="G28">
        <v>4.9400001764297485E-2</v>
      </c>
      <c r="H28">
        <v>4.5899998396635056E-2</v>
      </c>
      <c r="I28">
        <v>4.5899998396635056E-2</v>
      </c>
      <c r="J28">
        <v>5.0799999386072159E-2</v>
      </c>
      <c r="K28">
        <v>4.5000001788139343E-2</v>
      </c>
      <c r="L28">
        <v>4.5299999415874481E-2</v>
      </c>
      <c r="M28">
        <v>5.0299998372793198E-2</v>
      </c>
    </row>
    <row r="29" spans="1:13" x14ac:dyDescent="0.2">
      <c r="A29" s="3" t="s">
        <v>34</v>
      </c>
      <c r="B29">
        <v>4.0899999439716339E-2</v>
      </c>
      <c r="C29">
        <v>4.0800001472234726E-2</v>
      </c>
      <c r="D29">
        <v>4.1299998760223389E-2</v>
      </c>
      <c r="E29">
        <v>4.6500001102685928E-2</v>
      </c>
      <c r="F29">
        <v>4.7499999403953552E-2</v>
      </c>
      <c r="G29">
        <v>5.4099999368190765E-2</v>
      </c>
      <c r="H29">
        <v>4.8200000077486038E-2</v>
      </c>
      <c r="I29">
        <v>4.8599999397993088E-2</v>
      </c>
      <c r="J29">
        <v>5.5900000035762787E-2</v>
      </c>
      <c r="K29">
        <v>4.5699998736381531E-2</v>
      </c>
      <c r="L29">
        <v>4.6300001442432404E-2</v>
      </c>
      <c r="M29">
        <v>5.0400000065565109E-2</v>
      </c>
    </row>
    <row r="30" spans="1:13" x14ac:dyDescent="0.2">
      <c r="A30" s="3" t="s">
        <v>35</v>
      </c>
      <c r="B30">
        <v>4.0600001811981201E-2</v>
      </c>
      <c r="C30">
        <v>4.0699999779462814E-2</v>
      </c>
      <c r="D30">
        <v>4.1099999099969864E-2</v>
      </c>
      <c r="E30">
        <v>5.1800001412630081E-2</v>
      </c>
      <c r="F30">
        <v>5.3100001066923141E-2</v>
      </c>
      <c r="G30">
        <v>6.4300000667572021E-2</v>
      </c>
      <c r="H30">
        <v>4.6300001442432404E-2</v>
      </c>
      <c r="I30">
        <v>4.6999998390674591E-2</v>
      </c>
      <c r="J30">
        <v>5.2499998360872269E-2</v>
      </c>
      <c r="K30">
        <v>4.3999999761581421E-2</v>
      </c>
      <c r="L30">
        <v>4.4500000774860382E-2</v>
      </c>
      <c r="M30">
        <v>4.7499999403953552E-2</v>
      </c>
    </row>
    <row r="31" spans="1:13" x14ac:dyDescent="0.2">
      <c r="A31" s="3" t="s">
        <v>36</v>
      </c>
      <c r="B31">
        <v>4.0600001811981201E-2</v>
      </c>
      <c r="C31">
        <v>4.1099999099969864E-2</v>
      </c>
      <c r="D31">
        <v>4.2300000786781311E-2</v>
      </c>
      <c r="E31">
        <v>5.0299998372793198E-2</v>
      </c>
      <c r="F31">
        <v>5.0500001758337021E-2</v>
      </c>
      <c r="G31">
        <v>5.9700001031160355E-2</v>
      </c>
      <c r="H31">
        <v>4.5099999755620956E-2</v>
      </c>
      <c r="I31">
        <v>4.5099999755620956E-2</v>
      </c>
      <c r="J31">
        <v>4.9300000071525574E-2</v>
      </c>
      <c r="K31">
        <v>4.1200000792741776E-2</v>
      </c>
      <c r="L31">
        <v>4.1000001132488251E-2</v>
      </c>
      <c r="M31">
        <v>4.1000001132488251E-2</v>
      </c>
    </row>
    <row r="32" spans="1:13" x14ac:dyDescent="0.2">
      <c r="A32" s="3" t="s">
        <v>37</v>
      </c>
      <c r="B32">
        <v>4.1200000792741776E-2</v>
      </c>
      <c r="C32">
        <v>4.1000001132488251E-2</v>
      </c>
      <c r="D32">
        <v>4.1299998760223389E-2</v>
      </c>
      <c r="E32">
        <v>4.6900000423192978E-2</v>
      </c>
      <c r="F32">
        <v>4.7100000083446503E-2</v>
      </c>
      <c r="G32">
        <v>5.260000005364418E-2</v>
      </c>
      <c r="H32">
        <v>4.5099999755620956E-2</v>
      </c>
      <c r="I32">
        <v>4.4700000435113907E-2</v>
      </c>
      <c r="J32">
        <v>4.9100000411272049E-2</v>
      </c>
      <c r="K32">
        <v>4.0899999439716339E-2</v>
      </c>
      <c r="L32">
        <v>4.1000001132488251E-2</v>
      </c>
      <c r="M32">
        <v>4.050000011920929E-2</v>
      </c>
    </row>
    <row r="37" spans="1:2" x14ac:dyDescent="0.2">
      <c r="A37" t="s">
        <v>38</v>
      </c>
      <c r="B37" s="2" t="s">
        <v>39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26CF-1706-4A79-B772-71873D44D4D8}">
  <dimension ref="A1:I23"/>
  <sheetViews>
    <sheetView tabSelected="1" workbookViewId="0">
      <selection sqref="A1:I23"/>
    </sheetView>
  </sheetViews>
  <sheetFormatPr baseColWidth="10" defaultColWidth="8.83203125" defaultRowHeight="15" x14ac:dyDescent="0.2"/>
  <cols>
    <col min="6" max="6" width="11.33203125" customWidth="1"/>
  </cols>
  <sheetData>
    <row r="1" spans="1:9" x14ac:dyDescent="0.2">
      <c r="A1" t="s">
        <v>53</v>
      </c>
      <c r="B1" t="s">
        <v>58</v>
      </c>
      <c r="C1" t="s">
        <v>59</v>
      </c>
      <c r="D1" t="s">
        <v>54</v>
      </c>
      <c r="E1" t="s">
        <v>55</v>
      </c>
      <c r="F1" t="s">
        <v>44</v>
      </c>
      <c r="G1" t="s">
        <v>44</v>
      </c>
      <c r="H1" t="s">
        <v>56</v>
      </c>
      <c r="I1" t="s">
        <v>57</v>
      </c>
    </row>
    <row r="2" spans="1:9" x14ac:dyDescent="0.2">
      <c r="A2">
        <v>1</v>
      </c>
      <c r="B2" t="s">
        <v>61</v>
      </c>
      <c r="C2" t="s">
        <v>60</v>
      </c>
      <c r="D2">
        <v>4.1499998420476913E-2</v>
      </c>
      <c r="E2">
        <v>6.9600004702806473E-2</v>
      </c>
      <c r="F2">
        <v>0.60876366855206443</v>
      </c>
      <c r="G2">
        <v>1.0485133756307741</v>
      </c>
      <c r="H2">
        <f>AVERAGE(F2:G2)</f>
        <v>0.82863852209141919</v>
      </c>
      <c r="I2" s="17">
        <v>1.1333040000000001</v>
      </c>
    </row>
    <row r="3" spans="1:9" x14ac:dyDescent="0.2">
      <c r="A3">
        <v>2</v>
      </c>
      <c r="B3" t="s">
        <v>61</v>
      </c>
      <c r="C3" t="s">
        <v>60</v>
      </c>
      <c r="D3">
        <v>2.7599997818470001E-2</v>
      </c>
      <c r="E3">
        <v>4.2700000107288361E-2</v>
      </c>
      <c r="F3">
        <v>0.39123627258951493</v>
      </c>
      <c r="G3">
        <v>0.62754303767274433</v>
      </c>
      <c r="H3">
        <f t="shared" ref="H3:H23" si="0">AVERAGE(F3:G3)</f>
        <v>0.50938965513112966</v>
      </c>
      <c r="I3" s="17">
        <v>0.70518400000000003</v>
      </c>
    </row>
    <row r="4" spans="1:9" x14ac:dyDescent="0.2">
      <c r="A4">
        <v>3</v>
      </c>
      <c r="B4" t="s">
        <v>61</v>
      </c>
      <c r="C4" t="s">
        <v>60</v>
      </c>
      <c r="D4">
        <v>1.8799996003508568E-2</v>
      </c>
      <c r="E4">
        <v>1.2099999934434891E-2</v>
      </c>
      <c r="F4">
        <v>0.25352106421766152</v>
      </c>
      <c r="G4">
        <v>0.14866979553106247</v>
      </c>
      <c r="H4">
        <f t="shared" si="0"/>
        <v>0.20109542987436199</v>
      </c>
      <c r="I4" s="17">
        <v>0.32793800000000001</v>
      </c>
    </row>
    <row r="5" spans="1:9" x14ac:dyDescent="0.2">
      <c r="A5">
        <v>4</v>
      </c>
      <c r="B5" t="s">
        <v>61</v>
      </c>
      <c r="C5" t="s">
        <v>60</v>
      </c>
      <c r="D5">
        <v>3.4949999302625656E-2</v>
      </c>
      <c r="E5">
        <v>2.1600000560283661E-2</v>
      </c>
      <c r="F5">
        <v>0.5062597699941418</v>
      </c>
      <c r="G5">
        <v>0.29733960188237346</v>
      </c>
      <c r="H5">
        <f t="shared" si="0"/>
        <v>0.40179968593825766</v>
      </c>
      <c r="I5" s="17">
        <v>0.65509399999999995</v>
      </c>
    </row>
    <row r="6" spans="1:9" x14ac:dyDescent="0.2">
      <c r="A6">
        <v>5</v>
      </c>
      <c r="B6" t="s">
        <v>61</v>
      </c>
      <c r="C6" t="s">
        <v>60</v>
      </c>
      <c r="D6">
        <v>2.5050001218914986E-2</v>
      </c>
      <c r="E6">
        <v>1.6699999570846558E-2</v>
      </c>
      <c r="F6">
        <v>0.35133022251823143</v>
      </c>
      <c r="G6">
        <v>0.22065727027928886</v>
      </c>
      <c r="H6">
        <f t="shared" si="0"/>
        <v>0.28599374639876013</v>
      </c>
      <c r="I6" s="17">
        <v>0.46177400000000002</v>
      </c>
    </row>
    <row r="7" spans="1:9" x14ac:dyDescent="0.2">
      <c r="A7">
        <v>6</v>
      </c>
      <c r="B7" t="s">
        <v>61</v>
      </c>
      <c r="C7" t="s">
        <v>62</v>
      </c>
      <c r="D7">
        <v>2.7999997138977051E-2</v>
      </c>
      <c r="E7">
        <v>5.5799998342990875E-2</v>
      </c>
      <c r="F7">
        <v>0.39749604286349066</v>
      </c>
      <c r="G7">
        <v>0.8325508347885896</v>
      </c>
      <c r="H7">
        <f t="shared" si="0"/>
        <v>0.61502343882604016</v>
      </c>
      <c r="I7" s="17">
        <v>0.813975</v>
      </c>
    </row>
    <row r="8" spans="1:9" x14ac:dyDescent="0.2">
      <c r="A8">
        <v>7</v>
      </c>
      <c r="B8" t="s">
        <v>61</v>
      </c>
      <c r="C8" t="s">
        <v>62</v>
      </c>
      <c r="D8">
        <v>5.704999715089798E-2</v>
      </c>
      <c r="E8">
        <v>9.9399995058774948E-2</v>
      </c>
      <c r="F8">
        <v>0.85211263146945204</v>
      </c>
      <c r="G8">
        <v>1.5148669023282464</v>
      </c>
      <c r="H8">
        <f t="shared" si="0"/>
        <v>1.1834897668988491</v>
      </c>
      <c r="I8" s="17">
        <v>1.6099490000000001</v>
      </c>
    </row>
    <row r="9" spans="1:9" x14ac:dyDescent="0.2">
      <c r="A9">
        <v>8</v>
      </c>
      <c r="B9" t="s">
        <v>61</v>
      </c>
      <c r="C9" t="s">
        <v>62</v>
      </c>
      <c r="D9">
        <v>4.4350000098347664E-2</v>
      </c>
      <c r="E9">
        <v>7.3999997228384018E-2</v>
      </c>
      <c r="F9">
        <v>0.65336463377695875</v>
      </c>
      <c r="G9">
        <v>1.1173708486445073</v>
      </c>
      <c r="H9">
        <f t="shared" si="0"/>
        <v>0.88536774121073303</v>
      </c>
      <c r="I9" s="17">
        <v>1.2123539999999999</v>
      </c>
    </row>
    <row r="10" spans="1:9" x14ac:dyDescent="0.2">
      <c r="A10">
        <v>9</v>
      </c>
      <c r="B10" t="s">
        <v>61</v>
      </c>
      <c r="C10" t="s">
        <v>62</v>
      </c>
      <c r="D10">
        <v>5.3249998018145561E-2</v>
      </c>
      <c r="E10">
        <v>9.5299996435642242E-2</v>
      </c>
      <c r="F10">
        <v>0.79264472641855344</v>
      </c>
      <c r="G10">
        <v>1.4507041695718661</v>
      </c>
      <c r="H10">
        <f t="shared" si="0"/>
        <v>1.1216744479952099</v>
      </c>
      <c r="I10" s="17">
        <v>1.5183770000000001</v>
      </c>
    </row>
    <row r="11" spans="1:9" x14ac:dyDescent="0.2">
      <c r="A11">
        <v>10</v>
      </c>
      <c r="B11" t="s">
        <v>61</v>
      </c>
      <c r="C11" t="s">
        <v>62</v>
      </c>
      <c r="D11">
        <v>2.9800001531839371E-2</v>
      </c>
      <c r="E11">
        <v>6.6499996930360794E-2</v>
      </c>
      <c r="F11">
        <v>0.42566512569388693</v>
      </c>
      <c r="G11">
        <v>0.99999995196182767</v>
      </c>
      <c r="H11">
        <f t="shared" si="0"/>
        <v>0.71283253882785735</v>
      </c>
      <c r="I11" s="17">
        <v>0.92589699999999997</v>
      </c>
    </row>
    <row r="12" spans="1:9" x14ac:dyDescent="0.2">
      <c r="A12">
        <v>11</v>
      </c>
      <c r="B12" t="s">
        <v>63</v>
      </c>
      <c r="C12" t="s">
        <v>60</v>
      </c>
      <c r="D12">
        <v>3.490000031888485E-2</v>
      </c>
      <c r="E12">
        <v>5.5499996989965439E-2</v>
      </c>
      <c r="F12">
        <v>0.50547731328458301</v>
      </c>
      <c r="G12">
        <v>0.82785597793373145</v>
      </c>
      <c r="H12">
        <f t="shared" si="0"/>
        <v>0.66666664560915723</v>
      </c>
      <c r="I12" s="17">
        <v>0.91963600000000001</v>
      </c>
    </row>
    <row r="13" spans="1:9" x14ac:dyDescent="0.2">
      <c r="A13">
        <v>12</v>
      </c>
      <c r="B13" t="s">
        <v>63</v>
      </c>
      <c r="C13" t="s">
        <v>60</v>
      </c>
      <c r="D13">
        <v>3.77500019967556E-2</v>
      </c>
      <c r="E13">
        <v>6.0899998992681503E-2</v>
      </c>
      <c r="F13">
        <v>0.55007827850947733</v>
      </c>
      <c r="G13">
        <v>0.91236305152866204</v>
      </c>
      <c r="H13">
        <f t="shared" si="0"/>
        <v>0.73122066501906968</v>
      </c>
      <c r="I13" s="17">
        <v>1.0065120000000001</v>
      </c>
    </row>
    <row r="14" spans="1:9" x14ac:dyDescent="0.2">
      <c r="A14">
        <v>13</v>
      </c>
      <c r="B14" t="s">
        <v>63</v>
      </c>
      <c r="C14" t="s">
        <v>60</v>
      </c>
      <c r="D14">
        <v>2.8000000864267349E-2</v>
      </c>
      <c r="E14">
        <v>3.9800003170967102E-2</v>
      </c>
      <c r="F14">
        <v>0.39749610116224338</v>
      </c>
      <c r="G14">
        <v>0.58215967403704394</v>
      </c>
      <c r="H14">
        <f t="shared" si="0"/>
        <v>0.48982788759964369</v>
      </c>
      <c r="I14" s="17">
        <v>0.68874800000000003</v>
      </c>
    </row>
    <row r="15" spans="1:9" x14ac:dyDescent="0.2">
      <c r="A15">
        <v>14</v>
      </c>
      <c r="B15" t="s">
        <v>63</v>
      </c>
      <c r="C15" t="s">
        <v>60</v>
      </c>
      <c r="D15">
        <v>2.9199998825788498E-2</v>
      </c>
      <c r="E15">
        <v>4.3699998408555984E-2</v>
      </c>
      <c r="F15">
        <v>0.41627541198417056</v>
      </c>
      <c r="G15">
        <v>0.64319246335768365</v>
      </c>
      <c r="H15">
        <f t="shared" si="0"/>
        <v>0.52973393767092714</v>
      </c>
      <c r="I15" s="17">
        <v>0.73805600000000005</v>
      </c>
    </row>
    <row r="16" spans="1:9" x14ac:dyDescent="0.2">
      <c r="A16">
        <v>15</v>
      </c>
      <c r="B16" t="s">
        <v>63</v>
      </c>
      <c r="C16" t="s">
        <v>60</v>
      </c>
      <c r="D16">
        <v>2.695000171661377E-2</v>
      </c>
      <c r="E16">
        <v>3.9899997413158417E-2</v>
      </c>
      <c r="F16">
        <v>0.38106418961836891</v>
      </c>
      <c r="G16">
        <v>0.5837245291574088</v>
      </c>
      <c r="H16">
        <f t="shared" si="0"/>
        <v>0.48239435938788888</v>
      </c>
      <c r="I16" s="17">
        <v>0.673095</v>
      </c>
    </row>
    <row r="17" spans="1:9" x14ac:dyDescent="0.2">
      <c r="A17">
        <v>16</v>
      </c>
      <c r="B17" t="s">
        <v>63</v>
      </c>
      <c r="C17" t="s">
        <v>60</v>
      </c>
      <c r="D17">
        <v>2.8699997812509537E-2</v>
      </c>
      <c r="E17">
        <v>4.2600002139806747E-2</v>
      </c>
      <c r="F17">
        <v>0.40845066999232454</v>
      </c>
      <c r="G17">
        <v>0.62597812425362676</v>
      </c>
      <c r="H17">
        <f t="shared" si="0"/>
        <v>0.51721439712297568</v>
      </c>
      <c r="I17" s="17">
        <v>0.72162000000000004</v>
      </c>
    </row>
    <row r="18" spans="1:9" x14ac:dyDescent="0.2">
      <c r="A18">
        <v>17</v>
      </c>
      <c r="B18" t="s">
        <v>63</v>
      </c>
      <c r="C18" t="s">
        <v>62</v>
      </c>
      <c r="D18">
        <v>5.4399998858571053E-2</v>
      </c>
      <c r="E18">
        <v>9.469999372959137E-2</v>
      </c>
      <c r="F18">
        <v>0.81064160968029819</v>
      </c>
      <c r="G18">
        <v>1.4413144558621498</v>
      </c>
      <c r="H18">
        <f t="shared" si="0"/>
        <v>1.1259780327712239</v>
      </c>
      <c r="I18" s="17">
        <v>1.531682</v>
      </c>
    </row>
    <row r="19" spans="1:9" x14ac:dyDescent="0.2">
      <c r="A19">
        <v>18</v>
      </c>
      <c r="B19" t="s">
        <v>63</v>
      </c>
      <c r="C19" t="s">
        <v>62</v>
      </c>
      <c r="D19">
        <v>4.1549999266862869E-2</v>
      </c>
      <c r="E19">
        <v>6.6999997943639755E-2</v>
      </c>
      <c r="F19">
        <v>0.60954615441099957</v>
      </c>
      <c r="G19">
        <v>1.0078246939536737</v>
      </c>
      <c r="H19">
        <f t="shared" si="0"/>
        <v>0.80868542418233669</v>
      </c>
      <c r="I19" s="17">
        <v>1.113737</v>
      </c>
    </row>
    <row r="20" spans="1:9" x14ac:dyDescent="0.2">
      <c r="A20">
        <v>19</v>
      </c>
      <c r="B20" t="s">
        <v>63</v>
      </c>
      <c r="C20" t="s">
        <v>62</v>
      </c>
      <c r="D20">
        <v>4.5899998396635056E-2</v>
      </c>
      <c r="E20">
        <v>7.7000007033348083E-2</v>
      </c>
      <c r="F20">
        <v>0.67762125816330299</v>
      </c>
      <c r="G20">
        <v>1.1643193588943361</v>
      </c>
      <c r="H20">
        <f t="shared" si="0"/>
        <v>0.92097030852881956</v>
      </c>
      <c r="I20" s="17">
        <v>1.2600960000000001</v>
      </c>
    </row>
    <row r="21" spans="1:9" x14ac:dyDescent="0.2">
      <c r="A21">
        <v>20</v>
      </c>
      <c r="B21" t="s">
        <v>63</v>
      </c>
      <c r="C21" t="s">
        <v>62</v>
      </c>
      <c r="D21">
        <v>4.7150000929832458E-2</v>
      </c>
      <c r="E21">
        <v>8.5700009018182755E-2</v>
      </c>
      <c r="F21">
        <v>0.69718311314291803</v>
      </c>
      <c r="G21">
        <v>1.3004696246976957</v>
      </c>
      <c r="H21">
        <f t="shared" si="0"/>
        <v>0.99882636892030685</v>
      </c>
      <c r="I21" s="17">
        <v>1.347755</v>
      </c>
    </row>
    <row r="22" spans="1:9" x14ac:dyDescent="0.2">
      <c r="A22">
        <v>21</v>
      </c>
      <c r="B22" t="s">
        <v>63</v>
      </c>
      <c r="C22" t="s">
        <v>62</v>
      </c>
      <c r="D22">
        <v>4.5099999755620956E-2</v>
      </c>
      <c r="E22">
        <v>7.4399996548891068E-2</v>
      </c>
      <c r="F22">
        <v>0.66510171761535153</v>
      </c>
      <c r="G22">
        <v>1.123630618918483</v>
      </c>
      <c r="H22">
        <f t="shared" si="0"/>
        <v>0.89436616826691728</v>
      </c>
      <c r="I22" s="17">
        <v>1.2272240000000001</v>
      </c>
    </row>
    <row r="23" spans="1:9" x14ac:dyDescent="0.2">
      <c r="A23">
        <v>22</v>
      </c>
      <c r="B23" t="s">
        <v>63</v>
      </c>
      <c r="C23" t="s">
        <v>62</v>
      </c>
      <c r="D23">
        <v>4.114999994635582E-2</v>
      </c>
      <c r="E23">
        <v>6.7699998617172241E-2</v>
      </c>
      <c r="F23">
        <v>0.60328638413702385</v>
      </c>
      <c r="G23">
        <v>1.0187793210825076</v>
      </c>
      <c r="H23">
        <f t="shared" si="0"/>
        <v>0.81103285260976565</v>
      </c>
      <c r="I23" s="17">
        <v>1.1129549999999999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second reading</vt:lpstr>
      <vt:lpstr>first reading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RAGHAV JAIN</cp:lastModifiedBy>
  <dcterms:created xsi:type="dcterms:W3CDTF">2023-03-29T18:03:48Z</dcterms:created>
  <dcterms:modified xsi:type="dcterms:W3CDTF">2023-03-30T14:04:15Z</dcterms:modified>
</cp:coreProperties>
</file>