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esktop/"/>
    </mc:Choice>
  </mc:AlternateContent>
  <xr:revisionPtr revIDLastSave="0" documentId="13_ncr:1_{B5BDE07C-2AC5-7B41-8C6A-1FFD2D6ED2B6}" xr6:coauthVersionLast="47" xr6:coauthVersionMax="47" xr10:uidLastSave="{00000000-0000-0000-0000-000000000000}"/>
  <bookViews>
    <workbookView xWindow="1540" yWindow="1140" windowWidth="26000" windowHeight="16640" activeTab="2" xr2:uid="{F17658B1-1ADC-4D04-81E3-4B08F9FCABDC}"/>
  </bookViews>
  <sheets>
    <sheet name="second_reading" sheetId="3" r:id="rId1"/>
    <sheet name="first_reading" sheetId="2" r:id="rId2"/>
    <sheet name="Fin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6" i="3" l="1"/>
  <c r="W47" i="3"/>
  <c r="W48" i="3"/>
  <c r="W49" i="3"/>
  <c r="Y49" i="3" s="1"/>
  <c r="Z49" i="3" s="1"/>
  <c r="W50" i="3"/>
  <c r="W51" i="3"/>
  <c r="W52" i="3"/>
  <c r="W53" i="3"/>
  <c r="Y53" i="3" s="1"/>
  <c r="Z53" i="3" s="1"/>
  <c r="W54" i="3"/>
  <c r="W55" i="3"/>
  <c r="W56" i="3"/>
  <c r="W57" i="3"/>
  <c r="Y57" i="3" s="1"/>
  <c r="W58" i="3"/>
  <c r="W59" i="3"/>
  <c r="W60" i="3"/>
  <c r="W61" i="3"/>
  <c r="Y61" i="3" s="1"/>
  <c r="Z61" i="3" s="1"/>
  <c r="W62" i="3"/>
  <c r="W63" i="3"/>
  <c r="W64" i="3"/>
  <c r="W65" i="3"/>
  <c r="Y65" i="3" s="1"/>
  <c r="W66" i="3"/>
  <c r="W45" i="3"/>
  <c r="Y45" i="3" s="1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45" i="3"/>
  <c r="U36" i="3"/>
  <c r="U37" i="3"/>
  <c r="U38" i="3"/>
  <c r="U39" i="3"/>
  <c r="U40" i="3"/>
  <c r="U41" i="3"/>
  <c r="U42" i="3"/>
  <c r="U35" i="3"/>
  <c r="Y46" i="3"/>
  <c r="Y47" i="3"/>
  <c r="Y48" i="3"/>
  <c r="Y50" i="3"/>
  <c r="Y51" i="3"/>
  <c r="Y52" i="3"/>
  <c r="Y54" i="3"/>
  <c r="Y55" i="3"/>
  <c r="Y56" i="3"/>
  <c r="Y58" i="3"/>
  <c r="Y59" i="3"/>
  <c r="Y60" i="3"/>
  <c r="Y62" i="3"/>
  <c r="Y63" i="3"/>
  <c r="Y64" i="3"/>
  <c r="Y66" i="3"/>
  <c r="X46" i="3"/>
  <c r="X47" i="3"/>
  <c r="Z47" i="3" s="1"/>
  <c r="X48" i="3"/>
  <c r="Z48" i="3" s="1"/>
  <c r="X49" i="3"/>
  <c r="X50" i="3"/>
  <c r="X51" i="3"/>
  <c r="Z51" i="3" s="1"/>
  <c r="X52" i="3"/>
  <c r="Z52" i="3" s="1"/>
  <c r="X53" i="3"/>
  <c r="X54" i="3"/>
  <c r="X55" i="3"/>
  <c r="Z55" i="3" s="1"/>
  <c r="X56" i="3"/>
  <c r="Z56" i="3" s="1"/>
  <c r="X57" i="3"/>
  <c r="X58" i="3"/>
  <c r="X59" i="3"/>
  <c r="Z59" i="3" s="1"/>
  <c r="X60" i="3"/>
  <c r="Z60" i="3" s="1"/>
  <c r="X61" i="3"/>
  <c r="X62" i="3"/>
  <c r="X63" i="3"/>
  <c r="Z63" i="3" s="1"/>
  <c r="X64" i="3"/>
  <c r="Z64" i="3" s="1"/>
  <c r="X65" i="3"/>
  <c r="X66" i="3"/>
  <c r="X45" i="3"/>
  <c r="T37" i="3"/>
  <c r="T38" i="3"/>
  <c r="T39" i="3"/>
  <c r="T40" i="3"/>
  <c r="T41" i="3"/>
  <c r="T42" i="3"/>
  <c r="T36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45" i="3"/>
  <c r="Q62" i="3"/>
  <c r="Q63" i="3"/>
  <c r="Q64" i="3"/>
  <c r="Q65" i="3"/>
  <c r="Q66" i="3"/>
  <c r="Q61" i="3"/>
  <c r="P66" i="3"/>
  <c r="P65" i="3"/>
  <c r="P64" i="3"/>
  <c r="P63" i="3"/>
  <c r="P62" i="3"/>
  <c r="P61" i="3"/>
  <c r="Q54" i="3"/>
  <c r="Q55" i="3"/>
  <c r="Q56" i="3"/>
  <c r="Q57" i="3"/>
  <c r="Q58" i="3"/>
  <c r="Q59" i="3"/>
  <c r="Q60" i="3"/>
  <c r="Q53" i="3"/>
  <c r="P60" i="3"/>
  <c r="P59" i="3"/>
  <c r="P58" i="3"/>
  <c r="P57" i="3"/>
  <c r="P56" i="3"/>
  <c r="Q46" i="3"/>
  <c r="Q50" i="3"/>
  <c r="Q45" i="3"/>
  <c r="P49" i="3"/>
  <c r="P35" i="3"/>
  <c r="Z26" i="3"/>
  <c r="Z27" i="3"/>
  <c r="Z28" i="3"/>
  <c r="Z29" i="3"/>
  <c r="Z30" i="3"/>
  <c r="Y26" i="3"/>
  <c r="Y27" i="3"/>
  <c r="Y28" i="3"/>
  <c r="Y29" i="3"/>
  <c r="Y30" i="3"/>
  <c r="X26" i="3"/>
  <c r="X27" i="3"/>
  <c r="X28" i="3"/>
  <c r="X29" i="3"/>
  <c r="X30" i="3"/>
  <c r="W26" i="3"/>
  <c r="W27" i="3"/>
  <c r="W28" i="3"/>
  <c r="W29" i="3"/>
  <c r="W30" i="3"/>
  <c r="W31" i="3"/>
  <c r="W32" i="3"/>
  <c r="V26" i="3"/>
  <c r="V27" i="3"/>
  <c r="V28" i="3"/>
  <c r="V29" i="3"/>
  <c r="V30" i="3"/>
  <c r="V31" i="3"/>
  <c r="V32" i="3"/>
  <c r="U26" i="3"/>
  <c r="P54" i="3" s="1"/>
  <c r="U27" i="3"/>
  <c r="P55" i="3" s="1"/>
  <c r="U28" i="3"/>
  <c r="U29" i="3"/>
  <c r="U30" i="3"/>
  <c r="U31" i="3"/>
  <c r="U32" i="3"/>
  <c r="T26" i="3"/>
  <c r="T27" i="3"/>
  <c r="Q47" i="3" s="1"/>
  <c r="T28" i="3"/>
  <c r="Q48" i="3" s="1"/>
  <c r="T29" i="3"/>
  <c r="Q49" i="3" s="1"/>
  <c r="T30" i="3"/>
  <c r="T31" i="3"/>
  <c r="Q51" i="3" s="1"/>
  <c r="T32" i="3"/>
  <c r="Q52" i="3" s="1"/>
  <c r="S26" i="3"/>
  <c r="S27" i="3"/>
  <c r="S28" i="3"/>
  <c r="S29" i="3"/>
  <c r="S30" i="3"/>
  <c r="S31" i="3"/>
  <c r="S32" i="3"/>
  <c r="R26" i="3"/>
  <c r="P46" i="3" s="1"/>
  <c r="R27" i="3"/>
  <c r="P47" i="3" s="1"/>
  <c r="R28" i="3"/>
  <c r="P48" i="3" s="1"/>
  <c r="R29" i="3"/>
  <c r="R30" i="3"/>
  <c r="P50" i="3" s="1"/>
  <c r="R31" i="3"/>
  <c r="P51" i="3" s="1"/>
  <c r="R32" i="3"/>
  <c r="P52" i="3" s="1"/>
  <c r="Q26" i="3"/>
  <c r="Q27" i="3"/>
  <c r="Q28" i="3"/>
  <c r="Q29" i="3"/>
  <c r="Q30" i="3"/>
  <c r="Q31" i="3"/>
  <c r="Q32" i="3"/>
  <c r="P26" i="3"/>
  <c r="P27" i="3"/>
  <c r="P28" i="3"/>
  <c r="P38" i="3" s="1"/>
  <c r="P29" i="3"/>
  <c r="P39" i="3" s="1"/>
  <c r="P30" i="3"/>
  <c r="P31" i="3"/>
  <c r="P32" i="3"/>
  <c r="P42" i="3" s="1"/>
  <c r="Z25" i="3"/>
  <c r="Y25" i="3"/>
  <c r="P25" i="3"/>
  <c r="Q25" i="3"/>
  <c r="R25" i="3"/>
  <c r="P45" i="3" s="1"/>
  <c r="S25" i="3"/>
  <c r="T25" i="3"/>
  <c r="U25" i="3"/>
  <c r="P53" i="3" s="1"/>
  <c r="V25" i="3"/>
  <c r="W25" i="3"/>
  <c r="X25" i="3"/>
  <c r="O26" i="3"/>
  <c r="P36" i="3" s="1"/>
  <c r="O27" i="3"/>
  <c r="P37" i="3" s="1"/>
  <c r="O28" i="3"/>
  <c r="O29" i="3"/>
  <c r="O30" i="3"/>
  <c r="P40" i="3" s="1"/>
  <c r="O31" i="3"/>
  <c r="P41" i="3" s="1"/>
  <c r="O32" i="3"/>
  <c r="O25" i="3"/>
  <c r="Z57" i="3" l="1"/>
  <c r="Z65" i="3"/>
  <c r="Z66" i="3"/>
  <c r="Z62" i="3"/>
  <c r="Z58" i="3"/>
  <c r="Z54" i="3"/>
  <c r="Z50" i="3"/>
  <c r="Z46" i="3"/>
  <c r="Z4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10EE5788-95B0-48CE-AE93-AFC37816DA1F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2BA1950-877D-4FB2-8FF9-2AA2EB7BC09C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DC802662-9F08-4991-8D07-30F1FBF6F717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5536FC3-CBD2-4DBB-A04D-7BDE5883038D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<sst xmlns="http://schemas.openxmlformats.org/spreadsheetml/2006/main" count="145" uniqueCount="63">
  <si>
    <t>Application: Tecan i-control</t>
  </si>
  <si>
    <t>Tecan i-control , 2.0.10.0</t>
  </si>
  <si>
    <t>Device: infinite 200Pro</t>
  </si>
  <si>
    <t>Serial number: 2001011617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</si>
  <si>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</si>
  <si>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</si>
  <si>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</si>
  <si>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</si>
  <si>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</si>
  <si>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2:35:34 PM</t>
  </si>
  <si>
    <t>System</t>
  </si>
  <si>
    <t>BIOCNB-01294W</t>
  </si>
  <si>
    <t>User</t>
  </si>
  <si>
    <t>BIOCNB-01294W\Administrator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</si>
  <si>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</si>
  <si>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</si>
  <si>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</si>
  <si>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</si>
  <si>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</si>
  <si>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</si>
  <si>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</si>
  <si>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</si>
  <si>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</si>
  <si>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</si>
  <si>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</si>
  <si>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</si>
  <si>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</si>
  <si>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3/29/2023 2:35:34 PM</t>
  </si>
  <si>
    <t>Temperature: 37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</si>
  <si>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</si>
  <si>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</si>
  <si>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</si>
  <si>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</si>
  <si>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</si>
  <si>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</si>
  <si>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</si>
  <si>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</si>
  <si>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</si>
  <si>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</si>
  <si>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3/29/2023 2:36:52 PM</t>
  </si>
  <si>
    <t>2:48:46 PM</t>
  </si>
  <si>
    <t>3/29/2023 2:48:46 PM</t>
  </si>
  <si>
    <t>Temperature: 37.3 °C</t>
  </si>
  <si>
    <t>3/29/2023 2:50:04 PM</t>
  </si>
  <si>
    <t>12 uL</t>
  </si>
  <si>
    <t>16 uL</t>
  </si>
  <si>
    <t>mg/dL</t>
  </si>
  <si>
    <t>V/uL</t>
  </si>
  <si>
    <t>mg in the reaction mixture</t>
  </si>
  <si>
    <t>mg/uL plasma</t>
  </si>
  <si>
    <t>average mg/uL</t>
  </si>
  <si>
    <t>Sample</t>
  </si>
  <si>
    <t>mg_TG_01</t>
  </si>
  <si>
    <t>mg_TG_02</t>
  </si>
  <si>
    <t>mg_uL_plasma_01</t>
  </si>
  <si>
    <t>mg_uL_plasma_02</t>
  </si>
  <si>
    <t>average_mg_uL</t>
  </si>
  <si>
    <t>Genotype</t>
  </si>
  <si>
    <t>Temp</t>
  </si>
  <si>
    <t>RT</t>
  </si>
  <si>
    <t>Cold</t>
  </si>
  <si>
    <t>Con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</si>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</sst>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wrapText="1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/>
  </cellXfs>
  <cellStyles count="8">
    <cellStyle name="Normal" xfId="0" builtinId="0"/>
    <cellStyle name="Tecan.At.Excel.Attenuation" xfId="6" xr:uid="{797ADA4E-B19B-4F1B-B12D-B34096358E42}"/>
    <cellStyle name="Tecan.At.Excel.AutoGain_0" xfId="7" xr:uid="{7934FB95-9EE5-4D51-BC15-B2919892D582}"/>
    <cellStyle name="Tecan.At.Excel.Error" xfId="1" xr:uid="{F2AD918D-192D-4451-AD8B-0DA7A09310FF}"/>
    <cellStyle name="Tecan.At.Excel.GFactorAndMeasurementBlank" xfId="5" xr:uid="{59D13509-D909-4E9C-AECA-04D6F58C0FF2}"/>
    <cellStyle name="Tecan.At.Excel.GFactorBlank" xfId="3" xr:uid="{CAF646E0-BD96-4AD2-B7BD-C84E0A9B8703}"/>
    <cellStyle name="Tecan.At.Excel.GFactorReference" xfId="4" xr:uid="{BE182DC5-EC76-4FD0-96B9-6CA2830E051E}"/>
    <cellStyle name="Tecan.At.Excel.MeasurementBlank" xfId="2" xr:uid="{45089E96-863C-4B7A-B70C-2D9C1CDD31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absorbance</a:t>
            </a:r>
            <a:r>
              <a:rPr lang="pl-PL" baseline="0">
                <a:solidFill>
                  <a:schemeClr val="tx1"/>
                </a:solidFill>
              </a:rPr>
              <a:t> versus mg/dL</a:t>
            </a:r>
            <a:endParaRPr lang="pl-PL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second_reading!$O$35:$O$42</c:f>
              <c:numCache>
                <c:formatCode>General</c:formatCode>
                <c:ptCount val="8"/>
                <c:pt idx="0">
                  <c:v>0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240</c:v>
                </c:pt>
                <c:pt idx="6">
                  <c:v>288</c:v>
                </c:pt>
                <c:pt idx="7">
                  <c:v>384</c:v>
                </c:pt>
              </c:numCache>
            </c:numRef>
          </c:xVal>
          <c:yVal>
            <c:numRef>
              <c:f>second_reading!$P$35:$P$42</c:f>
              <c:numCache>
                <c:formatCode>General</c:formatCode>
                <c:ptCount val="8"/>
                <c:pt idx="0">
                  <c:v>2.9999886949857074E-4</c:v>
                </c:pt>
                <c:pt idx="1">
                  <c:v>4.5633330941200256E-2</c:v>
                </c:pt>
                <c:pt idx="2">
                  <c:v>8.6733332524696991E-2</c:v>
                </c:pt>
                <c:pt idx="3">
                  <c:v>0.13416666785875955</c:v>
                </c:pt>
                <c:pt idx="4">
                  <c:v>0.17276666810115179</c:v>
                </c:pt>
                <c:pt idx="5">
                  <c:v>0.22196666647990546</c:v>
                </c:pt>
                <c:pt idx="6">
                  <c:v>0.2579333322743575</c:v>
                </c:pt>
                <c:pt idx="7">
                  <c:v>0.3395666666328907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8-B341-B804-5E06ECC5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50736"/>
        <c:axId val="1039725952"/>
      </c:scatterChart>
      <c:valAx>
        <c:axId val="10395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25952"/>
        <c:crosses val="autoZero"/>
        <c:crossBetween val="midCat"/>
      </c:valAx>
      <c:valAx>
        <c:axId val="1039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5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absorbance</a:t>
            </a:r>
            <a:r>
              <a:rPr lang="pl-PL" baseline="0"/>
              <a:t> vs. mg in the reaction mixture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second_reading!$T$35:$T$42</c:f>
              <c:numCache>
                <c:formatCode>General</c:formatCode>
                <c:ptCount val="8"/>
                <c:pt idx="0">
                  <c:v>0</c:v>
                </c:pt>
                <c:pt idx="1">
                  <c:v>1.92</c:v>
                </c:pt>
                <c:pt idx="2">
                  <c:v>3.84</c:v>
                </c:pt>
                <c:pt idx="3">
                  <c:v>5.76</c:v>
                </c:pt>
                <c:pt idx="4">
                  <c:v>7.68</c:v>
                </c:pt>
                <c:pt idx="5">
                  <c:v>9.6</c:v>
                </c:pt>
                <c:pt idx="6">
                  <c:v>11.52</c:v>
                </c:pt>
                <c:pt idx="7">
                  <c:v>15.36</c:v>
                </c:pt>
              </c:numCache>
            </c:numRef>
          </c:xVal>
          <c:yVal>
            <c:numRef>
              <c:f>second_reading!$U$35:$U$42</c:f>
              <c:numCache>
                <c:formatCode>General</c:formatCode>
                <c:ptCount val="8"/>
                <c:pt idx="0">
                  <c:v>2.9999886949857074E-4</c:v>
                </c:pt>
                <c:pt idx="1">
                  <c:v>4.5633330941200256E-2</c:v>
                </c:pt>
                <c:pt idx="2">
                  <c:v>8.6733332524696991E-2</c:v>
                </c:pt>
                <c:pt idx="3">
                  <c:v>0.13416666785875955</c:v>
                </c:pt>
                <c:pt idx="4">
                  <c:v>0.17276666810115179</c:v>
                </c:pt>
                <c:pt idx="5">
                  <c:v>0.22196666647990546</c:v>
                </c:pt>
                <c:pt idx="6">
                  <c:v>0.2579333322743575</c:v>
                </c:pt>
                <c:pt idx="7">
                  <c:v>0.3395666666328907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5-7844-99FE-7DA4EA55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144688"/>
        <c:axId val="1021515504"/>
      </c:scatterChart>
      <c:valAx>
        <c:axId val="10221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15504"/>
        <c:crosses val="autoZero"/>
        <c:crossBetween val="midCat"/>
      </c:valAx>
      <c:valAx>
        <c:axId val="10215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4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34</xdr:row>
      <xdr:rowOff>158750</xdr:rowOff>
    </xdr:from>
    <xdr:to>
      <xdr:col>11</xdr:col>
      <xdr:colOff>635000</xdr:colOff>
      <xdr:row>49</xdr:row>
      <xdr:rowOff>44450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F15D08-A01F-74A6-9B8E-6B846AD5F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425450</xdr:colOff>
      <xdr:row>30</xdr:row>
      <xdr:rowOff>44450</xdr:rowOff>
    </xdr:from>
    <xdr:to>
      <xdr:col>34</xdr:col>
      <xdr:colOff>285750</xdr:colOff>
      <xdr:row>43</xdr:row>
      <xdr:rowOff>273050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983689-9C2D-1DAE-FE2D-62BFD8113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5E9D-D876-4E80-9FD0-BB2B67051E7F}">
  <dimension ref="A1:Z66"/>
  <sheetViews>
    <sheetView topLeftCell="E14" zoomScaleNormal="100" workbookViewId="0">
      <selection activeCell="Y44" sqref="Y44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45014</v>
      </c>
    </row>
    <row r="6" spans="1:9" x14ac:dyDescent="0.2">
      <c r="A6" t="s">
        <v>8</v>
      </c>
      <c r="B6" s="2" t="s">
        <v>40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26" x14ac:dyDescent="0.2">
      <c r="A17" t="s">
        <v>20</v>
      </c>
      <c r="E17">
        <v>600</v>
      </c>
      <c r="F17" t="s">
        <v>21</v>
      </c>
    </row>
    <row r="18" spans="1:26" x14ac:dyDescent="0.2">
      <c r="A18" t="s">
        <v>22</v>
      </c>
      <c r="E18">
        <v>9</v>
      </c>
      <c r="F18" t="s">
        <v>21</v>
      </c>
    </row>
    <row r="19" spans="1:26" x14ac:dyDescent="0.2">
      <c r="A19" t="s">
        <v>23</v>
      </c>
      <c r="E19">
        <v>25</v>
      </c>
    </row>
    <row r="20" spans="1:26" x14ac:dyDescent="0.2">
      <c r="A20" t="s">
        <v>24</v>
      </c>
      <c r="E20">
        <v>0</v>
      </c>
      <c r="F20" t="s">
        <v>25</v>
      </c>
    </row>
    <row r="21" spans="1:26" x14ac:dyDescent="0.2">
      <c r="A21" t="s">
        <v>26</v>
      </c>
      <c r="B21" s="2" t="s">
        <v>41</v>
      </c>
    </row>
    <row r="23" spans="1:26" x14ac:dyDescent="0.2">
      <c r="B23" t="s">
        <v>42</v>
      </c>
    </row>
    <row r="24" spans="1:26" ht="16" thickBot="1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x14ac:dyDescent="0.2">
      <c r="A25" s="3" t="s">
        <v>30</v>
      </c>
      <c r="B25">
        <v>4.0800001472234726E-2</v>
      </c>
      <c r="C25">
        <v>4.1299998760223389E-2</v>
      </c>
      <c r="D25">
        <v>4.1099999099969864E-2</v>
      </c>
      <c r="E25">
        <v>6.4300000667572021E-2</v>
      </c>
      <c r="F25">
        <v>6.4099997282028198E-2</v>
      </c>
      <c r="G25">
        <v>8.1299997866153717E-2</v>
      </c>
      <c r="H25">
        <v>6.0899998992681503E-2</v>
      </c>
      <c r="I25">
        <v>6.0400001704692841E-2</v>
      </c>
      <c r="J25">
        <v>6.4900003373622894E-2</v>
      </c>
      <c r="K25">
        <v>8.3899997174739838E-2</v>
      </c>
      <c r="L25">
        <v>8.4100000560283661E-2</v>
      </c>
      <c r="M25">
        <v>9.8800003528594971E-2</v>
      </c>
      <c r="O25">
        <f>B25-first_reading!B25</f>
        <v>-3.9999932050704956E-4</v>
      </c>
      <c r="P25">
        <f>C25-first_reading!C25</f>
        <v>7.9999864101409912E-4</v>
      </c>
      <c r="Q25">
        <f>D25-first_reading!D25</f>
        <v>4.9999728798866272E-4</v>
      </c>
      <c r="R25" s="4">
        <f>E25-first_reading!E25</f>
        <v>1.9200000911951065E-2</v>
      </c>
      <c r="S25" s="5">
        <f>F25-first_reading!F25</f>
        <v>1.889999583363533E-2</v>
      </c>
      <c r="T25" s="6">
        <f>G25-first_reading!G25</f>
        <v>3.3799998462200165E-2</v>
      </c>
      <c r="U25">
        <f>H25-first_reading!H25</f>
        <v>1.7099998891353607E-2</v>
      </c>
      <c r="V25">
        <f>I25-first_reading!I25</f>
        <v>1.7100002616643906E-2</v>
      </c>
      <c r="W25">
        <f>J25-first_reading!J25</f>
        <v>2.0900003612041473E-2</v>
      </c>
      <c r="X25" s="4">
        <f>K25-first_reading!K25</f>
        <v>3.7499997764825821E-2</v>
      </c>
      <c r="Y25" s="5">
        <f>L25-first_reading!L25</f>
        <v>3.7999998778104782E-2</v>
      </c>
      <c r="Z25" s="6">
        <f>M25-first_reading!M25</f>
        <v>5.0200004130601883E-2</v>
      </c>
    </row>
    <row r="26" spans="1:26" x14ac:dyDescent="0.2">
      <c r="A26" s="3" t="s">
        <v>31</v>
      </c>
      <c r="B26">
        <v>8.9299999177455902E-2</v>
      </c>
      <c r="C26">
        <v>0.10279999673366547</v>
      </c>
      <c r="D26">
        <v>8.829999715089798E-2</v>
      </c>
      <c r="E26">
        <v>7.8400000929832458E-2</v>
      </c>
      <c r="F26">
        <v>8.3899997174739838E-2</v>
      </c>
      <c r="G26">
        <v>9.3099996447563171E-2</v>
      </c>
      <c r="H26">
        <v>5.8600001037120819E-2</v>
      </c>
      <c r="I26">
        <v>5.8100000023841858E-2</v>
      </c>
      <c r="J26">
        <v>6.9099999964237213E-2</v>
      </c>
      <c r="K26">
        <v>7.0699997246265411E-2</v>
      </c>
      <c r="L26">
        <v>6.9300003349781036E-2</v>
      </c>
      <c r="M26">
        <v>8.0799996852874756E-2</v>
      </c>
      <c r="O26">
        <f>B26-first_reading!B26</f>
        <v>4.2099997401237488E-2</v>
      </c>
      <c r="P26">
        <f>C26-first_reading!C26</f>
        <v>5.2399996668100357E-2</v>
      </c>
      <c r="Q26">
        <f>D26-first_reading!D26</f>
        <v>4.2399998754262924E-2</v>
      </c>
      <c r="R26" s="7">
        <f>E26-first_reading!E26</f>
        <v>3.2200001180171967E-2</v>
      </c>
      <c r="S26">
        <f>F26-first_reading!F26</f>
        <v>3.4799996763467789E-2</v>
      </c>
      <c r="T26" s="8">
        <f>G26-first_reading!G26</f>
        <v>4.5399997383356094E-2</v>
      </c>
      <c r="U26">
        <f>H26-first_reading!H26</f>
        <v>1.3300001621246338E-2</v>
      </c>
      <c r="V26">
        <f>I26-first_reading!I26</f>
        <v>1.3099998235702515E-2</v>
      </c>
      <c r="W26">
        <f>J26-first_reading!J26</f>
        <v>1.8199998885393143E-2</v>
      </c>
      <c r="X26" s="7">
        <f>K26-first_reading!K26</f>
        <v>2.4399995803833008E-2</v>
      </c>
      <c r="Y26">
        <f>L26-first_reading!L26</f>
        <v>2.2800002247095108E-2</v>
      </c>
      <c r="Z26" s="8">
        <f>M26-first_reading!M26</f>
        <v>3.2299995422363281E-2</v>
      </c>
    </row>
    <row r="27" spans="1:26" x14ac:dyDescent="0.2">
      <c r="A27" s="3" t="s">
        <v>32</v>
      </c>
      <c r="B27">
        <v>0.12989999353885651</v>
      </c>
      <c r="C27">
        <v>0.13470000028610229</v>
      </c>
      <c r="D27">
        <v>0.13580000400543213</v>
      </c>
      <c r="E27">
        <v>6.8999998271465302E-2</v>
      </c>
      <c r="F27">
        <v>6.9700002670288086E-2</v>
      </c>
      <c r="G27">
        <v>8.2299999892711639E-2</v>
      </c>
      <c r="H27">
        <v>7.7899999916553497E-2</v>
      </c>
      <c r="I27">
        <v>7.8400000929832458E-2</v>
      </c>
      <c r="J27">
        <v>9.2399999499320984E-2</v>
      </c>
      <c r="K27">
        <v>7.0500001311302185E-2</v>
      </c>
      <c r="L27">
        <v>7.0500001311302185E-2</v>
      </c>
      <c r="M27">
        <v>8.1299997866153717E-2</v>
      </c>
      <c r="O27">
        <f>B27-first_reading!B27</f>
        <v>8.309999480843544E-2</v>
      </c>
      <c r="P27">
        <f>C27-first_reading!C27</f>
        <v>8.7799999862909317E-2</v>
      </c>
      <c r="Q27">
        <f>D27-first_reading!D27</f>
        <v>8.9300002902746201E-2</v>
      </c>
      <c r="R27" s="7">
        <f>E27-first_reading!E27</f>
        <v>2.1699998527765274E-2</v>
      </c>
      <c r="S27">
        <f>F27-first_reading!F27</f>
        <v>2.380000427365303E-2</v>
      </c>
      <c r="T27" s="8">
        <f>G27-first_reading!G27</f>
        <v>3.2999999821186066E-2</v>
      </c>
      <c r="U27">
        <f>H27-first_reading!H27</f>
        <v>3.0499998480081558E-2</v>
      </c>
      <c r="V27">
        <f>I27-first_reading!I27</f>
        <v>3.0400000512599945E-2</v>
      </c>
      <c r="W27">
        <f>J27-first_reading!J27</f>
        <v>4.1699998080730438E-2</v>
      </c>
      <c r="X27" s="7">
        <f>K27-first_reading!K27</f>
        <v>2.5700002908706665E-2</v>
      </c>
      <c r="Y27">
        <f>L27-first_reading!L27</f>
        <v>2.6000000536441803E-2</v>
      </c>
      <c r="Z27" s="8">
        <f>M27-first_reading!M27</f>
        <v>3.5699997097253799E-2</v>
      </c>
    </row>
    <row r="28" spans="1:26" x14ac:dyDescent="0.2">
      <c r="A28" s="3" t="s">
        <v>33</v>
      </c>
      <c r="B28">
        <v>0.17409999668598175</v>
      </c>
      <c r="C28">
        <v>0.19099999964237213</v>
      </c>
      <c r="D28">
        <v>0.18420000374317169</v>
      </c>
      <c r="E28">
        <v>6.25E-2</v>
      </c>
      <c r="F28">
        <v>6.3199996948242188E-2</v>
      </c>
      <c r="G28">
        <v>7.0600003004074097E-2</v>
      </c>
      <c r="H28">
        <v>6.2300000339746475E-2</v>
      </c>
      <c r="I28">
        <v>6.210000067949295E-2</v>
      </c>
      <c r="J28">
        <v>7.0100001990795135E-2</v>
      </c>
      <c r="K28">
        <v>5.4400000721216202E-2</v>
      </c>
      <c r="L28">
        <v>5.4900001734495163E-2</v>
      </c>
      <c r="M28">
        <v>5.7700000703334808E-2</v>
      </c>
      <c r="O28">
        <f>B28-first_reading!B28</f>
        <v>0.12509999796748161</v>
      </c>
      <c r="P28">
        <f>C28-first_reading!C28</f>
        <v>0.14090000092983246</v>
      </c>
      <c r="Q28">
        <f>D28-first_reading!D28</f>
        <v>0.13650000467896461</v>
      </c>
      <c r="R28" s="7">
        <f>E28-first_reading!E28</f>
        <v>1.7900001257658005E-2</v>
      </c>
      <c r="S28">
        <f>F28-first_reading!F28</f>
        <v>1.8499996513128281E-2</v>
      </c>
      <c r="T28" s="8">
        <f>G28-first_reading!G28</f>
        <v>2.5000002235174179E-2</v>
      </c>
      <c r="U28">
        <f>H28-first_reading!H28</f>
        <v>1.7599999904632568E-2</v>
      </c>
      <c r="V28">
        <f>I28-first_reading!I28</f>
        <v>1.7599999904632568E-2</v>
      </c>
      <c r="W28">
        <f>J28-first_reading!J28</f>
        <v>2.460000291466713E-2</v>
      </c>
      <c r="X28" s="7">
        <f>K28-first_reading!K28</f>
        <v>9.7000002861022949E-3</v>
      </c>
      <c r="Y28">
        <f>L28-first_reading!L28</f>
        <v>1.0000001639127731E-2</v>
      </c>
      <c r="Z28" s="8">
        <f>M28-first_reading!M28</f>
        <v>1.1800002306699753E-2</v>
      </c>
    </row>
    <row r="29" spans="1:26" x14ac:dyDescent="0.2">
      <c r="A29" s="3" t="s">
        <v>34</v>
      </c>
      <c r="B29">
        <v>0.22380000352859497</v>
      </c>
      <c r="C29">
        <v>0.22419999539852142</v>
      </c>
      <c r="D29">
        <v>0.22840000689029694</v>
      </c>
      <c r="E29">
        <v>6.9099999964237213E-2</v>
      </c>
      <c r="F29">
        <v>6.759999692440033E-2</v>
      </c>
      <c r="G29">
        <v>7.6600000262260437E-2</v>
      </c>
      <c r="H29">
        <v>8.1799998879432678E-2</v>
      </c>
      <c r="I29">
        <v>8.0700002610683441E-2</v>
      </c>
      <c r="J29">
        <v>9.6699997782707214E-2</v>
      </c>
      <c r="K29">
        <v>5.8600001037120819E-2</v>
      </c>
      <c r="L29">
        <v>6.1999998986721039E-2</v>
      </c>
      <c r="M29">
        <v>6.4300000667572021E-2</v>
      </c>
      <c r="O29">
        <f>B29-first_reading!B29</f>
        <v>0.17230000346899033</v>
      </c>
      <c r="P29">
        <f>C29-first_reading!C29</f>
        <v>0.1703999936580658</v>
      </c>
      <c r="Q29">
        <f>D29-first_reading!D29</f>
        <v>0.17560000717639923</v>
      </c>
      <c r="R29" s="7">
        <f>E29-first_reading!E29</f>
        <v>2.279999852180481E-2</v>
      </c>
      <c r="S29">
        <f>F29-first_reading!F29</f>
        <v>2.1599996834993362E-2</v>
      </c>
      <c r="T29" s="8">
        <f>G29-first_reading!G29</f>
        <v>2.8999999165534973E-2</v>
      </c>
      <c r="U29">
        <f>H29-first_reading!H29</f>
        <v>3.48999984562397E-2</v>
      </c>
      <c r="V29">
        <f>I29-first_reading!I29</f>
        <v>3.3800002187490463E-2</v>
      </c>
      <c r="W29">
        <f>J29-first_reading!J29</f>
        <v>4.7599997371435165E-2</v>
      </c>
      <c r="X29" s="7">
        <f>K29-first_reading!K29</f>
        <v>1.3599999248981476E-2</v>
      </c>
      <c r="Y29">
        <f>L29-first_reading!L29</f>
        <v>1.4499999582767487E-2</v>
      </c>
      <c r="Z29" s="8">
        <f>M29-first_reading!M29</f>
        <v>1.810000091791153E-2</v>
      </c>
    </row>
    <row r="30" spans="1:26" x14ac:dyDescent="0.2">
      <c r="A30" s="3" t="s">
        <v>35</v>
      </c>
      <c r="B30">
        <v>0.2736000120639801</v>
      </c>
      <c r="C30">
        <v>0.28229999542236328</v>
      </c>
      <c r="D30">
        <v>0.27149999141693115</v>
      </c>
      <c r="E30">
        <v>7.5000002980232239E-2</v>
      </c>
      <c r="F30">
        <v>7.3899999260902405E-2</v>
      </c>
      <c r="G30">
        <v>8.7999999523162842E-2</v>
      </c>
      <c r="H30">
        <v>6.719999760389328E-2</v>
      </c>
      <c r="I30">
        <v>6.8599998950958252E-2</v>
      </c>
      <c r="J30">
        <v>7.7399998903274536E-2</v>
      </c>
      <c r="K30">
        <v>5.4400000721216202E-2</v>
      </c>
      <c r="L30">
        <v>5.3700000047683716E-2</v>
      </c>
      <c r="M30">
        <v>5.7900000363588333E-2</v>
      </c>
      <c r="O30">
        <f>B30-first_reading!B30</f>
        <v>0.22100001201033592</v>
      </c>
      <c r="P30">
        <f>C30-first_reading!C30</f>
        <v>0.22569999471306801</v>
      </c>
      <c r="Q30">
        <f>D30-first_reading!D30</f>
        <v>0.21919999271631241</v>
      </c>
      <c r="R30" s="7">
        <f>E30-first_reading!E30</f>
        <v>2.5400001555681229E-2</v>
      </c>
      <c r="S30">
        <f>F30-first_reading!F30</f>
        <v>2.5299999862909317E-2</v>
      </c>
      <c r="T30" s="8">
        <f>G30-first_reading!G30</f>
        <v>3.5500001162290573E-2</v>
      </c>
      <c r="U30">
        <f>H30-first_reading!H30</f>
        <v>2.1799996495246887E-2</v>
      </c>
      <c r="V30">
        <f>I30-first_reading!I30</f>
        <v>2.2900000214576721E-2</v>
      </c>
      <c r="W30">
        <f>J30-first_reading!J30</f>
        <v>3.060000017285347E-2</v>
      </c>
      <c r="X30" s="7">
        <f>K30-first_reading!K30</f>
        <v>9.8999999463558197E-3</v>
      </c>
      <c r="Y30">
        <f>L30-first_reading!L30</f>
        <v>1.0000001639127731E-2</v>
      </c>
      <c r="Z30" s="8">
        <f>M30-first_reading!M30</f>
        <v>1.289999857544899E-2</v>
      </c>
    </row>
    <row r="31" spans="1:26" x14ac:dyDescent="0.2">
      <c r="A31" s="3" t="s">
        <v>36</v>
      </c>
      <c r="B31">
        <v>0.30390000343322754</v>
      </c>
      <c r="C31">
        <v>0.32089999318122864</v>
      </c>
      <c r="D31">
        <v>0.31430000066757202</v>
      </c>
      <c r="E31">
        <v>6.759999692440033E-2</v>
      </c>
      <c r="F31">
        <v>6.719999760389328E-2</v>
      </c>
      <c r="G31">
        <v>7.7799998223781586E-2</v>
      </c>
      <c r="H31">
        <v>5.9200000017881393E-2</v>
      </c>
      <c r="I31">
        <v>5.9700001031160355E-2</v>
      </c>
      <c r="J31">
        <v>6.4499996602535248E-2</v>
      </c>
      <c r="K31">
        <v>4.1600000113248825E-2</v>
      </c>
      <c r="L31">
        <v>4.1499998420476913E-2</v>
      </c>
      <c r="M31">
        <v>4.1700001806020737E-2</v>
      </c>
      <c r="O31">
        <f>B31-first_reading!B31</f>
        <v>0.24800000339746475</v>
      </c>
      <c r="P31">
        <f>C31-first_reading!C31</f>
        <v>0.26439999416470528</v>
      </c>
      <c r="Q31">
        <f>D31-first_reading!D31</f>
        <v>0.2613999992609024</v>
      </c>
      <c r="R31" s="7">
        <f>E31-first_reading!E31</f>
        <v>2.0299997180700302E-2</v>
      </c>
      <c r="S31">
        <f>F31-first_reading!F31</f>
        <v>2.0499996840953827E-2</v>
      </c>
      <c r="T31" s="8">
        <f>G31-first_reading!G31</f>
        <v>2.709999680519104E-2</v>
      </c>
      <c r="U31">
        <f>H31-first_reading!H31</f>
        <v>1.5500001609325409E-2</v>
      </c>
      <c r="V31">
        <f>I31-first_reading!I31</f>
        <v>1.5900000929832458E-2</v>
      </c>
      <c r="W31">
        <f>J31-first_reading!J31</f>
        <v>1.9799996167421341E-2</v>
      </c>
      <c r="X31" s="7"/>
      <c r="Z31" s="8"/>
    </row>
    <row r="32" spans="1:26" ht="16" thickBot="1" x14ac:dyDescent="0.25">
      <c r="A32" s="3" t="s">
        <v>37</v>
      </c>
      <c r="B32">
        <v>0.38980001211166382</v>
      </c>
      <c r="C32">
        <v>0.4025999903678894</v>
      </c>
      <c r="D32">
        <v>0.40279999375343323</v>
      </c>
      <c r="E32">
        <v>6.2300000339746475E-2</v>
      </c>
      <c r="F32">
        <v>6.3000001013278961E-2</v>
      </c>
      <c r="G32">
        <v>7.0600003004074097E-2</v>
      </c>
      <c r="H32">
        <v>6.0899998992681503E-2</v>
      </c>
      <c r="I32">
        <v>6.1400000005960464E-2</v>
      </c>
      <c r="J32">
        <v>6.7500002682209015E-2</v>
      </c>
      <c r="K32">
        <v>4.1499998420476913E-2</v>
      </c>
      <c r="L32">
        <v>4.1700001806020737E-2</v>
      </c>
      <c r="M32">
        <v>4.14000004529953E-2</v>
      </c>
      <c r="O32">
        <f>B32-first_reading!B32</f>
        <v>0.33110001310706139</v>
      </c>
      <c r="P32">
        <f>C32-first_reading!C32</f>
        <v>0.34349999204277992</v>
      </c>
      <c r="Q32">
        <f>D32-first_reading!D32</f>
        <v>0.3440999947488308</v>
      </c>
      <c r="R32" s="9">
        <f>E32-first_reading!E32</f>
        <v>1.6899999231100082E-2</v>
      </c>
      <c r="S32" s="10">
        <f>F32-first_reading!F32</f>
        <v>1.8200002610683441E-2</v>
      </c>
      <c r="T32" s="11">
        <f>G32-first_reading!G32</f>
        <v>2.380000427365303E-2</v>
      </c>
      <c r="U32">
        <f>H32-first_reading!H32</f>
        <v>1.6799997538328171E-2</v>
      </c>
      <c r="V32">
        <f>I32-first_reading!I32</f>
        <v>1.770000159740448E-2</v>
      </c>
      <c r="W32">
        <f>J32-first_reading!J32</f>
        <v>2.2500000894069672E-2</v>
      </c>
      <c r="X32" s="9"/>
      <c r="Y32" s="10"/>
      <c r="Z32" s="11"/>
    </row>
    <row r="33" spans="1:26" ht="16" thickBot="1" x14ac:dyDescent="0.25"/>
    <row r="34" spans="1:26" x14ac:dyDescent="0.2">
      <c r="S34" t="s">
        <v>47</v>
      </c>
      <c r="T34" s="15" t="s">
        <v>48</v>
      </c>
    </row>
    <row r="35" spans="1:26" x14ac:dyDescent="0.2">
      <c r="O35">
        <v>0</v>
      </c>
      <c r="P35">
        <f>AVERAGE(O25:Q25)</f>
        <v>2.9999886949857074E-4</v>
      </c>
      <c r="S35">
        <v>0</v>
      </c>
      <c r="T35" s="16">
        <v>0</v>
      </c>
      <c r="U35">
        <f>P35</f>
        <v>2.9999886949857074E-4</v>
      </c>
    </row>
    <row r="36" spans="1:26" x14ac:dyDescent="0.2">
      <c r="O36">
        <v>48</v>
      </c>
      <c r="P36">
        <f t="shared" ref="P36:P42" si="0">AVERAGE(O26:Q26)</f>
        <v>4.5633330941200256E-2</v>
      </c>
      <c r="S36">
        <v>2</v>
      </c>
      <c r="T36" s="16">
        <f>(96/100)*S36</f>
        <v>1.92</v>
      </c>
      <c r="U36">
        <f t="shared" ref="U36:U42" si="1">P36</f>
        <v>4.5633330941200256E-2</v>
      </c>
    </row>
    <row r="37" spans="1:26" x14ac:dyDescent="0.2">
      <c r="A37" t="s">
        <v>38</v>
      </c>
      <c r="B37" s="2" t="s">
        <v>43</v>
      </c>
      <c r="O37">
        <v>96</v>
      </c>
      <c r="P37">
        <f t="shared" si="0"/>
        <v>8.6733332524696991E-2</v>
      </c>
      <c r="S37">
        <v>4</v>
      </c>
      <c r="T37" s="16">
        <f t="shared" ref="T37:T42" si="2">(96/100)*S37</f>
        <v>3.84</v>
      </c>
      <c r="U37">
        <f t="shared" si="1"/>
        <v>8.6733332524696991E-2</v>
      </c>
    </row>
    <row r="38" spans="1:26" x14ac:dyDescent="0.2">
      <c r="O38">
        <v>144</v>
      </c>
      <c r="P38">
        <f t="shared" si="0"/>
        <v>0.13416666785875955</v>
      </c>
      <c r="S38">
        <v>6</v>
      </c>
      <c r="T38" s="16">
        <f t="shared" si="2"/>
        <v>5.76</v>
      </c>
      <c r="U38">
        <f t="shared" si="1"/>
        <v>0.13416666785875955</v>
      </c>
    </row>
    <row r="39" spans="1:26" x14ac:dyDescent="0.2">
      <c r="O39">
        <v>192</v>
      </c>
      <c r="P39">
        <f t="shared" si="0"/>
        <v>0.17276666810115179</v>
      </c>
      <c r="S39">
        <v>8</v>
      </c>
      <c r="T39" s="16">
        <f t="shared" si="2"/>
        <v>7.68</v>
      </c>
      <c r="U39">
        <f t="shared" si="1"/>
        <v>0.17276666810115179</v>
      </c>
    </row>
    <row r="40" spans="1:26" x14ac:dyDescent="0.2">
      <c r="O40">
        <v>240</v>
      </c>
      <c r="P40">
        <f t="shared" si="0"/>
        <v>0.22196666647990546</v>
      </c>
      <c r="S40">
        <v>10</v>
      </c>
      <c r="T40" s="16">
        <f t="shared" si="2"/>
        <v>9.6</v>
      </c>
      <c r="U40">
        <f t="shared" si="1"/>
        <v>0.22196666647990546</v>
      </c>
    </row>
    <row r="41" spans="1:26" x14ac:dyDescent="0.2">
      <c r="O41">
        <v>288</v>
      </c>
      <c r="P41">
        <f t="shared" si="0"/>
        <v>0.2579333322743575</v>
      </c>
      <c r="S41">
        <v>12</v>
      </c>
      <c r="T41" s="16">
        <f t="shared" si="2"/>
        <v>11.52</v>
      </c>
      <c r="U41">
        <f t="shared" si="1"/>
        <v>0.2579333322743575</v>
      </c>
    </row>
    <row r="42" spans="1:26" ht="16" thickBot="1" x14ac:dyDescent="0.25">
      <c r="O42">
        <v>384</v>
      </c>
      <c r="P42">
        <f t="shared" si="0"/>
        <v>0.3395666666328907</v>
      </c>
      <c r="S42">
        <v>16</v>
      </c>
      <c r="T42" s="17">
        <f t="shared" si="2"/>
        <v>15.36</v>
      </c>
      <c r="U42">
        <f t="shared" si="1"/>
        <v>0.3395666666328907</v>
      </c>
    </row>
    <row r="43" spans="1:26" x14ac:dyDescent="0.2">
      <c r="V43" s="4"/>
      <c r="W43" s="5"/>
      <c r="X43" s="5"/>
      <c r="Y43" s="5"/>
      <c r="Z43" s="6"/>
    </row>
    <row r="44" spans="1:26" ht="48" x14ac:dyDescent="0.2">
      <c r="P44" t="s">
        <v>44</v>
      </c>
      <c r="Q44" t="s">
        <v>45</v>
      </c>
      <c r="R44" t="s">
        <v>46</v>
      </c>
      <c r="S44" t="s">
        <v>46</v>
      </c>
      <c r="V44" s="13" t="s">
        <v>48</v>
      </c>
      <c r="W44" s="14" t="s">
        <v>48</v>
      </c>
      <c r="X44" s="14" t="s">
        <v>49</v>
      </c>
      <c r="Y44" s="14" t="s">
        <v>49</v>
      </c>
      <c r="Z44" s="18" t="s">
        <v>50</v>
      </c>
    </row>
    <row r="45" spans="1:26" x14ac:dyDescent="0.2">
      <c r="O45">
        <v>1</v>
      </c>
      <c r="P45">
        <f t="shared" ref="P45:P52" si="3">AVERAGE(R25:S25)</f>
        <v>1.9049998372793198E-2</v>
      </c>
      <c r="Q45">
        <f>T25</f>
        <v>3.3799998462200165E-2</v>
      </c>
      <c r="R45">
        <f>(P45-0.0031)/0.0009</f>
        <v>17.722220414214664</v>
      </c>
      <c r="S45">
        <f>(Q45-0.0031)/0.0009</f>
        <v>34.111109402444633</v>
      </c>
      <c r="U45">
        <v>1</v>
      </c>
      <c r="V45" s="7">
        <f>(P45-0.0031)/0.0222</f>
        <v>0.7184683951708648</v>
      </c>
      <c r="W45">
        <f>(Q45-0.0031)/0.0222</f>
        <v>1.3828828136126201</v>
      </c>
      <c r="X45">
        <f>V45/12</f>
        <v>5.9872366264238731E-2</v>
      </c>
      <c r="Y45">
        <f>W45/16</f>
        <v>8.6430175850788757E-2</v>
      </c>
      <c r="Z45" s="8">
        <f t="shared" ref="Z45:Z66" si="4">AVERAGE(X45:Y45)</f>
        <v>7.3151271057513748E-2</v>
      </c>
    </row>
    <row r="46" spans="1:26" x14ac:dyDescent="0.2">
      <c r="O46">
        <v>2</v>
      </c>
      <c r="P46">
        <f t="shared" si="3"/>
        <v>3.3499998971819878E-2</v>
      </c>
      <c r="Q46">
        <f t="shared" ref="Q46:Q52" si="5">T26</f>
        <v>4.5399997383356094E-2</v>
      </c>
      <c r="R46">
        <f t="shared" ref="R46:R66" si="6">(P46-0.0031)/0.0009</f>
        <v>33.777776635355423</v>
      </c>
      <c r="S46">
        <f t="shared" ref="S46:S66" si="7">(Q46-0.0031)/0.0009</f>
        <v>46.999997092617889</v>
      </c>
      <c r="U46">
        <v>2</v>
      </c>
      <c r="V46" s="7">
        <f t="shared" ref="V46:V66" si="8">(P46-0.0031)/0.0222</f>
        <v>1.3693693230549495</v>
      </c>
      <c r="W46">
        <f t="shared" ref="W46:W66" si="9">(Q46-0.0031)/0.0222</f>
        <v>1.9054052875385628</v>
      </c>
      <c r="X46">
        <f t="shared" ref="X46:X66" si="10">V46/12</f>
        <v>0.11411411025457913</v>
      </c>
      <c r="Y46">
        <f t="shared" ref="Y46:Y66" si="11">W46/16</f>
        <v>0.11908783047116017</v>
      </c>
      <c r="Z46" s="8">
        <f t="shared" si="4"/>
        <v>0.11660097036286965</v>
      </c>
    </row>
    <row r="47" spans="1:26" x14ac:dyDescent="0.2">
      <c r="O47">
        <v>3</v>
      </c>
      <c r="P47">
        <f t="shared" si="3"/>
        <v>2.2750001400709152E-2</v>
      </c>
      <c r="Q47">
        <f t="shared" si="5"/>
        <v>3.2999999821186066E-2</v>
      </c>
      <c r="R47">
        <f t="shared" si="6"/>
        <v>21.833334889676838</v>
      </c>
      <c r="S47">
        <f t="shared" si="7"/>
        <v>33.222222023540077</v>
      </c>
      <c r="U47">
        <v>3</v>
      </c>
      <c r="V47" s="7">
        <f t="shared" si="8"/>
        <v>0.88513519823014197</v>
      </c>
      <c r="W47">
        <f t="shared" si="9"/>
        <v>1.346846838792165</v>
      </c>
      <c r="X47">
        <f t="shared" si="10"/>
        <v>7.3761266519178498E-2</v>
      </c>
      <c r="Y47">
        <f t="shared" si="11"/>
        <v>8.4177927424510315E-2</v>
      </c>
      <c r="Z47">
        <f t="shared" si="4"/>
        <v>7.8969596971844414E-2</v>
      </c>
    </row>
    <row r="48" spans="1:26" x14ac:dyDescent="0.2">
      <c r="O48">
        <v>4</v>
      </c>
      <c r="P48">
        <f t="shared" si="3"/>
        <v>1.8199998885393143E-2</v>
      </c>
      <c r="Q48">
        <f t="shared" si="5"/>
        <v>2.5000002235174179E-2</v>
      </c>
      <c r="R48">
        <f t="shared" si="6"/>
        <v>16.777776539325714</v>
      </c>
      <c r="S48">
        <f t="shared" si="7"/>
        <v>24.333335816860203</v>
      </c>
      <c r="U48">
        <v>4</v>
      </c>
      <c r="V48" s="7">
        <f t="shared" si="8"/>
        <v>0.68018012997266408</v>
      </c>
      <c r="W48">
        <f t="shared" si="9"/>
        <v>0.98648658717000803</v>
      </c>
      <c r="X48">
        <f t="shared" si="10"/>
        <v>5.6681677497722009E-2</v>
      </c>
      <c r="Y48">
        <f t="shared" si="11"/>
        <v>6.1655411698125502E-2</v>
      </c>
      <c r="Z48">
        <f t="shared" si="4"/>
        <v>5.9168544597923756E-2</v>
      </c>
    </row>
    <row r="49" spans="15:26" x14ac:dyDescent="0.2">
      <c r="O49">
        <v>5</v>
      </c>
      <c r="P49">
        <f t="shared" si="3"/>
        <v>2.2199997678399086E-2</v>
      </c>
      <c r="Q49">
        <f t="shared" si="5"/>
        <v>2.8999999165534973E-2</v>
      </c>
      <c r="R49">
        <f t="shared" si="6"/>
        <v>21.222219642665653</v>
      </c>
      <c r="S49">
        <f t="shared" si="7"/>
        <v>28.777776850594417</v>
      </c>
      <c r="U49">
        <v>5</v>
      </c>
      <c r="V49" s="7">
        <f t="shared" si="8"/>
        <v>0.86036025578374264</v>
      </c>
      <c r="W49">
        <f t="shared" si="9"/>
        <v>1.166666629078152</v>
      </c>
      <c r="X49">
        <f t="shared" si="10"/>
        <v>7.1696687981978549E-2</v>
      </c>
      <c r="Y49">
        <f t="shared" si="11"/>
        <v>7.29166643173845E-2</v>
      </c>
      <c r="Z49">
        <f t="shared" si="4"/>
        <v>7.2306676149681531E-2</v>
      </c>
    </row>
    <row r="50" spans="15:26" x14ac:dyDescent="0.2">
      <c r="O50">
        <v>6</v>
      </c>
      <c r="P50">
        <f t="shared" si="3"/>
        <v>2.5350000709295273E-2</v>
      </c>
      <c r="Q50">
        <f t="shared" si="5"/>
        <v>3.5500001162290573E-2</v>
      </c>
      <c r="R50">
        <f t="shared" si="6"/>
        <v>24.722223010328083</v>
      </c>
      <c r="S50">
        <f t="shared" si="7"/>
        <v>36.000001291433975</v>
      </c>
      <c r="U50">
        <v>6</v>
      </c>
      <c r="V50" s="7">
        <f t="shared" si="8"/>
        <v>1.0022522842024897</v>
      </c>
      <c r="W50">
        <f t="shared" si="9"/>
        <v>1.4594595118148908</v>
      </c>
      <c r="X50">
        <f t="shared" si="10"/>
        <v>8.3521023683540807E-2</v>
      </c>
      <c r="Y50">
        <f t="shared" si="11"/>
        <v>9.1216219488430672E-2</v>
      </c>
      <c r="Z50">
        <f t="shared" si="4"/>
        <v>8.736862158598574E-2</v>
      </c>
    </row>
    <row r="51" spans="15:26" x14ac:dyDescent="0.2">
      <c r="O51">
        <v>7</v>
      </c>
      <c r="P51">
        <f t="shared" si="3"/>
        <v>2.0399997010827065E-2</v>
      </c>
      <c r="Q51">
        <f t="shared" si="5"/>
        <v>2.709999680519104E-2</v>
      </c>
      <c r="R51">
        <f t="shared" si="6"/>
        <v>19.222218900918964</v>
      </c>
      <c r="S51">
        <f t="shared" si="7"/>
        <v>26.666663116878937</v>
      </c>
      <c r="U51">
        <v>7</v>
      </c>
      <c r="V51" s="7">
        <f t="shared" si="8"/>
        <v>0.77927914463184977</v>
      </c>
      <c r="W51">
        <f t="shared" si="9"/>
        <v>1.0810809371707675</v>
      </c>
      <c r="X51">
        <f t="shared" si="10"/>
        <v>6.4939928719320819E-2</v>
      </c>
      <c r="Y51">
        <f t="shared" si="11"/>
        <v>6.7567558573172967E-2</v>
      </c>
      <c r="Z51">
        <f t="shared" si="4"/>
        <v>6.6253743646246893E-2</v>
      </c>
    </row>
    <row r="52" spans="15:26" x14ac:dyDescent="0.2">
      <c r="O52">
        <v>8</v>
      </c>
      <c r="P52">
        <f t="shared" si="3"/>
        <v>1.7550000920891762E-2</v>
      </c>
      <c r="Q52">
        <f t="shared" si="5"/>
        <v>2.380000427365303E-2</v>
      </c>
      <c r="R52">
        <f t="shared" si="6"/>
        <v>16.055556578768623</v>
      </c>
      <c r="S52">
        <f t="shared" si="7"/>
        <v>23.000004748503368</v>
      </c>
      <c r="U52">
        <v>8</v>
      </c>
      <c r="V52" s="7">
        <f t="shared" si="8"/>
        <v>0.65090094238251173</v>
      </c>
      <c r="W52">
        <f t="shared" si="9"/>
        <v>0.93243262493932566</v>
      </c>
      <c r="X52">
        <f t="shared" si="10"/>
        <v>5.4241745198542642E-2</v>
      </c>
      <c r="Y52">
        <f t="shared" si="11"/>
        <v>5.8277039058707854E-2</v>
      </c>
      <c r="Z52">
        <f t="shared" si="4"/>
        <v>5.6259392128625248E-2</v>
      </c>
    </row>
    <row r="53" spans="15:26" x14ac:dyDescent="0.2">
      <c r="O53">
        <v>9</v>
      </c>
      <c r="P53">
        <f t="shared" ref="P53:P60" si="12">AVERAGE(U25:V25)</f>
        <v>1.7100000753998756E-2</v>
      </c>
      <c r="Q53" s="12">
        <f>W25</f>
        <v>2.0900003612041473E-2</v>
      </c>
      <c r="R53">
        <f t="shared" si="6"/>
        <v>15.555556393331951</v>
      </c>
      <c r="S53">
        <f t="shared" si="7"/>
        <v>19.777781791157196</v>
      </c>
      <c r="U53">
        <v>9</v>
      </c>
      <c r="V53" s="7">
        <f t="shared" si="8"/>
        <v>0.63063066459453854</v>
      </c>
      <c r="W53">
        <f t="shared" si="9"/>
        <v>0.80180196450637276</v>
      </c>
      <c r="X53">
        <f t="shared" si="10"/>
        <v>5.2552555382878209E-2</v>
      </c>
      <c r="Y53" s="12">
        <f t="shared" si="11"/>
        <v>5.0112622781648297E-2</v>
      </c>
      <c r="Z53">
        <f t="shared" si="4"/>
        <v>5.133258908226325E-2</v>
      </c>
    </row>
    <row r="54" spans="15:26" x14ac:dyDescent="0.2">
      <c r="O54">
        <v>10</v>
      </c>
      <c r="P54">
        <f t="shared" si="12"/>
        <v>1.3199999928474426E-2</v>
      </c>
      <c r="Q54">
        <f t="shared" ref="Q54:Q60" si="13">W26</f>
        <v>1.8199998885393143E-2</v>
      </c>
      <c r="R54">
        <f t="shared" si="6"/>
        <v>11.222222142749363</v>
      </c>
      <c r="S54">
        <f t="shared" si="7"/>
        <v>16.777776539325714</v>
      </c>
      <c r="U54">
        <v>10</v>
      </c>
      <c r="V54" s="7">
        <f t="shared" si="8"/>
        <v>0.4549549517330822</v>
      </c>
      <c r="W54">
        <f t="shared" si="9"/>
        <v>0.68018012997266408</v>
      </c>
      <c r="X54">
        <f t="shared" si="10"/>
        <v>3.7912912644423515E-2</v>
      </c>
      <c r="Y54">
        <f t="shared" si="11"/>
        <v>4.2511258123291505E-2</v>
      </c>
      <c r="Z54">
        <f t="shared" si="4"/>
        <v>4.021208538385751E-2</v>
      </c>
    </row>
    <row r="55" spans="15:26" x14ac:dyDescent="0.2">
      <c r="O55">
        <v>11</v>
      </c>
      <c r="P55">
        <f t="shared" si="12"/>
        <v>3.0449999496340752E-2</v>
      </c>
      <c r="Q55">
        <f t="shared" si="13"/>
        <v>4.1699998080730438E-2</v>
      </c>
      <c r="R55">
        <f t="shared" si="6"/>
        <v>30.388888329267505</v>
      </c>
      <c r="S55">
        <f t="shared" si="7"/>
        <v>42.888886756367157</v>
      </c>
      <c r="U55">
        <v>11</v>
      </c>
      <c r="V55" s="7">
        <f t="shared" si="8"/>
        <v>1.2319819592946284</v>
      </c>
      <c r="W55">
        <f t="shared" si="9"/>
        <v>1.7387386522851549</v>
      </c>
      <c r="X55">
        <f t="shared" si="10"/>
        <v>0.10266516327455237</v>
      </c>
      <c r="Y55">
        <f t="shared" si="11"/>
        <v>0.10867116576782218</v>
      </c>
      <c r="Z55">
        <f t="shared" si="4"/>
        <v>0.10566816452118727</v>
      </c>
    </row>
    <row r="56" spans="15:26" x14ac:dyDescent="0.2">
      <c r="O56">
        <v>12</v>
      </c>
      <c r="P56">
        <f t="shared" si="12"/>
        <v>1.7599999904632568E-2</v>
      </c>
      <c r="Q56">
        <f t="shared" si="13"/>
        <v>2.460000291466713E-2</v>
      </c>
      <c r="R56">
        <f t="shared" si="6"/>
        <v>16.111111005147297</v>
      </c>
      <c r="S56">
        <f t="shared" si="7"/>
        <v>23.888892127407924</v>
      </c>
      <c r="U56">
        <v>12</v>
      </c>
      <c r="V56" s="7">
        <f t="shared" si="8"/>
        <v>0.6531531488573229</v>
      </c>
      <c r="W56">
        <f t="shared" si="9"/>
        <v>0.96846859975978061</v>
      </c>
      <c r="X56">
        <f t="shared" si="10"/>
        <v>5.4429429071443575E-2</v>
      </c>
      <c r="Y56">
        <f t="shared" si="11"/>
        <v>6.0529287484986288E-2</v>
      </c>
      <c r="Z56">
        <f t="shared" si="4"/>
        <v>5.7479358278214931E-2</v>
      </c>
    </row>
    <row r="57" spans="15:26" x14ac:dyDescent="0.2">
      <c r="O57">
        <v>13</v>
      </c>
      <c r="P57">
        <f t="shared" si="12"/>
        <v>3.4350000321865082E-2</v>
      </c>
      <c r="Q57">
        <f t="shared" si="13"/>
        <v>4.7599997371435165E-2</v>
      </c>
      <c r="R57">
        <f t="shared" si="6"/>
        <v>34.72222257985009</v>
      </c>
      <c r="S57">
        <f t="shared" si="7"/>
        <v>49.444441523816856</v>
      </c>
      <c r="U57">
        <v>13</v>
      </c>
      <c r="V57" s="7">
        <f t="shared" si="8"/>
        <v>1.4076576721560847</v>
      </c>
      <c r="W57">
        <f t="shared" si="9"/>
        <v>2.0045043861006833</v>
      </c>
      <c r="X57">
        <f t="shared" si="10"/>
        <v>0.11730480601300707</v>
      </c>
      <c r="Y57">
        <f t="shared" si="11"/>
        <v>0.1252815241312927</v>
      </c>
      <c r="Z57">
        <f t="shared" si="4"/>
        <v>0.12129316507214988</v>
      </c>
    </row>
    <row r="58" spans="15:26" x14ac:dyDescent="0.2">
      <c r="O58">
        <v>14</v>
      </c>
      <c r="P58">
        <f t="shared" si="12"/>
        <v>2.2349998354911804E-2</v>
      </c>
      <c r="Q58">
        <f t="shared" si="13"/>
        <v>3.060000017285347E-2</v>
      </c>
      <c r="R58">
        <f t="shared" si="6"/>
        <v>21.388887061013119</v>
      </c>
      <c r="S58">
        <f t="shared" si="7"/>
        <v>30.555555747614967</v>
      </c>
      <c r="U58">
        <v>14</v>
      </c>
      <c r="V58" s="7">
        <f t="shared" si="8"/>
        <v>0.86711704301404524</v>
      </c>
      <c r="W58">
        <f t="shared" si="9"/>
        <v>1.2387387465249311</v>
      </c>
      <c r="X58">
        <f t="shared" si="10"/>
        <v>7.2259753584503775E-2</v>
      </c>
      <c r="Y58">
        <f t="shared" si="11"/>
        <v>7.7421171657808194E-2</v>
      </c>
      <c r="Z58">
        <f t="shared" si="4"/>
        <v>7.4840462621155984E-2</v>
      </c>
    </row>
    <row r="59" spans="15:26" x14ac:dyDescent="0.2">
      <c r="O59">
        <v>15</v>
      </c>
      <c r="P59">
        <f t="shared" si="12"/>
        <v>1.5700001269578934E-2</v>
      </c>
      <c r="Q59" s="12">
        <f t="shared" si="13"/>
        <v>1.9799996167421341E-2</v>
      </c>
      <c r="R59">
        <f t="shared" si="6"/>
        <v>14.000001410643259</v>
      </c>
      <c r="S59">
        <f t="shared" si="7"/>
        <v>18.555551297134826</v>
      </c>
      <c r="U59">
        <v>15</v>
      </c>
      <c r="V59" s="7">
        <f t="shared" si="8"/>
        <v>0.5675676247558078</v>
      </c>
      <c r="W59">
        <f t="shared" si="9"/>
        <v>0.75225207961357399</v>
      </c>
      <c r="X59">
        <f t="shared" si="10"/>
        <v>4.7297302062983985E-2</v>
      </c>
      <c r="Y59" s="12">
        <f t="shared" si="11"/>
        <v>4.7015754975848374E-2</v>
      </c>
      <c r="Z59">
        <f t="shared" si="4"/>
        <v>4.715652851941618E-2</v>
      </c>
    </row>
    <row r="60" spans="15:26" x14ac:dyDescent="0.2">
      <c r="O60">
        <v>16</v>
      </c>
      <c r="P60">
        <f t="shared" si="12"/>
        <v>1.7249999567866325E-2</v>
      </c>
      <c r="Q60">
        <f t="shared" si="13"/>
        <v>2.2500000894069672E-2</v>
      </c>
      <c r="R60">
        <f t="shared" si="6"/>
        <v>15.722221742073694</v>
      </c>
      <c r="S60">
        <f t="shared" si="7"/>
        <v>21.555556548966305</v>
      </c>
      <c r="U60">
        <v>16</v>
      </c>
      <c r="V60" s="7">
        <f t="shared" si="8"/>
        <v>0.63738736792190653</v>
      </c>
      <c r="W60">
        <f t="shared" si="9"/>
        <v>0.87387391414728255</v>
      </c>
      <c r="X60">
        <f t="shared" si="10"/>
        <v>5.3115613993492211E-2</v>
      </c>
      <c r="Y60">
        <f t="shared" si="11"/>
        <v>5.4617119634205159E-2</v>
      </c>
      <c r="Z60">
        <f t="shared" si="4"/>
        <v>5.3866366813848682E-2</v>
      </c>
    </row>
    <row r="61" spans="15:26" x14ac:dyDescent="0.2">
      <c r="O61">
        <v>17</v>
      </c>
      <c r="P61">
        <f t="shared" ref="P61:P66" si="14">AVERAGE(X25:Y25)</f>
        <v>3.7749998271465302E-2</v>
      </c>
      <c r="Q61">
        <f>Z25</f>
        <v>5.0200004130601883E-2</v>
      </c>
      <c r="R61">
        <f t="shared" si="6"/>
        <v>38.499998079405891</v>
      </c>
      <c r="S61">
        <f t="shared" si="7"/>
        <v>52.333337922890983</v>
      </c>
      <c r="U61">
        <v>17</v>
      </c>
      <c r="V61" s="7">
        <f t="shared" si="8"/>
        <v>1.5608107329488874</v>
      </c>
      <c r="W61">
        <f t="shared" si="9"/>
        <v>2.1216218076847695</v>
      </c>
      <c r="X61">
        <f t="shared" si="10"/>
        <v>0.13006756107907394</v>
      </c>
      <c r="Y61">
        <f t="shared" si="11"/>
        <v>0.13260136298029809</v>
      </c>
      <c r="Z61">
        <f t="shared" si="4"/>
        <v>0.13133446202968602</v>
      </c>
    </row>
    <row r="62" spans="15:26" x14ac:dyDescent="0.2">
      <c r="O62">
        <v>18</v>
      </c>
      <c r="P62">
        <f t="shared" si="14"/>
        <v>2.3599999025464058E-2</v>
      </c>
      <c r="Q62">
        <f t="shared" ref="Q62:Q66" si="15">Z26</f>
        <v>3.2299995422363281E-2</v>
      </c>
      <c r="R62">
        <f t="shared" si="6"/>
        <v>22.777776694960068</v>
      </c>
      <c r="S62">
        <f t="shared" si="7"/>
        <v>32.444439358181427</v>
      </c>
      <c r="U62">
        <v>18</v>
      </c>
      <c r="V62" s="7">
        <f t="shared" si="8"/>
        <v>0.92342337952540798</v>
      </c>
      <c r="W62">
        <f t="shared" si="9"/>
        <v>1.3153151091154631</v>
      </c>
      <c r="X62">
        <f t="shared" si="10"/>
        <v>7.6951948293784003E-2</v>
      </c>
      <c r="Y62">
        <f t="shared" si="11"/>
        <v>8.2207194319716445E-2</v>
      </c>
      <c r="Z62">
        <f t="shared" si="4"/>
        <v>7.9579571306750224E-2</v>
      </c>
    </row>
    <row r="63" spans="15:26" x14ac:dyDescent="0.2">
      <c r="O63">
        <v>19</v>
      </c>
      <c r="P63">
        <f t="shared" si="14"/>
        <v>2.5850001722574234E-2</v>
      </c>
      <c r="Q63">
        <f t="shared" si="15"/>
        <v>3.5699997097253799E-2</v>
      </c>
      <c r="R63">
        <f t="shared" si="6"/>
        <v>25.277779691749153</v>
      </c>
      <c r="S63">
        <f t="shared" si="7"/>
        <v>36.222218996948669</v>
      </c>
      <c r="U63">
        <v>19</v>
      </c>
      <c r="V63" s="7">
        <f t="shared" si="8"/>
        <v>1.0247748523682088</v>
      </c>
      <c r="W63">
        <f t="shared" si="9"/>
        <v>1.4684683377141352</v>
      </c>
      <c r="X63">
        <f t="shared" si="10"/>
        <v>8.5397904364017396E-2</v>
      </c>
      <c r="Y63">
        <f t="shared" si="11"/>
        <v>9.177927110713345E-2</v>
      </c>
      <c r="Z63">
        <f t="shared" si="4"/>
        <v>8.858858773557543E-2</v>
      </c>
    </row>
    <row r="64" spans="15:26" x14ac:dyDescent="0.2">
      <c r="O64">
        <v>20</v>
      </c>
      <c r="P64">
        <f t="shared" si="14"/>
        <v>9.8500009626150131E-3</v>
      </c>
      <c r="Q64" s="12">
        <f t="shared" si="15"/>
        <v>1.1800002306699753E-2</v>
      </c>
      <c r="R64">
        <f t="shared" si="6"/>
        <v>7.500001069572237</v>
      </c>
      <c r="S64">
        <f t="shared" si="7"/>
        <v>9.6666692296663914</v>
      </c>
      <c r="U64">
        <v>20</v>
      </c>
      <c r="V64" s="7">
        <f t="shared" si="8"/>
        <v>0.30405409741509065</v>
      </c>
      <c r="W64">
        <f t="shared" si="9"/>
        <v>0.39189199579728612</v>
      </c>
      <c r="X64">
        <f t="shared" si="10"/>
        <v>2.5337841451257555E-2</v>
      </c>
      <c r="Y64" s="12">
        <f t="shared" si="11"/>
        <v>2.4493249737330382E-2</v>
      </c>
      <c r="Z64">
        <f t="shared" si="4"/>
        <v>2.4915545594293969E-2</v>
      </c>
    </row>
    <row r="65" spans="15:26" x14ac:dyDescent="0.2">
      <c r="O65">
        <v>21</v>
      </c>
      <c r="P65">
        <f t="shared" si="14"/>
        <v>1.4049999415874481E-2</v>
      </c>
      <c r="Q65">
        <f t="shared" si="15"/>
        <v>1.810000091791153E-2</v>
      </c>
      <c r="R65">
        <f t="shared" si="6"/>
        <v>12.166666017638313</v>
      </c>
      <c r="S65">
        <f t="shared" si="7"/>
        <v>16.666667686568367</v>
      </c>
      <c r="U65">
        <v>21</v>
      </c>
      <c r="V65" s="7">
        <f t="shared" si="8"/>
        <v>0.49324321693128292</v>
      </c>
      <c r="W65">
        <f t="shared" si="9"/>
        <v>0.67567571702304186</v>
      </c>
      <c r="X65">
        <f t="shared" si="10"/>
        <v>4.1103601410940244E-2</v>
      </c>
      <c r="Y65">
        <f t="shared" si="11"/>
        <v>4.2229732313940116E-2</v>
      </c>
      <c r="Z65">
        <f t="shared" si="4"/>
        <v>4.166666686244018E-2</v>
      </c>
    </row>
    <row r="66" spans="15:26" ht="16" thickBot="1" x14ac:dyDescent="0.25">
      <c r="O66">
        <v>22</v>
      </c>
      <c r="P66">
        <f t="shared" si="14"/>
        <v>9.9500007927417755E-3</v>
      </c>
      <c r="Q66">
        <f t="shared" si="15"/>
        <v>1.289999857544899E-2</v>
      </c>
      <c r="R66">
        <f t="shared" si="6"/>
        <v>7.6111119919353056</v>
      </c>
      <c r="S66">
        <f t="shared" si="7"/>
        <v>10.888887306054434</v>
      </c>
      <c r="U66">
        <v>22</v>
      </c>
      <c r="V66" s="7">
        <f t="shared" si="8"/>
        <v>0.30855859426764753</v>
      </c>
      <c r="W66">
        <f t="shared" si="9"/>
        <v>0.44144137727247701</v>
      </c>
      <c r="X66" s="10">
        <f t="shared" si="10"/>
        <v>2.5713216188970628E-2</v>
      </c>
      <c r="Y66" s="10">
        <f t="shared" si="11"/>
        <v>2.7590086079529813E-2</v>
      </c>
      <c r="Z66">
        <f t="shared" si="4"/>
        <v>2.665165113425022E-2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9430-46C8-439F-B1F4-988D5D4F1F66}">
  <dimension ref="A1:M37"/>
  <sheetViews>
    <sheetView topLeftCell="A7" workbookViewId="0"/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45014</v>
      </c>
    </row>
    <row r="6" spans="1:9" x14ac:dyDescent="0.2">
      <c r="A6" t="s">
        <v>8</v>
      </c>
      <c r="B6" s="2" t="s">
        <v>9</v>
      </c>
    </row>
    <row r="9" spans="1:9" x14ac:dyDescent="0.2">
      <c r="A9" t="s">
        <v>10</v>
      </c>
      <c r="E9" t="s">
        <v>11</v>
      </c>
    </row>
    <row r="10" spans="1:9" x14ac:dyDescent="0.2">
      <c r="A10" t="s">
        <v>12</v>
      </c>
      <c r="E10" t="s">
        <v>13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13" x14ac:dyDescent="0.2">
      <c r="A17" t="s">
        <v>20</v>
      </c>
      <c r="E17">
        <v>600</v>
      </c>
      <c r="F17" t="s">
        <v>21</v>
      </c>
    </row>
    <row r="18" spans="1:13" x14ac:dyDescent="0.2">
      <c r="A18" t="s">
        <v>22</v>
      </c>
      <c r="E18">
        <v>9</v>
      </c>
      <c r="F18" t="s">
        <v>21</v>
      </c>
    </row>
    <row r="19" spans="1:13" x14ac:dyDescent="0.2">
      <c r="A19" t="s">
        <v>23</v>
      </c>
      <c r="E19">
        <v>25</v>
      </c>
    </row>
    <row r="20" spans="1:13" x14ac:dyDescent="0.2">
      <c r="A20" t="s">
        <v>24</v>
      </c>
      <c r="E20">
        <v>0</v>
      </c>
      <c r="F20" t="s">
        <v>25</v>
      </c>
    </row>
    <row r="21" spans="1:13" x14ac:dyDescent="0.2">
      <c r="A21" t="s">
        <v>26</v>
      </c>
      <c r="B21" s="2" t="s">
        <v>27</v>
      </c>
    </row>
    <row r="23" spans="1:13" x14ac:dyDescent="0.2">
      <c r="B23" t="s">
        <v>28</v>
      </c>
    </row>
    <row r="24" spans="1:13" x14ac:dyDescent="0.2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">
      <c r="A25" s="3" t="s">
        <v>30</v>
      </c>
      <c r="B25">
        <v>4.1200000792741776E-2</v>
      </c>
      <c r="C25">
        <v>4.050000011920929E-2</v>
      </c>
      <c r="D25">
        <v>4.0600001811981201E-2</v>
      </c>
      <c r="E25">
        <v>4.5099999755620956E-2</v>
      </c>
      <c r="F25">
        <v>4.5200001448392868E-2</v>
      </c>
      <c r="G25">
        <v>4.7499999403953552E-2</v>
      </c>
      <c r="H25">
        <v>4.3800000101327896E-2</v>
      </c>
      <c r="I25">
        <v>4.3299999088048935E-2</v>
      </c>
      <c r="J25">
        <v>4.3999999761581421E-2</v>
      </c>
      <c r="K25">
        <v>4.6399999409914017E-2</v>
      </c>
      <c r="L25">
        <v>4.6100001782178879E-2</v>
      </c>
      <c r="M25">
        <v>4.8599999397993088E-2</v>
      </c>
    </row>
    <row r="26" spans="1:13" x14ac:dyDescent="0.2">
      <c r="A26" s="3" t="s">
        <v>31</v>
      </c>
      <c r="B26">
        <v>4.7200001776218414E-2</v>
      </c>
      <c r="C26">
        <v>5.0400000065565109E-2</v>
      </c>
      <c r="D26">
        <v>4.5899998396635056E-2</v>
      </c>
      <c r="E26">
        <v>4.6199999749660492E-2</v>
      </c>
      <c r="F26">
        <v>4.9100000411272049E-2</v>
      </c>
      <c r="G26">
        <v>4.7699999064207077E-2</v>
      </c>
      <c r="H26">
        <v>4.5299999415874481E-2</v>
      </c>
      <c r="I26">
        <v>4.5000001788139343E-2</v>
      </c>
      <c r="J26">
        <v>5.090000107884407E-2</v>
      </c>
      <c r="K26">
        <v>4.6300001442432404E-2</v>
      </c>
      <c r="L26">
        <v>4.6500001102685928E-2</v>
      </c>
      <c r="M26">
        <v>4.8500001430511475E-2</v>
      </c>
    </row>
    <row r="27" spans="1:13" x14ac:dyDescent="0.2">
      <c r="A27" s="3" t="s">
        <v>32</v>
      </c>
      <c r="B27">
        <v>4.6799998730421066E-2</v>
      </c>
      <c r="C27">
        <v>4.6900000423192978E-2</v>
      </c>
      <c r="D27">
        <v>4.6500001102685928E-2</v>
      </c>
      <c r="E27">
        <v>4.7299999743700027E-2</v>
      </c>
      <c r="F27">
        <v>4.5899998396635056E-2</v>
      </c>
      <c r="G27">
        <v>4.9300000071525574E-2</v>
      </c>
      <c r="H27">
        <v>4.7400001436471939E-2</v>
      </c>
      <c r="I27">
        <v>4.8000000417232513E-2</v>
      </c>
      <c r="J27">
        <v>5.0700001418590546E-2</v>
      </c>
      <c r="K27">
        <v>4.479999840259552E-2</v>
      </c>
      <c r="L27">
        <v>4.4500000774860382E-2</v>
      </c>
      <c r="M27">
        <v>4.5600000768899918E-2</v>
      </c>
    </row>
    <row r="28" spans="1:13" x14ac:dyDescent="0.2">
      <c r="A28" s="3" t="s">
        <v>33</v>
      </c>
      <c r="B28">
        <v>4.8999998718500137E-2</v>
      </c>
      <c r="C28">
        <v>5.0099998712539673E-2</v>
      </c>
      <c r="D28">
        <v>4.7699999064207077E-2</v>
      </c>
      <c r="E28">
        <v>4.4599998742341995E-2</v>
      </c>
      <c r="F28">
        <v>4.4700000435113907E-2</v>
      </c>
      <c r="G28">
        <v>4.5600000768899918E-2</v>
      </c>
      <c r="H28">
        <v>4.4700000435113907E-2</v>
      </c>
      <c r="I28">
        <v>4.4500000774860382E-2</v>
      </c>
      <c r="J28">
        <v>4.5499999076128006E-2</v>
      </c>
      <c r="K28">
        <v>4.4700000435113907E-2</v>
      </c>
      <c r="L28">
        <v>4.4900000095367432E-2</v>
      </c>
      <c r="M28">
        <v>4.5899998396635056E-2</v>
      </c>
    </row>
    <row r="29" spans="1:13" x14ac:dyDescent="0.2">
      <c r="A29" s="3" t="s">
        <v>34</v>
      </c>
      <c r="B29">
        <v>5.1500000059604645E-2</v>
      </c>
      <c r="C29">
        <v>5.3800001740455627E-2</v>
      </c>
      <c r="D29">
        <v>5.2799999713897705E-2</v>
      </c>
      <c r="E29">
        <v>4.6300001442432404E-2</v>
      </c>
      <c r="F29">
        <v>4.6000000089406967E-2</v>
      </c>
      <c r="G29">
        <v>4.7600001096725464E-2</v>
      </c>
      <c r="H29">
        <v>4.6900000423192978E-2</v>
      </c>
      <c r="I29">
        <v>4.6900000423192978E-2</v>
      </c>
      <c r="J29">
        <v>4.9100000411272049E-2</v>
      </c>
      <c r="K29">
        <v>4.5000001788139343E-2</v>
      </c>
      <c r="L29">
        <v>4.7499999403953552E-2</v>
      </c>
      <c r="M29">
        <v>4.6199999749660492E-2</v>
      </c>
    </row>
    <row r="30" spans="1:13" x14ac:dyDescent="0.2">
      <c r="A30" s="3" t="s">
        <v>35</v>
      </c>
      <c r="B30">
        <v>5.260000005364418E-2</v>
      </c>
      <c r="C30">
        <v>5.6600000709295273E-2</v>
      </c>
      <c r="D30">
        <v>5.2299998700618744E-2</v>
      </c>
      <c r="E30">
        <v>4.960000142455101E-2</v>
      </c>
      <c r="F30">
        <v>4.8599999397993088E-2</v>
      </c>
      <c r="G30">
        <v>5.2499998360872269E-2</v>
      </c>
      <c r="H30">
        <v>4.5400001108646393E-2</v>
      </c>
      <c r="I30">
        <v>4.5699998736381531E-2</v>
      </c>
      <c r="J30">
        <v>4.6799998730421066E-2</v>
      </c>
      <c r="K30">
        <v>4.4500000774860382E-2</v>
      </c>
      <c r="L30">
        <v>4.3699998408555984E-2</v>
      </c>
      <c r="M30">
        <v>4.5000001788139343E-2</v>
      </c>
    </row>
    <row r="31" spans="1:13" x14ac:dyDescent="0.2">
      <c r="A31" s="3" t="s">
        <v>36</v>
      </c>
      <c r="B31">
        <v>5.5900000035762787E-2</v>
      </c>
      <c r="C31">
        <v>5.6499999016523361E-2</v>
      </c>
      <c r="D31">
        <v>5.2900001406669617E-2</v>
      </c>
      <c r="E31">
        <v>4.7299999743700027E-2</v>
      </c>
      <c r="F31">
        <v>4.6700000762939453E-2</v>
      </c>
      <c r="G31">
        <v>5.0700001418590546E-2</v>
      </c>
      <c r="H31">
        <v>4.3699998408555984E-2</v>
      </c>
      <c r="I31">
        <v>4.3800000101327896E-2</v>
      </c>
      <c r="J31">
        <v>4.4700000435113907E-2</v>
      </c>
      <c r="K31">
        <v>4.1099999099969864E-2</v>
      </c>
      <c r="L31">
        <v>4.0899999439716339E-2</v>
      </c>
      <c r="M31">
        <v>4.1099999099969864E-2</v>
      </c>
    </row>
    <row r="32" spans="1:13" x14ac:dyDescent="0.2">
      <c r="A32" s="3" t="s">
        <v>37</v>
      </c>
      <c r="B32">
        <v>5.8699999004602432E-2</v>
      </c>
      <c r="C32">
        <v>5.9099998325109482E-2</v>
      </c>
      <c r="D32">
        <v>5.8699999004602432E-2</v>
      </c>
      <c r="E32">
        <v>4.5400001108646393E-2</v>
      </c>
      <c r="F32">
        <v>4.479999840259552E-2</v>
      </c>
      <c r="G32">
        <v>4.6799998730421066E-2</v>
      </c>
      <c r="H32">
        <v>4.4100001454353333E-2</v>
      </c>
      <c r="I32">
        <v>4.3699998408555984E-2</v>
      </c>
      <c r="J32">
        <v>4.5000001788139343E-2</v>
      </c>
      <c r="K32">
        <v>4.0899999439716339E-2</v>
      </c>
      <c r="L32">
        <v>4.1200000792741776E-2</v>
      </c>
      <c r="M32">
        <v>4.1200000792741776E-2</v>
      </c>
    </row>
    <row r="37" spans="1:2" x14ac:dyDescent="0.2">
      <c r="A37" t="s">
        <v>38</v>
      </c>
      <c r="B37" s="2" t="s">
        <v>39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56EE-7821-45C8-8D18-E7776860E77E}">
  <dimension ref="A1:J23"/>
  <sheetViews>
    <sheetView tabSelected="1" workbookViewId="0">
      <selection activeCell="B12" sqref="B12:B23"/>
    </sheetView>
  </sheetViews>
  <sheetFormatPr baseColWidth="10" defaultColWidth="8.83203125" defaultRowHeight="15" x14ac:dyDescent="0.2"/>
  <sheetData>
    <row r="1" spans="1:10" ht="32" x14ac:dyDescent="0.2">
      <c r="A1" s="20" t="s">
        <v>51</v>
      </c>
      <c r="B1" t="s">
        <v>57</v>
      </c>
      <c r="C1" t="s">
        <v>58</v>
      </c>
      <c r="D1" s="21" t="s">
        <v>52</v>
      </c>
      <c r="E1" s="21" t="s">
        <v>53</v>
      </c>
      <c r="F1" s="21" t="s">
        <v>54</v>
      </c>
      <c r="G1" s="21" t="s">
        <v>55</v>
      </c>
      <c r="H1" s="21" t="s">
        <v>56</v>
      </c>
    </row>
    <row r="2" spans="1:10" x14ac:dyDescent="0.2">
      <c r="A2" s="20">
        <v>1</v>
      </c>
      <c r="B2" t="s">
        <v>61</v>
      </c>
      <c r="C2" t="s">
        <v>59</v>
      </c>
      <c r="D2" s="20">
        <v>0.718468</v>
      </c>
      <c r="E2" s="20">
        <v>1.3828830000000001</v>
      </c>
      <c r="F2" s="20">
        <v>5.9872000000000002E-2</v>
      </c>
      <c r="G2" s="20">
        <v>8.6430000000000007E-2</v>
      </c>
      <c r="H2" s="20">
        <v>7.3150999999999994E-2</v>
      </c>
    </row>
    <row r="3" spans="1:10" x14ac:dyDescent="0.2">
      <c r="A3" s="20">
        <v>2</v>
      </c>
      <c r="B3" t="s">
        <v>61</v>
      </c>
      <c r="C3" t="s">
        <v>59</v>
      </c>
      <c r="D3" s="20">
        <v>1.3693690000000001</v>
      </c>
      <c r="E3" s="20">
        <v>1.905405</v>
      </c>
      <c r="F3" s="20">
        <v>0.11411399999999999</v>
      </c>
      <c r="G3" s="20">
        <v>0.119088</v>
      </c>
      <c r="H3" s="20">
        <v>0.116601</v>
      </c>
    </row>
    <row r="4" spans="1:10" x14ac:dyDescent="0.2">
      <c r="A4" s="20">
        <v>3</v>
      </c>
      <c r="B4" t="s">
        <v>61</v>
      </c>
      <c r="C4" t="s">
        <v>59</v>
      </c>
      <c r="D4" s="20">
        <v>0.88513500000000001</v>
      </c>
      <c r="E4" s="20">
        <v>1.3468469999999999</v>
      </c>
      <c r="F4" s="20">
        <v>7.3760999999999993E-2</v>
      </c>
      <c r="G4" s="20">
        <v>8.4178000000000003E-2</v>
      </c>
      <c r="H4" s="20">
        <v>7.8969999999999999E-2</v>
      </c>
    </row>
    <row r="5" spans="1:10" x14ac:dyDescent="0.2">
      <c r="A5" s="20">
        <v>4</v>
      </c>
      <c r="B5" t="s">
        <v>61</v>
      </c>
      <c r="C5" t="s">
        <v>59</v>
      </c>
      <c r="D5" s="20">
        <v>0.68018000000000001</v>
      </c>
      <c r="E5" s="20">
        <v>0.986487</v>
      </c>
      <c r="F5" s="20">
        <v>5.6682000000000003E-2</v>
      </c>
      <c r="G5" s="20">
        <v>6.1655000000000001E-2</v>
      </c>
      <c r="H5" s="20">
        <v>5.9168999999999999E-2</v>
      </c>
    </row>
    <row r="6" spans="1:10" x14ac:dyDescent="0.2">
      <c r="A6" s="20">
        <v>5</v>
      </c>
      <c r="B6" t="s">
        <v>61</v>
      </c>
      <c r="C6" t="s">
        <v>59</v>
      </c>
      <c r="D6" s="20">
        <v>0.86036000000000001</v>
      </c>
      <c r="E6" s="20">
        <v>1.1666669999999999</v>
      </c>
      <c r="F6" s="20">
        <v>7.1696999999999997E-2</v>
      </c>
      <c r="G6" s="20">
        <v>7.2916999999999996E-2</v>
      </c>
      <c r="H6" s="20">
        <v>7.2306999999999996E-2</v>
      </c>
    </row>
    <row r="7" spans="1:10" x14ac:dyDescent="0.2">
      <c r="A7" s="20">
        <v>6</v>
      </c>
      <c r="B7" t="s">
        <v>61</v>
      </c>
      <c r="C7" t="s">
        <v>60</v>
      </c>
      <c r="D7" s="20">
        <v>1.0022519999999999</v>
      </c>
      <c r="E7" s="20">
        <v>1.45946</v>
      </c>
      <c r="F7" s="20">
        <v>8.3520999999999998E-2</v>
      </c>
      <c r="G7" s="20">
        <v>9.1216000000000005E-2</v>
      </c>
      <c r="H7" s="20">
        <v>8.7369000000000002E-2</v>
      </c>
    </row>
    <row r="8" spans="1:10" x14ac:dyDescent="0.2">
      <c r="A8" s="20">
        <v>7</v>
      </c>
      <c r="B8" t="s">
        <v>61</v>
      </c>
      <c r="C8" t="s">
        <v>60</v>
      </c>
      <c r="D8" s="20">
        <v>0.77927900000000005</v>
      </c>
      <c r="E8" s="20">
        <v>1.081081</v>
      </c>
      <c r="F8" s="20">
        <v>6.4939999999999998E-2</v>
      </c>
      <c r="G8" s="20">
        <v>6.7568000000000003E-2</v>
      </c>
      <c r="H8" s="20">
        <v>6.6253999999999993E-2</v>
      </c>
    </row>
    <row r="9" spans="1:10" x14ac:dyDescent="0.2">
      <c r="A9" s="20">
        <v>8</v>
      </c>
      <c r="B9" t="s">
        <v>61</v>
      </c>
      <c r="C9" t="s">
        <v>60</v>
      </c>
      <c r="D9" s="20">
        <v>0.65090099999999995</v>
      </c>
      <c r="E9" s="20">
        <v>0.93243299999999996</v>
      </c>
      <c r="F9" s="20">
        <v>5.4241999999999999E-2</v>
      </c>
      <c r="G9" s="20">
        <v>5.8277000000000002E-2</v>
      </c>
      <c r="H9" s="20">
        <v>5.6259000000000003E-2</v>
      </c>
    </row>
    <row r="10" spans="1:10" x14ac:dyDescent="0.2">
      <c r="A10" s="20">
        <v>9</v>
      </c>
      <c r="B10" t="s">
        <v>61</v>
      </c>
      <c r="C10" t="s">
        <v>60</v>
      </c>
      <c r="D10" s="20">
        <v>0.63063100000000005</v>
      </c>
      <c r="E10" s="20">
        <v>0.80180200000000001</v>
      </c>
      <c r="F10" s="20">
        <v>5.2553000000000002E-2</v>
      </c>
      <c r="G10" s="22">
        <v>5.0112999999999998E-2</v>
      </c>
      <c r="H10" s="20">
        <v>5.1332999999999997E-2</v>
      </c>
    </row>
    <row r="11" spans="1:10" x14ac:dyDescent="0.2">
      <c r="A11" s="20">
        <v>10</v>
      </c>
      <c r="B11" t="s">
        <v>61</v>
      </c>
      <c r="C11" t="s">
        <v>60</v>
      </c>
      <c r="D11" s="20">
        <v>0.454955</v>
      </c>
      <c r="E11" s="20">
        <v>0.68018000000000001</v>
      </c>
      <c r="F11" s="20">
        <v>3.7913000000000002E-2</v>
      </c>
      <c r="G11" s="20">
        <v>4.2511E-2</v>
      </c>
      <c r="H11" s="20">
        <v>4.0211999999999998E-2</v>
      </c>
      <c r="J11" s="19"/>
    </row>
    <row r="12" spans="1:10" x14ac:dyDescent="0.2">
      <c r="A12" s="20">
        <v>11</v>
      </c>
      <c r="B12" t="s">
        <v>62</v>
      </c>
      <c r="C12" t="s">
        <v>59</v>
      </c>
      <c r="D12" s="20">
        <v>1.2319819999999999</v>
      </c>
      <c r="E12" s="20">
        <v>1.738739</v>
      </c>
      <c r="F12" s="20">
        <v>0.10266500000000001</v>
      </c>
      <c r="G12" s="20">
        <v>0.108671</v>
      </c>
      <c r="H12" s="20">
        <v>0.105668</v>
      </c>
    </row>
    <row r="13" spans="1:10" x14ac:dyDescent="0.2">
      <c r="A13" s="20">
        <v>12</v>
      </c>
      <c r="B13" t="s">
        <v>62</v>
      </c>
      <c r="C13" t="s">
        <v>59</v>
      </c>
      <c r="D13" s="20">
        <v>0.65315299999999998</v>
      </c>
      <c r="E13" s="20">
        <v>0.96846900000000002</v>
      </c>
      <c r="F13" s="20">
        <v>5.4428999999999998E-2</v>
      </c>
      <c r="G13" s="20">
        <v>6.0528999999999999E-2</v>
      </c>
      <c r="H13" s="20">
        <v>5.7479000000000002E-2</v>
      </c>
    </row>
    <row r="14" spans="1:10" x14ac:dyDescent="0.2">
      <c r="A14" s="20">
        <v>13</v>
      </c>
      <c r="B14" t="s">
        <v>62</v>
      </c>
      <c r="C14" t="s">
        <v>59</v>
      </c>
      <c r="D14" s="20">
        <v>1.4076580000000001</v>
      </c>
      <c r="E14" s="20">
        <v>2.0045039999999998</v>
      </c>
      <c r="F14" s="20">
        <v>0.11730500000000001</v>
      </c>
      <c r="G14" s="20">
        <v>0.125282</v>
      </c>
      <c r="H14" s="20">
        <v>0.121293</v>
      </c>
    </row>
    <row r="15" spans="1:10" x14ac:dyDescent="0.2">
      <c r="A15" s="20">
        <v>14</v>
      </c>
      <c r="B15" t="s">
        <v>62</v>
      </c>
      <c r="C15" t="s">
        <v>59</v>
      </c>
      <c r="D15" s="20">
        <v>0.86711700000000003</v>
      </c>
      <c r="E15" s="20">
        <v>1.238739</v>
      </c>
      <c r="F15" s="20">
        <v>7.2260000000000005E-2</v>
      </c>
      <c r="G15" s="20">
        <v>7.7421000000000004E-2</v>
      </c>
      <c r="H15" s="20">
        <v>7.4840000000000004E-2</v>
      </c>
    </row>
    <row r="16" spans="1:10" x14ac:dyDescent="0.2">
      <c r="A16" s="20">
        <v>15</v>
      </c>
      <c r="B16" t="s">
        <v>62</v>
      </c>
      <c r="C16" t="s">
        <v>59</v>
      </c>
      <c r="D16" s="20">
        <v>0.56756799999999996</v>
      </c>
      <c r="E16" s="20">
        <v>0.75225200000000003</v>
      </c>
      <c r="F16" s="20">
        <v>4.7296999999999999E-2</v>
      </c>
      <c r="G16" s="22">
        <v>4.7016000000000002E-2</v>
      </c>
      <c r="H16" s="20">
        <v>4.7156999999999998E-2</v>
      </c>
    </row>
    <row r="17" spans="1:8" x14ac:dyDescent="0.2">
      <c r="A17" s="20">
        <v>16</v>
      </c>
      <c r="B17" t="s">
        <v>62</v>
      </c>
      <c r="C17" t="s">
        <v>59</v>
      </c>
      <c r="D17" s="20">
        <v>0.63738700000000004</v>
      </c>
      <c r="E17" s="20">
        <v>0.87387400000000004</v>
      </c>
      <c r="F17" s="20">
        <v>5.3115999999999997E-2</v>
      </c>
      <c r="G17" s="20">
        <v>5.4616999999999999E-2</v>
      </c>
      <c r="H17" s="20">
        <v>5.3865999999999997E-2</v>
      </c>
    </row>
    <row r="18" spans="1:8" x14ac:dyDescent="0.2">
      <c r="A18" s="20">
        <v>17</v>
      </c>
      <c r="B18" t="s">
        <v>62</v>
      </c>
      <c r="C18" t="s">
        <v>60</v>
      </c>
      <c r="D18" s="20">
        <v>1.5608109999999999</v>
      </c>
      <c r="E18" s="20">
        <v>2.1216219999999999</v>
      </c>
      <c r="F18" s="20">
        <v>0.13006799999999999</v>
      </c>
      <c r="G18" s="20">
        <v>0.132601</v>
      </c>
      <c r="H18" s="20">
        <v>0.13133400000000001</v>
      </c>
    </row>
    <row r="19" spans="1:8" x14ac:dyDescent="0.2">
      <c r="A19" s="20">
        <v>18</v>
      </c>
      <c r="B19" t="s">
        <v>62</v>
      </c>
      <c r="C19" t="s">
        <v>60</v>
      </c>
      <c r="D19" s="20">
        <v>0.92342299999999999</v>
      </c>
      <c r="E19" s="20">
        <v>1.315315</v>
      </c>
      <c r="F19" s="20">
        <v>7.6952000000000007E-2</v>
      </c>
      <c r="G19" s="20">
        <v>8.2207000000000002E-2</v>
      </c>
      <c r="H19" s="20">
        <v>7.9579999999999998E-2</v>
      </c>
    </row>
    <row r="20" spans="1:8" x14ac:dyDescent="0.2">
      <c r="A20" s="20">
        <v>19</v>
      </c>
      <c r="B20" t="s">
        <v>62</v>
      </c>
      <c r="C20" t="s">
        <v>60</v>
      </c>
      <c r="D20" s="20">
        <v>1.024775</v>
      </c>
      <c r="E20" s="20">
        <v>1.4684680000000001</v>
      </c>
      <c r="F20" s="20">
        <v>8.5398000000000002E-2</v>
      </c>
      <c r="G20" s="20">
        <v>9.1778999999999999E-2</v>
      </c>
      <c r="H20" s="20">
        <v>8.8589000000000001E-2</v>
      </c>
    </row>
    <row r="21" spans="1:8" x14ac:dyDescent="0.2">
      <c r="A21" s="20">
        <v>20</v>
      </c>
      <c r="B21" t="s">
        <v>62</v>
      </c>
      <c r="C21" t="s">
        <v>60</v>
      </c>
      <c r="D21" s="20">
        <v>0.30405399999999999</v>
      </c>
      <c r="E21" s="20">
        <v>0.39189200000000002</v>
      </c>
      <c r="F21" s="20">
        <v>2.5337999999999999E-2</v>
      </c>
      <c r="G21" s="22">
        <v>2.4493000000000001E-2</v>
      </c>
      <c r="H21" s="20">
        <v>2.4916000000000001E-2</v>
      </c>
    </row>
    <row r="22" spans="1:8" x14ac:dyDescent="0.2">
      <c r="A22" s="20">
        <v>21</v>
      </c>
      <c r="B22" t="s">
        <v>62</v>
      </c>
      <c r="C22" t="s">
        <v>60</v>
      </c>
      <c r="D22" s="20">
        <v>0.49324299999999999</v>
      </c>
      <c r="E22" s="20">
        <v>0.67567600000000005</v>
      </c>
      <c r="F22" s="20">
        <v>4.1104000000000002E-2</v>
      </c>
      <c r="G22" s="20">
        <v>4.2229999999999997E-2</v>
      </c>
      <c r="H22" s="20">
        <v>4.1667000000000003E-2</v>
      </c>
    </row>
    <row r="23" spans="1:8" x14ac:dyDescent="0.2">
      <c r="A23" s="20">
        <v>22</v>
      </c>
      <c r="B23" t="s">
        <v>62</v>
      </c>
      <c r="C23" t="s">
        <v>60</v>
      </c>
      <c r="D23" s="20">
        <v>0.30855900000000003</v>
      </c>
      <c r="E23" s="20">
        <v>0.44144099999999997</v>
      </c>
      <c r="F23" s="20">
        <v>2.5713E-2</v>
      </c>
      <c r="G23" s="20">
        <v>2.759E-2</v>
      </c>
      <c r="H23" s="20">
        <v>2.6651999999999999E-2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second_reading</vt:lpstr>
      <vt:lpstr>first_reading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RAGHAV JAIN</cp:lastModifiedBy>
  <dcterms:created xsi:type="dcterms:W3CDTF">2023-03-29T19:35:32Z</dcterms:created>
  <dcterms:modified xsi:type="dcterms:W3CDTF">2023-03-30T13:59:41Z</dcterms:modified>
</cp:coreProperties>
</file>