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in63/Documents/GitHub/Hepatic-TFEB/data/Targeted_BMP_May/"/>
    </mc:Choice>
  </mc:AlternateContent>
  <xr:revisionPtr revIDLastSave="0" documentId="13_ncr:1_{6C6E7B97-B89A-AE4A-BE20-F8B7BC3AC5A3}" xr6:coauthVersionLast="47" xr6:coauthVersionMax="47" xr10:uidLastSave="{00000000-0000-0000-0000-000000000000}"/>
  <bookViews>
    <workbookView xWindow="0" yWindow="500" windowWidth="40960" windowHeight="20820" activeTab="3" xr2:uid="{3F853A2C-9D96-4BE6-BD1F-C301D723ACBB}"/>
  </bookViews>
  <sheets>
    <sheet name="Sheet2" sheetId="2" r:id="rId1"/>
    <sheet name="Curve" sheetId="1" r:id="rId2"/>
    <sheet name="Samples" sheetId="3" r:id="rId3"/>
    <sheet name="Prote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3" l="1"/>
  <c r="G20" i="3"/>
  <c r="G21" i="3"/>
  <c r="G22" i="3"/>
  <c r="G23" i="3"/>
  <c r="G24" i="3"/>
  <c r="G18" i="3"/>
  <c r="G7" i="3"/>
  <c r="G8" i="3"/>
  <c r="G9" i="3"/>
  <c r="G10" i="3"/>
  <c r="G11" i="3"/>
  <c r="G12" i="3"/>
  <c r="G6" i="3"/>
  <c r="F7" i="3"/>
  <c r="F8" i="3"/>
  <c r="F9" i="3"/>
  <c r="F10" i="3"/>
  <c r="F11" i="3"/>
  <c r="F12" i="3"/>
  <c r="F6" i="3"/>
  <c r="F19" i="3"/>
  <c r="F20" i="3"/>
  <c r="F21" i="3"/>
  <c r="F22" i="3"/>
  <c r="F23" i="3"/>
  <c r="F24" i="3"/>
  <c r="F18" i="3"/>
  <c r="F9" i="1"/>
  <c r="I35" i="2"/>
  <c r="F3" i="1"/>
  <c r="F4" i="1"/>
  <c r="F5" i="1"/>
  <c r="F6" i="1"/>
  <c r="F7" i="1"/>
  <c r="F8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307B3453-CEC4-43A5-A7DA-FC787C34BAE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46832CD-A304-4362-AED3-17E3B46C5E33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<sst xmlns="http://schemas.openxmlformats.org/spreadsheetml/2006/main" count="86" uniqueCount="61">
  <si>
    <t>Application: Tecan i-control</t>
  </si>
  <si>
    <t>Tecan i-control , 2.0.10.0</t>
  </si>
  <si>
    <t>Device: infinite 200Pro</t>
  </si>
  <si>
    <t>Serial number: 2001011617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</si>
  <si>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</si>
  <si>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</si>
  <si>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</si>
  <si>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</si>
  <si>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</si>
  <si>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12:58:46 PM</t>
  </si>
  <si>
    <t>System</t>
  </si>
  <si>
    <t>BIOCNB-01294W</t>
  </si>
  <si>
    <t>User</t>
  </si>
  <si>
    <t>BIOCNB-01294W\Administrator</t>
  </si>
  <si>
    <t>Plate</t>
  </si>
  <si>
    <t>Greiner 96 Flat Bottom Transparent Polystyrene Cat. No.: 655101/655161/655192 [GRE96ft.pdfx]</t>
  </si>
  <si>
    <t>Plate-ID (Stacker)</t>
  </si>
  <si>
    <t>Label: BCA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</si>
  <si>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</si>
  <si>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</si>
  <si>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</si>
  <si>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</si>
  <si>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</si>
  <si>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</si>
  <si>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</si>
  <si>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</si>
  <si>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</si>
  <si>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A1-H8; A10-H10</t>
  </si>
  <si>
    <t>Start Time:</t>
  </si>
  <si>
    <t>7/8/2022 12:58:46 PM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</si>
  <si>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</si>
  <si>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</si>
  <si>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</si>
  <si>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</si>
  <si>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</si>
  <si>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</si>
  <si>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</si>
  <si>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</si>
  <si>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</si>
  <si>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</si>
  <si>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</si>
  <si>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7/8/2022 12:59:05 PM</t>
  </si>
  <si>
    <t>Movement</t>
  </si>
  <si>
    <t>Move Plate Out</t>
  </si>
  <si>
    <t>Point</t>
  </si>
  <si>
    <t>Abs</t>
  </si>
  <si>
    <t>blank</t>
  </si>
  <si>
    <t>Mean (-blank)</t>
  </si>
  <si>
    <t>Conc (ug/uL)</t>
  </si>
  <si>
    <t>Sample</t>
  </si>
  <si>
    <t>Abs1</t>
  </si>
  <si>
    <t>abs2</t>
  </si>
  <si>
    <t>Blank</t>
  </si>
  <si>
    <t>mean abs-blank</t>
  </si>
  <si>
    <t>Conc=1.8332*abs-.027</t>
  </si>
  <si>
    <t>Undil</t>
  </si>
  <si>
    <t>abs3</t>
  </si>
  <si>
    <t>1:2</t>
  </si>
  <si>
    <t>Temp</t>
  </si>
  <si>
    <t>RT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</si>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</sst>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6" borderId="0" xfId="0" applyFill="1"/>
    <xf numFmtId="0" fontId="2" fillId="0" borderId="0" xfId="0" applyFont="1"/>
    <xf numFmtId="20" fontId="0" fillId="0" borderId="0" xfId="0" quotePrefix="1" applyNumberFormat="1"/>
  </cellXfs>
  <cellStyles count="8">
    <cellStyle name="Normal" xfId="0" builtinId="0"/>
    <cellStyle name="Tecan.At.Excel.Attenuation" xfId="6" xr:uid="{07A667C3-5DB4-4519-8F7F-5CDA864B561E}"/>
    <cellStyle name="Tecan.At.Excel.AutoGain_0" xfId="7" xr:uid="{293B5D67-D61C-425D-BF22-634D7C569E6D}"/>
    <cellStyle name="Tecan.At.Excel.Error" xfId="1" xr:uid="{7C5A926D-D028-4DFF-BD78-654790082DB5}"/>
    <cellStyle name="Tecan.At.Excel.GFactorAndMeasurementBlank" xfId="5" xr:uid="{689BF145-8B3F-49E9-928A-4A150BA0D104}"/>
    <cellStyle name="Tecan.At.Excel.GFactorBlank" xfId="3" xr:uid="{F4FD0C75-CAE6-4403-838F-93893E1E89AD}"/>
    <cellStyle name="Tecan.At.Excel.GFactorReference" xfId="4" xr:uid="{0973A371-031C-4F3D-9549-E6E3A45B10A2}"/>
    <cellStyle name="Tecan.At.Excel.MeasurementBlank" xfId="2" xr:uid="{5228912C-51E0-4369-AD43-9B0ED870C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Curve!$G$1</c:f>
              <c:strCache>
                <c:ptCount val="1"/>
                <c:pt idx="0">
                  <c:v>Conc (ug/uL)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Curve!$F$2:$F$9</c:f>
              <c:numCache>
                <c:formatCode>General</c:formatCode>
                <c:ptCount val="8"/>
                <c:pt idx="0">
                  <c:v>1.0923333408991496</c:v>
                </c:pt>
                <c:pt idx="1">
                  <c:v>0.82830000346501675</c:v>
                </c:pt>
                <c:pt idx="2">
                  <c:v>0.57816666787465421</c:v>
                </c:pt>
                <c:pt idx="3">
                  <c:v>0.44686665560404459</c:v>
                </c:pt>
                <c:pt idx="4">
                  <c:v>0.28749999826749162</c:v>
                </c:pt>
                <c:pt idx="5">
                  <c:v>0.14010000154972077</c:v>
                </c:pt>
                <c:pt idx="6">
                  <c:v>7.8033332284291601E-2</c:v>
                </c:pt>
                <c:pt idx="7">
                  <c:v>2.1533332026004798E-2</c:v>
                </c:pt>
              </c:numCache>
            </c:numRef>
          </c:xVal>
          <c:yVal>
            <c:numRef>
              <c:f>Curve!$G$2:$G$9</c:f>
              <c:numCache>
                <c:formatCode>General</c:formatCode>
                <c:ptCount val="8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0.5</c:v>
                </c:pt>
                <c:pt idx="5">
                  <c:v>0.25</c:v>
                </c:pt>
                <c:pt idx="6">
                  <c:v>0.125</c:v>
                </c:pt>
                <c:pt idx="7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2-1448-84D7-E3C923117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331504"/>
        <c:axId val="331333152"/>
      </c:scatterChart>
      <c:valAx>
        <c:axId val="33133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33152"/>
        <c:crosses val="autoZero"/>
        <c:crossBetween val="midCat"/>
      </c:valAx>
      <c:valAx>
        <c:axId val="33133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3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488950</xdr:colOff>
      <xdr:row>9</xdr:row>
      <xdr:rowOff>0</xdr:rowOff>
    </xdr:from>
    <xdr:to>
      <xdr:col>22</xdr:col>
      <xdr:colOff>469900</xdr:colOff>
      <xdr:row>29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49AAA-1B18-39DE-81B3-26444A542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B5FA-0BD4-467C-A2A4-02A12F13E7E6}">
  <dimension ref="A1:L42"/>
  <sheetViews>
    <sheetView topLeftCell="A4" workbookViewId="0">
      <selection activeCell="B31" sqref="B31:H3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44750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0" x14ac:dyDescent="0.2">
      <c r="A17" t="s">
        <v>20</v>
      </c>
      <c r="E17">
        <v>562</v>
      </c>
      <c r="F17" t="s">
        <v>21</v>
      </c>
    </row>
    <row r="18" spans="1:10" x14ac:dyDescent="0.2">
      <c r="A18" t="s">
        <v>22</v>
      </c>
      <c r="E18">
        <v>9</v>
      </c>
      <c r="F18" t="s">
        <v>21</v>
      </c>
    </row>
    <row r="19" spans="1:10" x14ac:dyDescent="0.2">
      <c r="A19" t="s">
        <v>23</v>
      </c>
      <c r="E19">
        <v>1</v>
      </c>
    </row>
    <row r="20" spans="1:10" x14ac:dyDescent="0.2">
      <c r="A20" t="s">
        <v>24</v>
      </c>
      <c r="E20">
        <v>0</v>
      </c>
      <c r="F20" t="s">
        <v>25</v>
      </c>
    </row>
    <row r="21" spans="1:10" x14ac:dyDescent="0.2">
      <c r="A21" t="s">
        <v>26</v>
      </c>
      <c r="E21" t="s">
        <v>27</v>
      </c>
    </row>
    <row r="22" spans="1:10" x14ac:dyDescent="0.2">
      <c r="A22" t="s">
        <v>28</v>
      </c>
      <c r="B22" s="2" t="s">
        <v>29</v>
      </c>
    </row>
    <row r="24" spans="1:10" x14ac:dyDescent="0.2">
      <c r="B24" t="s">
        <v>30</v>
      </c>
    </row>
    <row r="25" spans="1:10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10</v>
      </c>
    </row>
    <row r="26" spans="1:10" x14ac:dyDescent="0.2">
      <c r="A26" s="3" t="s">
        <v>32</v>
      </c>
      <c r="B26">
        <v>1.1818000078201294</v>
      </c>
      <c r="C26">
        <v>0.91430002450942993</v>
      </c>
      <c r="D26">
        <v>0.65539997816085815</v>
      </c>
      <c r="E26">
        <v>0.52329999208450317</v>
      </c>
      <c r="F26">
        <v>0.36500000953674316</v>
      </c>
      <c r="G26">
        <v>0.19789999723434448</v>
      </c>
      <c r="H26">
        <v>0.14900000393390656</v>
      </c>
      <c r="I26">
        <v>9.5100000500679016E-2</v>
      </c>
      <c r="J26">
        <v>9.3400001525878906E-2</v>
      </c>
    </row>
    <row r="27" spans="1:10" x14ac:dyDescent="0.2">
      <c r="A27" s="3" t="s">
        <v>33</v>
      </c>
      <c r="B27">
        <v>1.1629999876022339</v>
      </c>
      <c r="C27">
        <v>0.9089999794960022</v>
      </c>
      <c r="D27">
        <v>0.65890002250671387</v>
      </c>
      <c r="E27">
        <v>0.52689999341964722</v>
      </c>
      <c r="F27">
        <v>0.37299999594688416</v>
      </c>
      <c r="G27">
        <v>0.22840000689029694</v>
      </c>
      <c r="H27">
        <v>0.15739999711513519</v>
      </c>
      <c r="I27">
        <v>9.5299996435642242E-2</v>
      </c>
      <c r="J27">
        <v>0.54229998588562012</v>
      </c>
    </row>
    <row r="28" spans="1:10" x14ac:dyDescent="0.2">
      <c r="A28" s="3" t="s">
        <v>34</v>
      </c>
      <c r="B28">
        <v>1.1539000272750854</v>
      </c>
      <c r="C28">
        <v>0.88330000638961792</v>
      </c>
      <c r="D28">
        <v>0.64190000295639038</v>
      </c>
      <c r="E28">
        <v>0.5120999813079834</v>
      </c>
      <c r="F28">
        <v>0.34619998931884766</v>
      </c>
      <c r="G28">
        <v>0.21570000052452087</v>
      </c>
      <c r="H28">
        <v>0.14939999580383301</v>
      </c>
      <c r="I28">
        <v>9.5899999141693115E-2</v>
      </c>
      <c r="J28">
        <v>0.47389999032020569</v>
      </c>
    </row>
    <row r="29" spans="1:10" x14ac:dyDescent="0.2">
      <c r="A29" s="3" t="s">
        <v>35</v>
      </c>
      <c r="B29">
        <v>0.50150001049041748</v>
      </c>
      <c r="C29">
        <v>0.43220001459121704</v>
      </c>
      <c r="D29">
        <v>0.31389999389648438</v>
      </c>
      <c r="E29">
        <v>0.32429999113082886</v>
      </c>
      <c r="F29">
        <v>0.32409998774528503</v>
      </c>
      <c r="G29">
        <v>0.52679997682571411</v>
      </c>
      <c r="H29">
        <v>0.29359999299049377</v>
      </c>
      <c r="I29">
        <v>8.2299999892711639E-2</v>
      </c>
      <c r="J29">
        <v>0.36520001292228699</v>
      </c>
    </row>
    <row r="30" spans="1:10" x14ac:dyDescent="0.2">
      <c r="A30" s="3" t="s">
        <v>36</v>
      </c>
      <c r="B30">
        <v>0.44420000910758972</v>
      </c>
      <c r="C30">
        <v>0.44580000638961792</v>
      </c>
      <c r="D30">
        <v>0.31940001249313354</v>
      </c>
      <c r="E30">
        <v>0.29899999499320984</v>
      </c>
      <c r="F30">
        <v>0.3059999942779541</v>
      </c>
      <c r="G30">
        <v>0.49120000004768372</v>
      </c>
      <c r="H30">
        <v>0.28970000147819519</v>
      </c>
      <c r="I30">
        <v>7.2999998927116394E-2</v>
      </c>
      <c r="J30">
        <v>0.46399998664855957</v>
      </c>
    </row>
    <row r="31" spans="1:10" x14ac:dyDescent="0.2">
      <c r="A31" s="3" t="s">
        <v>37</v>
      </c>
      <c r="B31">
        <v>0.85909998416900635</v>
      </c>
      <c r="C31">
        <v>0.80080002546310425</v>
      </c>
      <c r="D31">
        <v>0.75050002336502075</v>
      </c>
      <c r="E31">
        <v>1.2375999689102173</v>
      </c>
      <c r="F31">
        <v>0.51459997892379761</v>
      </c>
      <c r="G31">
        <v>1.5242999792098999</v>
      </c>
      <c r="H31">
        <v>0.42199999094009399</v>
      </c>
      <c r="I31">
        <v>7.3600001633167267E-2</v>
      </c>
      <c r="J31">
        <v>0.35870000720024109</v>
      </c>
    </row>
    <row r="32" spans="1:10" x14ac:dyDescent="0.2">
      <c r="A32" s="3" t="s">
        <v>38</v>
      </c>
      <c r="B32">
        <v>0.73489999771118164</v>
      </c>
      <c r="C32">
        <v>0.63880002498626709</v>
      </c>
      <c r="D32">
        <v>0.47929999232292175</v>
      </c>
      <c r="E32">
        <v>0.51359999179840088</v>
      </c>
      <c r="F32">
        <v>0.42080000042915344</v>
      </c>
      <c r="G32">
        <v>1.065000057220459</v>
      </c>
      <c r="H32">
        <v>0.42969998717308044</v>
      </c>
      <c r="I32">
        <v>6.849999725818634E-2</v>
      </c>
      <c r="J32">
        <v>0.52999997138977051</v>
      </c>
    </row>
    <row r="33" spans="1:12" x14ac:dyDescent="0.2">
      <c r="A33" s="3" t="s">
        <v>39</v>
      </c>
      <c r="B33">
        <v>0.75099998712539673</v>
      </c>
      <c r="C33">
        <v>0.64380002021789551</v>
      </c>
      <c r="D33">
        <v>0.50360000133514404</v>
      </c>
      <c r="E33">
        <v>0.63700002431869507</v>
      </c>
      <c r="F33">
        <v>0.42649999260902405</v>
      </c>
      <c r="G33">
        <v>0.81510001420974731</v>
      </c>
      <c r="H33">
        <v>0.46790000796318054</v>
      </c>
      <c r="I33">
        <v>7.2099998593330383E-2</v>
      </c>
      <c r="J33">
        <v>0.30410000681877136</v>
      </c>
    </row>
    <row r="35" spans="1:12" x14ac:dyDescent="0.2">
      <c r="I35">
        <f>AVERAGE(I29:I33)</f>
        <v>7.3899999260902405E-2</v>
      </c>
    </row>
    <row r="38" spans="1:12" x14ac:dyDescent="0.2">
      <c r="A38" t="s">
        <v>40</v>
      </c>
      <c r="B38" s="2" t="s">
        <v>41</v>
      </c>
    </row>
    <row r="42" spans="1:12" x14ac:dyDescent="0.2">
      <c r="A42" s="4" t="s">
        <v>42</v>
      </c>
      <c r="B42" s="4"/>
      <c r="C42" s="4"/>
      <c r="D42" s="4"/>
      <c r="E42" s="4" t="s">
        <v>43</v>
      </c>
      <c r="F42" s="4"/>
      <c r="G42" s="4"/>
      <c r="H42" s="4"/>
      <c r="I42" s="4"/>
      <c r="J42" s="4"/>
      <c r="K42" s="4"/>
      <c r="L42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BDE1-074A-4C79-8F56-306B3BF722D2}">
  <dimension ref="A1:G9"/>
  <sheetViews>
    <sheetView workbookViewId="0">
      <selection activeCell="E2" sqref="E2:E9"/>
    </sheetView>
  </sheetViews>
  <sheetFormatPr baseColWidth="10" defaultColWidth="8.83203125" defaultRowHeight="15" x14ac:dyDescent="0.2"/>
  <sheetData>
    <row r="1" spans="1:7" x14ac:dyDescent="0.2">
      <c r="A1" s="5" t="s">
        <v>44</v>
      </c>
      <c r="B1" s="5" t="s">
        <v>45</v>
      </c>
      <c r="C1" s="5" t="s">
        <v>45</v>
      </c>
      <c r="D1" s="5" t="s">
        <v>45</v>
      </c>
      <c r="E1" s="5" t="s">
        <v>46</v>
      </c>
      <c r="F1" s="5" t="s">
        <v>47</v>
      </c>
      <c r="G1" s="5" t="s">
        <v>48</v>
      </c>
    </row>
    <row r="2" spans="1:7" x14ac:dyDescent="0.2">
      <c r="A2" t="s">
        <v>32</v>
      </c>
      <c r="B2">
        <v>1.1818000078201294</v>
      </c>
      <c r="C2">
        <v>1.1629999876022339</v>
      </c>
      <c r="D2">
        <v>1.1539000272750854</v>
      </c>
      <c r="E2">
        <v>7.3899999999999993E-2</v>
      </c>
      <c r="F2">
        <f>AVERAGE(B2:D2)-E2</f>
        <v>1.0923333408991496</v>
      </c>
      <c r="G2">
        <v>2</v>
      </c>
    </row>
    <row r="3" spans="1:7" x14ac:dyDescent="0.2">
      <c r="A3" t="s">
        <v>33</v>
      </c>
      <c r="B3">
        <v>0.91430002450942993</v>
      </c>
      <c r="C3">
        <v>0.9089999794960022</v>
      </c>
      <c r="D3">
        <v>0.88330000638961792</v>
      </c>
      <c r="E3">
        <v>7.3899999999999993E-2</v>
      </c>
      <c r="F3">
        <f t="shared" ref="F3:F8" si="0">AVERAGE(B3:D3)-E3</f>
        <v>0.82830000346501675</v>
      </c>
      <c r="G3">
        <v>1.5</v>
      </c>
    </row>
    <row r="4" spans="1:7" x14ac:dyDescent="0.2">
      <c r="A4" t="s">
        <v>34</v>
      </c>
      <c r="B4">
        <v>0.65539997816085815</v>
      </c>
      <c r="C4">
        <v>0.65890002250671387</v>
      </c>
      <c r="D4">
        <v>0.64190000295639038</v>
      </c>
      <c r="E4">
        <v>7.3899999999999993E-2</v>
      </c>
      <c r="F4">
        <f t="shared" si="0"/>
        <v>0.57816666787465421</v>
      </c>
      <c r="G4">
        <v>1</v>
      </c>
    </row>
    <row r="5" spans="1:7" x14ac:dyDescent="0.2">
      <c r="A5" t="s">
        <v>35</v>
      </c>
      <c r="B5">
        <v>0.52329999208450317</v>
      </c>
      <c r="C5">
        <v>0.52689999341964722</v>
      </c>
      <c r="D5">
        <v>0.5120999813079834</v>
      </c>
      <c r="E5">
        <v>7.3899999999999993E-2</v>
      </c>
      <c r="F5">
        <f t="shared" si="0"/>
        <v>0.44686665560404459</v>
      </c>
      <c r="G5">
        <v>0.75</v>
      </c>
    </row>
    <row r="6" spans="1:7" x14ac:dyDescent="0.2">
      <c r="A6" t="s">
        <v>36</v>
      </c>
      <c r="B6">
        <v>0.36500000953674316</v>
      </c>
      <c r="C6">
        <v>0.37299999594688416</v>
      </c>
      <c r="D6">
        <v>0.34619998931884766</v>
      </c>
      <c r="E6">
        <v>7.3899999999999993E-2</v>
      </c>
      <c r="F6">
        <f t="shared" si="0"/>
        <v>0.28749999826749162</v>
      </c>
      <c r="G6">
        <v>0.5</v>
      </c>
    </row>
    <row r="7" spans="1:7" x14ac:dyDescent="0.2">
      <c r="A7" t="s">
        <v>37</v>
      </c>
      <c r="B7">
        <v>0.19789999723434448</v>
      </c>
      <c r="C7">
        <v>0.22840000689029694</v>
      </c>
      <c r="D7">
        <v>0.21570000052452087</v>
      </c>
      <c r="E7">
        <v>7.3899999999999993E-2</v>
      </c>
      <c r="F7">
        <f t="shared" si="0"/>
        <v>0.14010000154972077</v>
      </c>
      <c r="G7">
        <v>0.25</v>
      </c>
    </row>
    <row r="8" spans="1:7" x14ac:dyDescent="0.2">
      <c r="A8" t="s">
        <v>38</v>
      </c>
      <c r="B8">
        <v>0.14900000393390656</v>
      </c>
      <c r="C8">
        <v>0.15739999711513519</v>
      </c>
      <c r="D8">
        <v>0.14939999580383301</v>
      </c>
      <c r="E8">
        <v>7.3899999999999993E-2</v>
      </c>
      <c r="F8">
        <f t="shared" si="0"/>
        <v>7.8033332284291601E-2</v>
      </c>
      <c r="G8">
        <v>0.125</v>
      </c>
    </row>
    <row r="9" spans="1:7" x14ac:dyDescent="0.2">
      <c r="A9" t="s">
        <v>39</v>
      </c>
      <c r="B9">
        <v>9.5100000500679016E-2</v>
      </c>
      <c r="C9">
        <v>9.5299996435642242E-2</v>
      </c>
      <c r="D9">
        <v>9.5899999141693115E-2</v>
      </c>
      <c r="E9">
        <v>7.3899999999999993E-2</v>
      </c>
      <c r="F9">
        <f>AVERAGE(B9:D9)-E9</f>
        <v>2.1533332026004798E-2</v>
      </c>
      <c r="G9">
        <v>2.5000000000000001E-2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817D-1ABD-D74A-B046-9E266969EC88}">
  <dimension ref="A1:G24"/>
  <sheetViews>
    <sheetView workbookViewId="0">
      <selection activeCell="G17" sqref="G17:G24"/>
    </sheetView>
  </sheetViews>
  <sheetFormatPr baseColWidth="10" defaultRowHeight="15" x14ac:dyDescent="0.2"/>
  <sheetData>
    <row r="1" spans="1:7" x14ac:dyDescent="0.2">
      <c r="A1" t="s">
        <v>54</v>
      </c>
    </row>
    <row r="4" spans="1:7" x14ac:dyDescent="0.2">
      <c r="A4" s="6" t="s">
        <v>57</v>
      </c>
    </row>
    <row r="5" spans="1:7" x14ac:dyDescent="0.2">
      <c r="A5" t="s">
        <v>49</v>
      </c>
      <c r="B5" t="s">
        <v>50</v>
      </c>
      <c r="C5" t="s">
        <v>51</v>
      </c>
      <c r="D5" t="s">
        <v>56</v>
      </c>
      <c r="E5" t="s">
        <v>52</v>
      </c>
      <c r="F5" t="s">
        <v>53</v>
      </c>
      <c r="G5" t="s">
        <v>48</v>
      </c>
    </row>
    <row r="6" spans="1:7" x14ac:dyDescent="0.2">
      <c r="A6">
        <v>2</v>
      </c>
      <c r="B6">
        <v>0.50150001049041748</v>
      </c>
      <c r="C6">
        <v>0.44420000910758972</v>
      </c>
      <c r="D6">
        <v>0.54229998588562012</v>
      </c>
      <c r="E6">
        <v>7.3899999999999993E-2</v>
      </c>
      <c r="F6">
        <f>2*(AVERAGE(B6:D6)-E6)</f>
        <v>0.84420000365575154</v>
      </c>
      <c r="G6">
        <f>ROUND(1.8332*F6-0.27,3)</f>
        <v>1.278</v>
      </c>
    </row>
    <row r="7" spans="1:7" x14ac:dyDescent="0.2">
      <c r="A7">
        <v>3</v>
      </c>
      <c r="B7">
        <v>0.43220001459121704</v>
      </c>
      <c r="C7">
        <v>0.44580000638961792</v>
      </c>
      <c r="D7">
        <v>0.47389999032020569</v>
      </c>
      <c r="E7">
        <v>7.3899999999999993E-2</v>
      </c>
      <c r="F7">
        <f t="shared" ref="F7:F12" si="0">2*(AVERAGE(B7:D7)-E7)</f>
        <v>0.75346667420069369</v>
      </c>
      <c r="G7">
        <f t="shared" ref="G7:G12" si="1">ROUND(1.8332*F7-0.27,3)</f>
        <v>1.111</v>
      </c>
    </row>
    <row r="8" spans="1:7" x14ac:dyDescent="0.2">
      <c r="A8">
        <v>4</v>
      </c>
      <c r="B8">
        <v>0.31389999389648438</v>
      </c>
      <c r="C8">
        <v>0.31940001249313354</v>
      </c>
      <c r="D8">
        <v>0.36520001292228699</v>
      </c>
      <c r="E8">
        <v>7.3899999999999993E-2</v>
      </c>
      <c r="F8">
        <f t="shared" si="0"/>
        <v>0.51786667954126986</v>
      </c>
      <c r="G8">
        <f t="shared" si="1"/>
        <v>0.67900000000000005</v>
      </c>
    </row>
    <row r="9" spans="1:7" x14ac:dyDescent="0.2">
      <c r="A9">
        <v>5</v>
      </c>
      <c r="B9">
        <v>0.32429999113082886</v>
      </c>
      <c r="C9">
        <v>0.29899999499320984</v>
      </c>
      <c r="D9">
        <v>0.46399998664855957</v>
      </c>
      <c r="E9">
        <v>7.3899999999999993E-2</v>
      </c>
      <c r="F9">
        <f t="shared" si="0"/>
        <v>0.57706664851506551</v>
      </c>
      <c r="G9">
        <f t="shared" si="1"/>
        <v>0.78800000000000003</v>
      </c>
    </row>
    <row r="10" spans="1:7" x14ac:dyDescent="0.2">
      <c r="A10">
        <v>6</v>
      </c>
      <c r="B10">
        <v>0.32409998774528503</v>
      </c>
      <c r="C10">
        <v>0.3059999942779541</v>
      </c>
      <c r="D10">
        <v>0.35870000720024109</v>
      </c>
      <c r="E10">
        <v>7.3899999999999993E-2</v>
      </c>
      <c r="F10">
        <f t="shared" si="0"/>
        <v>0.5113999928156534</v>
      </c>
      <c r="G10">
        <f t="shared" si="1"/>
        <v>0.66700000000000004</v>
      </c>
    </row>
    <row r="11" spans="1:7" x14ac:dyDescent="0.2">
      <c r="A11">
        <v>7</v>
      </c>
      <c r="B11">
        <v>0.52679997682571411</v>
      </c>
      <c r="C11">
        <v>0.49120000004768372</v>
      </c>
      <c r="D11">
        <v>0.52999997138977051</v>
      </c>
      <c r="E11">
        <v>7.3899999999999993E-2</v>
      </c>
      <c r="F11">
        <f t="shared" si="0"/>
        <v>0.88419996550877888</v>
      </c>
      <c r="G11">
        <f t="shared" si="1"/>
        <v>1.351</v>
      </c>
    </row>
    <row r="12" spans="1:7" x14ac:dyDescent="0.2">
      <c r="A12">
        <v>8</v>
      </c>
      <c r="B12">
        <v>0.29359999299049377</v>
      </c>
      <c r="C12">
        <v>0.28970000147819519</v>
      </c>
      <c r="D12">
        <v>0.30410000681877136</v>
      </c>
      <c r="E12">
        <v>7.3899999999999993E-2</v>
      </c>
      <c r="F12">
        <f t="shared" si="0"/>
        <v>0.4438000008583069</v>
      </c>
      <c r="G12">
        <f t="shared" si="1"/>
        <v>0.54400000000000004</v>
      </c>
    </row>
    <row r="17" spans="1:7" x14ac:dyDescent="0.2">
      <c r="A17" t="s">
        <v>55</v>
      </c>
      <c r="B17" t="s">
        <v>50</v>
      </c>
      <c r="C17" t="s">
        <v>51</v>
      </c>
      <c r="D17" t="s">
        <v>56</v>
      </c>
      <c r="E17" t="s">
        <v>52</v>
      </c>
      <c r="F17" t="s">
        <v>53</v>
      </c>
      <c r="G17" t="s">
        <v>48</v>
      </c>
    </row>
    <row r="18" spans="1:7" x14ac:dyDescent="0.2">
      <c r="A18">
        <v>2</v>
      </c>
      <c r="B18">
        <v>0.85909998416900635</v>
      </c>
      <c r="C18">
        <v>0.73489999771118164</v>
      </c>
      <c r="D18">
        <v>0.75099998712539673</v>
      </c>
      <c r="E18">
        <v>7.3899999999999993E-2</v>
      </c>
      <c r="F18">
        <f>AVERAGE(B18:D18)-E18</f>
        <v>0.70776665633519498</v>
      </c>
      <c r="G18">
        <f>ROUND(1.8332*F18-0.027,3)</f>
        <v>1.27</v>
      </c>
    </row>
    <row r="19" spans="1:7" x14ac:dyDescent="0.2">
      <c r="A19">
        <v>3</v>
      </c>
      <c r="B19">
        <v>0.80080002546310425</v>
      </c>
      <c r="C19">
        <v>0.63880002498626709</v>
      </c>
      <c r="D19">
        <v>0.64380002021789551</v>
      </c>
      <c r="E19">
        <v>7.3899999999999993E-2</v>
      </c>
      <c r="F19">
        <f t="shared" ref="F19:F24" si="2">AVERAGE(B19:D19)-E19</f>
        <v>0.62056669022242228</v>
      </c>
      <c r="G19">
        <f t="shared" ref="G19:G24" si="3">ROUND(1.8332*F19-0.027,3)</f>
        <v>1.111</v>
      </c>
    </row>
    <row r="20" spans="1:7" x14ac:dyDescent="0.2">
      <c r="A20">
        <v>4</v>
      </c>
      <c r="B20">
        <v>0.75050002336502075</v>
      </c>
      <c r="C20">
        <v>0.47929999232292175</v>
      </c>
      <c r="D20">
        <v>0.50360000133514404</v>
      </c>
      <c r="E20">
        <v>7.3899999999999993E-2</v>
      </c>
      <c r="F20">
        <f t="shared" si="2"/>
        <v>0.50390000567436222</v>
      </c>
      <c r="G20">
        <f t="shared" si="3"/>
        <v>0.89700000000000002</v>
      </c>
    </row>
    <row r="21" spans="1:7" x14ac:dyDescent="0.2">
      <c r="A21">
        <v>5</v>
      </c>
      <c r="B21">
        <v>1.2375999689102173</v>
      </c>
      <c r="C21">
        <v>0.51359999179840088</v>
      </c>
      <c r="D21">
        <v>0.63700002431869507</v>
      </c>
      <c r="E21">
        <v>7.3899999999999993E-2</v>
      </c>
      <c r="F21">
        <f t="shared" si="2"/>
        <v>0.72216666167577115</v>
      </c>
      <c r="G21">
        <f t="shared" si="3"/>
        <v>1.2969999999999999</v>
      </c>
    </row>
    <row r="22" spans="1:7" x14ac:dyDescent="0.2">
      <c r="A22">
        <v>6</v>
      </c>
      <c r="B22">
        <v>0.51459997892379761</v>
      </c>
      <c r="C22">
        <v>0.42080000042915344</v>
      </c>
      <c r="D22">
        <v>0.42649999260902405</v>
      </c>
      <c r="E22">
        <v>7.3899999999999993E-2</v>
      </c>
      <c r="F22">
        <f t="shared" si="2"/>
        <v>0.38006665732065836</v>
      </c>
      <c r="G22">
        <f t="shared" si="3"/>
        <v>0.67</v>
      </c>
    </row>
    <row r="23" spans="1:7" x14ac:dyDescent="0.2">
      <c r="A23">
        <v>7</v>
      </c>
      <c r="B23">
        <v>1.5242999792098999</v>
      </c>
      <c r="C23">
        <v>1.065000057220459</v>
      </c>
      <c r="D23">
        <v>0.81510001420974731</v>
      </c>
      <c r="E23">
        <v>7.3899999999999993E-2</v>
      </c>
      <c r="F23">
        <f t="shared" si="2"/>
        <v>1.0609000168800353</v>
      </c>
      <c r="G23">
        <f t="shared" si="3"/>
        <v>1.9179999999999999</v>
      </c>
    </row>
    <row r="24" spans="1:7" x14ac:dyDescent="0.2">
      <c r="A24">
        <v>8</v>
      </c>
      <c r="B24">
        <v>0.42199999094009399</v>
      </c>
      <c r="C24">
        <v>0.42969998717308044</v>
      </c>
      <c r="D24">
        <v>0.46790000796318054</v>
      </c>
      <c r="E24">
        <v>7.3899999999999993E-2</v>
      </c>
      <c r="F24">
        <f t="shared" si="2"/>
        <v>0.36596666202545169</v>
      </c>
      <c r="G24">
        <f t="shared" si="3"/>
        <v>0.64400000000000002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E166-C53B-9541-9476-77C5859A88B0}">
  <dimension ref="A1:C8"/>
  <sheetViews>
    <sheetView tabSelected="1" workbookViewId="0">
      <selection activeCell="C1" sqref="C1:C8"/>
    </sheetView>
  </sheetViews>
  <sheetFormatPr baseColWidth="10" defaultRowHeight="15" x14ac:dyDescent="0.2"/>
  <sheetData>
    <row r="1" spans="1:3" x14ac:dyDescent="0.2">
      <c r="A1" t="s">
        <v>49</v>
      </c>
      <c r="B1" t="s">
        <v>58</v>
      </c>
      <c r="C1" t="s">
        <v>48</v>
      </c>
    </row>
    <row r="2" spans="1:3" x14ac:dyDescent="0.2">
      <c r="A2">
        <v>2</v>
      </c>
      <c r="B2" t="s">
        <v>59</v>
      </c>
      <c r="C2">
        <v>1.27</v>
      </c>
    </row>
    <row r="3" spans="1:3" x14ac:dyDescent="0.2">
      <c r="A3">
        <v>3</v>
      </c>
      <c r="B3" t="s">
        <v>59</v>
      </c>
      <c r="C3">
        <v>1.111</v>
      </c>
    </row>
    <row r="4" spans="1:3" x14ac:dyDescent="0.2">
      <c r="A4">
        <v>4</v>
      </c>
      <c r="B4" t="s">
        <v>59</v>
      </c>
      <c r="C4">
        <v>0.89700000000000002</v>
      </c>
    </row>
    <row r="5" spans="1:3" x14ac:dyDescent="0.2">
      <c r="A5">
        <v>5</v>
      </c>
      <c r="B5" t="s">
        <v>60</v>
      </c>
      <c r="C5">
        <v>1.2969999999999999</v>
      </c>
    </row>
    <row r="6" spans="1:3" x14ac:dyDescent="0.2">
      <c r="A6">
        <v>6</v>
      </c>
      <c r="B6" t="s">
        <v>60</v>
      </c>
      <c r="C6">
        <v>0.67</v>
      </c>
    </row>
    <row r="7" spans="1:3" x14ac:dyDescent="0.2">
      <c r="A7">
        <v>7</v>
      </c>
      <c r="B7" t="s">
        <v>60</v>
      </c>
      <c r="C7">
        <v>1.9179999999999999</v>
      </c>
    </row>
    <row r="8" spans="1:3" x14ac:dyDescent="0.2">
      <c r="A8">
        <v>8</v>
      </c>
      <c r="B8" t="s">
        <v>60</v>
      </c>
      <c r="C8">
        <v>0.64400000000000002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NzAwMy4xfDQ4MDk3MC81Mzg3L0VudHJ5UGFydC8xMjc3MDI1OTUwfDE3Nzc3LjE=</eid>
  <version>1</version>
  <updated-at>2022-07-08T13:20:45-05:00</updated-at>
</LabArchives>
</file>

<file path=customXml/itemProps1.xml><?xml version="1.0" encoding="utf-8"?>
<ds:datastoreItem xmlns:ds="http://schemas.openxmlformats.org/officeDocument/2006/customXml" ds:itemID="{9E250EA8-1A7B-48F8-BB18-73DFC173B54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Curve</vt:lpstr>
      <vt:lpstr>Samples</vt:lpstr>
      <vt:lpstr>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RAGHAV JAIN</cp:lastModifiedBy>
  <dcterms:created xsi:type="dcterms:W3CDTF">2022-07-08T17:58:44Z</dcterms:created>
  <dcterms:modified xsi:type="dcterms:W3CDTF">2023-05-15T14:57:08Z</dcterms:modified>
</cp:coreProperties>
</file>