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" yWindow="-8" windowWidth="14400" windowHeight="12638" firstSheet="20" activeTab="20"/>
  </bookViews>
  <sheets>
    <sheet name="Sheet1" sheetId="28" state="hidden" r:id="rId1"/>
    <sheet name="Sheet2" sheetId="29" state="hidden" r:id="rId2"/>
    <sheet name="Sheet3" sheetId="30" state="hidden" r:id="rId3"/>
    <sheet name="Sheet4" sheetId="31" state="hidden" r:id="rId4"/>
    <sheet name="Sheet5" sheetId="32" state="hidden" r:id="rId5"/>
    <sheet name="Sheet6" sheetId="33" state="hidden" r:id="rId6"/>
    <sheet name="Sheet7" sheetId="34" state="hidden" r:id="rId7"/>
    <sheet name="Sheet8" sheetId="35" state="hidden" r:id="rId8"/>
    <sheet name="Sheet9" sheetId="36" state="hidden" r:id="rId9"/>
    <sheet name="Sheet10" sheetId="37" state="hidden" r:id="rId10"/>
    <sheet name="Sheet11" sheetId="38" state="hidden" r:id="rId11"/>
    <sheet name="Sheet12" sheetId="39" state="hidden" r:id="rId12"/>
    <sheet name="Sheet13" sheetId="40" state="hidden" r:id="rId13"/>
    <sheet name="Sheet14" sheetId="41" state="hidden" r:id="rId14"/>
    <sheet name="Sheet15" sheetId="42" state="hidden" r:id="rId15"/>
    <sheet name="Sheet16" sheetId="43" state="hidden" r:id="rId16"/>
    <sheet name="Sheet17" sheetId="44" state="hidden" r:id="rId17"/>
    <sheet name="Sheet18" sheetId="45" state="hidden" r:id="rId18"/>
    <sheet name="Sheet19" sheetId="46" state="hidden" r:id="rId19"/>
    <sheet name="Sheet20" sheetId="47" state="hidden" r:id="rId20"/>
    <sheet name="Actual Data" sheetId="48" r:id="rId21"/>
  </sheets>
  <calcPr calcId="144525"/>
</workbook>
</file>

<file path=xl/calcChain.xml><?xml version="1.0" encoding="utf-8"?>
<calcChain xmlns="http://schemas.openxmlformats.org/spreadsheetml/2006/main">
  <c r="I47" i="48" l="1"/>
  <c r="J47" i="48"/>
  <c r="K47" i="48"/>
  <c r="L47" i="48"/>
  <c r="M47" i="48"/>
  <c r="N47" i="48"/>
  <c r="O47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I48" i="48"/>
  <c r="J48" i="48"/>
  <c r="K48" i="48"/>
  <c r="L48" i="48"/>
  <c r="M48" i="48"/>
  <c r="N48" i="48"/>
  <c r="O48" i="48"/>
  <c r="P48" i="48"/>
  <c r="Q48" i="48"/>
  <c r="R48" i="48"/>
  <c r="S48" i="48"/>
  <c r="T48" i="48"/>
  <c r="U48" i="48"/>
  <c r="V48" i="48"/>
  <c r="W48" i="48"/>
  <c r="X48" i="48"/>
  <c r="Y48" i="48"/>
  <c r="Z48" i="48"/>
  <c r="AA48" i="48"/>
  <c r="H48" i="48"/>
  <c r="H47" i="48"/>
  <c r="I50" i="48"/>
  <c r="J50" i="48"/>
  <c r="K50" i="48"/>
  <c r="L50" i="48"/>
  <c r="M50" i="48"/>
  <c r="N50" i="48"/>
  <c r="O50" i="48"/>
  <c r="P50" i="48"/>
  <c r="Q50" i="48"/>
  <c r="R50" i="48"/>
  <c r="S50" i="48"/>
  <c r="T50" i="48"/>
  <c r="U50" i="48"/>
  <c r="V50" i="48"/>
  <c r="W50" i="48"/>
  <c r="X50" i="48"/>
  <c r="Y50" i="48"/>
  <c r="Z50" i="48"/>
  <c r="AA50" i="48"/>
  <c r="I51" i="48"/>
  <c r="J51" i="48"/>
  <c r="K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I52" i="48"/>
  <c r="J52" i="48"/>
  <c r="K52" i="48"/>
  <c r="L52" i="48"/>
  <c r="M52" i="48"/>
  <c r="N52" i="48"/>
  <c r="O52" i="48"/>
  <c r="P52" i="48"/>
  <c r="Q52" i="48"/>
  <c r="R52" i="48"/>
  <c r="S52" i="48"/>
  <c r="T52" i="48"/>
  <c r="U52" i="48"/>
  <c r="V52" i="48"/>
  <c r="W52" i="48"/>
  <c r="X52" i="48"/>
  <c r="Y52" i="48"/>
  <c r="Z52" i="48"/>
  <c r="AA52" i="48"/>
  <c r="I53" i="48"/>
  <c r="J53" i="48"/>
  <c r="K53" i="48"/>
  <c r="L53" i="48"/>
  <c r="M53" i="48"/>
  <c r="N53" i="48"/>
  <c r="O53" i="48"/>
  <c r="P53" i="48"/>
  <c r="Q53" i="48"/>
  <c r="R53" i="48"/>
  <c r="S53" i="48"/>
  <c r="T53" i="48"/>
  <c r="U53" i="48"/>
  <c r="V53" i="48"/>
  <c r="W53" i="48"/>
  <c r="X53" i="48"/>
  <c r="Y53" i="48"/>
  <c r="Z53" i="48"/>
  <c r="AA53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I57" i="48"/>
  <c r="J57" i="48"/>
  <c r="K57" i="48"/>
  <c r="L57" i="48"/>
  <c r="M57" i="48"/>
  <c r="N57" i="48"/>
  <c r="O57" i="48"/>
  <c r="P57" i="48"/>
  <c r="Q57" i="48"/>
  <c r="R57" i="48"/>
  <c r="S57" i="48"/>
  <c r="T57" i="48"/>
  <c r="U57" i="48"/>
  <c r="V57" i="48"/>
  <c r="W57" i="48"/>
  <c r="X57" i="48"/>
  <c r="Y57" i="48"/>
  <c r="Z57" i="48"/>
  <c r="AA57" i="48"/>
  <c r="I58" i="48"/>
  <c r="J58" i="48"/>
  <c r="K58" i="48"/>
  <c r="L58" i="48"/>
  <c r="M58" i="48"/>
  <c r="N58" i="48"/>
  <c r="O58" i="48"/>
  <c r="P58" i="48"/>
  <c r="Q58" i="48"/>
  <c r="R58" i="48"/>
  <c r="S58" i="48"/>
  <c r="T58" i="48"/>
  <c r="U58" i="48"/>
  <c r="V58" i="48"/>
  <c r="W58" i="48"/>
  <c r="X58" i="48"/>
  <c r="Y58" i="48"/>
  <c r="Z58" i="48"/>
  <c r="AA58" i="48"/>
  <c r="I59" i="48"/>
  <c r="J59" i="48"/>
  <c r="K59" i="48"/>
  <c r="L59" i="48"/>
  <c r="M59" i="48"/>
  <c r="N59" i="48"/>
  <c r="O59" i="48"/>
  <c r="P59" i="48"/>
  <c r="Q59" i="48"/>
  <c r="R59" i="48"/>
  <c r="S59" i="48"/>
  <c r="T59" i="48"/>
  <c r="U59" i="48"/>
  <c r="V59" i="48"/>
  <c r="W59" i="48"/>
  <c r="X59" i="48"/>
  <c r="Y59" i="48"/>
  <c r="Z59" i="48"/>
  <c r="AA59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W60" i="48"/>
  <c r="X60" i="48"/>
  <c r="Y60" i="48"/>
  <c r="Z60" i="48"/>
  <c r="AA60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I62" i="48"/>
  <c r="J62" i="48"/>
  <c r="K62" i="48"/>
  <c r="L62" i="48"/>
  <c r="M62" i="48"/>
  <c r="N62" i="48"/>
  <c r="O62" i="48"/>
  <c r="P62" i="48"/>
  <c r="Q62" i="48"/>
  <c r="R62" i="48"/>
  <c r="S62" i="48"/>
  <c r="T62" i="48"/>
  <c r="U62" i="48"/>
  <c r="V62" i="48"/>
  <c r="W62" i="48"/>
  <c r="X62" i="48"/>
  <c r="Y62" i="48"/>
  <c r="Z62" i="48"/>
  <c r="AA62" i="48"/>
  <c r="I63" i="48"/>
  <c r="J63" i="48"/>
  <c r="K63" i="48"/>
  <c r="L63" i="48"/>
  <c r="M63" i="48"/>
  <c r="N63" i="48"/>
  <c r="O63" i="48"/>
  <c r="P63" i="48"/>
  <c r="Q63" i="48"/>
  <c r="R63" i="48"/>
  <c r="S63" i="48"/>
  <c r="T63" i="48"/>
  <c r="U63" i="48"/>
  <c r="V63" i="48"/>
  <c r="W63" i="48"/>
  <c r="X63" i="48"/>
  <c r="Y63" i="48"/>
  <c r="Z63" i="48"/>
  <c r="AA63" i="48"/>
  <c r="I64" i="48"/>
  <c r="J64" i="48"/>
  <c r="K64" i="48"/>
  <c r="L64" i="48"/>
  <c r="M64" i="48"/>
  <c r="N64" i="48"/>
  <c r="O64" i="48"/>
  <c r="P64" i="48"/>
  <c r="Q64" i="48"/>
  <c r="R64" i="48"/>
  <c r="S64" i="48"/>
  <c r="T64" i="48"/>
  <c r="U64" i="48"/>
  <c r="V64" i="48"/>
  <c r="W64" i="48"/>
  <c r="X64" i="48"/>
  <c r="Y64" i="48"/>
  <c r="Z64" i="48"/>
  <c r="AA64" i="48"/>
  <c r="I65" i="48"/>
  <c r="J65" i="48"/>
  <c r="K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Z65" i="48"/>
  <c r="AA65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I67" i="48"/>
  <c r="J67" i="48"/>
  <c r="K67" i="48"/>
  <c r="L67" i="48"/>
  <c r="M67" i="48"/>
  <c r="N67" i="48"/>
  <c r="O67" i="48"/>
  <c r="P67" i="48"/>
  <c r="Q67" i="48"/>
  <c r="R67" i="48"/>
  <c r="S67" i="48"/>
  <c r="T67" i="48"/>
  <c r="U67" i="48"/>
  <c r="V67" i="48"/>
  <c r="W67" i="48"/>
  <c r="X67" i="48"/>
  <c r="Y67" i="48"/>
  <c r="Z67" i="48"/>
  <c r="AA67" i="48"/>
  <c r="I68" i="48"/>
  <c r="J68" i="48"/>
  <c r="K68" i="48"/>
  <c r="L68" i="48"/>
  <c r="M68" i="48"/>
  <c r="N68" i="48"/>
  <c r="O68" i="48"/>
  <c r="P68" i="48"/>
  <c r="Q68" i="48"/>
  <c r="R68" i="48"/>
  <c r="S68" i="48"/>
  <c r="T68" i="48"/>
  <c r="U68" i="48"/>
  <c r="V68" i="48"/>
  <c r="W68" i="48"/>
  <c r="X68" i="48"/>
  <c r="Y68" i="48"/>
  <c r="Z68" i="48"/>
  <c r="AA68" i="48"/>
  <c r="I69" i="48"/>
  <c r="J69" i="48"/>
  <c r="K69" i="48"/>
  <c r="L69" i="48"/>
  <c r="M69" i="48"/>
  <c r="N69" i="48"/>
  <c r="O69" i="48"/>
  <c r="P69" i="48"/>
  <c r="Q69" i="48"/>
  <c r="R69" i="48"/>
  <c r="S69" i="48"/>
  <c r="T69" i="48"/>
  <c r="U69" i="48"/>
  <c r="V69" i="48"/>
  <c r="W69" i="48"/>
  <c r="X69" i="48"/>
  <c r="Y69" i="48"/>
  <c r="Z69" i="48"/>
  <c r="AA69" i="48"/>
  <c r="I70" i="48"/>
  <c r="J70" i="48"/>
  <c r="K70" i="48"/>
  <c r="L70" i="48"/>
  <c r="M70" i="48"/>
  <c r="N70" i="48"/>
  <c r="O70" i="48"/>
  <c r="P70" i="48"/>
  <c r="Q70" i="48"/>
  <c r="R70" i="48"/>
  <c r="S70" i="48"/>
  <c r="T70" i="48"/>
  <c r="U70" i="48"/>
  <c r="V70" i="48"/>
  <c r="W70" i="48"/>
  <c r="X70" i="48"/>
  <c r="Y70" i="48"/>
  <c r="Z70" i="48"/>
  <c r="AA70" i="48"/>
  <c r="I71" i="48"/>
  <c r="J71" i="48"/>
  <c r="K71" i="48"/>
  <c r="L71" i="48"/>
  <c r="M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Z71" i="48"/>
  <c r="AA71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I74" i="48"/>
  <c r="J74" i="48"/>
  <c r="K74" i="48"/>
  <c r="L74" i="48"/>
  <c r="M74" i="48"/>
  <c r="N74" i="48"/>
  <c r="O74" i="48"/>
  <c r="P74" i="48"/>
  <c r="Q74" i="48"/>
  <c r="R74" i="48"/>
  <c r="S74" i="48"/>
  <c r="T74" i="48"/>
  <c r="U74" i="48"/>
  <c r="V74" i="48"/>
  <c r="W74" i="48"/>
  <c r="X74" i="48"/>
  <c r="Y74" i="48"/>
  <c r="Z74" i="48"/>
  <c r="AA74" i="48"/>
  <c r="I75" i="48"/>
  <c r="J75" i="48"/>
  <c r="K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I76" i="48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H51" i="48"/>
  <c r="H52" i="48"/>
  <c r="H53" i="48"/>
  <c r="H54" i="48"/>
  <c r="H55" i="48"/>
  <c r="H56" i="48"/>
  <c r="H57" i="48"/>
  <c r="H58" i="48"/>
  <c r="H59" i="48"/>
  <c r="H60" i="48"/>
  <c r="H61" i="48"/>
  <c r="H62" i="48"/>
  <c r="H63" i="48"/>
  <c r="H64" i="48"/>
  <c r="H65" i="48"/>
  <c r="H66" i="48"/>
  <c r="H67" i="48"/>
  <c r="H68" i="48"/>
  <c r="H69" i="48"/>
  <c r="H70" i="48"/>
  <c r="H71" i="48"/>
  <c r="H72" i="48"/>
  <c r="H73" i="48"/>
  <c r="H74" i="48"/>
  <c r="H75" i="48"/>
  <c r="H76" i="48"/>
  <c r="H50" i="48"/>
  <c r="I115" i="48"/>
  <c r="J115" i="48"/>
  <c r="K115" i="48"/>
  <c r="L115" i="48"/>
  <c r="M115" i="48"/>
  <c r="N115" i="48"/>
  <c r="O115" i="48"/>
  <c r="P115" i="48"/>
  <c r="Q115" i="48"/>
  <c r="R115" i="48"/>
  <c r="S115" i="48"/>
  <c r="T115" i="48"/>
  <c r="U115" i="48"/>
  <c r="V115" i="48"/>
  <c r="W115" i="48"/>
  <c r="X115" i="48"/>
  <c r="Y115" i="48"/>
  <c r="Z115" i="48"/>
  <c r="AA115" i="48"/>
  <c r="I116" i="48"/>
  <c r="J116" i="48"/>
  <c r="K116" i="48"/>
  <c r="L116" i="48"/>
  <c r="M116" i="48"/>
  <c r="N116" i="48"/>
  <c r="O116" i="48"/>
  <c r="P116" i="48"/>
  <c r="Q116" i="48"/>
  <c r="R116" i="48"/>
  <c r="S116" i="48"/>
  <c r="T116" i="48"/>
  <c r="U116" i="48"/>
  <c r="V116" i="48"/>
  <c r="W116" i="48"/>
  <c r="X116" i="48"/>
  <c r="Y116" i="48"/>
  <c r="Z116" i="48"/>
  <c r="AA116" i="48"/>
  <c r="H115" i="48"/>
  <c r="H116" i="48"/>
  <c r="F76" i="48"/>
  <c r="E76" i="48"/>
  <c r="D76" i="48"/>
  <c r="F75" i="48"/>
  <c r="E75" i="48"/>
  <c r="D75" i="48"/>
  <c r="F74" i="48"/>
  <c r="E74" i="48"/>
  <c r="D74" i="48"/>
  <c r="F73" i="48"/>
  <c r="E73" i="48"/>
  <c r="D73" i="48"/>
  <c r="F72" i="48"/>
  <c r="E72" i="48"/>
  <c r="D72" i="48"/>
  <c r="F71" i="48"/>
  <c r="E71" i="48"/>
  <c r="D71" i="48"/>
  <c r="F70" i="48"/>
  <c r="E70" i="48"/>
  <c r="D70" i="48"/>
  <c r="F69" i="48"/>
  <c r="E69" i="48"/>
  <c r="D69" i="48"/>
  <c r="F68" i="48"/>
  <c r="E68" i="48"/>
  <c r="D68" i="48"/>
  <c r="F67" i="48"/>
  <c r="E67" i="48"/>
  <c r="D67" i="48"/>
  <c r="F66" i="48"/>
  <c r="E66" i="48"/>
  <c r="D66" i="48"/>
  <c r="F65" i="48"/>
  <c r="E65" i="48"/>
  <c r="D65" i="48"/>
  <c r="F64" i="48"/>
  <c r="E64" i="48"/>
  <c r="D64" i="48"/>
  <c r="F63" i="48"/>
  <c r="E63" i="48"/>
  <c r="D63" i="48"/>
  <c r="F62" i="48"/>
  <c r="E62" i="48"/>
  <c r="D62" i="48"/>
  <c r="F61" i="48"/>
  <c r="E61" i="48"/>
  <c r="D61" i="48"/>
  <c r="F60" i="48"/>
  <c r="E60" i="48"/>
  <c r="D60" i="48"/>
  <c r="F59" i="48"/>
  <c r="E59" i="48"/>
  <c r="D59" i="48"/>
  <c r="F58" i="48"/>
  <c r="E58" i="48"/>
  <c r="D58" i="48"/>
  <c r="F57" i="48"/>
  <c r="E57" i="48"/>
  <c r="D57" i="48"/>
  <c r="F56" i="48"/>
  <c r="E56" i="48"/>
  <c r="D56" i="48"/>
  <c r="F55" i="48"/>
  <c r="E55" i="48"/>
  <c r="D55" i="48"/>
  <c r="F54" i="48"/>
  <c r="E54" i="48"/>
  <c r="D54" i="48"/>
  <c r="F53" i="48"/>
  <c r="E53" i="48"/>
  <c r="D53" i="48"/>
  <c r="F52" i="48"/>
  <c r="E52" i="48"/>
  <c r="D52" i="48"/>
  <c r="F51" i="48"/>
  <c r="E51" i="48"/>
  <c r="D51" i="48"/>
  <c r="F50" i="48"/>
  <c r="E50" i="48"/>
  <c r="D50" i="48"/>
  <c r="D48" i="48"/>
  <c r="F47" i="48"/>
  <c r="G41" i="48"/>
  <c r="F41" i="48"/>
  <c r="E41" i="48"/>
  <c r="D41" i="48"/>
  <c r="C41" i="48"/>
  <c r="B41" i="48"/>
  <c r="H38" i="48"/>
  <c r="H37" i="48"/>
  <c r="F48" i="48" s="1"/>
  <c r="H36" i="48"/>
  <c r="H35" i="48"/>
  <c r="E48" i="48" s="1"/>
  <c r="H34" i="48"/>
  <c r="H33" i="48"/>
  <c r="J113" i="48" l="1"/>
  <c r="Y113" i="48"/>
  <c r="I113" i="48"/>
  <c r="R113" i="48"/>
  <c r="Z113" i="48"/>
  <c r="H113" i="48"/>
  <c r="N113" i="48"/>
  <c r="V113" i="48"/>
  <c r="K113" i="48"/>
  <c r="U113" i="48"/>
  <c r="S113" i="48"/>
  <c r="X113" i="48"/>
  <c r="D47" i="48"/>
  <c r="M113" i="48"/>
  <c r="W113" i="48"/>
  <c r="O113" i="48"/>
  <c r="T113" i="48"/>
  <c r="L113" i="48"/>
  <c r="P113" i="48"/>
  <c r="Q113" i="48"/>
  <c r="AA113" i="48"/>
  <c r="J101" i="48" l="1"/>
  <c r="N106" i="48"/>
  <c r="Q97" i="48"/>
  <c r="Q94" i="48"/>
  <c r="U88" i="48"/>
  <c r="Y89" i="48"/>
  <c r="O83" i="48"/>
  <c r="J85" i="48"/>
  <c r="M103" i="48"/>
  <c r="Q104" i="48"/>
  <c r="Q101" i="48"/>
  <c r="N100" i="48"/>
  <c r="H105" i="48"/>
  <c r="S105" i="48"/>
  <c r="O97" i="48"/>
  <c r="T88" i="48"/>
  <c r="H93" i="48"/>
  <c r="T85" i="48"/>
  <c r="W81" i="48"/>
  <c r="I91" i="48"/>
  <c r="W83" i="48"/>
  <c r="T105" i="48"/>
  <c r="W89" i="48"/>
  <c r="V103" i="48"/>
  <c r="N94" i="48"/>
  <c r="AA101" i="48"/>
  <c r="K81" i="48"/>
  <c r="M100" i="48"/>
  <c r="U96" i="48"/>
  <c r="T103" i="48"/>
  <c r="R84" i="48"/>
  <c r="H90" i="48"/>
  <c r="P101" i="48"/>
  <c r="I82" i="48"/>
  <c r="Y103" i="48"/>
  <c r="X90" i="48"/>
  <c r="W96" i="48"/>
  <c r="L89" i="48"/>
  <c r="S104" i="48"/>
  <c r="Q81" i="48"/>
  <c r="V107" i="48"/>
  <c r="I104" i="48"/>
  <c r="Z107" i="48"/>
  <c r="O96" i="48"/>
  <c r="O103" i="48"/>
  <c r="T100" i="48"/>
  <c r="Y107" i="48"/>
  <c r="Z101" i="48"/>
  <c r="Z106" i="48"/>
  <c r="I100" i="48"/>
  <c r="Z92" i="48"/>
  <c r="Y99" i="48"/>
  <c r="N105" i="48"/>
  <c r="I98" i="48"/>
  <c r="Z104" i="48"/>
  <c r="H101" i="48"/>
  <c r="R86" i="48"/>
  <c r="H97" i="48"/>
  <c r="U90" i="48"/>
  <c r="M99" i="48"/>
  <c r="O88" i="48"/>
  <c r="Z95" i="48"/>
  <c r="N95" i="48"/>
  <c r="S93" i="48"/>
  <c r="T93" i="48"/>
  <c r="S95" i="48"/>
  <c r="L86" i="48"/>
  <c r="Q84" i="48"/>
  <c r="X84" i="48"/>
  <c r="L81" i="48"/>
  <c r="Y84" i="48"/>
  <c r="Z103" i="48"/>
  <c r="P92" i="48"/>
  <c r="Q91" i="48"/>
  <c r="H88" i="48"/>
  <c r="S86" i="48"/>
  <c r="J83" i="48"/>
  <c r="I96" i="48"/>
  <c r="V94" i="48"/>
  <c r="O89" i="48"/>
  <c r="L84" i="48"/>
  <c r="S85" i="48"/>
  <c r="Y82" i="48"/>
  <c r="J102" i="48"/>
  <c r="H107" i="48"/>
  <c r="N107" i="48"/>
  <c r="O102" i="48"/>
  <c r="U94" i="48"/>
  <c r="W103" i="48"/>
  <c r="H100" i="48"/>
  <c r="U104" i="48"/>
  <c r="P100" i="48"/>
  <c r="O92" i="48"/>
  <c r="N104" i="48"/>
  <c r="O99" i="48"/>
  <c r="T97" i="48"/>
  <c r="P81" i="48"/>
  <c r="N99" i="48"/>
  <c r="U101" i="48"/>
  <c r="Q98" i="48"/>
  <c r="J104" i="48"/>
  <c r="U100" i="48"/>
  <c r="U92" i="48"/>
  <c r="J86" i="48"/>
  <c r="M90" i="48"/>
  <c r="N87" i="48"/>
  <c r="I99" i="48"/>
  <c r="V104" i="48"/>
  <c r="K93" i="48"/>
  <c r="J93" i="48"/>
  <c r="W94" i="48"/>
  <c r="Z85" i="48"/>
  <c r="S83" i="48"/>
  <c r="U106" i="48"/>
  <c r="T91" i="48"/>
  <c r="K84" i="48"/>
  <c r="J89" i="48"/>
  <c r="S91" i="48"/>
  <c r="J91" i="48"/>
  <c r="T86" i="48"/>
  <c r="O93" i="48"/>
  <c r="H86" i="48"/>
  <c r="S96" i="48"/>
  <c r="H96" i="48"/>
  <c r="O94" i="48"/>
  <c r="T89" i="48"/>
  <c r="U84" i="48"/>
  <c r="R102" i="48"/>
  <c r="N102" i="48"/>
  <c r="M104" i="48"/>
  <c r="U107" i="48"/>
  <c r="J107" i="48"/>
  <c r="M94" i="48"/>
  <c r="H103" i="48"/>
  <c r="Y101" i="48"/>
  <c r="V106" i="48"/>
  <c r="S106" i="48"/>
  <c r="N101" i="48"/>
  <c r="Y100" i="48"/>
  <c r="K92" i="48"/>
  <c r="J103" i="48"/>
  <c r="J99" i="48"/>
  <c r="J97" i="48"/>
  <c r="H81" i="48"/>
  <c r="I105" i="48"/>
  <c r="O105" i="48"/>
  <c r="I101" i="48"/>
  <c r="Y98" i="48"/>
  <c r="S103" i="48"/>
  <c r="J100" i="48"/>
  <c r="J92" i="48"/>
  <c r="U81" i="48"/>
  <c r="J90" i="48"/>
  <c r="V87" i="48"/>
  <c r="T99" i="48"/>
  <c r="S88" i="48"/>
  <c r="U99" i="48"/>
  <c r="Q95" i="48"/>
  <c r="L95" i="48"/>
  <c r="Y97" i="48"/>
  <c r="V93" i="48"/>
  <c r="R93" i="48"/>
  <c r="U91" i="48"/>
  <c r="O85" i="48"/>
  <c r="H83" i="48"/>
  <c r="T98" i="48"/>
  <c r="O90" i="48"/>
  <c r="S84" i="48"/>
  <c r="P83" i="48"/>
  <c r="K98" i="48"/>
  <c r="N91" i="48"/>
  <c r="R91" i="48"/>
  <c r="I86" i="48"/>
  <c r="L92" i="48"/>
  <c r="Z83" i="48"/>
  <c r="T96" i="48"/>
  <c r="R96" i="48"/>
  <c r="I93" i="48"/>
  <c r="Q88" i="48"/>
  <c r="M83" i="48"/>
  <c r="V83" i="48"/>
  <c r="U103" i="48"/>
  <c r="K103" i="48"/>
  <c r="Z102" i="48"/>
  <c r="M96" i="48"/>
  <c r="M107" i="48"/>
  <c r="S107" i="48"/>
  <c r="W104" i="48"/>
  <c r="L106" i="48"/>
  <c r="P103" i="48"/>
  <c r="Z97" i="48"/>
  <c r="O101" i="48"/>
  <c r="I106" i="48"/>
  <c r="Z100" i="48"/>
  <c r="Q99" i="48"/>
  <c r="S92" i="48"/>
  <c r="V102" i="48"/>
  <c r="R99" i="48"/>
  <c r="N92" i="48"/>
  <c r="L104" i="48"/>
  <c r="I97" i="48"/>
  <c r="Q105" i="48"/>
  <c r="W105" i="48"/>
  <c r="O98" i="48"/>
  <c r="Q102" i="48"/>
  <c r="L99" i="48"/>
  <c r="M81" i="48"/>
  <c r="N97" i="48"/>
  <c r="J87" i="48"/>
  <c r="O82" i="48"/>
  <c r="T94" i="48"/>
  <c r="P88" i="48"/>
  <c r="P86" i="48"/>
  <c r="T95" i="48"/>
  <c r="Z96" i="48"/>
  <c r="M93" i="48"/>
  <c r="Z93" i="48"/>
  <c r="T106" i="48"/>
  <c r="I85" i="48"/>
  <c r="U82" i="48"/>
  <c r="M97" i="48"/>
  <c r="Z89" i="48"/>
  <c r="N85" i="48"/>
  <c r="H82" i="48"/>
  <c r="I84" i="48"/>
  <c r="L97" i="48"/>
  <c r="V91" i="48"/>
  <c r="M85" i="48"/>
  <c r="M84" i="48"/>
  <c r="R82" i="48"/>
  <c r="V96" i="48"/>
  <c r="Y94" i="48"/>
  <c r="M91" i="48"/>
  <c r="P87" i="48"/>
  <c r="Z82" i="48"/>
  <c r="H102" i="48"/>
  <c r="Q103" i="48"/>
  <c r="S94" i="48"/>
  <c r="T107" i="48"/>
  <c r="K107" i="48"/>
  <c r="O104" i="48"/>
  <c r="M105" i="48"/>
  <c r="X103" i="48"/>
  <c r="L105" i="48"/>
  <c r="L101" i="48"/>
  <c r="Q106" i="48"/>
  <c r="O106" i="48"/>
  <c r="O100" i="48"/>
  <c r="S98" i="48"/>
  <c r="I102" i="48"/>
  <c r="Z99" i="48"/>
  <c r="Q90" i="48"/>
  <c r="V101" i="48"/>
  <c r="W92" i="48"/>
  <c r="Y105" i="48"/>
  <c r="L100" i="48"/>
  <c r="W98" i="48"/>
  <c r="K102" i="48"/>
  <c r="M98" i="48"/>
  <c r="N90" i="48"/>
  <c r="W102" i="48"/>
  <c r="V97" i="48"/>
  <c r="R87" i="48"/>
  <c r="L91" i="48"/>
  <c r="K88" i="48"/>
  <c r="H95" i="48"/>
  <c r="X94" i="48"/>
  <c r="W93" i="48"/>
  <c r="X91" i="48"/>
  <c r="X101" i="48"/>
  <c r="K89" i="48"/>
  <c r="Q85" i="48"/>
  <c r="K82" i="48"/>
  <c r="P96" i="48"/>
  <c r="V88" i="48"/>
  <c r="Z84" i="48"/>
  <c r="Q83" i="48"/>
  <c r="V81" i="48"/>
  <c r="J96" i="48"/>
  <c r="O91" i="48"/>
  <c r="Z91" i="48"/>
  <c r="N84" i="48"/>
  <c r="X100" i="48"/>
  <c r="K90" i="48"/>
  <c r="Y83" i="48"/>
  <c r="T81" i="48"/>
  <c r="K96" i="48"/>
  <c r="H94" i="48"/>
  <c r="Z90" i="48"/>
  <c r="Q86" i="48"/>
  <c r="P82" i="48"/>
  <c r="N82" i="48"/>
  <c r="T102" i="48"/>
  <c r="L102" i="48"/>
  <c r="P102" i="48"/>
  <c r="Q107" i="48"/>
  <c r="K94" i="48"/>
  <c r="L107" i="48"/>
  <c r="X104" i="48"/>
  <c r="U102" i="48"/>
  <c r="R103" i="48"/>
  <c r="L103" i="48"/>
  <c r="T104" i="48"/>
  <c r="T101" i="48"/>
  <c r="Y106" i="48"/>
  <c r="W106" i="48"/>
  <c r="K100" i="48"/>
  <c r="H98" i="48"/>
  <c r="I92" i="48"/>
  <c r="W101" i="48"/>
  <c r="H99" i="48"/>
  <c r="I90" i="48"/>
  <c r="K101" i="48"/>
  <c r="M92" i="48"/>
  <c r="J105" i="48"/>
  <c r="S97" i="48"/>
  <c r="W99" i="48"/>
  <c r="R97" i="48"/>
  <c r="S102" i="48"/>
  <c r="U89" i="48"/>
  <c r="K99" i="48"/>
  <c r="Z87" i="48"/>
  <c r="W90" i="48"/>
  <c r="R85" i="48"/>
  <c r="Y95" i="48"/>
  <c r="R95" i="48"/>
  <c r="T84" i="48"/>
  <c r="N93" i="48"/>
  <c r="H91" i="48"/>
  <c r="U98" i="48"/>
  <c r="J88" i="48"/>
  <c r="Y85" i="48"/>
  <c r="Y81" i="48"/>
  <c r="O95" i="48"/>
  <c r="I88" i="48"/>
  <c r="O84" i="48"/>
  <c r="T82" i="48"/>
  <c r="P85" i="48"/>
  <c r="J95" i="48"/>
  <c r="W91" i="48"/>
  <c r="L90" i="48"/>
  <c r="S82" i="48"/>
  <c r="J98" i="48"/>
  <c r="V89" i="48"/>
  <c r="N83" i="48"/>
  <c r="J81" i="48"/>
  <c r="L96" i="48"/>
  <c r="R94" i="48"/>
  <c r="S89" i="48"/>
  <c r="U85" i="48"/>
  <c r="S81" i="48"/>
  <c r="V82" i="48"/>
  <c r="I103" i="48"/>
  <c r="Y102" i="48"/>
  <c r="AA88" i="48" l="1"/>
  <c r="AA106" i="48"/>
  <c r="AA93" i="48"/>
  <c r="AA94" i="48"/>
  <c r="AA90" i="48"/>
  <c r="AA82" i="48"/>
  <c r="AA92" i="48"/>
  <c r="AA98" i="48"/>
  <c r="AA99" i="48"/>
  <c r="AA91" i="48"/>
  <c r="AA105" i="48"/>
  <c r="AA95" i="48"/>
  <c r="AA89" i="48"/>
  <c r="AA96" i="48"/>
  <c r="AA103" i="48"/>
  <c r="AA97" i="48"/>
  <c r="AA84" i="48"/>
  <c r="AA107" i="48"/>
  <c r="AA83" i="48"/>
  <c r="X98" i="48"/>
  <c r="V90" i="48"/>
  <c r="K85" i="48"/>
  <c r="X85" i="48"/>
  <c r="R100" i="48"/>
  <c r="W88" i="48"/>
  <c r="L94" i="48"/>
  <c r="V86" i="48"/>
  <c r="P94" i="48"/>
  <c r="M86" i="48"/>
  <c r="P107" i="48"/>
  <c r="J112" i="48"/>
  <c r="J84" i="48"/>
  <c r="Z112" i="48"/>
  <c r="Z81" i="48"/>
  <c r="Z88" i="48"/>
  <c r="S112" i="48"/>
  <c r="S99" i="48"/>
  <c r="J94" i="48"/>
  <c r="P93" i="48"/>
  <c r="W86" i="48"/>
  <c r="N98" i="48"/>
  <c r="Y92" i="48"/>
  <c r="Y91" i="48"/>
  <c r="N81" i="48"/>
  <c r="M95" i="48"/>
  <c r="AA102" i="48"/>
  <c r="P99" i="48"/>
  <c r="X97" i="48"/>
  <c r="R89" i="48"/>
  <c r="R92" i="48"/>
  <c r="R98" i="48"/>
  <c r="L112" i="48"/>
  <c r="L83" i="48"/>
  <c r="L87" i="48"/>
  <c r="L82" i="48"/>
  <c r="Q112" i="48"/>
  <c r="Q89" i="48"/>
  <c r="AA112" i="48"/>
  <c r="AA86" i="48"/>
  <c r="N96" i="48"/>
  <c r="AA81" i="48"/>
  <c r="Q96" i="48"/>
  <c r="S87" i="48"/>
  <c r="AA104" i="48"/>
  <c r="I94" i="48"/>
  <c r="L85" i="48"/>
  <c r="L88" i="48"/>
  <c r="M106" i="48"/>
  <c r="M101" i="48"/>
  <c r="P98" i="48"/>
  <c r="X102" i="48"/>
  <c r="R83" i="48"/>
  <c r="P90" i="48"/>
  <c r="W112" i="48"/>
  <c r="W87" i="48"/>
  <c r="W82" i="48"/>
  <c r="W84" i="48"/>
  <c r="H112" i="48"/>
  <c r="H85" i="48"/>
  <c r="N112" i="48"/>
  <c r="N88" i="48"/>
  <c r="N86" i="48"/>
  <c r="N89" i="48"/>
  <c r="W85" i="48"/>
  <c r="L93" i="48"/>
  <c r="H92" i="48"/>
  <c r="Z105" i="48"/>
  <c r="AA100" i="48"/>
  <c r="H104" i="48"/>
  <c r="X96" i="48"/>
  <c r="I87" i="48"/>
  <c r="Z98" i="48"/>
  <c r="Q92" i="48"/>
  <c r="N103" i="48"/>
  <c r="X112" i="48"/>
  <c r="X88" i="48"/>
  <c r="X92" i="48"/>
  <c r="X81" i="48"/>
  <c r="X87" i="48"/>
  <c r="X82" i="48"/>
  <c r="X86" i="48"/>
  <c r="R112" i="48"/>
  <c r="R81" i="48"/>
  <c r="R90" i="48"/>
  <c r="V112" i="48"/>
  <c r="V92" i="48"/>
  <c r="V85" i="48"/>
  <c r="P106" i="48"/>
  <c r="W97" i="48"/>
  <c r="K87" i="48"/>
  <c r="K97" i="48"/>
  <c r="M102" i="48"/>
  <c r="V100" i="48"/>
  <c r="K86" i="48"/>
  <c r="V99" i="48"/>
  <c r="V105" i="48"/>
  <c r="Q100" i="48"/>
  <c r="R107" i="48"/>
  <c r="Y96" i="48"/>
  <c r="AA87" i="48"/>
  <c r="K104" i="48"/>
  <c r="O112" i="48"/>
  <c r="O86" i="48"/>
  <c r="O81" i="48"/>
  <c r="T112" i="48"/>
  <c r="T90" i="48"/>
  <c r="T83" i="48"/>
  <c r="T87" i="48"/>
  <c r="Q82" i="48"/>
  <c r="Q87" i="48"/>
  <c r="P84" i="48"/>
  <c r="AA85" i="48"/>
  <c r="Z86" i="48"/>
  <c r="R106" i="48"/>
  <c r="O107" i="48"/>
  <c r="R88" i="48"/>
  <c r="J82" i="48"/>
  <c r="S90" i="48"/>
  <c r="T92" i="48"/>
  <c r="R105" i="48"/>
  <c r="S100" i="48"/>
  <c r="P104" i="48"/>
  <c r="X89" i="48"/>
  <c r="V98" i="48"/>
  <c r="X83" i="48"/>
  <c r="V95" i="48"/>
  <c r="P97" i="48"/>
  <c r="X105" i="48"/>
  <c r="R104" i="48"/>
  <c r="K105" i="48"/>
  <c r="Y112" i="48"/>
  <c r="Y87" i="48"/>
  <c r="Y88" i="48"/>
  <c r="Y93" i="48"/>
  <c r="Y90" i="48"/>
  <c r="Y86" i="48"/>
  <c r="U112" i="48"/>
  <c r="U86" i="48"/>
  <c r="U95" i="48"/>
  <c r="U83" i="48"/>
  <c r="O87" i="48"/>
  <c r="I95" i="48"/>
  <c r="H87" i="48"/>
  <c r="W95" i="48"/>
  <c r="Z94" i="48"/>
  <c r="H89" i="48"/>
  <c r="R101" i="48"/>
  <c r="X107" i="48"/>
  <c r="U97" i="48"/>
  <c r="H84" i="48"/>
  <c r="X93" i="48"/>
  <c r="L98" i="48"/>
  <c r="U105" i="48"/>
  <c r="H106" i="48"/>
  <c r="Y104" i="48"/>
  <c r="P95" i="48"/>
  <c r="K106" i="48"/>
  <c r="P105" i="48"/>
  <c r="X106" i="48"/>
  <c r="I112" i="48"/>
  <c r="I83" i="48"/>
  <c r="M112" i="48"/>
  <c r="M82" i="48"/>
  <c r="M88" i="48"/>
  <c r="M87" i="48"/>
  <c r="V84" i="48"/>
  <c r="I89" i="48"/>
  <c r="U93" i="48"/>
  <c r="X95" i="48"/>
  <c r="S101" i="48"/>
  <c r="X99" i="48"/>
  <c r="I81" i="48"/>
  <c r="U87" i="48"/>
  <c r="Q93" i="48"/>
  <c r="M89" i="48"/>
  <c r="W100" i="48"/>
  <c r="J106" i="48"/>
  <c r="W107" i="48"/>
  <c r="P112" i="48"/>
  <c r="P91" i="48"/>
  <c r="K112" i="48"/>
  <c r="K91" i="48"/>
  <c r="K83" i="48"/>
  <c r="K95" i="48"/>
  <c r="P89" i="48"/>
  <c r="I107" i="48"/>
  <c r="AC81" i="48" l="1"/>
  <c r="AC82" i="48"/>
  <c r="AC88" i="48"/>
  <c r="AC102" i="48"/>
  <c r="AC94" i="48"/>
  <c r="AC97" i="48"/>
  <c r="AC103" i="48"/>
  <c r="AC100" i="48"/>
  <c r="AC95" i="48"/>
  <c r="AC90" i="48"/>
  <c r="AC107" i="48"/>
  <c r="AC83" i="48"/>
  <c r="AC105" i="48"/>
  <c r="AC98" i="48"/>
  <c r="D130" i="48" s="1"/>
  <c r="AC93" i="48"/>
  <c r="AC101" i="48"/>
  <c r="AC91" i="48"/>
  <c r="AC86" i="48"/>
  <c r="AC99" i="48"/>
  <c r="AC96" i="48"/>
  <c r="P119" i="48"/>
  <c r="P120" i="48"/>
  <c r="AC87" i="48"/>
  <c r="V119" i="48"/>
  <c r="V120" i="48"/>
  <c r="Z119" i="48"/>
  <c r="Z120" i="48"/>
  <c r="AC84" i="48"/>
  <c r="M119" i="48"/>
  <c r="M120" i="48"/>
  <c r="O119" i="48"/>
  <c r="O120" i="48"/>
  <c r="X119" i="48"/>
  <c r="X120" i="48"/>
  <c r="W119" i="48"/>
  <c r="W120" i="48"/>
  <c r="L120" i="48"/>
  <c r="L119" i="48"/>
  <c r="J120" i="48"/>
  <c r="J119" i="48"/>
  <c r="R119" i="48"/>
  <c r="R120" i="48"/>
  <c r="AC104" i="48"/>
  <c r="I120" i="48"/>
  <c r="I119" i="48"/>
  <c r="Y120" i="48"/>
  <c r="Y119" i="48"/>
  <c r="N119" i="48"/>
  <c r="N120" i="48"/>
  <c r="AA119" i="48"/>
  <c r="AA120" i="48"/>
  <c r="AC106" i="48"/>
  <c r="AC89" i="48"/>
  <c r="AC85" i="48"/>
  <c r="S120" i="48"/>
  <c r="S119" i="48"/>
  <c r="K119" i="48"/>
  <c r="K120" i="48"/>
  <c r="U120" i="48"/>
  <c r="U119" i="48"/>
  <c r="AC92" i="48"/>
  <c r="H120" i="48"/>
  <c r="H119" i="48"/>
  <c r="Q120" i="48"/>
  <c r="Q119" i="48"/>
  <c r="T119" i="48"/>
  <c r="T120" i="48"/>
  <c r="AB119" i="48" l="1"/>
  <c r="F131" i="48" s="1"/>
  <c r="AB120" i="48"/>
  <c r="G131" i="48" s="1"/>
  <c r="AC119" i="48" l="1"/>
  <c r="D132" i="48"/>
  <c r="D133" i="48" s="1"/>
  <c r="H131" i="48"/>
  <c r="D131" i="48"/>
</calcChain>
</file>

<file path=xl/sharedStrings.xml><?xml version="1.0" encoding="utf-8"?>
<sst xmlns="http://schemas.openxmlformats.org/spreadsheetml/2006/main" count="680" uniqueCount="68">
  <si>
    <t>Profile</t>
  </si>
  <si>
    <t>Purchase probabilities</t>
  </si>
  <si>
    <t>Market shares</t>
  </si>
  <si>
    <t>Estimating Part-worths</t>
  </si>
  <si>
    <t>Preference ranking</t>
  </si>
  <si>
    <t>Existing Product profiles</t>
  </si>
  <si>
    <t>Utilities of new products</t>
  </si>
  <si>
    <t>Utilities of existing products</t>
  </si>
  <si>
    <t>Purchase probabilities of new products</t>
  </si>
  <si>
    <t>MS</t>
  </si>
  <si>
    <t>Part-worths</t>
  </si>
  <si>
    <t>Total market size</t>
  </si>
  <si>
    <t>Additional cost of offering two products</t>
  </si>
  <si>
    <t>Margin from a product</t>
  </si>
  <si>
    <t>Profit with one product</t>
  </si>
  <si>
    <t>Profit with two products - segment wise targeting</t>
  </si>
  <si>
    <t>Resolution (P)</t>
  </si>
  <si>
    <t>Screen Size (in)</t>
  </si>
  <si>
    <t>Respondent</t>
  </si>
  <si>
    <t>Refresh rate (Hz)</t>
  </si>
  <si>
    <t>Samsung</t>
  </si>
  <si>
    <t>LG</t>
  </si>
  <si>
    <t xml:space="preserve">Utilities </t>
  </si>
  <si>
    <t>Product 1</t>
  </si>
  <si>
    <t>Product 2</t>
  </si>
  <si>
    <t>Profitability Calculations</t>
  </si>
  <si>
    <t>2160 P</t>
  </si>
  <si>
    <t>4000 P</t>
  </si>
  <si>
    <t>55 in</t>
  </si>
  <si>
    <t>65 in</t>
  </si>
  <si>
    <t>One product for the whole market</t>
  </si>
  <si>
    <t>Market share:</t>
  </si>
  <si>
    <t xml:space="preserve">Two products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</si>
  <si>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</si>
  <si>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</si>
  <si>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</si>
  <si>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</si>
  <si>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</si>
  <si>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</si>
  <si>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</si>
  <si>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</si>
  <si>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</si>
  <si>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</si>
  <si>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</si>
  <si>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</si>
  <si>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</si>
  <si>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</si>
  <si>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</si>
  <si>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</si>
  <si>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</si>
  <si>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</si>
  <si>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</si>
  <si>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</si>
  <si>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</si>
  <si>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</si>
  <si>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</si>
  <si>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120 hz</t>
  </si>
  <si>
    <t>100 hz</t>
  </si>
  <si>
    <t>Respondant</t>
  </si>
  <si>
    <t>Product</t>
  </si>
  <si>
    <t>105 in</t>
  </si>
  <si>
    <t>Existing</t>
  </si>
  <si>
    <t>New Product Profile</t>
  </si>
  <si>
    <t>MRKT Share</t>
  </si>
  <si>
    <t>Combined Market Share</t>
  </si>
  <si>
    <t>Combined MRKT Share</t>
  </si>
  <si>
    <t>Gross Revenue from Both Products</t>
  </si>
  <si>
    <t>Change in Revenue between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</si>
</sst>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"/>
    <numFmt numFmtId="165" formatCode="&quot;$&quot;#,##0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5" borderId="0" applyNumberFormat="0" applyBorder="0" applyAlignment="0" applyProtection="0"/>
    <xf numFmtId="9" fontId="9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10" fontId="0" fillId="0" borderId="5" xfId="0" applyNumberFormat="1" applyBorder="1"/>
    <xf numFmtId="0" fontId="4" fillId="2" borderId="13" xfId="0" applyFont="1" applyFill="1" applyBorder="1"/>
    <xf numFmtId="0" fontId="4" fillId="2" borderId="0" xfId="0" applyFont="1" applyFill="1"/>
    <xf numFmtId="0" fontId="0" fillId="0" borderId="0" xfId="0" applyFill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4" fillId="2" borderId="14" xfId="0" applyFont="1" applyFill="1" applyBorder="1"/>
    <xf numFmtId="164" fontId="0" fillId="0" borderId="2" xfId="0" applyNumberFormat="1" applyBorder="1"/>
    <xf numFmtId="3" fontId="0" fillId="0" borderId="0" xfId="0" applyNumberFormat="1"/>
    <xf numFmtId="0" fontId="0" fillId="3" borderId="0" xfId="0" applyFill="1"/>
    <xf numFmtId="10" fontId="0" fillId="2" borderId="1" xfId="0" applyNumberFormat="1" applyFill="1" applyBorder="1"/>
    <xf numFmtId="0" fontId="0" fillId="0" borderId="0" xfId="0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" fontId="1" fillId="3" borderId="0" xfId="0" applyNumberFormat="1" applyFont="1" applyFill="1" applyBorder="1"/>
    <xf numFmtId="1" fontId="1" fillId="3" borderId="9" xfId="0" applyNumberFormat="1" applyFont="1" applyFill="1" applyBorder="1"/>
    <xf numFmtId="1" fontId="0" fillId="0" borderId="0" xfId="0" applyNumberFormat="1" applyBorder="1"/>
    <xf numFmtId="1" fontId="0" fillId="0" borderId="0" xfId="0" applyNumberFormat="1"/>
    <xf numFmtId="1" fontId="0" fillId="0" borderId="0" xfId="0" applyNumberFormat="1" applyFill="1" applyBorder="1"/>
    <xf numFmtId="1" fontId="0" fillId="0" borderId="11" xfId="0" applyNumberFormat="1" applyBorder="1"/>
    <xf numFmtId="1" fontId="1" fillId="3" borderId="1" xfId="0" applyNumberFormat="1" applyFont="1" applyFill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0" fontId="0" fillId="0" borderId="0" xfId="0" applyNumberFormat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16" xfId="0" applyFill="1" applyBorder="1" applyAlignment="1"/>
    <xf numFmtId="0" fontId="7" fillId="0" borderId="1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Continuous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0" fillId="0" borderId="6" xfId="0" applyNumberFormat="1" applyBorder="1"/>
    <xf numFmtId="1" fontId="0" fillId="0" borderId="7" xfId="0" applyNumberFormat="1" applyFont="1" applyBorder="1"/>
    <xf numFmtId="1" fontId="0" fillId="0" borderId="9" xfId="0" applyNumberFormat="1" applyFont="1" applyBorder="1"/>
    <xf numFmtId="43" fontId="0" fillId="0" borderId="0" xfId="0" applyNumberFormat="1"/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9" fontId="0" fillId="0" borderId="2" xfId="2" applyFont="1" applyBorder="1"/>
    <xf numFmtId="166" fontId="0" fillId="2" borderId="1" xfId="2" applyNumberFormat="1" applyFont="1" applyFill="1" applyBorder="1"/>
    <xf numFmtId="0" fontId="11" fillId="6" borderId="0" xfId="3" applyFont="1"/>
    <xf numFmtId="0" fontId="12" fillId="5" borderId="0" xfId="1" applyFont="1"/>
    <xf numFmtId="10" fontId="0" fillId="0" borderId="0" xfId="0" applyNumberFormat="1"/>
    <xf numFmtId="165" fontId="0" fillId="0" borderId="13" xfId="0" applyNumberFormat="1" applyBorder="1"/>
    <xf numFmtId="165" fontId="0" fillId="0" borderId="15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4">
    <cellStyle name="Good" xfId="3" builtinId="26"/>
    <cellStyle name="Neutral" xfId="1" builtinId="28"/>
    <cellStyle name="Normal" xfId="0" builtinId="0"/>
    <cellStyle name="Percent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0.98867553363712013</v>
      </c>
    </row>
    <row r="5" spans="1:9" x14ac:dyDescent="0.45">
      <c r="A5" s="42" t="s">
        <v>36</v>
      </c>
      <c r="B5" s="42">
        <v>0.97747931081264416</v>
      </c>
    </row>
    <row r="6" spans="1:9" x14ac:dyDescent="0.45">
      <c r="A6" s="42" t="s">
        <v>37</v>
      </c>
      <c r="B6" s="42">
        <v>0.97072310405643736</v>
      </c>
    </row>
    <row r="7" spans="1:9" x14ac:dyDescent="0.45">
      <c r="A7" s="42" t="s">
        <v>38</v>
      </c>
      <c r="B7" s="42">
        <v>1.3581032524975578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1601.1111111111111</v>
      </c>
      <c r="D12" s="42">
        <v>266.85185185185185</v>
      </c>
      <c r="E12" s="42">
        <v>144.67871485943766</v>
      </c>
      <c r="F12" s="42">
        <v>2.1251754696920843E-15</v>
      </c>
    </row>
    <row r="13" spans="1:9" x14ac:dyDescent="0.45">
      <c r="A13" s="42" t="s">
        <v>42</v>
      </c>
      <c r="B13" s="42">
        <v>20</v>
      </c>
      <c r="C13" s="42">
        <v>36.888888888888907</v>
      </c>
      <c r="D13" s="42">
        <v>1.8444444444444454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-2.4444444444444411</v>
      </c>
      <c r="C17" s="42">
        <v>0.69151232845953137</v>
      </c>
      <c r="D17" s="42">
        <v>-3.5349253279256536</v>
      </c>
      <c r="E17" s="42">
        <v>2.0798465424622858E-3</v>
      </c>
      <c r="F17" s="42">
        <v>-3.8869138849447302</v>
      </c>
      <c r="G17" s="42">
        <v>-1.001975003944152</v>
      </c>
      <c r="H17" s="42">
        <v>-3.8869138849447302</v>
      </c>
      <c r="I17" s="42">
        <v>-1.001975003944152</v>
      </c>
    </row>
    <row r="18" spans="1:9" x14ac:dyDescent="0.45">
      <c r="A18" s="42" t="s">
        <v>26</v>
      </c>
      <c r="B18" s="42">
        <v>5.444444444444442</v>
      </c>
      <c r="C18" s="42">
        <v>0.64021601292835262</v>
      </c>
      <c r="D18" s="42">
        <v>8.5040741476326307</v>
      </c>
      <c r="E18" s="42">
        <v>4.4779729248568797E-8</v>
      </c>
      <c r="F18" s="42">
        <v>4.1089772431216076</v>
      </c>
      <c r="G18" s="42">
        <v>6.7799116457672763</v>
      </c>
      <c r="H18" s="42">
        <v>4.1089772431216076</v>
      </c>
      <c r="I18" s="42">
        <v>6.7799116457672763</v>
      </c>
    </row>
    <row r="19" spans="1:9" x14ac:dyDescent="0.45">
      <c r="A19" s="42" t="s">
        <v>27</v>
      </c>
      <c r="B19" s="42">
        <v>9.5555555555555554</v>
      </c>
      <c r="C19" s="42">
        <v>0.64021601292835284</v>
      </c>
      <c r="D19" s="42">
        <v>14.925517891763395</v>
      </c>
      <c r="E19" s="42">
        <v>2.6377996603330111E-12</v>
      </c>
      <c r="F19" s="42">
        <v>8.2200883542327219</v>
      </c>
      <c r="G19" s="42">
        <v>10.891022756878389</v>
      </c>
      <c r="H19" s="42">
        <v>8.2200883542327219</v>
      </c>
      <c r="I19" s="42">
        <v>10.891022756878389</v>
      </c>
    </row>
    <row r="20" spans="1:9" x14ac:dyDescent="0.45">
      <c r="A20" s="42" t="s">
        <v>28</v>
      </c>
      <c r="B20" s="42">
        <v>3.2222222222222188</v>
      </c>
      <c r="C20" s="42">
        <v>0.64021601292835262</v>
      </c>
      <c r="D20" s="42">
        <v>5.0330234751295135</v>
      </c>
      <c r="E20" s="42">
        <v>6.3709181545932336E-5</v>
      </c>
      <c r="F20" s="42">
        <v>1.8867550208993848</v>
      </c>
      <c r="G20" s="42">
        <v>4.5576894235450531</v>
      </c>
      <c r="H20" s="42">
        <v>1.8867550208993848</v>
      </c>
      <c r="I20" s="42">
        <v>4.5576894235450531</v>
      </c>
    </row>
    <row r="21" spans="1:9" x14ac:dyDescent="0.45">
      <c r="A21" s="42" t="s">
        <v>29</v>
      </c>
      <c r="B21" s="42">
        <v>4.7777777777777786</v>
      </c>
      <c r="C21" s="42">
        <v>0.64021601292835262</v>
      </c>
      <c r="D21" s="42">
        <v>7.4627589458817019</v>
      </c>
      <c r="E21" s="42">
        <v>3.3538032540406441E-7</v>
      </c>
      <c r="F21" s="42">
        <v>3.4423105764549446</v>
      </c>
      <c r="G21" s="42">
        <v>6.113244979100612</v>
      </c>
      <c r="H21" s="42">
        <v>3.4423105764549446</v>
      </c>
      <c r="I21" s="42">
        <v>6.113244979100612</v>
      </c>
    </row>
    <row r="22" spans="1:9" x14ac:dyDescent="0.45">
      <c r="A22" s="42" t="s">
        <v>56</v>
      </c>
      <c r="B22" s="42">
        <v>11.666666666666671</v>
      </c>
      <c r="C22" s="42">
        <v>0.64021601292835284</v>
      </c>
      <c r="D22" s="42">
        <v>18.223016030641361</v>
      </c>
      <c r="E22" s="42">
        <v>6.3302892090381904E-14</v>
      </c>
      <c r="F22" s="42">
        <v>10.331199465343836</v>
      </c>
      <c r="G22" s="42">
        <v>13.002133867989507</v>
      </c>
      <c r="H22" s="42">
        <v>10.331199465343836</v>
      </c>
      <c r="I22" s="42">
        <v>13.002133867989507</v>
      </c>
    </row>
    <row r="23" spans="1:9" ht="14.65" thickBot="1" x14ac:dyDescent="0.5">
      <c r="A23" s="43" t="s">
        <v>57</v>
      </c>
      <c r="B23" s="43">
        <v>14.666666666666664</v>
      </c>
      <c r="C23" s="43">
        <v>0.64021601292835262</v>
      </c>
      <c r="D23" s="43">
        <v>22.908934438520564</v>
      </c>
      <c r="E23" s="43">
        <v>7.9642687924333978E-16</v>
      </c>
      <c r="F23" s="43">
        <v>13.331199465343831</v>
      </c>
      <c r="G23" s="43">
        <v>16.0021338679895</v>
      </c>
      <c r="H23" s="43">
        <v>13.331199465343831</v>
      </c>
      <c r="I23" s="43">
        <v>16.0021338679895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0.9901153032155634</v>
      </c>
    </row>
    <row r="5" spans="1:9" x14ac:dyDescent="0.45">
      <c r="A5" s="42" t="s">
        <v>36</v>
      </c>
      <c r="B5" s="42">
        <v>0.98032831366164708</v>
      </c>
    </row>
    <row r="6" spans="1:9" x14ac:dyDescent="0.45">
      <c r="A6" s="42" t="s">
        <v>37</v>
      </c>
      <c r="B6" s="42">
        <v>0.97442680776014112</v>
      </c>
    </row>
    <row r="7" spans="1:9" x14ac:dyDescent="0.45">
      <c r="A7" s="42" t="s">
        <v>38</v>
      </c>
      <c r="B7" s="42">
        <v>1.2692955176439855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1605.7777777777778</v>
      </c>
      <c r="D12" s="42">
        <v>267.62962962962962</v>
      </c>
      <c r="E12" s="42">
        <v>166.11494252873544</v>
      </c>
      <c r="F12" s="42">
        <v>5.5244264045485402E-16</v>
      </c>
    </row>
    <row r="13" spans="1:9" x14ac:dyDescent="0.45">
      <c r="A13" s="42" t="s">
        <v>42</v>
      </c>
      <c r="B13" s="42">
        <v>20</v>
      </c>
      <c r="C13" s="42">
        <v>32.222222222222257</v>
      </c>
      <c r="D13" s="42">
        <v>1.6111111111111129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-2.1111111111111098</v>
      </c>
      <c r="C17" s="42">
        <v>0.64629364320796867</v>
      </c>
      <c r="D17" s="42">
        <v>-3.266489053849138</v>
      </c>
      <c r="E17" s="42">
        <v>3.8620351134879883E-3</v>
      </c>
      <c r="F17" s="42">
        <v>-3.4592560270432191</v>
      </c>
      <c r="G17" s="42">
        <v>-0.76296619517900055</v>
      </c>
      <c r="H17" s="42">
        <v>-3.4592560270432191</v>
      </c>
      <c r="I17" s="42">
        <v>-0.76296619517900055</v>
      </c>
    </row>
    <row r="18" spans="1:9" x14ac:dyDescent="0.45">
      <c r="A18" s="42" t="s">
        <v>26</v>
      </c>
      <c r="B18" s="42">
        <v>14.999999999999996</v>
      </c>
      <c r="C18" s="42">
        <v>0.59835164523716733</v>
      </c>
      <c r="D18" s="42">
        <v>25.068870653901985</v>
      </c>
      <c r="E18" s="42">
        <v>1.3922649630620556E-16</v>
      </c>
      <c r="F18" s="42">
        <v>13.751860339423873</v>
      </c>
      <c r="G18" s="42">
        <v>16.248139660576118</v>
      </c>
      <c r="H18" s="42">
        <v>13.751860339423873</v>
      </c>
      <c r="I18" s="42">
        <v>16.248139660576118</v>
      </c>
    </row>
    <row r="19" spans="1:9" x14ac:dyDescent="0.45">
      <c r="A19" s="42" t="s">
        <v>27</v>
      </c>
      <c r="B19" s="42">
        <v>10.000000000000004</v>
      </c>
      <c r="C19" s="42">
        <v>0.59835164523716755</v>
      </c>
      <c r="D19" s="42">
        <v>16.712580435934662</v>
      </c>
      <c r="E19" s="42">
        <v>3.2262302745330559E-13</v>
      </c>
      <c r="F19" s="42">
        <v>8.7518603394238799</v>
      </c>
      <c r="G19" s="42">
        <v>11.248139660576127</v>
      </c>
      <c r="H19" s="42">
        <v>8.7518603394238799</v>
      </c>
      <c r="I19" s="42">
        <v>11.248139660576127</v>
      </c>
    </row>
    <row r="20" spans="1:9" x14ac:dyDescent="0.45">
      <c r="A20" s="42" t="s">
        <v>28</v>
      </c>
      <c r="B20" s="42">
        <v>6.7777777777777732</v>
      </c>
      <c r="C20" s="42">
        <v>0.59835164523716733</v>
      </c>
      <c r="D20" s="42">
        <v>11.327415628800152</v>
      </c>
      <c r="E20" s="42">
        <v>3.7411894285628012E-10</v>
      </c>
      <c r="F20" s="42">
        <v>5.5296381172016495</v>
      </c>
      <c r="G20" s="42">
        <v>8.0259174383538969</v>
      </c>
      <c r="H20" s="42">
        <v>5.5296381172016495</v>
      </c>
      <c r="I20" s="42">
        <v>8.0259174383538969</v>
      </c>
    </row>
    <row r="21" spans="1:9" x14ac:dyDescent="0.45">
      <c r="A21" s="42" t="s">
        <v>29</v>
      </c>
      <c r="B21" s="42">
        <v>9.2222222222222214</v>
      </c>
      <c r="C21" s="42">
        <v>0.59835164523716733</v>
      </c>
      <c r="D21" s="42">
        <v>15.412713068695298</v>
      </c>
      <c r="E21" s="42">
        <v>1.457334339078337E-12</v>
      </c>
      <c r="F21" s="42">
        <v>7.9740825616460977</v>
      </c>
      <c r="G21" s="42">
        <v>10.470361882798345</v>
      </c>
      <c r="H21" s="42">
        <v>7.9740825616460977</v>
      </c>
      <c r="I21" s="42">
        <v>10.470361882798345</v>
      </c>
    </row>
    <row r="22" spans="1:9" x14ac:dyDescent="0.45">
      <c r="A22" s="42" t="s">
        <v>56</v>
      </c>
      <c r="B22" s="42">
        <v>5.5555555555555598</v>
      </c>
      <c r="C22" s="42">
        <v>0.59835164523716744</v>
      </c>
      <c r="D22" s="42">
        <v>9.2847669088525944</v>
      </c>
      <c r="E22" s="42">
        <v>1.0854283439072379E-8</v>
      </c>
      <c r="F22" s="42">
        <v>4.3074158949794361</v>
      </c>
      <c r="G22" s="42">
        <v>6.8036952161316835</v>
      </c>
      <c r="H22" s="42">
        <v>4.3074158949794361</v>
      </c>
      <c r="I22" s="42">
        <v>6.8036952161316835</v>
      </c>
    </row>
    <row r="23" spans="1:9" ht="14.65" thickBot="1" x14ac:dyDescent="0.5">
      <c r="A23" s="43" t="s">
        <v>57</v>
      </c>
      <c r="B23" s="43">
        <v>1.7777777777777799</v>
      </c>
      <c r="C23" s="43">
        <v>0.59835164523716733</v>
      </c>
      <c r="D23" s="43">
        <v>2.9711254108328324</v>
      </c>
      <c r="E23" s="43">
        <v>7.5505130564091283E-3</v>
      </c>
      <c r="F23" s="43">
        <v>0.52963811720165666</v>
      </c>
      <c r="G23" s="43">
        <v>3.0259174383539031</v>
      </c>
      <c r="H23" s="43">
        <v>0.52963811720165666</v>
      </c>
      <c r="I23" s="43">
        <v>3.0259174383539031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0.98730237251106356</v>
      </c>
    </row>
    <row r="5" spans="1:9" x14ac:dyDescent="0.45">
      <c r="A5" s="42" t="s">
        <v>36</v>
      </c>
      <c r="B5" s="42">
        <v>0.97476597476597482</v>
      </c>
    </row>
    <row r="6" spans="1:9" x14ac:dyDescent="0.45">
      <c r="A6" s="42" t="s">
        <v>37</v>
      </c>
      <c r="B6" s="42">
        <v>0.96719576719576728</v>
      </c>
    </row>
    <row r="7" spans="1:9" x14ac:dyDescent="0.45">
      <c r="A7" s="42" t="s">
        <v>38</v>
      </c>
      <c r="B7" s="42">
        <v>1.4375905768565218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1596.6666666666667</v>
      </c>
      <c r="D12" s="42">
        <v>266.11111111111114</v>
      </c>
      <c r="E12" s="42">
        <v>128.76344086021507</v>
      </c>
      <c r="F12" s="42">
        <v>6.5955908730324998E-15</v>
      </c>
    </row>
    <row r="13" spans="1:9" x14ac:dyDescent="0.45">
      <c r="A13" s="42" t="s">
        <v>42</v>
      </c>
      <c r="B13" s="42">
        <v>20</v>
      </c>
      <c r="C13" s="42">
        <v>41.333333333333336</v>
      </c>
      <c r="D13" s="42">
        <v>2.0666666666666669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-3.4444444444444429</v>
      </c>
      <c r="C17" s="42">
        <v>0.73198529297780468</v>
      </c>
      <c r="D17" s="42">
        <v>-4.7056197405715983</v>
      </c>
      <c r="E17" s="42">
        <v>1.3564178542884651E-4</v>
      </c>
      <c r="F17" s="42">
        <v>-4.971339009532338</v>
      </c>
      <c r="G17" s="42">
        <v>-1.9175498793565473</v>
      </c>
      <c r="H17" s="42">
        <v>-4.971339009532338</v>
      </c>
      <c r="I17" s="42">
        <v>-1.9175498793565473</v>
      </c>
    </row>
    <row r="18" spans="1:9" x14ac:dyDescent="0.45">
      <c r="A18" s="42" t="s">
        <v>26</v>
      </c>
      <c r="B18" s="42">
        <v>8.2222222222222214</v>
      </c>
      <c r="C18" s="42">
        <v>0.67768669697675132</v>
      </c>
      <c r="D18" s="42">
        <v>12.13277796200313</v>
      </c>
      <c r="E18" s="42">
        <v>1.1190304367432708E-10</v>
      </c>
      <c r="F18" s="42">
        <v>6.8085925436303798</v>
      </c>
      <c r="G18" s="42">
        <v>9.635851900814064</v>
      </c>
      <c r="H18" s="42">
        <v>6.8085925436303798</v>
      </c>
      <c r="I18" s="42">
        <v>9.635851900814064</v>
      </c>
    </row>
    <row r="19" spans="1:9" x14ac:dyDescent="0.45">
      <c r="A19" s="42" t="s">
        <v>27</v>
      </c>
      <c r="B19" s="42">
        <v>11.444444444444446</v>
      </c>
      <c r="C19" s="42">
        <v>0.67768669697675155</v>
      </c>
      <c r="D19" s="42">
        <v>16.887515271436786</v>
      </c>
      <c r="E19" s="42">
        <v>2.6543923408923696E-13</v>
      </c>
      <c r="F19" s="42">
        <v>10.030814765852604</v>
      </c>
      <c r="G19" s="42">
        <v>12.858074123036289</v>
      </c>
      <c r="H19" s="42">
        <v>10.030814765852604</v>
      </c>
      <c r="I19" s="42">
        <v>12.858074123036289</v>
      </c>
    </row>
    <row r="20" spans="1:9" x14ac:dyDescent="0.45">
      <c r="A20" s="42" t="s">
        <v>28</v>
      </c>
      <c r="B20" s="42">
        <v>8.888888888888884</v>
      </c>
      <c r="C20" s="42">
        <v>0.67768669697675132</v>
      </c>
      <c r="D20" s="42">
        <v>13.116516715679053</v>
      </c>
      <c r="E20" s="42">
        <v>2.7792404942808804E-11</v>
      </c>
      <c r="F20" s="42">
        <v>7.4752592102970423</v>
      </c>
      <c r="G20" s="42">
        <v>10.302518567480725</v>
      </c>
      <c r="H20" s="42">
        <v>7.4752592102970423</v>
      </c>
      <c r="I20" s="42">
        <v>10.302518567480725</v>
      </c>
    </row>
    <row r="21" spans="1:9" x14ac:dyDescent="0.45">
      <c r="A21" s="42" t="s">
        <v>29</v>
      </c>
      <c r="B21" s="42">
        <v>12.777777777777775</v>
      </c>
      <c r="C21" s="42">
        <v>0.67768669697675132</v>
      </c>
      <c r="D21" s="42">
        <v>18.854992778788645</v>
      </c>
      <c r="E21" s="42">
        <v>3.3178397789584753E-14</v>
      </c>
      <c r="F21" s="42">
        <v>11.364148099185932</v>
      </c>
      <c r="G21" s="42">
        <v>14.191407456369618</v>
      </c>
      <c r="H21" s="42">
        <v>11.364148099185932</v>
      </c>
      <c r="I21" s="42">
        <v>14.191407456369618</v>
      </c>
    </row>
    <row r="22" spans="1:9" x14ac:dyDescent="0.45">
      <c r="A22" s="42" t="s">
        <v>56</v>
      </c>
      <c r="B22" s="42">
        <v>6.4444444444444491</v>
      </c>
      <c r="C22" s="42">
        <v>0.67768669697675143</v>
      </c>
      <c r="D22" s="42">
        <v>9.5094746188673245</v>
      </c>
      <c r="E22" s="42">
        <v>7.3204843916962044E-9</v>
      </c>
      <c r="F22" s="42">
        <v>5.0308147658526075</v>
      </c>
      <c r="G22" s="42">
        <v>7.8580741230362907</v>
      </c>
      <c r="H22" s="42">
        <v>5.0308147658526075</v>
      </c>
      <c r="I22" s="42">
        <v>7.8580741230362907</v>
      </c>
    </row>
    <row r="23" spans="1:9" ht="14.65" thickBot="1" x14ac:dyDescent="0.5">
      <c r="A23" s="43" t="s">
        <v>57</v>
      </c>
      <c r="B23" s="43">
        <v>4.555555555555558</v>
      </c>
      <c r="C23" s="43">
        <v>0.67768669697675132</v>
      </c>
      <c r="D23" s="43">
        <v>6.722214816785522</v>
      </c>
      <c r="E23" s="43">
        <v>1.533951349972418E-6</v>
      </c>
      <c r="F23" s="43">
        <v>3.1419258769637164</v>
      </c>
      <c r="G23" s="43">
        <v>5.9691852341473997</v>
      </c>
      <c r="H23" s="43">
        <v>3.1419258769637164</v>
      </c>
      <c r="I23" s="43">
        <v>5.9691852341473997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0.99626217727647337</v>
      </c>
    </row>
    <row r="5" spans="1:9" x14ac:dyDescent="0.45">
      <c r="A5" s="42" t="s">
        <v>36</v>
      </c>
      <c r="B5" s="42">
        <v>0.99253832587165924</v>
      </c>
    </row>
    <row r="6" spans="1:9" x14ac:dyDescent="0.45">
      <c r="A6" s="42" t="s">
        <v>37</v>
      </c>
      <c r="B6" s="42">
        <v>0.99029982363315694</v>
      </c>
    </row>
    <row r="7" spans="1:9" x14ac:dyDescent="0.45">
      <c r="A7" s="42" t="s">
        <v>38</v>
      </c>
      <c r="B7" s="42">
        <v>0.78173595997057121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1625.7777777777778</v>
      </c>
      <c r="D12" s="42">
        <v>270.96296296296299</v>
      </c>
      <c r="E12" s="42">
        <v>443.39393939393989</v>
      </c>
      <c r="F12" s="42">
        <v>3.4833320731127627E-20</v>
      </c>
    </row>
    <row r="13" spans="1:9" x14ac:dyDescent="0.45">
      <c r="A13" s="42" t="s">
        <v>42</v>
      </c>
      <c r="B13" s="42">
        <v>20</v>
      </c>
      <c r="C13" s="42">
        <v>12.222222222222211</v>
      </c>
      <c r="D13" s="42">
        <v>0.61111111111111049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9.2222222222222214</v>
      </c>
      <c r="C17" s="42">
        <v>0.39804046778156787</v>
      </c>
      <c r="D17" s="42">
        <v>23.169056838921936</v>
      </c>
      <c r="E17" s="42">
        <v>6.4043696490452541E-16</v>
      </c>
      <c r="F17" s="42">
        <v>8.3919243558972649</v>
      </c>
      <c r="G17" s="42">
        <v>10.052520088547178</v>
      </c>
      <c r="H17" s="42">
        <v>8.3919243558972649</v>
      </c>
      <c r="I17" s="42">
        <v>10.052520088547178</v>
      </c>
    </row>
    <row r="18" spans="1:9" x14ac:dyDescent="0.45">
      <c r="A18" s="42" t="s">
        <v>26</v>
      </c>
      <c r="B18" s="42">
        <v>6.2222222222222223</v>
      </c>
      <c r="C18" s="42">
        <v>0.36851386559504418</v>
      </c>
      <c r="D18" s="42">
        <v>16.884635296354773</v>
      </c>
      <c r="E18" s="42">
        <v>2.6628936036383238E-13</v>
      </c>
      <c r="F18" s="42">
        <v>5.4535157687803144</v>
      </c>
      <c r="G18" s="42">
        <v>6.9909286756641302</v>
      </c>
      <c r="H18" s="42">
        <v>5.4535157687803144</v>
      </c>
      <c r="I18" s="42">
        <v>6.9909286756641302</v>
      </c>
    </row>
    <row r="19" spans="1:9" x14ac:dyDescent="0.45">
      <c r="A19" s="42" t="s">
        <v>27</v>
      </c>
      <c r="B19" s="42">
        <v>3.1111111111111129</v>
      </c>
      <c r="C19" s="42">
        <v>0.36851386559504429</v>
      </c>
      <c r="D19" s="42">
        <v>8.4423176481773901</v>
      </c>
      <c r="E19" s="42">
        <v>5.0258426041741799E-8</v>
      </c>
      <c r="F19" s="42">
        <v>2.3424046576692046</v>
      </c>
      <c r="G19" s="42">
        <v>3.8798175645530213</v>
      </c>
      <c r="H19" s="42">
        <v>2.3424046576692046</v>
      </c>
      <c r="I19" s="42">
        <v>3.8798175645530213</v>
      </c>
    </row>
    <row r="20" spans="1:9" x14ac:dyDescent="0.45">
      <c r="A20" s="42" t="s">
        <v>28</v>
      </c>
      <c r="B20" s="42">
        <v>5.4444444444444411</v>
      </c>
      <c r="C20" s="42">
        <v>0.36851386559504418</v>
      </c>
      <c r="D20" s="42">
        <v>14.774055884310419</v>
      </c>
      <c r="E20" s="42">
        <v>3.1827353526362973E-12</v>
      </c>
      <c r="F20" s="42">
        <v>4.6757379910025332</v>
      </c>
      <c r="G20" s="42">
        <v>6.213150897886349</v>
      </c>
      <c r="H20" s="42">
        <v>4.6757379910025332</v>
      </c>
      <c r="I20" s="42">
        <v>6.213150897886349</v>
      </c>
    </row>
    <row r="21" spans="1:9" x14ac:dyDescent="0.45">
      <c r="A21" s="42" t="s">
        <v>29</v>
      </c>
      <c r="B21" s="42">
        <v>1.2222222222222237</v>
      </c>
      <c r="C21" s="42">
        <v>0.36851386559504418</v>
      </c>
      <c r="D21" s="42">
        <v>3.316624790355406</v>
      </c>
      <c r="E21" s="42">
        <v>3.4424400189935738E-3</v>
      </c>
      <c r="F21" s="42">
        <v>0.45351576878031574</v>
      </c>
      <c r="G21" s="42">
        <v>1.9909286756641316</v>
      </c>
      <c r="H21" s="42">
        <v>0.45351576878031574</v>
      </c>
      <c r="I21" s="42">
        <v>1.9909286756641316</v>
      </c>
    </row>
    <row r="22" spans="1:9" x14ac:dyDescent="0.45">
      <c r="A22" s="42" t="s">
        <v>56</v>
      </c>
      <c r="B22" s="42">
        <v>-9.3333333333333321</v>
      </c>
      <c r="C22" s="42">
        <v>0.36851386559504429</v>
      </c>
      <c r="D22" s="42">
        <v>-25.326952944532152</v>
      </c>
      <c r="E22" s="42">
        <v>1.1411744929977586E-16</v>
      </c>
      <c r="F22" s="42">
        <v>-10.10203978677524</v>
      </c>
      <c r="G22" s="42">
        <v>-8.5646268798914242</v>
      </c>
      <c r="H22" s="42">
        <v>-10.10203978677524</v>
      </c>
      <c r="I22" s="42">
        <v>-8.5646268798914242</v>
      </c>
    </row>
    <row r="23" spans="1:9" ht="14.65" thickBot="1" x14ac:dyDescent="0.5">
      <c r="A23" s="43" t="s">
        <v>57</v>
      </c>
      <c r="B23" s="43">
        <v>7.6666666666666679</v>
      </c>
      <c r="C23" s="43">
        <v>0.36851386559504418</v>
      </c>
      <c r="D23" s="43">
        <v>20.804282775865708</v>
      </c>
      <c r="E23" s="43">
        <v>5.0811415240432767E-15</v>
      </c>
      <c r="F23" s="43">
        <v>6.8979602132247599</v>
      </c>
      <c r="G23" s="43">
        <v>8.4353731201085758</v>
      </c>
      <c r="H23" s="43">
        <v>6.8979602132247599</v>
      </c>
      <c r="I23" s="43">
        <v>8.4353731201085758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0.99093708947119774</v>
      </c>
    </row>
    <row r="5" spans="1:9" x14ac:dyDescent="0.45">
      <c r="A5" s="42" t="s">
        <v>36</v>
      </c>
      <c r="B5" s="42">
        <v>0.98195631528964855</v>
      </c>
    </row>
    <row r="6" spans="1:9" x14ac:dyDescent="0.45">
      <c r="A6" s="42" t="s">
        <v>37</v>
      </c>
      <c r="B6" s="42">
        <v>0.97654320987654319</v>
      </c>
    </row>
    <row r="7" spans="1:9" x14ac:dyDescent="0.45">
      <c r="A7" s="42" t="s">
        <v>38</v>
      </c>
      <c r="B7" s="42">
        <v>1.2156388352540315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1608.4444444444443</v>
      </c>
      <c r="D12" s="42">
        <v>268.07407407407408</v>
      </c>
      <c r="E12" s="42">
        <v>181.40350877192978</v>
      </c>
      <c r="F12" s="42">
        <v>2.335776699536074E-16</v>
      </c>
    </row>
    <row r="13" spans="1:9" x14ac:dyDescent="0.45">
      <c r="A13" s="42" t="s">
        <v>42</v>
      </c>
      <c r="B13" s="42">
        <v>20</v>
      </c>
      <c r="C13" s="42">
        <v>29.555555555555561</v>
      </c>
      <c r="D13" s="42">
        <v>1.4777777777777781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-1.7777777777777759</v>
      </c>
      <c r="C17" s="42">
        <v>0.61897299780883897</v>
      </c>
      <c r="D17" s="42">
        <v>-2.8721410854287659</v>
      </c>
      <c r="E17" s="42">
        <v>9.4213835357381346E-3</v>
      </c>
      <c r="F17" s="42">
        <v>-3.0689328260515882</v>
      </c>
      <c r="G17" s="42">
        <v>-0.48662272950396357</v>
      </c>
      <c r="H17" s="42">
        <v>-3.0689328260515882</v>
      </c>
      <c r="I17" s="42">
        <v>-0.48662272950396357</v>
      </c>
    </row>
    <row r="18" spans="1:9" x14ac:dyDescent="0.45">
      <c r="A18" s="42" t="s">
        <v>26</v>
      </c>
      <c r="B18" s="42">
        <v>9.5555555555555536</v>
      </c>
      <c r="C18" s="42">
        <v>0.57305764258789449</v>
      </c>
      <c r="D18" s="42">
        <v>16.674684788083844</v>
      </c>
      <c r="E18" s="42">
        <v>3.3662957073214947E-13</v>
      </c>
      <c r="F18" s="42">
        <v>8.3601782599408594</v>
      </c>
      <c r="G18" s="42">
        <v>10.750932851170248</v>
      </c>
      <c r="H18" s="42">
        <v>8.3601782599408594</v>
      </c>
      <c r="I18" s="42">
        <v>10.750932851170248</v>
      </c>
    </row>
    <row r="19" spans="1:9" x14ac:dyDescent="0.45">
      <c r="A19" s="42" t="s">
        <v>27</v>
      </c>
      <c r="B19" s="42">
        <v>15.111111111111112</v>
      </c>
      <c r="C19" s="42">
        <v>0.57305764258789471</v>
      </c>
      <c r="D19" s="42">
        <v>26.369268967202359</v>
      </c>
      <c r="E19" s="42">
        <v>5.2092482876526412E-17</v>
      </c>
      <c r="F19" s="42">
        <v>13.915733815496418</v>
      </c>
      <c r="G19" s="42">
        <v>16.306488406725808</v>
      </c>
      <c r="H19" s="42">
        <v>13.915733815496418</v>
      </c>
      <c r="I19" s="42">
        <v>16.306488406725808</v>
      </c>
    </row>
    <row r="20" spans="1:9" x14ac:dyDescent="0.45">
      <c r="A20" s="42" t="s">
        <v>28</v>
      </c>
      <c r="B20" s="42">
        <v>2.1111111111111094</v>
      </c>
      <c r="C20" s="42">
        <v>0.57305764258789449</v>
      </c>
      <c r="D20" s="42">
        <v>3.6839419880650333</v>
      </c>
      <c r="E20" s="42">
        <v>1.4712101372350585E-3</v>
      </c>
      <c r="F20" s="42">
        <v>0.91573381549641519</v>
      </c>
      <c r="G20" s="42">
        <v>3.3064884067258036</v>
      </c>
      <c r="H20" s="42">
        <v>0.91573381549641519</v>
      </c>
      <c r="I20" s="42">
        <v>3.3064884067258036</v>
      </c>
    </row>
    <row r="21" spans="1:9" x14ac:dyDescent="0.45">
      <c r="A21" s="42" t="s">
        <v>29</v>
      </c>
      <c r="B21" s="42">
        <v>3.8888888888888902</v>
      </c>
      <c r="C21" s="42">
        <v>0.57305764258789449</v>
      </c>
      <c r="D21" s="42">
        <v>6.7862089253829643</v>
      </c>
      <c r="E21" s="42">
        <v>1.3412046797136692E-6</v>
      </c>
      <c r="F21" s="42">
        <v>2.693511593274196</v>
      </c>
      <c r="G21" s="42">
        <v>5.0842661845035844</v>
      </c>
      <c r="H21" s="42">
        <v>2.693511593274196</v>
      </c>
      <c r="I21" s="42">
        <v>5.0842661845035844</v>
      </c>
    </row>
    <row r="22" spans="1:9" x14ac:dyDescent="0.45">
      <c r="A22" s="42" t="s">
        <v>56</v>
      </c>
      <c r="B22" s="42">
        <v>6.3333333333333366</v>
      </c>
      <c r="C22" s="42">
        <v>0.5730576425878946</v>
      </c>
      <c r="D22" s="42">
        <v>11.051825964195112</v>
      </c>
      <c r="E22" s="42">
        <v>5.7384793989338248E-10</v>
      </c>
      <c r="F22" s="42">
        <v>5.1379560377186424</v>
      </c>
      <c r="G22" s="42">
        <v>7.5287106289480308</v>
      </c>
      <c r="H22" s="42">
        <v>5.1379560377186424</v>
      </c>
      <c r="I22" s="42">
        <v>7.5287106289480308</v>
      </c>
    </row>
    <row r="23" spans="1:9" ht="14.65" thickBot="1" x14ac:dyDescent="0.5">
      <c r="A23" s="43" t="s">
        <v>57</v>
      </c>
      <c r="B23" s="43">
        <v>10.33333333333333</v>
      </c>
      <c r="C23" s="43">
        <v>0.57305764258789449</v>
      </c>
      <c r="D23" s="43">
        <v>18.031926573160437</v>
      </c>
      <c r="E23" s="43">
        <v>7.7262798865305987E-14</v>
      </c>
      <c r="F23" s="43">
        <v>9.1379560377186362</v>
      </c>
      <c r="G23" s="43">
        <v>11.528710628948025</v>
      </c>
      <c r="H23" s="43">
        <v>9.1379560377186362</v>
      </c>
      <c r="I23" s="43">
        <v>11.528710628948025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0.99864241045197488</v>
      </c>
    </row>
    <row r="5" spans="1:9" x14ac:dyDescent="0.45">
      <c r="A5" s="42" t="s">
        <v>36</v>
      </c>
      <c r="B5" s="42">
        <v>0.99728666395333065</v>
      </c>
    </row>
    <row r="6" spans="1:9" x14ac:dyDescent="0.45">
      <c r="A6" s="42" t="s">
        <v>37</v>
      </c>
      <c r="B6" s="42">
        <v>0.99647266313932992</v>
      </c>
    </row>
    <row r="7" spans="1:9" x14ac:dyDescent="0.45">
      <c r="A7" s="42" t="s">
        <v>38</v>
      </c>
      <c r="B7" s="42">
        <v>0.47140452079103162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1633.5555555555557</v>
      </c>
      <c r="D12" s="42">
        <v>272.2592592592593</v>
      </c>
      <c r="E12" s="42">
        <v>1225.1666666666672</v>
      </c>
      <c r="F12" s="42">
        <v>1.4204783992257466E-24</v>
      </c>
    </row>
    <row r="13" spans="1:9" x14ac:dyDescent="0.45">
      <c r="A13" s="42" t="s">
        <v>42</v>
      </c>
      <c r="B13" s="42">
        <v>20</v>
      </c>
      <c r="C13" s="42">
        <v>4.4444444444444429</v>
      </c>
      <c r="D13" s="42">
        <v>0.22222222222222215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0.55555555555555491</v>
      </c>
      <c r="C17" s="42">
        <v>0.24002743327436513</v>
      </c>
      <c r="D17" s="42">
        <v>2.3145502494313765</v>
      </c>
      <c r="E17" s="42">
        <v>3.138534940580278E-2</v>
      </c>
      <c r="F17" s="42">
        <v>5.4867103404182882E-2</v>
      </c>
      <c r="G17" s="42">
        <v>1.0562440077069271</v>
      </c>
      <c r="H17" s="42">
        <v>5.4867103404182882E-2</v>
      </c>
      <c r="I17" s="42">
        <v>1.0562440077069271</v>
      </c>
    </row>
    <row r="18" spans="1:9" x14ac:dyDescent="0.45">
      <c r="A18" s="42" t="s">
        <v>26</v>
      </c>
      <c r="B18" s="42">
        <v>17.666666666666664</v>
      </c>
      <c r="C18" s="42">
        <v>0.22222222222222215</v>
      </c>
      <c r="D18" s="42">
        <v>79.500000000000014</v>
      </c>
      <c r="E18" s="42">
        <v>1.7213071875757075E-26</v>
      </c>
      <c r="F18" s="42">
        <v>17.203119233940917</v>
      </c>
      <c r="G18" s="42">
        <v>18.130214099392411</v>
      </c>
      <c r="H18" s="42">
        <v>17.203119233940917</v>
      </c>
      <c r="I18" s="42">
        <v>18.130214099392411</v>
      </c>
    </row>
    <row r="19" spans="1:9" x14ac:dyDescent="0.45">
      <c r="A19" s="42" t="s">
        <v>27</v>
      </c>
      <c r="B19" s="42">
        <v>9</v>
      </c>
      <c r="C19" s="42">
        <v>0.22222222222222221</v>
      </c>
      <c r="D19" s="42">
        <v>40.5</v>
      </c>
      <c r="E19" s="42">
        <v>1.1401317057235967E-20</v>
      </c>
      <c r="F19" s="42">
        <v>8.5364525672742531</v>
      </c>
      <c r="G19" s="42">
        <v>9.4635474327257469</v>
      </c>
      <c r="H19" s="42">
        <v>8.5364525672742531</v>
      </c>
      <c r="I19" s="42">
        <v>9.4635474327257469</v>
      </c>
    </row>
    <row r="20" spans="1:9" x14ac:dyDescent="0.45">
      <c r="A20" s="42" t="s">
        <v>28</v>
      </c>
      <c r="B20" s="42">
        <v>4.6666666666666643</v>
      </c>
      <c r="C20" s="42">
        <v>0.22222222222222215</v>
      </c>
      <c r="D20" s="42">
        <v>20.999999999999996</v>
      </c>
      <c r="E20" s="42">
        <v>4.2464826926536845E-15</v>
      </c>
      <c r="F20" s="42">
        <v>4.2031192339409165</v>
      </c>
      <c r="G20" s="42">
        <v>5.1302140993924121</v>
      </c>
      <c r="H20" s="42">
        <v>4.2031192339409165</v>
      </c>
      <c r="I20" s="42">
        <v>5.1302140993924121</v>
      </c>
    </row>
    <row r="21" spans="1:9" x14ac:dyDescent="0.45">
      <c r="A21" s="42" t="s">
        <v>29</v>
      </c>
      <c r="B21" s="42">
        <v>2.3333333333333348</v>
      </c>
      <c r="C21" s="42">
        <v>0.22222222222222215</v>
      </c>
      <c r="D21" s="42">
        <v>10.500000000000011</v>
      </c>
      <c r="E21" s="42">
        <v>1.3842166277400211E-9</v>
      </c>
      <c r="F21" s="42">
        <v>1.8697859006075872</v>
      </c>
      <c r="G21" s="42">
        <v>2.7968807660590826</v>
      </c>
      <c r="H21" s="42">
        <v>1.8697859006075872</v>
      </c>
      <c r="I21" s="42">
        <v>2.7968807660590826</v>
      </c>
    </row>
    <row r="22" spans="1:9" x14ac:dyDescent="0.45">
      <c r="A22" s="42" t="s">
        <v>56</v>
      </c>
      <c r="B22" s="42">
        <v>5.2222222222222276</v>
      </c>
      <c r="C22" s="42">
        <v>0.22222222222222221</v>
      </c>
      <c r="D22" s="42">
        <v>23.500000000000025</v>
      </c>
      <c r="E22" s="42">
        <v>4.8691520013232334E-16</v>
      </c>
      <c r="F22" s="42">
        <v>4.7586747894964798</v>
      </c>
      <c r="G22" s="42">
        <v>5.6857696549479755</v>
      </c>
      <c r="H22" s="42">
        <v>4.7586747894964798</v>
      </c>
      <c r="I22" s="42">
        <v>5.6857696549479755</v>
      </c>
    </row>
    <row r="23" spans="1:9" ht="14.65" thickBot="1" x14ac:dyDescent="0.5">
      <c r="A23" s="43" t="s">
        <v>57</v>
      </c>
      <c r="B23" s="43">
        <v>1.4444444444444478</v>
      </c>
      <c r="C23" s="43">
        <v>0.22222222222222215</v>
      </c>
      <c r="D23" s="43">
        <v>6.5000000000000169</v>
      </c>
      <c r="E23" s="43">
        <v>2.455462787769182E-6</v>
      </c>
      <c r="F23" s="43">
        <v>0.98089701171870014</v>
      </c>
      <c r="G23" s="43">
        <v>1.9079918771701954</v>
      </c>
      <c r="H23" s="43">
        <v>0.98089701171870014</v>
      </c>
      <c r="I23" s="43">
        <v>1.9079918771701954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0.99823477355746815</v>
      </c>
    </row>
    <row r="5" spans="1:9" x14ac:dyDescent="0.45">
      <c r="A5" s="42" t="s">
        <v>36</v>
      </c>
      <c r="B5" s="42">
        <v>0.99647266313932981</v>
      </c>
    </row>
    <row r="6" spans="1:9" x14ac:dyDescent="0.45">
      <c r="A6" s="42" t="s">
        <v>37</v>
      </c>
      <c r="B6" s="42">
        <v>0.99541446208112883</v>
      </c>
    </row>
    <row r="7" spans="1:9" x14ac:dyDescent="0.45">
      <c r="A7" s="42" t="s">
        <v>38</v>
      </c>
      <c r="B7" s="42">
        <v>0.53748384988657016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1632.2222222222222</v>
      </c>
      <c r="D12" s="42">
        <v>272.03703703703701</v>
      </c>
      <c r="E12" s="42">
        <v>941.66666666666595</v>
      </c>
      <c r="F12" s="42">
        <v>1.9553458652071576E-23</v>
      </c>
    </row>
    <row r="13" spans="1:9" x14ac:dyDescent="0.45">
      <c r="A13" s="42" t="s">
        <v>42</v>
      </c>
      <c r="B13" s="42">
        <v>20</v>
      </c>
      <c r="C13" s="42">
        <v>5.7777777777777812</v>
      </c>
      <c r="D13" s="42">
        <v>0.28888888888888908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9.0000000000000036</v>
      </c>
      <c r="C17" s="42">
        <v>0.27367338076905434</v>
      </c>
      <c r="D17" s="42">
        <v>32.885916689116591</v>
      </c>
      <c r="E17" s="42">
        <v>6.9204325689284369E-19</v>
      </c>
      <c r="F17" s="42">
        <v>8.4291273312260842</v>
      </c>
      <c r="G17" s="42">
        <v>9.570872668773923</v>
      </c>
      <c r="H17" s="42">
        <v>8.4291273312260842</v>
      </c>
      <c r="I17" s="42">
        <v>9.570872668773923</v>
      </c>
    </row>
    <row r="18" spans="1:9" x14ac:dyDescent="0.45">
      <c r="A18" s="42" t="s">
        <v>26</v>
      </c>
      <c r="B18" s="42">
        <v>8.9999999999999947</v>
      </c>
      <c r="C18" s="42">
        <v>0.25337231668869736</v>
      </c>
      <c r="D18" s="42">
        <v>35.520849781934658</v>
      </c>
      <c r="E18" s="42">
        <v>1.5185641508731828E-19</v>
      </c>
      <c r="F18" s="42">
        <v>8.4714746088383013</v>
      </c>
      <c r="G18" s="42">
        <v>9.5285253911616881</v>
      </c>
      <c r="H18" s="42">
        <v>8.4714746088383013</v>
      </c>
      <c r="I18" s="42">
        <v>9.5285253911616881</v>
      </c>
    </row>
    <row r="19" spans="1:9" x14ac:dyDescent="0.45">
      <c r="A19" s="42" t="s">
        <v>27</v>
      </c>
      <c r="B19" s="42">
        <v>-8.6666666666666732</v>
      </c>
      <c r="C19" s="42">
        <v>0.25337231668869747</v>
      </c>
      <c r="D19" s="42">
        <v>-34.205262752974143</v>
      </c>
      <c r="E19" s="42">
        <v>3.1928070321160027E-19</v>
      </c>
      <c r="F19" s="42">
        <v>-9.1951920578283666</v>
      </c>
      <c r="G19" s="42">
        <v>-8.1381412755049798</v>
      </c>
      <c r="H19" s="42">
        <v>-9.1951920578283666</v>
      </c>
      <c r="I19" s="42">
        <v>-8.1381412755049798</v>
      </c>
    </row>
    <row r="20" spans="1:9" x14ac:dyDescent="0.45">
      <c r="A20" s="42" t="s">
        <v>28</v>
      </c>
      <c r="B20" s="42">
        <v>4.0000000000000009</v>
      </c>
      <c r="C20" s="42">
        <v>0.25337231668869736</v>
      </c>
      <c r="D20" s="42">
        <v>15.787044347526527</v>
      </c>
      <c r="E20" s="42">
        <v>9.3377420973243843E-13</v>
      </c>
      <c r="F20" s="42">
        <v>3.4714746088383075</v>
      </c>
      <c r="G20" s="42">
        <v>4.5285253911616943</v>
      </c>
      <c r="H20" s="42">
        <v>3.4714746088383075</v>
      </c>
      <c r="I20" s="42">
        <v>4.5285253911616943</v>
      </c>
    </row>
    <row r="21" spans="1:9" x14ac:dyDescent="0.45">
      <c r="A21" s="42" t="s">
        <v>29</v>
      </c>
      <c r="B21" s="42">
        <v>6.0000000000000018</v>
      </c>
      <c r="C21" s="42">
        <v>0.25337231668869736</v>
      </c>
      <c r="D21" s="42">
        <v>23.680566521289794</v>
      </c>
      <c r="E21" s="42">
        <v>4.1992410737841324E-16</v>
      </c>
      <c r="F21" s="42">
        <v>5.4714746088383084</v>
      </c>
      <c r="G21" s="42">
        <v>6.5285253911616952</v>
      </c>
      <c r="H21" s="42">
        <v>5.4714746088383084</v>
      </c>
      <c r="I21" s="42">
        <v>6.5285253911616952</v>
      </c>
    </row>
    <row r="22" spans="1:9" x14ac:dyDescent="0.45">
      <c r="A22" s="42" t="s">
        <v>56</v>
      </c>
      <c r="B22" s="42">
        <v>3.5555555555555562</v>
      </c>
      <c r="C22" s="42">
        <v>0.25337231668869742</v>
      </c>
      <c r="D22" s="42">
        <v>14.032928308912465</v>
      </c>
      <c r="E22" s="42">
        <v>8.170735206683951E-12</v>
      </c>
      <c r="F22" s="42">
        <v>3.0270301643938624</v>
      </c>
      <c r="G22" s="42">
        <v>4.0840809467172496</v>
      </c>
      <c r="H22" s="42">
        <v>3.0270301643938624</v>
      </c>
      <c r="I22" s="42">
        <v>4.0840809467172496</v>
      </c>
    </row>
    <row r="23" spans="1:9" ht="14.65" thickBot="1" x14ac:dyDescent="0.5">
      <c r="A23" s="43" t="s">
        <v>57</v>
      </c>
      <c r="B23" s="43">
        <v>1.1111111111111112</v>
      </c>
      <c r="C23" s="43">
        <v>0.25337231668869736</v>
      </c>
      <c r="D23" s="43">
        <v>4.3852900965351456</v>
      </c>
      <c r="E23" s="43">
        <v>2.8586481860068001E-4</v>
      </c>
      <c r="F23" s="43">
        <v>0.58258571994941766</v>
      </c>
      <c r="G23" s="43">
        <v>1.6396365022728046</v>
      </c>
      <c r="H23" s="43">
        <v>0.58258571994941766</v>
      </c>
      <c r="I23" s="43">
        <v>1.6396365022728046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0.99360320077013331</v>
      </c>
    </row>
    <row r="5" spans="1:9" x14ac:dyDescent="0.45">
      <c r="A5" s="42" t="s">
        <v>36</v>
      </c>
      <c r="B5" s="42">
        <v>0.9872473205806539</v>
      </c>
    </row>
    <row r="6" spans="1:9" x14ac:dyDescent="0.45">
      <c r="A6" s="42" t="s">
        <v>37</v>
      </c>
      <c r="B6" s="42">
        <v>0.98342151675485001</v>
      </c>
    </row>
    <row r="7" spans="1:9" x14ac:dyDescent="0.45">
      <c r="A7" s="42" t="s">
        <v>38</v>
      </c>
      <c r="B7" s="42">
        <v>1.0219806477837257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1617.1111111111111</v>
      </c>
      <c r="D12" s="42">
        <v>269.51851851851853</v>
      </c>
      <c r="E12" s="42">
        <v>258.04964539007119</v>
      </c>
      <c r="F12" s="42">
        <v>7.3355077329399566E-18</v>
      </c>
    </row>
    <row r="13" spans="1:9" x14ac:dyDescent="0.45">
      <c r="A13" s="42" t="s">
        <v>42</v>
      </c>
      <c r="B13" s="42">
        <v>20</v>
      </c>
      <c r="C13" s="42">
        <v>20.888888888888868</v>
      </c>
      <c r="D13" s="42">
        <v>1.0444444444444434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3.777777777777775</v>
      </c>
      <c r="C17" s="42">
        <v>0.52036707524988057</v>
      </c>
      <c r="D17" s="42">
        <v>7.2598324480150556</v>
      </c>
      <c r="E17" s="42">
        <v>5.0499005343444548E-7</v>
      </c>
      <c r="F17" s="42">
        <v>2.6923110796458785</v>
      </c>
      <c r="G17" s="42">
        <v>4.8632444759096716</v>
      </c>
      <c r="H17" s="42">
        <v>2.6923110796458785</v>
      </c>
      <c r="I17" s="42">
        <v>4.8632444759096716</v>
      </c>
    </row>
    <row r="18" spans="1:9" x14ac:dyDescent="0.45">
      <c r="A18" s="42" t="s">
        <v>26</v>
      </c>
      <c r="B18" s="42">
        <v>7.4444444444444429</v>
      </c>
      <c r="C18" s="42">
        <v>0.48176629752619521</v>
      </c>
      <c r="D18" s="42">
        <v>15.452397734483833</v>
      </c>
      <c r="E18" s="42">
        <v>1.3895549484630163E-12</v>
      </c>
      <c r="F18" s="42">
        <v>6.4394975576801885</v>
      </c>
      <c r="G18" s="42">
        <v>8.4493913312086981</v>
      </c>
      <c r="H18" s="42">
        <v>6.4394975576801885</v>
      </c>
      <c r="I18" s="42">
        <v>8.4493913312086981</v>
      </c>
    </row>
    <row r="19" spans="1:9" x14ac:dyDescent="0.45">
      <c r="A19" s="42" t="s">
        <v>27</v>
      </c>
      <c r="B19" s="42">
        <v>16.222222222222229</v>
      </c>
      <c r="C19" s="42">
        <v>0.48176629752619538</v>
      </c>
      <c r="D19" s="42">
        <v>33.672389093054328</v>
      </c>
      <c r="E19" s="42">
        <v>4.3484099987270663E-19</v>
      </c>
      <c r="F19" s="42">
        <v>15.217275335457973</v>
      </c>
      <c r="G19" s="42">
        <v>17.227169108986484</v>
      </c>
      <c r="H19" s="42">
        <v>15.217275335457973</v>
      </c>
      <c r="I19" s="42">
        <v>17.227169108986484</v>
      </c>
    </row>
    <row r="20" spans="1:9" x14ac:dyDescent="0.45">
      <c r="A20" s="42" t="s">
        <v>28</v>
      </c>
      <c r="B20" s="42">
        <v>5.9999999999999991</v>
      </c>
      <c r="C20" s="42">
        <v>0.48176629752619521</v>
      </c>
      <c r="D20" s="42">
        <v>12.454171308389956</v>
      </c>
      <c r="E20" s="42">
        <v>7.0323799556348366E-11</v>
      </c>
      <c r="F20" s="42">
        <v>4.9950531132357447</v>
      </c>
      <c r="G20" s="42">
        <v>7.0049468867642535</v>
      </c>
      <c r="H20" s="42">
        <v>4.9950531132357447</v>
      </c>
      <c r="I20" s="42">
        <v>7.0049468867642535</v>
      </c>
    </row>
    <row r="21" spans="1:9" x14ac:dyDescent="0.45">
      <c r="A21" s="42" t="s">
        <v>29</v>
      </c>
      <c r="B21" s="42">
        <v>1.6666666666666674</v>
      </c>
      <c r="C21" s="42">
        <v>0.48176629752619521</v>
      </c>
      <c r="D21" s="42">
        <v>3.459492030108323</v>
      </c>
      <c r="E21" s="42">
        <v>2.4766820034276171E-3</v>
      </c>
      <c r="F21" s="42">
        <v>0.66171977990241304</v>
      </c>
      <c r="G21" s="42">
        <v>2.6716135534309218</v>
      </c>
      <c r="H21" s="42">
        <v>0.66171977990241304</v>
      </c>
      <c r="I21" s="42">
        <v>2.6716135534309218</v>
      </c>
    </row>
    <row r="22" spans="1:9" x14ac:dyDescent="0.45">
      <c r="A22" s="42" t="s">
        <v>56</v>
      </c>
      <c r="B22" s="42">
        <v>3.4444444444444482</v>
      </c>
      <c r="C22" s="42">
        <v>0.48176629752619538</v>
      </c>
      <c r="D22" s="42">
        <v>7.1496168622238701</v>
      </c>
      <c r="E22" s="42">
        <v>6.3216703331697033E-7</v>
      </c>
      <c r="F22" s="42">
        <v>2.4394975576801934</v>
      </c>
      <c r="G22" s="42">
        <v>4.4493913312087034</v>
      </c>
      <c r="H22" s="42">
        <v>2.4394975576801934</v>
      </c>
      <c r="I22" s="42">
        <v>4.4493913312087034</v>
      </c>
    </row>
    <row r="23" spans="1:9" ht="14.65" thickBot="1" x14ac:dyDescent="0.5">
      <c r="A23" s="43" t="s">
        <v>57</v>
      </c>
      <c r="B23" s="43">
        <v>-4.1111111111111081</v>
      </c>
      <c r="C23" s="43">
        <v>0.48176629752619521</v>
      </c>
      <c r="D23" s="43">
        <v>-8.5334136742671873</v>
      </c>
      <c r="E23" s="43">
        <v>4.2397664989578817E-8</v>
      </c>
      <c r="F23" s="43">
        <v>-5.1160579978753624</v>
      </c>
      <c r="G23" s="43">
        <v>-3.1061642243468537</v>
      </c>
      <c r="H23" s="43">
        <v>-5.1160579978753624</v>
      </c>
      <c r="I23" s="43">
        <v>-3.1061642243468537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0.98702751104345665</v>
      </c>
    </row>
    <row r="5" spans="1:9" x14ac:dyDescent="0.45">
      <c r="A5" s="42" t="s">
        <v>36</v>
      </c>
      <c r="B5" s="42">
        <v>0.97422330755664088</v>
      </c>
    </row>
    <row r="6" spans="1:9" x14ac:dyDescent="0.45">
      <c r="A6" s="42" t="s">
        <v>37</v>
      </c>
      <c r="B6" s="42">
        <v>0.96649029982363321</v>
      </c>
    </row>
    <row r="7" spans="1:9" x14ac:dyDescent="0.45">
      <c r="A7" s="42" t="s">
        <v>38</v>
      </c>
      <c r="B7" s="42">
        <v>1.452966314513559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1595.7777777777778</v>
      </c>
      <c r="D12" s="42">
        <v>265.96296296296299</v>
      </c>
      <c r="E12" s="42">
        <v>125.98245614035071</v>
      </c>
      <c r="F12" s="42">
        <v>8.1512026190722853E-15</v>
      </c>
    </row>
    <row r="13" spans="1:9" x14ac:dyDescent="0.45">
      <c r="A13" s="42" t="s">
        <v>42</v>
      </c>
      <c r="B13" s="42">
        <v>20</v>
      </c>
      <c r="C13" s="42">
        <v>42.222222222222285</v>
      </c>
      <c r="D13" s="42">
        <v>2.1111111111111143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0.55555555555556158</v>
      </c>
      <c r="C17" s="42">
        <v>0.73981423538659974</v>
      </c>
      <c r="D17" s="42">
        <v>0.75093926148264589</v>
      </c>
      <c r="E17" s="42">
        <v>0.46143410555380016</v>
      </c>
      <c r="F17" s="42">
        <v>-0.98766989722782994</v>
      </c>
      <c r="G17" s="42">
        <v>2.0987810083389533</v>
      </c>
      <c r="H17" s="42">
        <v>-0.98766989722782994</v>
      </c>
      <c r="I17" s="42">
        <v>2.0987810083389533</v>
      </c>
    </row>
    <row r="18" spans="1:9" x14ac:dyDescent="0.45">
      <c r="A18" s="42" t="s">
        <v>26</v>
      </c>
      <c r="B18" s="42">
        <v>5.6666666666666607</v>
      </c>
      <c r="C18" s="42">
        <v>0.68493488921877554</v>
      </c>
      <c r="D18" s="42">
        <v>8.2732924776688765</v>
      </c>
      <c r="E18" s="42">
        <v>6.9104927528244152E-8</v>
      </c>
      <c r="F18" s="42">
        <v>4.2379175239992009</v>
      </c>
      <c r="G18" s="42">
        <v>7.0954158093341206</v>
      </c>
      <c r="H18" s="42">
        <v>4.2379175239992009</v>
      </c>
      <c r="I18" s="42">
        <v>7.0954158093341206</v>
      </c>
    </row>
    <row r="19" spans="1:9" x14ac:dyDescent="0.45">
      <c r="A19" s="42" t="s">
        <v>27</v>
      </c>
      <c r="B19" s="42">
        <v>-2.0000000000000027</v>
      </c>
      <c r="C19" s="42">
        <v>0.68493488921877577</v>
      </c>
      <c r="D19" s="42">
        <v>-2.9199855803537269</v>
      </c>
      <c r="E19" s="42">
        <v>8.4673710966193683E-3</v>
      </c>
      <c r="F19" s="42">
        <v>-3.4287491426674634</v>
      </c>
      <c r="G19" s="42">
        <v>-0.57125085733254188</v>
      </c>
      <c r="H19" s="42">
        <v>-3.4287491426674634</v>
      </c>
      <c r="I19" s="42">
        <v>-0.57125085733254188</v>
      </c>
    </row>
    <row r="20" spans="1:9" x14ac:dyDescent="0.45">
      <c r="A20" s="42" t="s">
        <v>28</v>
      </c>
      <c r="B20" s="42">
        <v>3.2222222222222192</v>
      </c>
      <c r="C20" s="42">
        <v>0.68493488921877554</v>
      </c>
      <c r="D20" s="42">
        <v>4.7044212127921066</v>
      </c>
      <c r="E20" s="42">
        <v>1.3601934488528521E-4</v>
      </c>
      <c r="F20" s="42">
        <v>1.7934730795547589</v>
      </c>
      <c r="G20" s="42">
        <v>4.6509713648896795</v>
      </c>
      <c r="H20" s="42">
        <v>1.7934730795547589</v>
      </c>
      <c r="I20" s="42">
        <v>4.6509713648896795</v>
      </c>
    </row>
    <row r="21" spans="1:9" x14ac:dyDescent="0.45">
      <c r="A21" s="42" t="s">
        <v>29</v>
      </c>
      <c r="B21" s="42">
        <v>6.7777777777777768</v>
      </c>
      <c r="C21" s="42">
        <v>0.68493488921877554</v>
      </c>
      <c r="D21" s="42">
        <v>9.8955066889765071</v>
      </c>
      <c r="E21" s="42">
        <v>3.7739138252819112E-9</v>
      </c>
      <c r="F21" s="42">
        <v>5.3490286351103169</v>
      </c>
      <c r="G21" s="42">
        <v>8.2065269204452367</v>
      </c>
      <c r="H21" s="42">
        <v>5.3490286351103169</v>
      </c>
      <c r="I21" s="42">
        <v>8.2065269204452367</v>
      </c>
    </row>
    <row r="22" spans="1:9" x14ac:dyDescent="0.45">
      <c r="A22" s="42" t="s">
        <v>56</v>
      </c>
      <c r="B22" s="42">
        <v>14.777777777777782</v>
      </c>
      <c r="C22" s="42">
        <v>0.68493488921877566</v>
      </c>
      <c r="D22" s="42">
        <v>21.575449010391409</v>
      </c>
      <c r="E22" s="42">
        <v>2.5275314911232669E-15</v>
      </c>
      <c r="F22" s="42">
        <v>13.349028635110322</v>
      </c>
      <c r="G22" s="42">
        <v>16.206526920445242</v>
      </c>
      <c r="H22" s="42">
        <v>13.349028635110322</v>
      </c>
      <c r="I22" s="42">
        <v>16.206526920445242</v>
      </c>
    </row>
    <row r="23" spans="1:9" ht="14.65" thickBot="1" x14ac:dyDescent="0.5">
      <c r="A23" s="43" t="s">
        <v>57</v>
      </c>
      <c r="B23" s="43">
        <v>11.888888888888884</v>
      </c>
      <c r="C23" s="43">
        <v>0.68493488921877554</v>
      </c>
      <c r="D23" s="43">
        <v>17.357692060991575</v>
      </c>
      <c r="E23" s="43">
        <v>1.584850383544123E-13</v>
      </c>
      <c r="F23" s="43">
        <v>10.460139746221424</v>
      </c>
      <c r="G23" s="43">
        <v>13.317638031556344</v>
      </c>
      <c r="H23" s="43">
        <v>10.460139746221424</v>
      </c>
      <c r="I23" s="43">
        <v>13.317638031556344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0.99612599216514386</v>
      </c>
    </row>
    <row r="5" spans="1:9" x14ac:dyDescent="0.45">
      <c r="A5" s="42" t="s">
        <v>36</v>
      </c>
      <c r="B5" s="42">
        <v>0.99226699226699222</v>
      </c>
    </row>
    <row r="6" spans="1:9" x14ac:dyDescent="0.45">
      <c r="A6" s="42" t="s">
        <v>37</v>
      </c>
      <c r="B6" s="42">
        <v>0.98994708994708991</v>
      </c>
    </row>
    <row r="7" spans="1:9" x14ac:dyDescent="0.45">
      <c r="A7" s="42" t="s">
        <v>38</v>
      </c>
      <c r="B7" s="42">
        <v>0.79582242575422102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1625.3333333333333</v>
      </c>
      <c r="D12" s="42">
        <v>270.88888888888886</v>
      </c>
      <c r="E12" s="42">
        <v>427.71929824561448</v>
      </c>
      <c r="F12" s="42">
        <v>4.9762341895547901E-20</v>
      </c>
    </row>
    <row r="13" spans="1:9" x14ac:dyDescent="0.45">
      <c r="A13" s="42" t="s">
        <v>42</v>
      </c>
      <c r="B13" s="42">
        <v>20</v>
      </c>
      <c r="C13" s="42">
        <v>12.666666666666654</v>
      </c>
      <c r="D13" s="42">
        <v>0.63333333333333264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10.222222222222221</v>
      </c>
      <c r="C17" s="42">
        <v>0.40521294508467687</v>
      </c>
      <c r="D17" s="42">
        <v>25.226790866925775</v>
      </c>
      <c r="E17" s="42">
        <v>1.2324617511273989E-16</v>
      </c>
      <c r="F17" s="42">
        <v>9.3769628304166357</v>
      </c>
      <c r="G17" s="42">
        <v>11.067481614027807</v>
      </c>
      <c r="H17" s="42">
        <v>9.3769628304166357</v>
      </c>
      <c r="I17" s="42">
        <v>11.067481614027807</v>
      </c>
    </row>
    <row r="18" spans="1:9" x14ac:dyDescent="0.45">
      <c r="A18" s="42" t="s">
        <v>26</v>
      </c>
      <c r="B18" s="42">
        <v>1.7777777777777786</v>
      </c>
      <c r="C18" s="42">
        <v>0.37515428924742489</v>
      </c>
      <c r="D18" s="42">
        <v>4.7387910220727445</v>
      </c>
      <c r="E18" s="42">
        <v>1.2560231873914342E-4</v>
      </c>
      <c r="F18" s="42">
        <v>0.99521964332264479</v>
      </c>
      <c r="G18" s="42">
        <v>2.5603359122329126</v>
      </c>
      <c r="H18" s="42">
        <v>0.99521964332264479</v>
      </c>
      <c r="I18" s="42">
        <v>2.5603359122329126</v>
      </c>
    </row>
    <row r="19" spans="1:9" x14ac:dyDescent="0.45">
      <c r="A19" s="42" t="s">
        <v>27</v>
      </c>
      <c r="B19" s="42">
        <v>6.222222222222225</v>
      </c>
      <c r="C19" s="42">
        <v>0.375154289247425</v>
      </c>
      <c r="D19" s="42">
        <v>16.585768577254601</v>
      </c>
      <c r="E19" s="42">
        <v>3.7205102611091997E-13</v>
      </c>
      <c r="F19" s="42">
        <v>5.439664087767091</v>
      </c>
      <c r="G19" s="42">
        <v>7.004780356677359</v>
      </c>
      <c r="H19" s="42">
        <v>5.439664087767091</v>
      </c>
      <c r="I19" s="42">
        <v>7.004780356677359</v>
      </c>
    </row>
    <row r="20" spans="1:9" x14ac:dyDescent="0.45">
      <c r="A20" s="42" t="s">
        <v>28</v>
      </c>
      <c r="B20" s="42">
        <v>3.7777777777777781</v>
      </c>
      <c r="C20" s="42">
        <v>0.37515428924742489</v>
      </c>
      <c r="D20" s="42">
        <v>10.069930921904579</v>
      </c>
      <c r="E20" s="42">
        <v>2.8135694276951638E-9</v>
      </c>
      <c r="F20" s="42">
        <v>2.9952196433226446</v>
      </c>
      <c r="G20" s="42">
        <v>4.5603359122329117</v>
      </c>
      <c r="H20" s="42">
        <v>2.9952196433226446</v>
      </c>
      <c r="I20" s="42">
        <v>4.5603359122329117</v>
      </c>
    </row>
    <row r="21" spans="1:9" x14ac:dyDescent="0.45">
      <c r="A21" s="42" t="s">
        <v>29</v>
      </c>
      <c r="B21" s="42">
        <v>1.2222222222222243</v>
      </c>
      <c r="C21" s="42">
        <v>0.37515428924742489</v>
      </c>
      <c r="D21" s="42">
        <v>3.2579188276750157</v>
      </c>
      <c r="E21" s="42">
        <v>3.9385950191118107E-3</v>
      </c>
      <c r="F21" s="42">
        <v>0.43966408776709054</v>
      </c>
      <c r="G21" s="42">
        <v>2.0047803566773581</v>
      </c>
      <c r="H21" s="42">
        <v>0.43966408776709054</v>
      </c>
      <c r="I21" s="42">
        <v>2.0047803566773581</v>
      </c>
    </row>
    <row r="22" spans="1:9" x14ac:dyDescent="0.45">
      <c r="A22" s="42" t="s">
        <v>56</v>
      </c>
      <c r="B22" s="42">
        <v>-9.5555555555555589</v>
      </c>
      <c r="C22" s="42">
        <v>0.375154289247425</v>
      </c>
      <c r="D22" s="42">
        <v>-25.47100174364099</v>
      </c>
      <c r="E22" s="42">
        <v>1.0221263331563957E-16</v>
      </c>
      <c r="F22" s="42">
        <v>-10.338113690010694</v>
      </c>
      <c r="G22" s="42">
        <v>-8.772997421100424</v>
      </c>
      <c r="H22" s="42">
        <v>-10.338113690010694</v>
      </c>
      <c r="I22" s="42">
        <v>-8.772997421100424</v>
      </c>
    </row>
    <row r="23" spans="1:9" ht="14.65" thickBot="1" x14ac:dyDescent="0.5">
      <c r="A23" s="43" t="s">
        <v>57</v>
      </c>
      <c r="B23" s="43">
        <v>7.8888888888888875</v>
      </c>
      <c r="C23" s="43">
        <v>0.37515428924742489</v>
      </c>
      <c r="D23" s="43">
        <v>21.02838516044779</v>
      </c>
      <c r="E23" s="43">
        <v>4.1379202449879509E-15</v>
      </c>
      <c r="F23" s="43">
        <v>7.1063307544337535</v>
      </c>
      <c r="G23" s="43">
        <v>8.6714470233440206</v>
      </c>
      <c r="H23" s="43">
        <v>7.1063307544337535</v>
      </c>
      <c r="I23" s="43">
        <v>8.6714470233440206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0.99264695906852274</v>
      </c>
    </row>
    <row r="5" spans="1:9" x14ac:dyDescent="0.45">
      <c r="A5" s="42" t="s">
        <v>36</v>
      </c>
      <c r="B5" s="42">
        <v>0.9853479853479854</v>
      </c>
    </row>
    <row r="6" spans="1:9" x14ac:dyDescent="0.45">
      <c r="A6" s="42" t="s">
        <v>37</v>
      </c>
      <c r="B6" s="42">
        <v>0.98095238095238102</v>
      </c>
    </row>
    <row r="7" spans="1:9" x14ac:dyDescent="0.45">
      <c r="A7" s="42" t="s">
        <v>38</v>
      </c>
      <c r="B7" s="42">
        <v>1.0954451150103317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1614</v>
      </c>
      <c r="D12" s="42">
        <v>269</v>
      </c>
      <c r="E12" s="42">
        <v>224.16666666666688</v>
      </c>
      <c r="F12" s="42">
        <v>2.9300206188835882E-17</v>
      </c>
    </row>
    <row r="13" spans="1:9" x14ac:dyDescent="0.45">
      <c r="A13" s="42" t="s">
        <v>42</v>
      </c>
      <c r="B13" s="42">
        <v>20</v>
      </c>
      <c r="C13" s="42">
        <v>23.999999999999979</v>
      </c>
      <c r="D13" s="42">
        <v>1.1999999999999988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-1.8888888888888848</v>
      </c>
      <c r="C17" s="42">
        <v>0.55777335102271675</v>
      </c>
      <c r="D17" s="42">
        <v>-3.3864810597807766</v>
      </c>
      <c r="E17" s="42">
        <v>2.9313053550853881E-3</v>
      </c>
      <c r="F17" s="42">
        <v>-3.0523837109812644</v>
      </c>
      <c r="G17" s="42">
        <v>-0.72539406679650531</v>
      </c>
      <c r="H17" s="42">
        <v>-3.0523837109812644</v>
      </c>
      <c r="I17" s="42">
        <v>-0.72539406679650531</v>
      </c>
    </row>
    <row r="18" spans="1:9" x14ac:dyDescent="0.45">
      <c r="A18" s="42" t="s">
        <v>26</v>
      </c>
      <c r="B18" s="42">
        <v>3.2222222222222188</v>
      </c>
      <c r="C18" s="42">
        <v>0.51639777949432197</v>
      </c>
      <c r="D18" s="42">
        <v>6.2398065022230575</v>
      </c>
      <c r="E18" s="42">
        <v>4.2945284093889975E-6</v>
      </c>
      <c r="F18" s="42">
        <v>2.1450353299478051</v>
      </c>
      <c r="G18" s="42">
        <v>4.2994091144966324</v>
      </c>
      <c r="H18" s="42">
        <v>2.1450353299478051</v>
      </c>
      <c r="I18" s="42">
        <v>4.2994091144966324</v>
      </c>
    </row>
    <row r="19" spans="1:9" x14ac:dyDescent="0.45">
      <c r="A19" s="42" t="s">
        <v>27</v>
      </c>
      <c r="B19" s="42">
        <v>6.777777777777775</v>
      </c>
      <c r="C19" s="42">
        <v>0.51639777949432208</v>
      </c>
      <c r="D19" s="42">
        <v>13.125110228814023</v>
      </c>
      <c r="E19" s="42">
        <v>2.7466461873847295E-11</v>
      </c>
      <c r="F19" s="42">
        <v>5.7005908855033613</v>
      </c>
      <c r="G19" s="42">
        <v>7.8549646700521887</v>
      </c>
      <c r="H19" s="42">
        <v>5.7005908855033613</v>
      </c>
      <c r="I19" s="42">
        <v>7.8549646700521887</v>
      </c>
    </row>
    <row r="20" spans="1:9" x14ac:dyDescent="0.45">
      <c r="A20" s="42" t="s">
        <v>28</v>
      </c>
      <c r="B20" s="42">
        <v>4.8888888888888866</v>
      </c>
      <c r="C20" s="42">
        <v>0.51639777949432197</v>
      </c>
      <c r="D20" s="42">
        <v>9.4672926240625745</v>
      </c>
      <c r="E20" s="42">
        <v>7.878597727054783E-9</v>
      </c>
      <c r="F20" s="42">
        <v>3.811701996614473</v>
      </c>
      <c r="G20" s="42">
        <v>5.9660757811633003</v>
      </c>
      <c r="H20" s="42">
        <v>3.811701996614473</v>
      </c>
      <c r="I20" s="42">
        <v>5.9660757811633003</v>
      </c>
    </row>
    <row r="21" spans="1:9" x14ac:dyDescent="0.45">
      <c r="A21" s="42" t="s">
        <v>29</v>
      </c>
      <c r="B21" s="42">
        <v>7.4444444444444438</v>
      </c>
      <c r="C21" s="42">
        <v>0.51639777949432197</v>
      </c>
      <c r="D21" s="42">
        <v>14.416104677549836</v>
      </c>
      <c r="E21" s="42">
        <v>4.993130984483393E-12</v>
      </c>
      <c r="F21" s="42">
        <v>6.3672575521700301</v>
      </c>
      <c r="G21" s="42">
        <v>8.5216313367188583</v>
      </c>
      <c r="H21" s="42">
        <v>6.3672575521700301</v>
      </c>
      <c r="I21" s="42">
        <v>8.5216313367188583</v>
      </c>
    </row>
    <row r="22" spans="1:9" x14ac:dyDescent="0.45">
      <c r="A22" s="42" t="s">
        <v>56</v>
      </c>
      <c r="B22" s="42">
        <v>9.44444444444445</v>
      </c>
      <c r="C22" s="42">
        <v>0.51639777949432208</v>
      </c>
      <c r="D22" s="42">
        <v>18.289088023757262</v>
      </c>
      <c r="E22" s="42">
        <v>5.9113521326472992E-14</v>
      </c>
      <c r="F22" s="42">
        <v>8.3672575521700363</v>
      </c>
      <c r="G22" s="42">
        <v>10.521631336718864</v>
      </c>
      <c r="H22" s="42">
        <v>8.3672575521700363</v>
      </c>
      <c r="I22" s="42">
        <v>10.521631336718864</v>
      </c>
    </row>
    <row r="23" spans="1:9" ht="14.65" thickBot="1" x14ac:dyDescent="0.5">
      <c r="A23" s="43" t="s">
        <v>57</v>
      </c>
      <c r="B23" s="43">
        <v>15.888888888888888</v>
      </c>
      <c r="C23" s="43">
        <v>0.51639777949432197</v>
      </c>
      <c r="D23" s="43">
        <v>30.768701028203381</v>
      </c>
      <c r="E23" s="43">
        <v>2.5553279378557858E-18</v>
      </c>
      <c r="F23" s="43">
        <v>14.811701996614474</v>
      </c>
      <c r="G23" s="43">
        <v>16.966075781163301</v>
      </c>
      <c r="H23" s="43">
        <v>14.811701996614474</v>
      </c>
      <c r="I23" s="43">
        <v>16.966075781163301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0.99203174552379325</v>
      </c>
    </row>
    <row r="5" spans="1:9" x14ac:dyDescent="0.45">
      <c r="A5" s="42" t="s">
        <v>36</v>
      </c>
      <c r="B5" s="42">
        <v>0.98412698412698407</v>
      </c>
    </row>
    <row r="6" spans="1:9" x14ac:dyDescent="0.45">
      <c r="A6" s="42" t="s">
        <v>37</v>
      </c>
      <c r="B6" s="42">
        <v>0.97936507936507922</v>
      </c>
    </row>
    <row r="7" spans="1:9" x14ac:dyDescent="0.45">
      <c r="A7" s="42" t="s">
        <v>38</v>
      </c>
      <c r="B7" s="42">
        <v>1.1401754250991372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1612</v>
      </c>
      <c r="D12" s="42">
        <v>268.66666666666669</v>
      </c>
      <c r="E12" s="42">
        <v>206.666666666667</v>
      </c>
      <c r="F12" s="42">
        <v>6.5089982528165753E-17</v>
      </c>
    </row>
    <row r="13" spans="1:9" x14ac:dyDescent="0.45">
      <c r="A13" s="42" t="s">
        <v>42</v>
      </c>
      <c r="B13" s="42">
        <v>20</v>
      </c>
      <c r="C13" s="42">
        <v>25.999999999999961</v>
      </c>
      <c r="D13" s="42">
        <v>1.299999999999998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-1.1111111111111089</v>
      </c>
      <c r="C17" s="42">
        <v>0.58054891011613874</v>
      </c>
      <c r="D17" s="42">
        <v>-1.9138975058773795</v>
      </c>
      <c r="E17" s="42">
        <v>7.0053208348255513E-2</v>
      </c>
      <c r="F17" s="42">
        <v>-2.3221149169634101</v>
      </c>
      <c r="G17" s="42">
        <v>9.9892694741192445E-2</v>
      </c>
      <c r="H17" s="42">
        <v>-2.3221149169634101</v>
      </c>
      <c r="I17" s="42">
        <v>9.9892694741192445E-2</v>
      </c>
    </row>
    <row r="18" spans="1:9" x14ac:dyDescent="0.45">
      <c r="A18" s="42" t="s">
        <v>26</v>
      </c>
      <c r="B18" s="42">
        <v>15.888888888888888</v>
      </c>
      <c r="C18" s="42">
        <v>0.5374838498865695</v>
      </c>
      <c r="D18" s="42">
        <v>29.561611743761372</v>
      </c>
      <c r="E18" s="42">
        <v>5.5966239869260447E-18</v>
      </c>
      <c r="F18" s="42">
        <v>14.76771722452977</v>
      </c>
      <c r="G18" s="42">
        <v>17.010060553248003</v>
      </c>
      <c r="H18" s="42">
        <v>14.76771722452977</v>
      </c>
      <c r="I18" s="42">
        <v>17.010060553248003</v>
      </c>
    </row>
    <row r="19" spans="1:9" x14ac:dyDescent="0.45">
      <c r="A19" s="42" t="s">
        <v>27</v>
      </c>
      <c r="B19" s="42">
        <v>6.4444444444444446</v>
      </c>
      <c r="C19" s="42">
        <v>0.53748384988656961</v>
      </c>
      <c r="D19" s="42">
        <v>11.990024343623492</v>
      </c>
      <c r="E19" s="42">
        <v>1.3796810389986829E-10</v>
      </c>
      <c r="F19" s="42">
        <v>5.3232727800853272</v>
      </c>
      <c r="G19" s="42">
        <v>7.5656161088035621</v>
      </c>
      <c r="H19" s="42">
        <v>5.3232727800853272</v>
      </c>
      <c r="I19" s="42">
        <v>7.5656161088035621</v>
      </c>
    </row>
    <row r="20" spans="1:9" x14ac:dyDescent="0.45">
      <c r="A20" s="42" t="s">
        <v>28</v>
      </c>
      <c r="B20" s="42">
        <v>2.8888888888888862</v>
      </c>
      <c r="C20" s="42">
        <v>0.5374838498865695</v>
      </c>
      <c r="D20" s="42">
        <v>5.3748384988656994</v>
      </c>
      <c r="E20" s="42">
        <v>2.9216683522518661E-5</v>
      </c>
      <c r="F20" s="42">
        <v>1.767717224529769</v>
      </c>
      <c r="G20" s="42">
        <v>4.0100605532480031</v>
      </c>
      <c r="H20" s="42">
        <v>1.767717224529769</v>
      </c>
      <c r="I20" s="42">
        <v>4.0100605532480031</v>
      </c>
    </row>
    <row r="21" spans="1:9" x14ac:dyDescent="0.45">
      <c r="A21" s="42" t="s">
        <v>29</v>
      </c>
      <c r="B21" s="42">
        <v>4.7777777777777795</v>
      </c>
      <c r="C21" s="42">
        <v>0.5374838498865695</v>
      </c>
      <c r="D21" s="42">
        <v>8.8891559788932835</v>
      </c>
      <c r="E21" s="42">
        <v>2.2045423422336959E-8</v>
      </c>
      <c r="F21" s="42">
        <v>3.656606113418662</v>
      </c>
      <c r="G21" s="42">
        <v>5.8989494421368969</v>
      </c>
      <c r="H21" s="42">
        <v>3.656606113418662</v>
      </c>
      <c r="I21" s="42">
        <v>5.8989494421368969</v>
      </c>
    </row>
    <row r="22" spans="1:9" x14ac:dyDescent="0.45">
      <c r="A22" s="42" t="s">
        <v>56</v>
      </c>
      <c r="B22" s="42">
        <v>7.1111111111111143</v>
      </c>
      <c r="C22" s="42">
        <v>0.53748384988656961</v>
      </c>
      <c r="D22" s="42">
        <v>13.230371689515584</v>
      </c>
      <c r="E22" s="42">
        <v>2.3782852489457279E-11</v>
      </c>
      <c r="F22" s="42">
        <v>5.9899394467519969</v>
      </c>
      <c r="G22" s="42">
        <v>8.2322827754702317</v>
      </c>
      <c r="H22" s="42">
        <v>5.9899394467519969</v>
      </c>
      <c r="I22" s="42">
        <v>8.2322827754702317</v>
      </c>
    </row>
    <row r="23" spans="1:9" ht="14.65" thickBot="1" x14ac:dyDescent="0.5">
      <c r="A23" s="43" t="s">
        <v>57</v>
      </c>
      <c r="B23" s="43">
        <v>8.2222222222222197</v>
      </c>
      <c r="C23" s="43">
        <v>0.5374838498865695</v>
      </c>
      <c r="D23" s="43">
        <v>15.297617266002385</v>
      </c>
      <c r="E23" s="43">
        <v>1.6741880813873591E-12</v>
      </c>
      <c r="F23" s="43">
        <v>7.1010505578631022</v>
      </c>
      <c r="G23" s="43">
        <v>9.3433938865813371</v>
      </c>
      <c r="H23" s="43">
        <v>7.1010505578631022</v>
      </c>
      <c r="I23" s="43">
        <v>9.3433938865813371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41" sqref="G41"/>
    </sheetView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0.99646642004568298</v>
      </c>
    </row>
    <row r="5" spans="1:9" x14ac:dyDescent="0.45">
      <c r="A5" s="42" t="s">
        <v>36</v>
      </c>
      <c r="B5" s="42">
        <v>0.9929453262786595</v>
      </c>
    </row>
    <row r="6" spans="1:9" x14ac:dyDescent="0.45">
      <c r="A6" s="42" t="s">
        <v>37</v>
      </c>
      <c r="B6" s="42">
        <v>0.99082892416225743</v>
      </c>
    </row>
    <row r="7" spans="1:9" x14ac:dyDescent="0.45">
      <c r="A7" s="42" t="s">
        <v>38</v>
      </c>
      <c r="B7" s="42">
        <v>0.76011695006609215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1626.4444444444443</v>
      </c>
      <c r="D12" s="42">
        <v>271.07407407407408</v>
      </c>
      <c r="E12" s="42">
        <v>469.16666666666646</v>
      </c>
      <c r="F12" s="42">
        <v>1.9894128319922515E-20</v>
      </c>
    </row>
    <row r="13" spans="1:9" x14ac:dyDescent="0.45">
      <c r="A13" s="42" t="s">
        <v>42</v>
      </c>
      <c r="B13" s="42">
        <v>20</v>
      </c>
      <c r="C13" s="42">
        <v>11.555555555555561</v>
      </c>
      <c r="D13" s="42">
        <v>0.57777777777777806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2.1111111111111129</v>
      </c>
      <c r="C17" s="42">
        <v>0.38703260674409279</v>
      </c>
      <c r="D17" s="42">
        <v>5.4546078917505429</v>
      </c>
      <c r="E17" s="42">
        <v>2.4395926077637342E-5</v>
      </c>
      <c r="F17" s="42">
        <v>1.3037752405429113</v>
      </c>
      <c r="G17" s="42">
        <v>2.9184469816793146</v>
      </c>
      <c r="H17" s="42">
        <v>1.3037752405429113</v>
      </c>
      <c r="I17" s="42">
        <v>2.9184469816793146</v>
      </c>
    </row>
    <row r="18" spans="1:9" x14ac:dyDescent="0.45">
      <c r="A18" s="42" t="s">
        <v>26</v>
      </c>
      <c r="B18" s="42">
        <v>16.999999999999993</v>
      </c>
      <c r="C18" s="42">
        <v>0.35832256659104667</v>
      </c>
      <c r="D18" s="42">
        <v>47.44328598037221</v>
      </c>
      <c r="E18" s="42">
        <v>4.9674142585804591E-22</v>
      </c>
      <c r="F18" s="42">
        <v>16.252552223760581</v>
      </c>
      <c r="G18" s="42">
        <v>17.747447776239405</v>
      </c>
      <c r="H18" s="42">
        <v>16.252552223760581</v>
      </c>
      <c r="I18" s="42">
        <v>17.747447776239405</v>
      </c>
    </row>
    <row r="19" spans="1:9" x14ac:dyDescent="0.45">
      <c r="A19" s="42" t="s">
        <v>27</v>
      </c>
      <c r="B19" s="42">
        <v>8</v>
      </c>
      <c r="C19" s="42">
        <v>0.35832256659104678</v>
      </c>
      <c r="D19" s="42">
        <v>22.326252226057516</v>
      </c>
      <c r="E19" s="42">
        <v>1.3088406061096881E-15</v>
      </c>
      <c r="F19" s="42">
        <v>7.2525522237605875</v>
      </c>
      <c r="G19" s="42">
        <v>8.7474477762394116</v>
      </c>
      <c r="H19" s="42">
        <v>7.2525522237605875</v>
      </c>
      <c r="I19" s="42">
        <v>8.7474477762394116</v>
      </c>
    </row>
    <row r="20" spans="1:9" x14ac:dyDescent="0.45">
      <c r="A20" s="42" t="s">
        <v>28</v>
      </c>
      <c r="B20" s="42">
        <v>4.444444444444442</v>
      </c>
      <c r="C20" s="42">
        <v>0.35832256659104667</v>
      </c>
      <c r="D20" s="42">
        <v>12.403473458920839</v>
      </c>
      <c r="E20" s="42">
        <v>7.5623013958173471E-11</v>
      </c>
      <c r="F20" s="42">
        <v>3.6969966682050299</v>
      </c>
      <c r="G20" s="42">
        <v>5.1918922206838545</v>
      </c>
      <c r="H20" s="42">
        <v>3.6969966682050299</v>
      </c>
      <c r="I20" s="42">
        <v>5.1918922206838545</v>
      </c>
    </row>
    <row r="21" spans="1:9" x14ac:dyDescent="0.45">
      <c r="A21" s="42" t="s">
        <v>29</v>
      </c>
      <c r="B21" s="42">
        <v>-1.7777777777777777</v>
      </c>
      <c r="C21" s="42">
        <v>0.35832256659104667</v>
      </c>
      <c r="D21" s="42">
        <v>-4.9613893835683376</v>
      </c>
      <c r="E21" s="42">
        <v>7.511320776552524E-5</v>
      </c>
      <c r="F21" s="42">
        <v>-2.5252255540171897</v>
      </c>
      <c r="G21" s="42">
        <v>-1.0303300015383656</v>
      </c>
      <c r="H21" s="42">
        <v>-2.5252255540171897</v>
      </c>
      <c r="I21" s="42">
        <v>-1.0303300015383656</v>
      </c>
    </row>
    <row r="22" spans="1:9" x14ac:dyDescent="0.45">
      <c r="A22" s="42" t="s">
        <v>56</v>
      </c>
      <c r="B22" s="42">
        <v>5.5555555555555607</v>
      </c>
      <c r="C22" s="42">
        <v>0.35832256659104678</v>
      </c>
      <c r="D22" s="42">
        <v>15.504341823651066</v>
      </c>
      <c r="E22" s="42">
        <v>1.305783130611945E-12</v>
      </c>
      <c r="F22" s="42">
        <v>4.8081077793161482</v>
      </c>
      <c r="G22" s="42">
        <v>6.3030033317949732</v>
      </c>
      <c r="H22" s="42">
        <v>4.8081077793161482</v>
      </c>
      <c r="I22" s="42">
        <v>6.3030033317949732</v>
      </c>
    </row>
    <row r="23" spans="1:9" ht="14.65" thickBot="1" x14ac:dyDescent="0.5">
      <c r="A23" s="43" t="s">
        <v>57</v>
      </c>
      <c r="B23" s="43">
        <v>2.4444444444444451</v>
      </c>
      <c r="C23" s="43">
        <v>0.35832256659104667</v>
      </c>
      <c r="D23" s="43">
        <v>6.8219104024064663</v>
      </c>
      <c r="E23" s="43">
        <v>1.2446971954894008E-6</v>
      </c>
      <c r="F23" s="43">
        <v>1.696996668205033</v>
      </c>
      <c r="G23" s="43">
        <v>3.1918922206838571</v>
      </c>
      <c r="H23" s="43">
        <v>1.696996668205033</v>
      </c>
      <c r="I23" s="43">
        <v>3.1918922206838571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3"/>
  <sheetViews>
    <sheetView tabSelected="1" topLeftCell="D93" zoomScaleNormal="100" workbookViewId="0">
      <selection activeCell="M37" sqref="M37"/>
    </sheetView>
  </sheetViews>
  <sheetFormatPr defaultRowHeight="14.25" x14ac:dyDescent="0.45"/>
  <cols>
    <col min="1" max="1" width="16.86328125" customWidth="1"/>
    <col min="2" max="2" width="16.1328125" customWidth="1"/>
    <col min="3" max="3" width="11.265625" customWidth="1"/>
    <col min="4" max="4" width="12" bestFit="1" customWidth="1"/>
    <col min="5" max="5" width="10.59765625" customWidth="1"/>
    <col min="6" max="6" width="12.59765625" customWidth="1"/>
    <col min="7" max="7" width="11.3984375" bestFit="1" customWidth="1"/>
    <col min="8" max="8" width="16.9296875" bestFit="1" customWidth="1"/>
    <col min="9" max="9" width="13.3984375" bestFit="1" customWidth="1"/>
    <col min="10" max="14" width="12.46484375" bestFit="1" customWidth="1"/>
    <col min="15" max="15" width="13.3984375" bestFit="1" customWidth="1"/>
    <col min="16" max="16" width="12.46484375" bestFit="1" customWidth="1"/>
    <col min="17" max="17" width="13.3984375" bestFit="1" customWidth="1"/>
    <col min="18" max="19" width="12.46484375" bestFit="1" customWidth="1"/>
    <col min="20" max="20" width="13.3984375" bestFit="1" customWidth="1"/>
    <col min="21" max="21" width="14.3984375" bestFit="1" customWidth="1"/>
    <col min="22" max="22" width="13.06640625" bestFit="1" customWidth="1"/>
    <col min="23" max="23" width="13.3984375" bestFit="1" customWidth="1"/>
    <col min="24" max="24" width="12.46484375" bestFit="1" customWidth="1"/>
    <col min="25" max="25" width="15.265625" customWidth="1"/>
    <col min="26" max="26" width="12.46484375" bestFit="1" customWidth="1"/>
    <col min="27" max="27" width="14.3984375" bestFit="1" customWidth="1"/>
    <col min="28" max="28" width="12.3984375" bestFit="1" customWidth="1"/>
    <col min="29" max="29" width="13.3984375" bestFit="1" customWidth="1"/>
    <col min="30" max="42" width="9.1328125" bestFit="1" customWidth="1"/>
    <col min="43" max="43" width="9.73046875" bestFit="1" customWidth="1"/>
    <col min="44" max="48" width="9.1328125" bestFit="1" customWidth="1"/>
    <col min="49" max="49" width="9.73046875" bestFit="1" customWidth="1"/>
  </cols>
  <sheetData>
    <row r="1" spans="1:30" ht="18" x14ac:dyDescent="0.55000000000000004">
      <c r="A1" s="87" t="s">
        <v>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30" ht="18" x14ac:dyDescent="0.55000000000000004">
      <c r="A2" s="88" t="s">
        <v>62</v>
      </c>
      <c r="B2" s="89"/>
      <c r="C2" s="89"/>
      <c r="D2" s="89"/>
      <c r="E2" s="89"/>
      <c r="F2" s="89"/>
      <c r="G2" s="89"/>
      <c r="H2" s="52"/>
      <c r="I2" s="87" t="s">
        <v>4</v>
      </c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30" x14ac:dyDescent="0.45">
      <c r="A3" s="90" t="s">
        <v>0</v>
      </c>
      <c r="B3" s="92" t="s">
        <v>16</v>
      </c>
      <c r="C3" s="92"/>
      <c r="D3" s="92" t="s">
        <v>17</v>
      </c>
      <c r="E3" s="92"/>
      <c r="F3" s="92" t="s">
        <v>19</v>
      </c>
      <c r="G3" s="93"/>
      <c r="H3" s="18"/>
      <c r="I3" s="85" t="s">
        <v>18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86"/>
    </row>
    <row r="4" spans="1:30" x14ac:dyDescent="0.45">
      <c r="A4" s="91"/>
      <c r="B4" s="28" t="s">
        <v>26</v>
      </c>
      <c r="C4" s="29" t="s">
        <v>27</v>
      </c>
      <c r="D4" s="29" t="s">
        <v>28</v>
      </c>
      <c r="E4" s="29" t="s">
        <v>29</v>
      </c>
      <c r="F4" s="29" t="s">
        <v>56</v>
      </c>
      <c r="G4" s="30" t="s">
        <v>57</v>
      </c>
      <c r="H4" s="18"/>
      <c r="I4" s="35">
        <v>1</v>
      </c>
      <c r="J4" s="35">
        <v>2</v>
      </c>
      <c r="K4" s="35">
        <v>3</v>
      </c>
      <c r="L4" s="35">
        <v>4</v>
      </c>
      <c r="M4" s="35">
        <v>5</v>
      </c>
      <c r="N4" s="35">
        <v>6</v>
      </c>
      <c r="O4" s="35">
        <v>7</v>
      </c>
      <c r="P4" s="35">
        <v>8</v>
      </c>
      <c r="Q4" s="35">
        <v>9</v>
      </c>
      <c r="R4" s="35">
        <v>10</v>
      </c>
      <c r="S4" s="35">
        <v>11</v>
      </c>
      <c r="T4" s="35">
        <v>12</v>
      </c>
      <c r="U4" s="35">
        <v>13</v>
      </c>
      <c r="V4" s="35">
        <v>14</v>
      </c>
      <c r="W4" s="35">
        <v>15</v>
      </c>
      <c r="X4" s="35">
        <v>16</v>
      </c>
      <c r="Y4" s="35">
        <v>17</v>
      </c>
      <c r="Z4" s="35">
        <v>18</v>
      </c>
      <c r="AA4" s="35">
        <v>19</v>
      </c>
      <c r="AB4" s="35">
        <v>20</v>
      </c>
    </row>
    <row r="5" spans="1:30" x14ac:dyDescent="0.45">
      <c r="A5" s="19">
        <v>1</v>
      </c>
      <c r="B5" s="31">
        <v>0</v>
      </c>
      <c r="C5" s="31">
        <v>0</v>
      </c>
      <c r="D5" s="32">
        <v>0</v>
      </c>
      <c r="E5" s="31">
        <v>0</v>
      </c>
      <c r="F5" s="32">
        <v>0</v>
      </c>
      <c r="G5" s="40">
        <v>0</v>
      </c>
      <c r="H5" s="18"/>
      <c r="I5" s="36">
        <v>1</v>
      </c>
      <c r="J5" s="31">
        <v>1</v>
      </c>
      <c r="K5" s="31">
        <v>1</v>
      </c>
      <c r="L5" s="31">
        <v>1</v>
      </c>
      <c r="M5" s="31">
        <v>1</v>
      </c>
      <c r="N5" s="31">
        <v>19</v>
      </c>
      <c r="O5" s="31">
        <v>2</v>
      </c>
      <c r="P5" s="31">
        <v>1</v>
      </c>
      <c r="Q5" s="31">
        <v>3</v>
      </c>
      <c r="R5" s="31">
        <v>1</v>
      </c>
      <c r="S5" s="31">
        <v>1</v>
      </c>
      <c r="T5" s="31">
        <v>9</v>
      </c>
      <c r="U5" s="31">
        <v>1</v>
      </c>
      <c r="V5" s="31">
        <v>1</v>
      </c>
      <c r="W5" s="31">
        <v>9</v>
      </c>
      <c r="X5" s="31">
        <v>3</v>
      </c>
      <c r="Y5" s="31">
        <v>2</v>
      </c>
      <c r="Z5" s="31">
        <v>10</v>
      </c>
      <c r="AA5" s="31">
        <v>1</v>
      </c>
      <c r="AB5" s="37">
        <v>2</v>
      </c>
    </row>
    <row r="6" spans="1:30" x14ac:dyDescent="0.45">
      <c r="A6" s="19">
        <v>2</v>
      </c>
      <c r="B6" s="31">
        <v>0</v>
      </c>
      <c r="C6" s="31">
        <v>0</v>
      </c>
      <c r="D6" s="32">
        <v>1</v>
      </c>
      <c r="E6" s="31">
        <v>0</v>
      </c>
      <c r="F6" s="32">
        <v>0</v>
      </c>
      <c r="G6" s="40">
        <v>0</v>
      </c>
      <c r="H6" s="18"/>
      <c r="I6" s="36">
        <v>2</v>
      </c>
      <c r="J6" s="31">
        <v>2</v>
      </c>
      <c r="K6" s="31">
        <v>4</v>
      </c>
      <c r="L6" s="31">
        <v>10</v>
      </c>
      <c r="M6" s="31">
        <v>3</v>
      </c>
      <c r="N6" s="31">
        <v>22</v>
      </c>
      <c r="O6" s="31">
        <v>12</v>
      </c>
      <c r="P6" s="31">
        <v>5</v>
      </c>
      <c r="Q6" s="31">
        <v>1</v>
      </c>
      <c r="R6" s="31">
        <v>4</v>
      </c>
      <c r="S6" s="31">
        <v>5</v>
      </c>
      <c r="T6" s="31">
        <v>14</v>
      </c>
      <c r="U6" s="31">
        <v>2</v>
      </c>
      <c r="V6" s="31">
        <v>5</v>
      </c>
      <c r="W6" s="31">
        <v>13</v>
      </c>
      <c r="X6" s="31">
        <v>10</v>
      </c>
      <c r="Y6" s="31">
        <v>4</v>
      </c>
      <c r="Z6" s="31">
        <v>14</v>
      </c>
      <c r="AA6" s="31">
        <v>3</v>
      </c>
      <c r="AB6" s="37">
        <v>6</v>
      </c>
    </row>
    <row r="7" spans="1:30" x14ac:dyDescent="0.45">
      <c r="A7" s="19">
        <v>3</v>
      </c>
      <c r="B7" s="31">
        <v>0</v>
      </c>
      <c r="C7" s="31">
        <v>0</v>
      </c>
      <c r="D7" s="32">
        <v>0</v>
      </c>
      <c r="E7" s="31">
        <v>1</v>
      </c>
      <c r="F7" s="32">
        <v>0</v>
      </c>
      <c r="G7" s="40">
        <v>0</v>
      </c>
      <c r="H7" s="18"/>
      <c r="I7" s="36">
        <v>3</v>
      </c>
      <c r="J7" s="31">
        <v>3</v>
      </c>
      <c r="K7" s="31">
        <v>5</v>
      </c>
      <c r="L7" s="31">
        <v>6</v>
      </c>
      <c r="M7" s="31">
        <v>5</v>
      </c>
      <c r="N7" s="31">
        <v>16</v>
      </c>
      <c r="O7" s="31">
        <v>14</v>
      </c>
      <c r="P7" s="31">
        <v>3</v>
      </c>
      <c r="Q7" s="31">
        <v>4</v>
      </c>
      <c r="R7" s="31">
        <v>6</v>
      </c>
      <c r="S7" s="31">
        <v>7</v>
      </c>
      <c r="T7" s="31">
        <v>10</v>
      </c>
      <c r="U7" s="31">
        <v>3</v>
      </c>
      <c r="V7" s="31">
        <v>3</v>
      </c>
      <c r="W7" s="31">
        <v>15</v>
      </c>
      <c r="X7" s="31">
        <v>4</v>
      </c>
      <c r="Y7" s="31">
        <v>7</v>
      </c>
      <c r="Z7" s="31">
        <v>11</v>
      </c>
      <c r="AA7" s="31">
        <v>5</v>
      </c>
      <c r="AB7" s="37">
        <v>1</v>
      </c>
    </row>
    <row r="8" spans="1:30" x14ac:dyDescent="0.45">
      <c r="A8" s="19">
        <v>4</v>
      </c>
      <c r="B8" s="33">
        <v>1</v>
      </c>
      <c r="C8" s="33">
        <v>0</v>
      </c>
      <c r="D8" s="32">
        <v>0</v>
      </c>
      <c r="E8" s="33">
        <v>0</v>
      </c>
      <c r="F8" s="32">
        <v>0</v>
      </c>
      <c r="G8" s="40">
        <v>0</v>
      </c>
      <c r="H8" s="18"/>
      <c r="I8" s="36">
        <v>4</v>
      </c>
      <c r="J8" s="31">
        <v>15</v>
      </c>
      <c r="K8" s="31">
        <v>3</v>
      </c>
      <c r="L8" s="31">
        <v>3</v>
      </c>
      <c r="M8" s="31">
        <v>7</v>
      </c>
      <c r="N8" s="31">
        <v>5</v>
      </c>
      <c r="O8" s="31">
        <v>8</v>
      </c>
      <c r="P8" s="31">
        <v>7</v>
      </c>
      <c r="Q8" s="31">
        <v>12</v>
      </c>
      <c r="R8" s="31">
        <v>11</v>
      </c>
      <c r="S8" s="31">
        <v>4</v>
      </c>
      <c r="T8" s="31">
        <v>15</v>
      </c>
      <c r="U8" s="31">
        <v>6</v>
      </c>
      <c r="V8" s="31">
        <v>18</v>
      </c>
      <c r="W8" s="31">
        <v>18</v>
      </c>
      <c r="X8" s="31">
        <v>11</v>
      </c>
      <c r="Y8" s="31">
        <v>6</v>
      </c>
      <c r="Z8" s="31">
        <v>12</v>
      </c>
      <c r="AA8" s="31">
        <v>2</v>
      </c>
      <c r="AB8" s="37">
        <v>19</v>
      </c>
    </row>
    <row r="9" spans="1:30" x14ac:dyDescent="0.45">
      <c r="A9" s="19">
        <v>5</v>
      </c>
      <c r="B9" s="33">
        <v>1</v>
      </c>
      <c r="C9" s="33">
        <v>0</v>
      </c>
      <c r="D9" s="32">
        <v>1</v>
      </c>
      <c r="E9" s="33">
        <v>0</v>
      </c>
      <c r="F9" s="32">
        <v>0</v>
      </c>
      <c r="G9" s="40">
        <v>0</v>
      </c>
      <c r="H9" s="18"/>
      <c r="I9" s="36">
        <v>5</v>
      </c>
      <c r="J9" s="31">
        <v>19</v>
      </c>
      <c r="K9" s="31">
        <v>9</v>
      </c>
      <c r="L9" s="31">
        <v>15</v>
      </c>
      <c r="M9" s="31">
        <v>17</v>
      </c>
      <c r="N9" s="31">
        <v>9</v>
      </c>
      <c r="O9" s="31">
        <v>22</v>
      </c>
      <c r="P9" s="31">
        <v>16</v>
      </c>
      <c r="Q9" s="31">
        <v>8</v>
      </c>
      <c r="R9" s="31">
        <v>20</v>
      </c>
      <c r="S9" s="31">
        <v>14</v>
      </c>
      <c r="T9" s="31">
        <v>22</v>
      </c>
      <c r="U9" s="31">
        <v>9</v>
      </c>
      <c r="V9" s="31">
        <v>23</v>
      </c>
      <c r="W9" s="31">
        <v>22</v>
      </c>
      <c r="X9" s="31">
        <v>19</v>
      </c>
      <c r="Y9" s="31">
        <v>8</v>
      </c>
      <c r="Z9" s="31">
        <v>15</v>
      </c>
      <c r="AA9" s="31">
        <v>6</v>
      </c>
      <c r="AB9" s="37">
        <v>24</v>
      </c>
    </row>
    <row r="10" spans="1:30" x14ac:dyDescent="0.45">
      <c r="A10" s="19">
        <v>6</v>
      </c>
      <c r="B10" s="33">
        <v>0</v>
      </c>
      <c r="C10" s="31">
        <v>1</v>
      </c>
      <c r="D10" s="32">
        <v>0</v>
      </c>
      <c r="E10" s="33">
        <v>0</v>
      </c>
      <c r="F10" s="32">
        <v>0</v>
      </c>
      <c r="G10" s="40">
        <v>0</v>
      </c>
      <c r="H10" s="18"/>
      <c r="I10" s="36">
        <v>6</v>
      </c>
      <c r="J10" s="31">
        <v>4</v>
      </c>
      <c r="K10" s="31">
        <v>2</v>
      </c>
      <c r="L10" s="31">
        <v>2</v>
      </c>
      <c r="M10" s="31">
        <v>6</v>
      </c>
      <c r="N10" s="31">
        <v>2</v>
      </c>
      <c r="O10" s="31">
        <v>5</v>
      </c>
      <c r="P10" s="31">
        <v>12</v>
      </c>
      <c r="Q10" s="31">
        <v>5</v>
      </c>
      <c r="R10" s="31">
        <v>7</v>
      </c>
      <c r="S10" s="31">
        <v>6</v>
      </c>
      <c r="T10" s="31">
        <v>12</v>
      </c>
      <c r="U10" s="31">
        <v>13</v>
      </c>
      <c r="V10" s="31">
        <v>9</v>
      </c>
      <c r="W10" s="31">
        <v>1</v>
      </c>
      <c r="X10" s="31">
        <v>20</v>
      </c>
      <c r="Y10" s="31">
        <v>1</v>
      </c>
      <c r="Z10" s="31">
        <v>16</v>
      </c>
      <c r="AA10" s="31">
        <v>4</v>
      </c>
      <c r="AB10" s="37">
        <v>10</v>
      </c>
    </row>
    <row r="11" spans="1:30" x14ac:dyDescent="0.45">
      <c r="A11" s="19">
        <v>7</v>
      </c>
      <c r="B11" s="33">
        <v>1</v>
      </c>
      <c r="C11" s="31">
        <v>0</v>
      </c>
      <c r="D11" s="32">
        <v>0</v>
      </c>
      <c r="E11" s="33">
        <v>1</v>
      </c>
      <c r="F11" s="32">
        <v>0</v>
      </c>
      <c r="G11" s="40">
        <v>0</v>
      </c>
      <c r="H11" s="18"/>
      <c r="I11" s="36">
        <v>7</v>
      </c>
      <c r="J11" s="31">
        <v>21</v>
      </c>
      <c r="K11" s="31">
        <v>11</v>
      </c>
      <c r="L11" s="31">
        <v>12</v>
      </c>
      <c r="M11" s="31">
        <v>19</v>
      </c>
      <c r="N11" s="31">
        <v>3</v>
      </c>
      <c r="O11" s="31">
        <v>24</v>
      </c>
      <c r="P11" s="31">
        <v>11</v>
      </c>
      <c r="Q11" s="31">
        <v>15</v>
      </c>
      <c r="R11" s="31">
        <v>23</v>
      </c>
      <c r="S11" s="31">
        <v>18</v>
      </c>
      <c r="T11" s="31">
        <v>17</v>
      </c>
      <c r="U11" s="31">
        <v>11</v>
      </c>
      <c r="V11" s="31">
        <v>21</v>
      </c>
      <c r="W11" s="31">
        <v>24</v>
      </c>
      <c r="X11" s="31">
        <v>13</v>
      </c>
      <c r="Y11" s="31">
        <v>10</v>
      </c>
      <c r="Z11" s="31">
        <v>13</v>
      </c>
      <c r="AA11" s="31">
        <v>8</v>
      </c>
      <c r="AB11" s="37">
        <v>18</v>
      </c>
      <c r="AD11" s="3"/>
    </row>
    <row r="12" spans="1:30" x14ac:dyDescent="0.45">
      <c r="A12" s="19">
        <v>8</v>
      </c>
      <c r="B12" s="33">
        <v>0</v>
      </c>
      <c r="C12" s="31">
        <v>0</v>
      </c>
      <c r="D12" s="32">
        <v>0</v>
      </c>
      <c r="E12" s="33">
        <v>0</v>
      </c>
      <c r="F12" s="32">
        <v>1</v>
      </c>
      <c r="G12" s="40">
        <v>0</v>
      </c>
      <c r="H12" s="18"/>
      <c r="I12" s="36">
        <v>8</v>
      </c>
      <c r="J12" s="31">
        <v>5</v>
      </c>
      <c r="K12" s="31">
        <v>7</v>
      </c>
      <c r="L12" s="31">
        <v>9</v>
      </c>
      <c r="M12" s="31">
        <v>2</v>
      </c>
      <c r="N12" s="31">
        <v>26</v>
      </c>
      <c r="O12" s="31">
        <v>6</v>
      </c>
      <c r="P12" s="31">
        <v>2</v>
      </c>
      <c r="Q12" s="31">
        <v>19</v>
      </c>
      <c r="R12" s="31">
        <v>3</v>
      </c>
      <c r="S12" s="31">
        <v>3</v>
      </c>
      <c r="T12" s="31">
        <v>1</v>
      </c>
      <c r="U12" s="31">
        <v>4</v>
      </c>
      <c r="V12" s="31">
        <v>6</v>
      </c>
      <c r="W12" s="31">
        <v>12</v>
      </c>
      <c r="X12" s="31">
        <v>7</v>
      </c>
      <c r="Y12" s="31">
        <v>14</v>
      </c>
      <c r="Z12" s="31">
        <v>1</v>
      </c>
      <c r="AA12" s="31">
        <v>7</v>
      </c>
      <c r="AB12" s="37">
        <v>8</v>
      </c>
    </row>
    <row r="13" spans="1:30" x14ac:dyDescent="0.45">
      <c r="A13" s="19">
        <v>9</v>
      </c>
      <c r="B13" s="33">
        <v>0</v>
      </c>
      <c r="C13" s="31">
        <v>1</v>
      </c>
      <c r="D13" s="32">
        <v>1</v>
      </c>
      <c r="E13" s="33">
        <v>0</v>
      </c>
      <c r="F13" s="32">
        <v>0</v>
      </c>
      <c r="G13" s="40">
        <v>0</v>
      </c>
      <c r="H13" s="18"/>
      <c r="I13" s="36">
        <v>9</v>
      </c>
      <c r="J13" s="31">
        <v>7</v>
      </c>
      <c r="K13" s="31">
        <v>8</v>
      </c>
      <c r="L13" s="31">
        <v>13</v>
      </c>
      <c r="M13" s="31">
        <v>14</v>
      </c>
      <c r="N13" s="31">
        <v>6</v>
      </c>
      <c r="O13" s="31">
        <v>17</v>
      </c>
      <c r="P13" s="31">
        <v>22</v>
      </c>
      <c r="Q13" s="31">
        <v>2</v>
      </c>
      <c r="R13" s="31">
        <v>15</v>
      </c>
      <c r="S13" s="31">
        <v>17</v>
      </c>
      <c r="T13" s="31">
        <v>19</v>
      </c>
      <c r="U13" s="31">
        <v>15</v>
      </c>
      <c r="V13" s="31">
        <v>14</v>
      </c>
      <c r="W13" s="31">
        <v>4</v>
      </c>
      <c r="X13" s="31">
        <v>26</v>
      </c>
      <c r="Y13" s="31">
        <v>3</v>
      </c>
      <c r="Z13" s="31">
        <v>22</v>
      </c>
      <c r="AA13" s="31">
        <v>9</v>
      </c>
      <c r="AB13" s="37">
        <v>15</v>
      </c>
    </row>
    <row r="14" spans="1:30" x14ac:dyDescent="0.45">
      <c r="A14" s="19">
        <v>10</v>
      </c>
      <c r="B14" s="33">
        <v>0</v>
      </c>
      <c r="C14" s="31">
        <v>1</v>
      </c>
      <c r="D14" s="32">
        <v>0</v>
      </c>
      <c r="E14" s="33">
        <v>1</v>
      </c>
      <c r="F14" s="32">
        <v>0</v>
      </c>
      <c r="G14" s="40">
        <v>0</v>
      </c>
      <c r="H14" s="18"/>
      <c r="I14" s="36">
        <v>10</v>
      </c>
      <c r="J14" s="31">
        <v>8</v>
      </c>
      <c r="K14" s="31">
        <v>10</v>
      </c>
      <c r="L14" s="31">
        <v>7</v>
      </c>
      <c r="M14" s="31">
        <v>16</v>
      </c>
      <c r="N14" s="31">
        <v>1</v>
      </c>
      <c r="O14" s="31">
        <v>20</v>
      </c>
      <c r="P14" s="31">
        <v>18</v>
      </c>
      <c r="Q14" s="31">
        <v>6</v>
      </c>
      <c r="R14" s="31">
        <v>17</v>
      </c>
      <c r="S14" s="31">
        <v>21</v>
      </c>
      <c r="T14" s="31">
        <v>13</v>
      </c>
      <c r="U14" s="31">
        <v>16</v>
      </c>
      <c r="V14" s="31">
        <v>12</v>
      </c>
      <c r="W14" s="31">
        <v>6</v>
      </c>
      <c r="X14" s="31">
        <v>22</v>
      </c>
      <c r="Y14" s="31">
        <v>5</v>
      </c>
      <c r="Z14" s="31">
        <v>18</v>
      </c>
      <c r="AA14" s="31">
        <v>12</v>
      </c>
      <c r="AB14" s="37">
        <v>7</v>
      </c>
    </row>
    <row r="15" spans="1:30" x14ac:dyDescent="0.45">
      <c r="A15" s="19">
        <v>11</v>
      </c>
      <c r="B15" s="31">
        <v>0</v>
      </c>
      <c r="C15" s="33">
        <v>0</v>
      </c>
      <c r="D15" s="32">
        <v>0</v>
      </c>
      <c r="E15" s="33">
        <v>0</v>
      </c>
      <c r="F15" s="32">
        <v>0</v>
      </c>
      <c r="G15" s="40">
        <v>1</v>
      </c>
      <c r="H15" s="18"/>
      <c r="I15" s="36">
        <v>11</v>
      </c>
      <c r="J15" s="31">
        <v>6</v>
      </c>
      <c r="K15" s="31">
        <v>6</v>
      </c>
      <c r="L15" s="31">
        <v>4</v>
      </c>
      <c r="M15" s="31">
        <v>4</v>
      </c>
      <c r="N15" s="31">
        <v>23</v>
      </c>
      <c r="O15" s="31">
        <v>1</v>
      </c>
      <c r="P15" s="31">
        <v>6</v>
      </c>
      <c r="Q15" s="31">
        <v>10</v>
      </c>
      <c r="R15" s="31">
        <v>2</v>
      </c>
      <c r="S15" s="31">
        <v>2</v>
      </c>
      <c r="T15" s="31">
        <v>16</v>
      </c>
      <c r="U15" s="31">
        <v>7</v>
      </c>
      <c r="V15" s="31">
        <v>2</v>
      </c>
      <c r="W15" s="31">
        <v>10</v>
      </c>
      <c r="X15" s="31">
        <v>1</v>
      </c>
      <c r="Y15" s="31">
        <v>11</v>
      </c>
      <c r="Z15" s="31">
        <v>17</v>
      </c>
      <c r="AA15" s="31">
        <v>13</v>
      </c>
      <c r="AB15" s="37">
        <v>4</v>
      </c>
    </row>
    <row r="16" spans="1:30" x14ac:dyDescent="0.45">
      <c r="A16" s="19">
        <v>12</v>
      </c>
      <c r="B16" s="31">
        <v>0</v>
      </c>
      <c r="C16" s="33">
        <v>0</v>
      </c>
      <c r="D16" s="32">
        <v>1</v>
      </c>
      <c r="E16" s="33">
        <v>0</v>
      </c>
      <c r="F16" s="32">
        <v>1</v>
      </c>
      <c r="G16" s="40">
        <v>0</v>
      </c>
      <c r="H16" s="18"/>
      <c r="I16" s="36">
        <v>12</v>
      </c>
      <c r="J16" s="31">
        <v>9</v>
      </c>
      <c r="K16" s="31">
        <v>18</v>
      </c>
      <c r="L16" s="31">
        <v>24</v>
      </c>
      <c r="M16" s="31">
        <v>8</v>
      </c>
      <c r="N16" s="31">
        <v>27</v>
      </c>
      <c r="O16" s="31">
        <v>18</v>
      </c>
      <c r="P16" s="31">
        <v>8</v>
      </c>
      <c r="Q16" s="31">
        <v>14</v>
      </c>
      <c r="R16" s="31">
        <v>10</v>
      </c>
      <c r="S16" s="31">
        <v>11</v>
      </c>
      <c r="T16" s="31">
        <v>5</v>
      </c>
      <c r="U16" s="31">
        <v>5</v>
      </c>
      <c r="V16" s="31">
        <v>10</v>
      </c>
      <c r="W16" s="31">
        <v>17</v>
      </c>
      <c r="X16" s="31">
        <v>14</v>
      </c>
      <c r="Y16" s="31">
        <v>18</v>
      </c>
      <c r="Z16" s="31">
        <v>5</v>
      </c>
      <c r="AA16" s="31">
        <v>11</v>
      </c>
      <c r="AB16" s="37">
        <v>13</v>
      </c>
    </row>
    <row r="17" spans="1:30" x14ac:dyDescent="0.45">
      <c r="A17" s="19">
        <v>13</v>
      </c>
      <c r="B17" s="31">
        <v>0</v>
      </c>
      <c r="C17" s="33">
        <v>0</v>
      </c>
      <c r="D17" s="32">
        <v>0</v>
      </c>
      <c r="E17" s="33">
        <v>1</v>
      </c>
      <c r="F17" s="32">
        <v>1</v>
      </c>
      <c r="G17" s="40">
        <v>0</v>
      </c>
      <c r="H17" s="18"/>
      <c r="I17" s="36">
        <v>13</v>
      </c>
      <c r="J17" s="31">
        <v>11</v>
      </c>
      <c r="K17" s="31">
        <v>19</v>
      </c>
      <c r="L17" s="31">
        <v>21</v>
      </c>
      <c r="M17" s="31">
        <v>9</v>
      </c>
      <c r="N17" s="31">
        <v>24</v>
      </c>
      <c r="O17" s="31">
        <v>21</v>
      </c>
      <c r="P17" s="31">
        <v>4</v>
      </c>
      <c r="Q17" s="31">
        <v>20</v>
      </c>
      <c r="R17" s="31">
        <v>12</v>
      </c>
      <c r="S17" s="31">
        <v>16</v>
      </c>
      <c r="T17" s="31">
        <v>2</v>
      </c>
      <c r="U17" s="31">
        <v>8</v>
      </c>
      <c r="V17" s="31">
        <v>8</v>
      </c>
      <c r="W17" s="31">
        <v>19</v>
      </c>
      <c r="X17" s="31">
        <v>9</v>
      </c>
      <c r="Y17" s="31">
        <v>24</v>
      </c>
      <c r="Z17" s="31">
        <v>2</v>
      </c>
      <c r="AA17" s="31">
        <v>15</v>
      </c>
      <c r="AB17" s="37">
        <v>5</v>
      </c>
    </row>
    <row r="18" spans="1:30" x14ac:dyDescent="0.45">
      <c r="A18" s="19">
        <v>14</v>
      </c>
      <c r="B18" s="31">
        <v>1</v>
      </c>
      <c r="C18" s="33">
        <v>0</v>
      </c>
      <c r="D18" s="32">
        <v>0</v>
      </c>
      <c r="E18" s="33">
        <v>0</v>
      </c>
      <c r="F18" s="32">
        <v>1</v>
      </c>
      <c r="G18" s="40">
        <v>0</v>
      </c>
      <c r="H18" s="18"/>
      <c r="I18" s="36">
        <v>14</v>
      </c>
      <c r="J18" s="31">
        <v>22</v>
      </c>
      <c r="K18" s="31">
        <v>15</v>
      </c>
      <c r="L18" s="31">
        <v>14</v>
      </c>
      <c r="M18" s="31">
        <v>13</v>
      </c>
      <c r="N18" s="31">
        <v>17</v>
      </c>
      <c r="O18" s="31">
        <v>13</v>
      </c>
      <c r="P18" s="31">
        <v>9</v>
      </c>
      <c r="Q18" s="31">
        <v>26</v>
      </c>
      <c r="R18" s="31">
        <v>18</v>
      </c>
      <c r="S18" s="31">
        <v>10</v>
      </c>
      <c r="T18" s="31">
        <v>6</v>
      </c>
      <c r="U18" s="31">
        <v>14</v>
      </c>
      <c r="V18" s="31">
        <v>24</v>
      </c>
      <c r="W18" s="31">
        <v>21</v>
      </c>
      <c r="X18" s="31">
        <v>15</v>
      </c>
      <c r="Y18" s="31">
        <v>22</v>
      </c>
      <c r="Z18" s="31">
        <v>3</v>
      </c>
      <c r="AA18" s="31">
        <v>10</v>
      </c>
      <c r="AB18" s="37">
        <v>25</v>
      </c>
      <c r="AD18" s="1"/>
    </row>
    <row r="19" spans="1:30" x14ac:dyDescent="0.45">
      <c r="A19" s="19">
        <v>15</v>
      </c>
      <c r="B19" s="31">
        <v>0</v>
      </c>
      <c r="C19" s="33">
        <v>0</v>
      </c>
      <c r="D19" s="32">
        <v>1</v>
      </c>
      <c r="E19" s="33">
        <v>0</v>
      </c>
      <c r="F19" s="32">
        <v>0</v>
      </c>
      <c r="G19" s="40">
        <v>1</v>
      </c>
      <c r="H19" s="18"/>
      <c r="I19" s="36">
        <v>15</v>
      </c>
      <c r="J19" s="31">
        <v>10</v>
      </c>
      <c r="K19" s="31">
        <v>16</v>
      </c>
      <c r="L19" s="31">
        <v>18</v>
      </c>
      <c r="M19" s="31">
        <v>10</v>
      </c>
      <c r="N19" s="31">
        <v>25</v>
      </c>
      <c r="O19" s="31">
        <v>7</v>
      </c>
      <c r="P19" s="31">
        <v>14</v>
      </c>
      <c r="Q19" s="31">
        <v>7</v>
      </c>
      <c r="R19" s="31">
        <v>5</v>
      </c>
      <c r="S19" s="31">
        <v>9</v>
      </c>
      <c r="T19" s="31">
        <v>23</v>
      </c>
      <c r="U19" s="31">
        <v>10</v>
      </c>
      <c r="V19" s="31">
        <v>7</v>
      </c>
      <c r="W19" s="31">
        <v>14</v>
      </c>
      <c r="X19" s="31">
        <v>5</v>
      </c>
      <c r="Y19" s="31">
        <v>15</v>
      </c>
      <c r="Z19" s="31">
        <v>23</v>
      </c>
      <c r="AA19" s="31">
        <v>19</v>
      </c>
      <c r="AB19" s="37">
        <v>9</v>
      </c>
    </row>
    <row r="20" spans="1:30" x14ac:dyDescent="0.45">
      <c r="A20" s="19">
        <v>16</v>
      </c>
      <c r="B20" s="31">
        <v>0</v>
      </c>
      <c r="C20" s="33">
        <v>0</v>
      </c>
      <c r="D20" s="32">
        <v>0</v>
      </c>
      <c r="E20" s="33">
        <v>1</v>
      </c>
      <c r="F20" s="32">
        <v>0</v>
      </c>
      <c r="G20" s="40">
        <v>1</v>
      </c>
      <c r="H20" s="18"/>
      <c r="I20" s="36">
        <v>16</v>
      </c>
      <c r="J20" s="31">
        <v>12</v>
      </c>
      <c r="K20" s="31">
        <v>17</v>
      </c>
      <c r="L20" s="31">
        <v>16</v>
      </c>
      <c r="M20" s="31">
        <v>12</v>
      </c>
      <c r="N20" s="31">
        <v>20</v>
      </c>
      <c r="O20" s="31">
        <v>9</v>
      </c>
      <c r="P20" s="31">
        <v>10</v>
      </c>
      <c r="Q20" s="31">
        <v>11</v>
      </c>
      <c r="R20" s="31">
        <v>8</v>
      </c>
      <c r="S20" s="31">
        <v>13</v>
      </c>
      <c r="T20" s="31">
        <v>18</v>
      </c>
      <c r="U20" s="31">
        <v>12</v>
      </c>
      <c r="V20" s="31">
        <v>4</v>
      </c>
      <c r="W20" s="31">
        <v>16</v>
      </c>
      <c r="X20" s="31">
        <v>2</v>
      </c>
      <c r="Y20" s="31">
        <v>20</v>
      </c>
      <c r="Z20" s="31">
        <v>19</v>
      </c>
      <c r="AA20" s="31">
        <v>22</v>
      </c>
      <c r="AB20" s="37">
        <v>3</v>
      </c>
    </row>
    <row r="21" spans="1:30" x14ac:dyDescent="0.45">
      <c r="A21" s="19">
        <v>17</v>
      </c>
      <c r="B21" s="33">
        <v>1</v>
      </c>
      <c r="C21" s="31">
        <v>0</v>
      </c>
      <c r="D21" s="32">
        <v>0</v>
      </c>
      <c r="E21" s="33">
        <v>0</v>
      </c>
      <c r="F21" s="32">
        <v>0</v>
      </c>
      <c r="G21" s="40">
        <v>1</v>
      </c>
      <c r="H21" s="18"/>
      <c r="I21" s="36">
        <v>17</v>
      </c>
      <c r="J21" s="31">
        <v>23</v>
      </c>
      <c r="K21" s="31">
        <v>13</v>
      </c>
      <c r="L21" s="31">
        <v>8</v>
      </c>
      <c r="M21" s="31">
        <v>18</v>
      </c>
      <c r="N21" s="31">
        <v>10</v>
      </c>
      <c r="O21" s="31">
        <v>4</v>
      </c>
      <c r="P21" s="31">
        <v>17</v>
      </c>
      <c r="Q21" s="31">
        <v>22</v>
      </c>
      <c r="R21" s="31">
        <v>14</v>
      </c>
      <c r="S21" s="31">
        <v>8</v>
      </c>
      <c r="T21" s="31">
        <v>24</v>
      </c>
      <c r="U21" s="31">
        <v>19</v>
      </c>
      <c r="V21" s="31">
        <v>19</v>
      </c>
      <c r="W21" s="31">
        <v>20</v>
      </c>
      <c r="X21" s="31">
        <v>6</v>
      </c>
      <c r="Y21" s="31">
        <v>19</v>
      </c>
      <c r="Z21" s="31">
        <v>20</v>
      </c>
      <c r="AA21" s="31">
        <v>17</v>
      </c>
      <c r="AB21" s="37">
        <v>22</v>
      </c>
    </row>
    <row r="22" spans="1:30" x14ac:dyDescent="0.45">
      <c r="A22" s="19">
        <v>18</v>
      </c>
      <c r="B22" s="33">
        <v>1</v>
      </c>
      <c r="C22" s="31">
        <v>0</v>
      </c>
      <c r="D22" s="32">
        <v>1</v>
      </c>
      <c r="E22" s="33">
        <v>0</v>
      </c>
      <c r="F22" s="32">
        <v>1</v>
      </c>
      <c r="G22" s="40">
        <v>0</v>
      </c>
      <c r="H22" s="18"/>
      <c r="I22" s="36">
        <v>18</v>
      </c>
      <c r="J22" s="31">
        <v>24</v>
      </c>
      <c r="K22" s="31">
        <v>24</v>
      </c>
      <c r="L22" s="31">
        <v>27</v>
      </c>
      <c r="M22" s="31">
        <v>22</v>
      </c>
      <c r="N22" s="31">
        <v>21</v>
      </c>
      <c r="O22" s="31">
        <v>26</v>
      </c>
      <c r="P22" s="31">
        <v>19</v>
      </c>
      <c r="Q22" s="31">
        <v>25</v>
      </c>
      <c r="R22" s="31">
        <v>26</v>
      </c>
      <c r="S22" s="31">
        <v>20</v>
      </c>
      <c r="T22" s="31">
        <v>11</v>
      </c>
      <c r="U22" s="31">
        <v>17</v>
      </c>
      <c r="V22" s="31">
        <v>27</v>
      </c>
      <c r="W22" s="31">
        <v>26</v>
      </c>
      <c r="X22" s="31">
        <v>21</v>
      </c>
      <c r="Y22" s="31">
        <v>25</v>
      </c>
      <c r="Z22" s="31">
        <v>6</v>
      </c>
      <c r="AA22" s="31">
        <v>16</v>
      </c>
      <c r="AB22" s="37">
        <v>27</v>
      </c>
    </row>
    <row r="23" spans="1:30" x14ac:dyDescent="0.45">
      <c r="A23" s="19">
        <v>19</v>
      </c>
      <c r="B23" s="33">
        <v>0</v>
      </c>
      <c r="C23" s="31">
        <v>1</v>
      </c>
      <c r="D23" s="32">
        <v>0</v>
      </c>
      <c r="E23" s="33">
        <v>0</v>
      </c>
      <c r="F23" s="32">
        <v>1</v>
      </c>
      <c r="G23" s="40">
        <v>0</v>
      </c>
      <c r="H23" s="18"/>
      <c r="I23" s="36">
        <v>19</v>
      </c>
      <c r="J23" s="31">
        <v>13</v>
      </c>
      <c r="K23" s="31">
        <v>14</v>
      </c>
      <c r="L23" s="31">
        <v>11</v>
      </c>
      <c r="M23" s="31">
        <v>11</v>
      </c>
      <c r="N23" s="31">
        <v>13</v>
      </c>
      <c r="O23" s="31">
        <v>10</v>
      </c>
      <c r="P23" s="31">
        <v>15</v>
      </c>
      <c r="Q23" s="31">
        <v>21</v>
      </c>
      <c r="R23" s="31">
        <v>13</v>
      </c>
      <c r="S23" s="31">
        <v>15</v>
      </c>
      <c r="T23" s="31">
        <v>3</v>
      </c>
      <c r="U23" s="31">
        <v>20</v>
      </c>
      <c r="V23" s="31">
        <v>15</v>
      </c>
      <c r="W23" s="31">
        <v>3</v>
      </c>
      <c r="X23" s="31">
        <v>24</v>
      </c>
      <c r="Y23" s="31">
        <v>12</v>
      </c>
      <c r="Z23" s="31">
        <v>7</v>
      </c>
      <c r="AA23" s="31">
        <v>14</v>
      </c>
      <c r="AB23" s="37">
        <v>16</v>
      </c>
    </row>
    <row r="24" spans="1:30" x14ac:dyDescent="0.45">
      <c r="A24" s="19">
        <v>20</v>
      </c>
      <c r="B24" s="33">
        <v>1</v>
      </c>
      <c r="C24" s="31">
        <v>0</v>
      </c>
      <c r="D24" s="32">
        <v>0</v>
      </c>
      <c r="E24" s="33">
        <v>1</v>
      </c>
      <c r="F24" s="32">
        <v>1</v>
      </c>
      <c r="G24" s="40">
        <v>0</v>
      </c>
      <c r="H24" s="18"/>
      <c r="I24" s="36">
        <v>20</v>
      </c>
      <c r="J24" s="31">
        <v>26</v>
      </c>
      <c r="K24" s="31">
        <v>27</v>
      </c>
      <c r="L24" s="31">
        <v>25</v>
      </c>
      <c r="M24" s="31">
        <v>24</v>
      </c>
      <c r="N24" s="31">
        <v>14</v>
      </c>
      <c r="O24" s="31">
        <v>27</v>
      </c>
      <c r="P24" s="31">
        <v>13</v>
      </c>
      <c r="Q24" s="31">
        <v>27</v>
      </c>
      <c r="R24" s="31">
        <v>27</v>
      </c>
      <c r="S24" s="31">
        <v>25</v>
      </c>
      <c r="T24" s="31">
        <v>7</v>
      </c>
      <c r="U24" s="31">
        <v>18</v>
      </c>
      <c r="V24" s="31">
        <v>26</v>
      </c>
      <c r="W24" s="31">
        <v>27</v>
      </c>
      <c r="X24" s="31">
        <v>17</v>
      </c>
      <c r="Y24" s="31">
        <v>27</v>
      </c>
      <c r="Z24" s="31">
        <v>4</v>
      </c>
      <c r="AA24" s="31">
        <v>18</v>
      </c>
      <c r="AB24" s="37">
        <v>23</v>
      </c>
    </row>
    <row r="25" spans="1:30" x14ac:dyDescent="0.45">
      <c r="A25" s="19">
        <v>21</v>
      </c>
      <c r="B25" s="33">
        <v>1</v>
      </c>
      <c r="C25" s="31">
        <v>0</v>
      </c>
      <c r="D25" s="32">
        <v>1</v>
      </c>
      <c r="E25" s="33">
        <v>0</v>
      </c>
      <c r="F25" s="32">
        <v>0</v>
      </c>
      <c r="G25" s="40">
        <v>1</v>
      </c>
      <c r="H25" s="18"/>
      <c r="I25" s="36">
        <v>21</v>
      </c>
      <c r="J25" s="31">
        <v>25</v>
      </c>
      <c r="K25" s="31">
        <v>21</v>
      </c>
      <c r="L25" s="31">
        <v>23</v>
      </c>
      <c r="M25" s="31">
        <v>26</v>
      </c>
      <c r="N25" s="31">
        <v>15</v>
      </c>
      <c r="O25" s="31">
        <v>16</v>
      </c>
      <c r="P25" s="31">
        <v>25</v>
      </c>
      <c r="Q25" s="31">
        <v>18</v>
      </c>
      <c r="R25" s="31">
        <v>22</v>
      </c>
      <c r="S25" s="31">
        <v>19</v>
      </c>
      <c r="T25" s="31">
        <v>27</v>
      </c>
      <c r="U25" s="31">
        <v>21</v>
      </c>
      <c r="V25" s="31">
        <v>25</v>
      </c>
      <c r="W25" s="31">
        <v>23</v>
      </c>
      <c r="X25" s="31">
        <v>12</v>
      </c>
      <c r="Y25" s="31">
        <v>23</v>
      </c>
      <c r="Z25" s="31">
        <v>24</v>
      </c>
      <c r="AA25" s="31">
        <v>23</v>
      </c>
      <c r="AB25" s="37">
        <v>26</v>
      </c>
    </row>
    <row r="26" spans="1:30" x14ac:dyDescent="0.45">
      <c r="A26" s="19">
        <v>22</v>
      </c>
      <c r="B26" s="33">
        <v>0</v>
      </c>
      <c r="C26" s="31">
        <v>1</v>
      </c>
      <c r="D26" s="32">
        <v>0</v>
      </c>
      <c r="E26" s="33">
        <v>0</v>
      </c>
      <c r="F26" s="32">
        <v>0</v>
      </c>
      <c r="G26" s="40">
        <v>1</v>
      </c>
      <c r="H26" s="18"/>
      <c r="I26" s="36">
        <v>22</v>
      </c>
      <c r="J26" s="31">
        <v>14</v>
      </c>
      <c r="K26" s="31">
        <v>12</v>
      </c>
      <c r="L26" s="31">
        <v>5</v>
      </c>
      <c r="M26" s="31">
        <v>15</v>
      </c>
      <c r="N26" s="31">
        <v>7</v>
      </c>
      <c r="O26" s="31">
        <v>3</v>
      </c>
      <c r="P26" s="31">
        <v>23</v>
      </c>
      <c r="Q26" s="31">
        <v>13</v>
      </c>
      <c r="R26" s="31">
        <v>9</v>
      </c>
      <c r="S26" s="31">
        <v>12</v>
      </c>
      <c r="T26" s="31">
        <v>20</v>
      </c>
      <c r="U26" s="31">
        <v>24</v>
      </c>
      <c r="V26" s="31">
        <v>11</v>
      </c>
      <c r="W26" s="31">
        <v>2</v>
      </c>
      <c r="X26" s="31">
        <v>16</v>
      </c>
      <c r="Y26" s="31">
        <v>9</v>
      </c>
      <c r="Z26" s="31">
        <v>25</v>
      </c>
      <c r="AA26" s="31">
        <v>21</v>
      </c>
      <c r="AB26" s="37">
        <v>12</v>
      </c>
    </row>
    <row r="27" spans="1:30" x14ac:dyDescent="0.45">
      <c r="A27" s="19">
        <v>23</v>
      </c>
      <c r="B27" s="33">
        <v>0</v>
      </c>
      <c r="C27" s="31">
        <v>1</v>
      </c>
      <c r="D27" s="32">
        <v>1</v>
      </c>
      <c r="E27" s="33">
        <v>0</v>
      </c>
      <c r="F27" s="32">
        <v>1</v>
      </c>
      <c r="G27" s="40">
        <v>0</v>
      </c>
      <c r="H27" s="18"/>
      <c r="I27" s="36">
        <v>23</v>
      </c>
      <c r="J27" s="31">
        <v>16</v>
      </c>
      <c r="K27" s="31">
        <v>22</v>
      </c>
      <c r="L27" s="31">
        <v>26</v>
      </c>
      <c r="M27" s="31">
        <v>20</v>
      </c>
      <c r="N27" s="31">
        <v>18</v>
      </c>
      <c r="O27" s="31">
        <v>23</v>
      </c>
      <c r="P27" s="31">
        <v>24</v>
      </c>
      <c r="Q27" s="31">
        <v>17</v>
      </c>
      <c r="R27" s="31">
        <v>21</v>
      </c>
      <c r="S27" s="31">
        <v>24</v>
      </c>
      <c r="T27" s="31">
        <v>8</v>
      </c>
      <c r="U27" s="31">
        <v>22</v>
      </c>
      <c r="V27" s="31">
        <v>20</v>
      </c>
      <c r="W27" s="31">
        <v>8</v>
      </c>
      <c r="X27" s="31">
        <v>27</v>
      </c>
      <c r="Y27" s="31">
        <v>16</v>
      </c>
      <c r="Z27" s="31">
        <v>9</v>
      </c>
      <c r="AA27" s="31">
        <v>20</v>
      </c>
      <c r="AB27" s="37">
        <v>21</v>
      </c>
      <c r="AD27" s="1"/>
    </row>
    <row r="28" spans="1:30" x14ac:dyDescent="0.45">
      <c r="A28" s="19">
        <v>24</v>
      </c>
      <c r="B28" s="31">
        <v>1</v>
      </c>
      <c r="C28" s="33">
        <v>0</v>
      </c>
      <c r="D28" s="32">
        <v>0</v>
      </c>
      <c r="E28" s="33">
        <v>1</v>
      </c>
      <c r="F28" s="32">
        <v>0</v>
      </c>
      <c r="G28" s="40">
        <v>1</v>
      </c>
      <c r="H28" s="18"/>
      <c r="I28" s="36">
        <v>24</v>
      </c>
      <c r="J28" s="31">
        <v>27</v>
      </c>
      <c r="K28" s="31">
        <v>25</v>
      </c>
      <c r="L28" s="31">
        <v>19</v>
      </c>
      <c r="M28" s="31">
        <v>27</v>
      </c>
      <c r="N28" s="31">
        <v>8</v>
      </c>
      <c r="O28" s="31">
        <v>19</v>
      </c>
      <c r="P28" s="31">
        <v>21</v>
      </c>
      <c r="Q28" s="31">
        <v>24</v>
      </c>
      <c r="R28" s="31">
        <v>25</v>
      </c>
      <c r="S28" s="31">
        <v>23</v>
      </c>
      <c r="T28" s="31">
        <v>25</v>
      </c>
      <c r="U28" s="31">
        <v>23</v>
      </c>
      <c r="V28" s="31">
        <v>22</v>
      </c>
      <c r="W28" s="31">
        <v>25</v>
      </c>
      <c r="X28" s="31">
        <v>8</v>
      </c>
      <c r="Y28" s="31">
        <v>26</v>
      </c>
      <c r="Z28" s="31">
        <v>21</v>
      </c>
      <c r="AA28" s="31">
        <v>25</v>
      </c>
      <c r="AB28" s="37">
        <v>20</v>
      </c>
    </row>
    <row r="29" spans="1:30" x14ac:dyDescent="0.45">
      <c r="A29" s="19">
        <v>25</v>
      </c>
      <c r="B29" s="33">
        <v>0</v>
      </c>
      <c r="C29" s="31">
        <v>1</v>
      </c>
      <c r="D29" s="32">
        <v>0</v>
      </c>
      <c r="E29" s="33">
        <v>1</v>
      </c>
      <c r="F29" s="32">
        <v>1</v>
      </c>
      <c r="G29" s="40">
        <v>0</v>
      </c>
      <c r="H29" s="18"/>
      <c r="I29" s="36">
        <v>25</v>
      </c>
      <c r="J29" s="31">
        <v>18</v>
      </c>
      <c r="K29" s="31">
        <v>26</v>
      </c>
      <c r="L29" s="31">
        <v>22</v>
      </c>
      <c r="M29" s="31">
        <v>21</v>
      </c>
      <c r="N29" s="31">
        <v>11</v>
      </c>
      <c r="O29" s="31">
        <v>25</v>
      </c>
      <c r="P29" s="31">
        <v>20</v>
      </c>
      <c r="Q29" s="31">
        <v>23</v>
      </c>
      <c r="R29" s="31">
        <v>24</v>
      </c>
      <c r="S29" s="31">
        <v>27</v>
      </c>
      <c r="T29" s="31">
        <v>4</v>
      </c>
      <c r="U29" s="31">
        <v>25</v>
      </c>
      <c r="V29" s="31">
        <v>17</v>
      </c>
      <c r="W29" s="31">
        <v>11</v>
      </c>
      <c r="X29" s="31">
        <v>25</v>
      </c>
      <c r="Y29" s="31">
        <v>21</v>
      </c>
      <c r="Z29" s="31">
        <v>8</v>
      </c>
      <c r="AA29" s="31">
        <v>24</v>
      </c>
      <c r="AB29" s="37">
        <v>14</v>
      </c>
    </row>
    <row r="30" spans="1:30" x14ac:dyDescent="0.45">
      <c r="A30" s="19">
        <v>26</v>
      </c>
      <c r="B30" s="31">
        <v>0</v>
      </c>
      <c r="C30" s="33">
        <v>1</v>
      </c>
      <c r="D30" s="32">
        <v>1</v>
      </c>
      <c r="E30" s="33">
        <v>0</v>
      </c>
      <c r="F30" s="32">
        <v>0</v>
      </c>
      <c r="G30" s="40">
        <v>1</v>
      </c>
      <c r="H30" s="18"/>
      <c r="I30" s="36">
        <v>26</v>
      </c>
      <c r="J30" s="31">
        <v>17</v>
      </c>
      <c r="K30" s="31">
        <v>20</v>
      </c>
      <c r="L30" s="31">
        <v>20</v>
      </c>
      <c r="M30" s="31">
        <v>23</v>
      </c>
      <c r="N30" s="31">
        <v>12</v>
      </c>
      <c r="O30" s="31">
        <v>11</v>
      </c>
      <c r="P30" s="31">
        <v>27</v>
      </c>
      <c r="Q30" s="31">
        <v>9</v>
      </c>
      <c r="R30" s="31">
        <v>16</v>
      </c>
      <c r="S30" s="31">
        <v>22</v>
      </c>
      <c r="T30" s="31">
        <v>26</v>
      </c>
      <c r="U30" s="31">
        <v>26</v>
      </c>
      <c r="V30" s="31">
        <v>16</v>
      </c>
      <c r="W30" s="31">
        <v>5</v>
      </c>
      <c r="X30" s="31">
        <v>23</v>
      </c>
      <c r="Y30" s="31">
        <v>13</v>
      </c>
      <c r="Z30" s="31">
        <v>27</v>
      </c>
      <c r="AA30" s="31">
        <v>26</v>
      </c>
      <c r="AB30" s="37">
        <v>17</v>
      </c>
    </row>
    <row r="31" spans="1:30" x14ac:dyDescent="0.45">
      <c r="A31" s="20">
        <v>27</v>
      </c>
      <c r="B31" s="34">
        <v>0</v>
      </c>
      <c r="C31" s="34">
        <v>1</v>
      </c>
      <c r="D31" s="34">
        <v>0</v>
      </c>
      <c r="E31" s="34">
        <v>1</v>
      </c>
      <c r="F31" s="34">
        <v>0</v>
      </c>
      <c r="G31" s="41">
        <v>1</v>
      </c>
      <c r="H31" s="18"/>
      <c r="I31" s="38">
        <v>27</v>
      </c>
      <c r="J31" s="34">
        <v>20</v>
      </c>
      <c r="K31" s="34">
        <v>23</v>
      </c>
      <c r="L31" s="34">
        <v>17</v>
      </c>
      <c r="M31" s="34">
        <v>25</v>
      </c>
      <c r="N31" s="34">
        <v>4</v>
      </c>
      <c r="O31" s="34">
        <v>15</v>
      </c>
      <c r="P31" s="34">
        <v>26</v>
      </c>
      <c r="Q31" s="34">
        <v>16</v>
      </c>
      <c r="R31" s="34">
        <v>19</v>
      </c>
      <c r="S31" s="34">
        <v>26</v>
      </c>
      <c r="T31" s="34">
        <v>21</v>
      </c>
      <c r="U31" s="34">
        <v>27</v>
      </c>
      <c r="V31" s="34">
        <v>13</v>
      </c>
      <c r="W31" s="34">
        <v>7</v>
      </c>
      <c r="X31" s="34">
        <v>18</v>
      </c>
      <c r="Y31" s="34">
        <v>17</v>
      </c>
      <c r="Z31" s="34">
        <v>26</v>
      </c>
      <c r="AA31" s="34">
        <v>27</v>
      </c>
      <c r="AB31" s="39">
        <v>11</v>
      </c>
    </row>
    <row r="33" spans="1:60" x14ac:dyDescent="0.45">
      <c r="G33" s="46" t="s">
        <v>10</v>
      </c>
      <c r="H33" s="49" t="str">
        <f>B4</f>
        <v>2160 P</v>
      </c>
      <c r="I33" s="48">
        <v>5.444444444444442</v>
      </c>
      <c r="J33" s="42">
        <v>15.888888888888888</v>
      </c>
      <c r="K33" s="42">
        <v>6.1111111111111089</v>
      </c>
      <c r="L33" s="42">
        <v>4.1111111111111081</v>
      </c>
      <c r="M33" s="42">
        <v>13.22222222222222</v>
      </c>
      <c r="N33" s="42">
        <v>-11.111111111111116</v>
      </c>
      <c r="O33" s="42">
        <v>7.6666666666666643</v>
      </c>
      <c r="P33" s="42">
        <v>9.4444444444444411</v>
      </c>
      <c r="Q33" s="42">
        <v>9.777777777777775</v>
      </c>
      <c r="R33" s="42">
        <v>14.999999999999996</v>
      </c>
      <c r="S33" s="42">
        <v>8.2222222222222214</v>
      </c>
      <c r="T33" s="42">
        <v>6.2222222222222223</v>
      </c>
      <c r="U33" s="42">
        <v>9.5555555555555536</v>
      </c>
      <c r="V33" s="42">
        <v>17.666666666666664</v>
      </c>
      <c r="W33" s="42">
        <v>8.9999999999999947</v>
      </c>
      <c r="X33" s="42">
        <v>7.4444444444444429</v>
      </c>
      <c r="Y33" s="42">
        <v>5.6666666666666607</v>
      </c>
      <c r="Z33" s="42">
        <v>1.7777777777777786</v>
      </c>
      <c r="AA33" s="42">
        <v>3.2222222222222188</v>
      </c>
      <c r="AB33" s="42">
        <v>16.999999999999993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x14ac:dyDescent="0.45">
      <c r="A34" s="1"/>
      <c r="G34" s="47"/>
      <c r="H34" s="50" t="str">
        <f>C4</f>
        <v>4000 P</v>
      </c>
      <c r="I34" s="48">
        <v>9.5555555555555554</v>
      </c>
      <c r="J34" s="42">
        <v>6.4444444444444446</v>
      </c>
      <c r="K34" s="42">
        <v>4.8888888888888884</v>
      </c>
      <c r="L34" s="42">
        <v>1.5555555555555549</v>
      </c>
      <c r="M34" s="42">
        <v>10.777777777777777</v>
      </c>
      <c r="N34" s="42">
        <v>-14.222222222222232</v>
      </c>
      <c r="O34" s="42">
        <v>4.333333333333333</v>
      </c>
      <c r="P34" s="42">
        <v>14.888888888888888</v>
      </c>
      <c r="Q34" s="42">
        <v>2.5555555555555545</v>
      </c>
      <c r="R34" s="42">
        <v>10.000000000000004</v>
      </c>
      <c r="S34" s="42">
        <v>11.444444444444446</v>
      </c>
      <c r="T34" s="42">
        <v>3.1111111111111129</v>
      </c>
      <c r="U34" s="42">
        <v>15.111111111111112</v>
      </c>
      <c r="V34" s="42">
        <v>9</v>
      </c>
      <c r="W34" s="42">
        <v>-8.6666666666666732</v>
      </c>
      <c r="X34" s="42">
        <v>16.222222222222229</v>
      </c>
      <c r="Y34" s="42">
        <v>-2.0000000000000027</v>
      </c>
      <c r="Z34" s="42">
        <v>6.222222222222225</v>
      </c>
      <c r="AA34" s="42">
        <v>6.777777777777775</v>
      </c>
      <c r="AB34" s="42">
        <v>8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x14ac:dyDescent="0.45">
      <c r="G35" s="47"/>
      <c r="H35" s="50" t="str">
        <f>D4</f>
        <v>55 in</v>
      </c>
      <c r="I35" s="48">
        <v>3.2222222222222188</v>
      </c>
      <c r="J35" s="42">
        <v>2.8888888888888862</v>
      </c>
      <c r="K35" s="42">
        <v>7.6666666666666625</v>
      </c>
      <c r="L35" s="42">
        <v>13.222222222222218</v>
      </c>
      <c r="M35" s="42">
        <v>7.3333333333333304</v>
      </c>
      <c r="N35" s="42">
        <v>3.666666666666667</v>
      </c>
      <c r="O35" s="42">
        <v>11.111111111111107</v>
      </c>
      <c r="P35" s="42">
        <v>7.5555555555555527</v>
      </c>
      <c r="Q35" s="42">
        <v>-3.3333333333333339</v>
      </c>
      <c r="R35" s="42">
        <v>6.7777777777777732</v>
      </c>
      <c r="S35" s="42">
        <v>8.888888888888884</v>
      </c>
      <c r="T35" s="42">
        <v>5.4444444444444411</v>
      </c>
      <c r="U35" s="42">
        <v>2.1111111111111094</v>
      </c>
      <c r="V35" s="42">
        <v>4.6666666666666643</v>
      </c>
      <c r="W35" s="42">
        <v>4.0000000000000009</v>
      </c>
      <c r="X35" s="42">
        <v>5.9999999999999991</v>
      </c>
      <c r="Y35" s="42">
        <v>3.2222222222222192</v>
      </c>
      <c r="Z35" s="42">
        <v>3.7777777777777781</v>
      </c>
      <c r="AA35" s="42">
        <v>4.8888888888888866</v>
      </c>
      <c r="AB35" s="42">
        <v>4.444444444444442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x14ac:dyDescent="0.45">
      <c r="G36" s="47"/>
      <c r="H36" s="50" t="str">
        <f>E4</f>
        <v>65 in</v>
      </c>
      <c r="I36" s="48">
        <v>4.7777777777777786</v>
      </c>
      <c r="J36" s="42">
        <v>4.7777777777777795</v>
      </c>
      <c r="K36" s="42">
        <v>9.9999999999999982</v>
      </c>
      <c r="L36" s="42">
        <v>9.7777777777777768</v>
      </c>
      <c r="M36" s="42">
        <v>9.0000000000000018</v>
      </c>
      <c r="N36" s="42">
        <v>-2.3333333333333379</v>
      </c>
      <c r="O36" s="42">
        <v>13.555555555555548</v>
      </c>
      <c r="P36" s="42">
        <v>3.7777777777777786</v>
      </c>
      <c r="Q36" s="42">
        <v>1.6666666666666687</v>
      </c>
      <c r="R36" s="42">
        <v>9.2222222222222214</v>
      </c>
      <c r="S36" s="42">
        <v>12.777777777777775</v>
      </c>
      <c r="T36" s="42">
        <v>1.2222222222222237</v>
      </c>
      <c r="U36" s="42">
        <v>3.8888888888888902</v>
      </c>
      <c r="V36" s="42">
        <v>2.3333333333333348</v>
      </c>
      <c r="W36" s="42">
        <v>6.0000000000000018</v>
      </c>
      <c r="X36" s="42">
        <v>1.6666666666666674</v>
      </c>
      <c r="Y36" s="42">
        <v>6.7777777777777768</v>
      </c>
      <c r="Z36" s="42">
        <v>1.2222222222222243</v>
      </c>
      <c r="AA36" s="42">
        <v>7.4444444444444438</v>
      </c>
      <c r="AB36" s="42">
        <v>-1.7777777777777777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x14ac:dyDescent="0.45">
      <c r="G37" s="47"/>
      <c r="H37" s="50" t="str">
        <f>F4</f>
        <v>120 hz</v>
      </c>
      <c r="I37" s="48">
        <v>11.666666666666671</v>
      </c>
      <c r="J37" s="42">
        <v>7.1111111111111143</v>
      </c>
      <c r="K37" s="42">
        <v>13.222222222222227</v>
      </c>
      <c r="L37" s="42">
        <v>12.222222222222229</v>
      </c>
      <c r="M37" s="42">
        <v>4.6666666666666705</v>
      </c>
      <c r="N37" s="42">
        <v>9.7777777777777768</v>
      </c>
      <c r="O37" s="42">
        <v>5.0000000000000036</v>
      </c>
      <c r="P37" s="42">
        <v>2.1111111111111143</v>
      </c>
      <c r="Q37" s="42">
        <v>15.111111111111118</v>
      </c>
      <c r="R37" s="42">
        <v>5.5555555555555598</v>
      </c>
      <c r="S37" s="42">
        <v>6.4444444444444491</v>
      </c>
      <c r="T37" s="42">
        <v>-9.3333333333333321</v>
      </c>
      <c r="U37" s="42">
        <v>6.3333333333333366</v>
      </c>
      <c r="V37" s="42">
        <v>5.2222222222222276</v>
      </c>
      <c r="W37" s="42">
        <v>3.5555555555555562</v>
      </c>
      <c r="X37" s="42">
        <v>3.4444444444444482</v>
      </c>
      <c r="Y37" s="42">
        <v>14.777777777777782</v>
      </c>
      <c r="Z37" s="42">
        <v>-9.5555555555555589</v>
      </c>
      <c r="AA37" s="42">
        <v>9.44444444444445</v>
      </c>
      <c r="AB37" s="42">
        <v>5.5555555555555607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65" thickBot="1" x14ac:dyDescent="0.5">
      <c r="G38" s="47"/>
      <c r="H38" s="50" t="str">
        <f>G4</f>
        <v>100 hz</v>
      </c>
      <c r="I38" s="48">
        <v>14.666666666666664</v>
      </c>
      <c r="J38" s="43">
        <v>8.2222222222222197</v>
      </c>
      <c r="K38" s="43">
        <v>11.111111111111109</v>
      </c>
      <c r="L38" s="43">
        <v>6.7777777777777786</v>
      </c>
      <c r="M38" s="43">
        <v>8</v>
      </c>
      <c r="N38" s="43">
        <v>4.5555555555555527</v>
      </c>
      <c r="O38" s="43">
        <v>-4.3333333333333295</v>
      </c>
      <c r="P38" s="43">
        <v>8.2222222222222232</v>
      </c>
      <c r="Q38" s="43">
        <v>8.2222222222222214</v>
      </c>
      <c r="R38" s="43">
        <v>1.7777777777777799</v>
      </c>
      <c r="S38" s="43">
        <v>4.555555555555558</v>
      </c>
      <c r="T38" s="43">
        <v>7.6666666666666679</v>
      </c>
      <c r="U38" s="43">
        <v>10.33333333333333</v>
      </c>
      <c r="V38" s="43">
        <v>1.4444444444444478</v>
      </c>
      <c r="W38" s="43">
        <v>1.1111111111111112</v>
      </c>
      <c r="X38" s="43">
        <v>-4.1111111111111081</v>
      </c>
      <c r="Y38" s="43">
        <v>11.888888888888884</v>
      </c>
      <c r="Z38" s="43">
        <v>7.8888888888888875</v>
      </c>
      <c r="AA38" s="43">
        <v>15.888888888888888</v>
      </c>
      <c r="AB38" s="43">
        <v>2.4444444444444451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x14ac:dyDescent="0.45">
      <c r="I39" s="48"/>
    </row>
    <row r="40" spans="1:60" ht="15.75" x14ac:dyDescent="0.5">
      <c r="A40" s="77" t="s">
        <v>5</v>
      </c>
      <c r="B40" s="78"/>
      <c r="C40" s="78"/>
      <c r="D40" s="78"/>
      <c r="E40" s="78"/>
      <c r="F40" s="78"/>
      <c r="G40" s="79"/>
    </row>
    <row r="41" spans="1:60" ht="18" x14ac:dyDescent="0.55000000000000004">
      <c r="A41" s="25"/>
      <c r="B41" s="28" t="str">
        <f>B4</f>
        <v>2160 P</v>
      </c>
      <c r="C41" s="28" t="str">
        <f t="shared" ref="C41:G41" si="0">C4</f>
        <v>4000 P</v>
      </c>
      <c r="D41" s="28" t="str">
        <f t="shared" si="0"/>
        <v>55 in</v>
      </c>
      <c r="E41" s="28" t="str">
        <f t="shared" si="0"/>
        <v>65 in</v>
      </c>
      <c r="F41" s="28" t="str">
        <f t="shared" si="0"/>
        <v>120 hz</v>
      </c>
      <c r="G41" s="28" t="str">
        <f t="shared" si="0"/>
        <v>100 hz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60" ht="18" x14ac:dyDescent="0.55000000000000004">
      <c r="A42" s="4" t="s">
        <v>20</v>
      </c>
      <c r="B42" s="4">
        <v>1</v>
      </c>
      <c r="C42" s="4">
        <v>0</v>
      </c>
      <c r="D42" s="4">
        <v>0</v>
      </c>
      <c r="E42" s="4">
        <v>0</v>
      </c>
      <c r="F42" s="4">
        <v>1</v>
      </c>
      <c r="G42" s="4">
        <v>0</v>
      </c>
      <c r="H42" s="12"/>
      <c r="I42" s="2"/>
    </row>
    <row r="43" spans="1:60" ht="18" x14ac:dyDescent="0.55000000000000004">
      <c r="A43" s="20" t="s">
        <v>21</v>
      </c>
      <c r="B43" s="4">
        <v>0</v>
      </c>
      <c r="C43" s="4">
        <v>1</v>
      </c>
      <c r="D43" s="4">
        <v>1</v>
      </c>
      <c r="E43" s="4">
        <v>0</v>
      </c>
      <c r="F43" s="4">
        <v>1</v>
      </c>
      <c r="G43" s="4">
        <v>0</v>
      </c>
      <c r="H43" s="12"/>
      <c r="I43" s="2"/>
    </row>
    <row r="45" spans="1:60" ht="18" x14ac:dyDescent="0.55000000000000004">
      <c r="A45" s="80" t="s">
        <v>22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60" x14ac:dyDescent="0.45">
      <c r="H46">
        <v>1</v>
      </c>
      <c r="I46">
        <v>2</v>
      </c>
      <c r="J46">
        <v>3</v>
      </c>
      <c r="K46">
        <v>4</v>
      </c>
      <c r="L46">
        <v>5</v>
      </c>
      <c r="M46">
        <v>6</v>
      </c>
      <c r="N46">
        <v>7</v>
      </c>
      <c r="O46">
        <v>8</v>
      </c>
      <c r="P46">
        <v>9</v>
      </c>
      <c r="Q46">
        <v>10</v>
      </c>
      <c r="R46">
        <v>11</v>
      </c>
      <c r="S46">
        <v>12</v>
      </c>
      <c r="T46">
        <v>13</v>
      </c>
      <c r="U46">
        <v>14</v>
      </c>
      <c r="V46">
        <v>15</v>
      </c>
      <c r="W46">
        <v>16</v>
      </c>
      <c r="X46">
        <v>17</v>
      </c>
      <c r="Y46">
        <v>18</v>
      </c>
      <c r="Z46">
        <v>19</v>
      </c>
      <c r="AA46">
        <v>20</v>
      </c>
      <c r="AB46">
        <v>21</v>
      </c>
    </row>
    <row r="47" spans="1:60" ht="14.45" customHeight="1" x14ac:dyDescent="0.45">
      <c r="A47" s="81" t="s">
        <v>7</v>
      </c>
      <c r="B47" s="82"/>
      <c r="C47" t="s">
        <v>20</v>
      </c>
      <c r="D47" s="54" t="str">
        <f>H33</f>
        <v>2160 P</v>
      </c>
      <c r="E47" s="27" t="s">
        <v>60</v>
      </c>
      <c r="F47" s="54" t="str">
        <f>H37</f>
        <v>120 hz</v>
      </c>
      <c r="G47" s="53"/>
      <c r="H47" s="8">
        <f>IFERROR(VLOOKUP($D47,$H$33:$AB$38,H$46+1,FALSE),0)+IFERROR(VLOOKUP($E47,$H$33:$AB$38,H$46+1,FALSE),0)+IFERROR(VLOOKUP($F47,$H$33:$AB$38,H$46+1,FALSE),0)</f>
        <v>17.111111111111114</v>
      </c>
      <c r="I47" s="8">
        <f t="shared" ref="I47:AA48" si="1">IFERROR(VLOOKUP($D47,$H$33:$AB$38,I$46+1,FALSE),0)+IFERROR(VLOOKUP($E47,$H$33:$AB$38,I$46+1,FALSE),0)+IFERROR(VLOOKUP($F47,$H$33:$AB$38,I$46+1,FALSE),0)</f>
        <v>23</v>
      </c>
      <c r="J47" s="8">
        <f t="shared" si="1"/>
        <v>19.333333333333336</v>
      </c>
      <c r="K47" s="8">
        <f t="shared" si="1"/>
        <v>16.333333333333336</v>
      </c>
      <c r="L47" s="8">
        <f t="shared" si="1"/>
        <v>17.888888888888889</v>
      </c>
      <c r="M47" s="8">
        <f t="shared" si="1"/>
        <v>-1.3333333333333393</v>
      </c>
      <c r="N47" s="8">
        <f t="shared" si="1"/>
        <v>12.666666666666668</v>
      </c>
      <c r="O47" s="8">
        <f t="shared" si="1"/>
        <v>11.555555555555555</v>
      </c>
      <c r="P47" s="8">
        <f t="shared" si="1"/>
        <v>24.888888888888893</v>
      </c>
      <c r="Q47" s="8">
        <f t="shared" si="1"/>
        <v>20.555555555555557</v>
      </c>
      <c r="R47" s="8">
        <f t="shared" si="1"/>
        <v>14.666666666666671</v>
      </c>
      <c r="S47" s="8">
        <f t="shared" si="1"/>
        <v>-3.1111111111111098</v>
      </c>
      <c r="T47" s="8">
        <f t="shared" si="1"/>
        <v>15.888888888888889</v>
      </c>
      <c r="U47" s="8">
        <f t="shared" si="1"/>
        <v>22.888888888888893</v>
      </c>
      <c r="V47" s="8">
        <f t="shared" si="1"/>
        <v>12.55555555555555</v>
      </c>
      <c r="W47" s="8">
        <f t="shared" si="1"/>
        <v>10.888888888888891</v>
      </c>
      <c r="X47" s="8">
        <f t="shared" si="1"/>
        <v>20.444444444444443</v>
      </c>
      <c r="Y47" s="8">
        <f t="shared" si="1"/>
        <v>-7.7777777777777803</v>
      </c>
      <c r="Z47" s="8">
        <f t="shared" si="1"/>
        <v>12.666666666666668</v>
      </c>
      <c r="AA47" s="8">
        <f t="shared" si="1"/>
        <v>22.555555555555554</v>
      </c>
    </row>
    <row r="48" spans="1:60" x14ac:dyDescent="0.45">
      <c r="A48" s="83"/>
      <c r="B48" s="84"/>
      <c r="C48" t="s">
        <v>21</v>
      </c>
      <c r="D48" s="54" t="str">
        <f>H34</f>
        <v>4000 P</v>
      </c>
      <c r="E48" s="27" t="str">
        <f>H35</f>
        <v>55 in</v>
      </c>
      <c r="F48" s="54" t="str">
        <f>H37</f>
        <v>120 hz</v>
      </c>
      <c r="H48" s="8">
        <f>IFERROR(VLOOKUP($D48,$H$33:$AB$38,H$46+1,FALSE),0)+IFERROR(VLOOKUP($E48,$H$33:$AB$38,H$46+1,FALSE),0)+IFERROR(VLOOKUP($F48,$H$33:$AB$38,H$46+1,FALSE),0)</f>
        <v>24.444444444444446</v>
      </c>
      <c r="I48" s="8">
        <f t="shared" si="1"/>
        <v>16.444444444444443</v>
      </c>
      <c r="J48" s="8">
        <f t="shared" si="1"/>
        <v>25.777777777777779</v>
      </c>
      <c r="K48" s="8">
        <f t="shared" si="1"/>
        <v>27</v>
      </c>
      <c r="L48" s="8">
        <f t="shared" si="1"/>
        <v>22.777777777777779</v>
      </c>
      <c r="M48" s="8">
        <f t="shared" si="1"/>
        <v>-0.77777777777778745</v>
      </c>
      <c r="N48" s="8">
        <f t="shared" si="1"/>
        <v>20.444444444444443</v>
      </c>
      <c r="O48" s="8">
        <f t="shared" si="1"/>
        <v>24.555555555555554</v>
      </c>
      <c r="P48" s="8">
        <f t="shared" si="1"/>
        <v>14.333333333333339</v>
      </c>
      <c r="Q48" s="8">
        <f t="shared" si="1"/>
        <v>22.333333333333339</v>
      </c>
      <c r="R48" s="8">
        <f t="shared" si="1"/>
        <v>26.777777777777779</v>
      </c>
      <c r="S48" s="8">
        <f t="shared" si="1"/>
        <v>-0.77777777777777857</v>
      </c>
      <c r="T48" s="8">
        <f t="shared" si="1"/>
        <v>23.555555555555557</v>
      </c>
      <c r="U48" s="8">
        <f t="shared" si="1"/>
        <v>18.888888888888893</v>
      </c>
      <c r="V48" s="8">
        <f t="shared" si="1"/>
        <v>-1.111111111111116</v>
      </c>
      <c r="W48" s="8">
        <f t="shared" si="1"/>
        <v>25.666666666666679</v>
      </c>
      <c r="X48" s="8">
        <f t="shared" si="1"/>
        <v>15.999999999999998</v>
      </c>
      <c r="Y48" s="8">
        <f t="shared" si="1"/>
        <v>0.44444444444444464</v>
      </c>
      <c r="Z48" s="8">
        <f t="shared" si="1"/>
        <v>21.111111111111111</v>
      </c>
      <c r="AA48" s="8">
        <f t="shared" si="1"/>
        <v>18.000000000000004</v>
      </c>
    </row>
    <row r="50" spans="1:27" x14ac:dyDescent="0.45">
      <c r="A50" s="85" t="s">
        <v>6</v>
      </c>
      <c r="B50" s="86"/>
      <c r="C50">
        <v>1</v>
      </c>
      <c r="D50" s="27" t="str">
        <f>IF(B5=1,$B$4,IF($C5=1,$C$4,"1080 P"))</f>
        <v>1080 P</v>
      </c>
      <c r="E50" s="27" t="str">
        <f>IF($D5=1,$D$4,IF($E5=1,$E$4,"105 in"))</f>
        <v>105 in</v>
      </c>
      <c r="F50" s="27" t="str">
        <f>IF($F5=1,$F$4,IF($G5=1,$G$4,"240 hz"))</f>
        <v>240 hz</v>
      </c>
      <c r="H50" s="8">
        <f>IFERROR(VLOOKUP($D50,$H$33:$AB$38,H$46+1,FALSE),0)+IFERROR(VLOOKUP($E50,$H$33:$AB$38,H$46+1,FALSE),0)+IFERROR(VLOOKUP($F50,$H$33:$AB$38,H$46+1,FALSE),0)</f>
        <v>0</v>
      </c>
      <c r="I50" s="8">
        <f t="shared" ref="I50:AA64" si="2">IFERROR(VLOOKUP($D50,$H$33:$AB$38,I$46+1,FALSE),0)+IFERROR(VLOOKUP($E50,$H$33:$AB$38,I$46+1,FALSE),0)+IFERROR(VLOOKUP($F50,$H$33:$AB$38,I$46+1,FALSE),0)</f>
        <v>0</v>
      </c>
      <c r="J50" s="8">
        <f t="shared" si="2"/>
        <v>0</v>
      </c>
      <c r="K50" s="8">
        <f t="shared" si="2"/>
        <v>0</v>
      </c>
      <c r="L50" s="8">
        <f t="shared" si="2"/>
        <v>0</v>
      </c>
      <c r="M50" s="8">
        <f t="shared" si="2"/>
        <v>0</v>
      </c>
      <c r="N50" s="8">
        <f t="shared" si="2"/>
        <v>0</v>
      </c>
      <c r="O50" s="8">
        <f t="shared" si="2"/>
        <v>0</v>
      </c>
      <c r="P50" s="8">
        <f t="shared" si="2"/>
        <v>0</v>
      </c>
      <c r="Q50" s="8">
        <f t="shared" si="2"/>
        <v>0</v>
      </c>
      <c r="R50" s="8">
        <f t="shared" si="2"/>
        <v>0</v>
      </c>
      <c r="S50" s="8">
        <f t="shared" si="2"/>
        <v>0</v>
      </c>
      <c r="T50" s="8">
        <f t="shared" si="2"/>
        <v>0</v>
      </c>
      <c r="U50" s="8">
        <f t="shared" si="2"/>
        <v>0</v>
      </c>
      <c r="V50" s="8">
        <f t="shared" si="2"/>
        <v>0</v>
      </c>
      <c r="W50" s="8">
        <f t="shared" si="2"/>
        <v>0</v>
      </c>
      <c r="X50" s="8">
        <f t="shared" si="2"/>
        <v>0</v>
      </c>
      <c r="Y50" s="8">
        <f t="shared" si="2"/>
        <v>0</v>
      </c>
      <c r="Z50" s="8">
        <f t="shared" si="2"/>
        <v>0</v>
      </c>
      <c r="AA50" s="8">
        <f t="shared" si="2"/>
        <v>0</v>
      </c>
    </row>
    <row r="51" spans="1:27" x14ac:dyDescent="0.45">
      <c r="C51">
        <v>2</v>
      </c>
      <c r="D51" s="27" t="str">
        <f t="shared" ref="D51:D76" si="3">IF(B6=1,$B$4,IF($C6=1,$C$4,"1080 P"))</f>
        <v>1080 P</v>
      </c>
      <c r="E51" s="27" t="str">
        <f t="shared" ref="E51:E76" si="4">IF($D6=1,$D$4,IF($E6=1,$E$4,"105 in"))</f>
        <v>55 in</v>
      </c>
      <c r="F51" s="27" t="str">
        <f t="shared" ref="F51:F76" si="5">IF($F6=1,$F$4,IF($G6=1,$G$4,"240 hz"))</f>
        <v>240 hz</v>
      </c>
      <c r="G51" s="53"/>
      <c r="H51" s="8">
        <f t="shared" ref="H51:W76" si="6">IFERROR(VLOOKUP($D51,$H$33:$AB$38,H$46+1,FALSE),0)+IFERROR(VLOOKUP($E51,$H$33:$AB$38,H$46+1,FALSE),0)+IFERROR(VLOOKUP($F51,$H$33:$AB$38,H$46+1,FALSE),0)</f>
        <v>3.2222222222222188</v>
      </c>
      <c r="I51" s="8">
        <f t="shared" si="6"/>
        <v>2.8888888888888862</v>
      </c>
      <c r="J51" s="8">
        <f t="shared" si="6"/>
        <v>7.6666666666666625</v>
      </c>
      <c r="K51" s="8">
        <f t="shared" si="6"/>
        <v>13.222222222222218</v>
      </c>
      <c r="L51" s="8">
        <f t="shared" si="6"/>
        <v>7.3333333333333304</v>
      </c>
      <c r="M51" s="8">
        <f t="shared" si="6"/>
        <v>3.666666666666667</v>
      </c>
      <c r="N51" s="8">
        <f t="shared" si="6"/>
        <v>11.111111111111107</v>
      </c>
      <c r="O51" s="8">
        <f t="shared" si="6"/>
        <v>7.5555555555555527</v>
      </c>
      <c r="P51" s="8">
        <f t="shared" si="6"/>
        <v>-3.3333333333333339</v>
      </c>
      <c r="Q51" s="8">
        <f t="shared" si="6"/>
        <v>6.7777777777777732</v>
      </c>
      <c r="R51" s="8">
        <f t="shared" si="6"/>
        <v>8.888888888888884</v>
      </c>
      <c r="S51" s="8">
        <f t="shared" si="6"/>
        <v>5.4444444444444411</v>
      </c>
      <c r="T51" s="8">
        <f t="shared" si="6"/>
        <v>2.1111111111111094</v>
      </c>
      <c r="U51" s="8">
        <f t="shared" si="6"/>
        <v>4.6666666666666643</v>
      </c>
      <c r="V51" s="8">
        <f t="shared" si="6"/>
        <v>4.0000000000000009</v>
      </c>
      <c r="W51" s="8">
        <f t="shared" si="6"/>
        <v>5.9999999999999991</v>
      </c>
      <c r="X51" s="8">
        <f t="shared" si="2"/>
        <v>3.2222222222222192</v>
      </c>
      <c r="Y51" s="8">
        <f t="shared" si="2"/>
        <v>3.7777777777777781</v>
      </c>
      <c r="Z51" s="8">
        <f t="shared" si="2"/>
        <v>4.8888888888888866</v>
      </c>
      <c r="AA51" s="8">
        <f t="shared" si="2"/>
        <v>4.444444444444442</v>
      </c>
    </row>
    <row r="52" spans="1:27" x14ac:dyDescent="0.45">
      <c r="C52">
        <v>3</v>
      </c>
      <c r="D52" s="27" t="str">
        <f t="shared" si="3"/>
        <v>1080 P</v>
      </c>
      <c r="E52" s="27" t="str">
        <f t="shared" si="4"/>
        <v>65 in</v>
      </c>
      <c r="F52" s="27" t="str">
        <f t="shared" si="5"/>
        <v>240 hz</v>
      </c>
      <c r="H52" s="8">
        <f t="shared" si="6"/>
        <v>4.7777777777777786</v>
      </c>
      <c r="I52" s="8">
        <f t="shared" si="2"/>
        <v>4.7777777777777795</v>
      </c>
      <c r="J52" s="8">
        <f t="shared" si="2"/>
        <v>9.9999999999999982</v>
      </c>
      <c r="K52" s="8">
        <f t="shared" si="2"/>
        <v>9.7777777777777768</v>
      </c>
      <c r="L52" s="8">
        <f t="shared" si="2"/>
        <v>9.0000000000000018</v>
      </c>
      <c r="M52" s="8">
        <f t="shared" si="2"/>
        <v>-2.3333333333333379</v>
      </c>
      <c r="N52" s="8">
        <f t="shared" si="2"/>
        <v>13.555555555555548</v>
      </c>
      <c r="O52" s="8">
        <f t="shared" si="2"/>
        <v>3.7777777777777786</v>
      </c>
      <c r="P52" s="8">
        <f t="shared" si="2"/>
        <v>1.6666666666666687</v>
      </c>
      <c r="Q52" s="8">
        <f t="shared" si="2"/>
        <v>9.2222222222222214</v>
      </c>
      <c r="R52" s="8">
        <f t="shared" si="2"/>
        <v>12.777777777777775</v>
      </c>
      <c r="S52" s="8">
        <f t="shared" si="2"/>
        <v>1.2222222222222237</v>
      </c>
      <c r="T52" s="8">
        <f t="shared" si="2"/>
        <v>3.8888888888888902</v>
      </c>
      <c r="U52" s="8">
        <f t="shared" si="2"/>
        <v>2.3333333333333348</v>
      </c>
      <c r="V52" s="8">
        <f t="shared" si="2"/>
        <v>6.0000000000000018</v>
      </c>
      <c r="W52" s="8">
        <f t="shared" si="2"/>
        <v>1.6666666666666674</v>
      </c>
      <c r="X52" s="8">
        <f t="shared" si="2"/>
        <v>6.7777777777777768</v>
      </c>
      <c r="Y52" s="8">
        <f t="shared" si="2"/>
        <v>1.2222222222222243</v>
      </c>
      <c r="Z52" s="8">
        <f t="shared" si="2"/>
        <v>7.4444444444444438</v>
      </c>
      <c r="AA52" s="8">
        <f t="shared" si="2"/>
        <v>-1.7777777777777777</v>
      </c>
    </row>
    <row r="53" spans="1:27" x14ac:dyDescent="0.45">
      <c r="C53">
        <v>4</v>
      </c>
      <c r="D53" s="27" t="str">
        <f t="shared" si="3"/>
        <v>2160 P</v>
      </c>
      <c r="E53" s="27" t="str">
        <f t="shared" si="4"/>
        <v>105 in</v>
      </c>
      <c r="F53" s="27" t="str">
        <f t="shared" si="5"/>
        <v>240 hz</v>
      </c>
      <c r="H53" s="8">
        <f t="shared" si="6"/>
        <v>5.444444444444442</v>
      </c>
      <c r="I53" s="8">
        <f t="shared" si="2"/>
        <v>15.888888888888888</v>
      </c>
      <c r="J53" s="8">
        <f t="shared" si="2"/>
        <v>6.1111111111111089</v>
      </c>
      <c r="K53" s="8">
        <f t="shared" si="2"/>
        <v>4.1111111111111081</v>
      </c>
      <c r="L53" s="8">
        <f t="shared" si="2"/>
        <v>13.22222222222222</v>
      </c>
      <c r="M53" s="8">
        <f t="shared" si="2"/>
        <v>-11.111111111111116</v>
      </c>
      <c r="N53" s="8">
        <f t="shared" si="2"/>
        <v>7.6666666666666643</v>
      </c>
      <c r="O53" s="8">
        <f t="shared" si="2"/>
        <v>9.4444444444444411</v>
      </c>
      <c r="P53" s="8">
        <f t="shared" si="2"/>
        <v>9.777777777777775</v>
      </c>
      <c r="Q53" s="8">
        <f t="shared" si="2"/>
        <v>14.999999999999996</v>
      </c>
      <c r="R53" s="8">
        <f t="shared" si="2"/>
        <v>8.2222222222222214</v>
      </c>
      <c r="S53" s="8">
        <f t="shared" si="2"/>
        <v>6.2222222222222223</v>
      </c>
      <c r="T53" s="8">
        <f t="shared" si="2"/>
        <v>9.5555555555555536</v>
      </c>
      <c r="U53" s="8">
        <f t="shared" si="2"/>
        <v>17.666666666666664</v>
      </c>
      <c r="V53" s="8">
        <f t="shared" si="2"/>
        <v>8.9999999999999947</v>
      </c>
      <c r="W53" s="8">
        <f t="shared" si="2"/>
        <v>7.4444444444444429</v>
      </c>
      <c r="X53" s="8">
        <f t="shared" si="2"/>
        <v>5.6666666666666607</v>
      </c>
      <c r="Y53" s="8">
        <f t="shared" si="2"/>
        <v>1.7777777777777786</v>
      </c>
      <c r="Z53" s="8">
        <f t="shared" si="2"/>
        <v>3.2222222222222188</v>
      </c>
      <c r="AA53" s="8">
        <f t="shared" si="2"/>
        <v>16.999999999999993</v>
      </c>
    </row>
    <row r="54" spans="1:27" x14ac:dyDescent="0.45">
      <c r="C54">
        <v>5</v>
      </c>
      <c r="D54" s="27" t="str">
        <f t="shared" si="3"/>
        <v>2160 P</v>
      </c>
      <c r="E54" s="27" t="str">
        <f t="shared" si="4"/>
        <v>55 in</v>
      </c>
      <c r="F54" s="27" t="str">
        <f t="shared" si="5"/>
        <v>240 hz</v>
      </c>
      <c r="H54" s="8">
        <f t="shared" si="6"/>
        <v>8.6666666666666607</v>
      </c>
      <c r="I54" s="8">
        <f t="shared" si="2"/>
        <v>18.777777777777775</v>
      </c>
      <c r="J54" s="8">
        <f t="shared" si="2"/>
        <v>13.777777777777771</v>
      </c>
      <c r="K54" s="8">
        <f t="shared" si="2"/>
        <v>17.333333333333325</v>
      </c>
      <c r="L54" s="8">
        <f t="shared" si="2"/>
        <v>20.55555555555555</v>
      </c>
      <c r="M54" s="8">
        <f t="shared" si="2"/>
        <v>-7.4444444444444491</v>
      </c>
      <c r="N54" s="8">
        <f t="shared" si="2"/>
        <v>18.777777777777771</v>
      </c>
      <c r="O54" s="8">
        <f t="shared" si="2"/>
        <v>16.999999999999993</v>
      </c>
      <c r="P54" s="8">
        <f t="shared" si="2"/>
        <v>6.4444444444444411</v>
      </c>
      <c r="Q54" s="8">
        <f t="shared" si="2"/>
        <v>21.777777777777771</v>
      </c>
      <c r="R54" s="8">
        <f t="shared" si="2"/>
        <v>17.111111111111107</v>
      </c>
      <c r="S54" s="8">
        <f t="shared" si="2"/>
        <v>11.666666666666664</v>
      </c>
      <c r="T54" s="8">
        <f t="shared" si="2"/>
        <v>11.666666666666663</v>
      </c>
      <c r="U54" s="8">
        <f t="shared" si="2"/>
        <v>22.333333333333329</v>
      </c>
      <c r="V54" s="8">
        <f t="shared" si="2"/>
        <v>12.999999999999996</v>
      </c>
      <c r="W54" s="8">
        <f t="shared" si="2"/>
        <v>13.444444444444443</v>
      </c>
      <c r="X54" s="8">
        <f t="shared" si="2"/>
        <v>8.8888888888888804</v>
      </c>
      <c r="Y54" s="8">
        <f t="shared" si="2"/>
        <v>5.5555555555555571</v>
      </c>
      <c r="Z54" s="8">
        <f t="shared" si="2"/>
        <v>8.1111111111111054</v>
      </c>
      <c r="AA54" s="8">
        <f t="shared" si="2"/>
        <v>21.444444444444436</v>
      </c>
    </row>
    <row r="55" spans="1:27" x14ac:dyDescent="0.45">
      <c r="C55">
        <v>6</v>
      </c>
      <c r="D55" s="27" t="str">
        <f t="shared" si="3"/>
        <v>4000 P</v>
      </c>
      <c r="E55" s="27" t="str">
        <f t="shared" si="4"/>
        <v>105 in</v>
      </c>
      <c r="F55" s="27" t="str">
        <f t="shared" si="5"/>
        <v>240 hz</v>
      </c>
      <c r="H55" s="8">
        <f t="shared" si="6"/>
        <v>9.5555555555555554</v>
      </c>
      <c r="I55" s="8">
        <f t="shared" si="2"/>
        <v>6.4444444444444446</v>
      </c>
      <c r="J55" s="8">
        <f t="shared" si="2"/>
        <v>4.8888888888888884</v>
      </c>
      <c r="K55" s="8">
        <f t="shared" si="2"/>
        <v>1.5555555555555549</v>
      </c>
      <c r="L55" s="8">
        <f t="shared" si="2"/>
        <v>10.777777777777777</v>
      </c>
      <c r="M55" s="8">
        <f t="shared" si="2"/>
        <v>-14.222222222222232</v>
      </c>
      <c r="N55" s="8">
        <f t="shared" si="2"/>
        <v>4.333333333333333</v>
      </c>
      <c r="O55" s="8">
        <f t="shared" si="2"/>
        <v>14.888888888888888</v>
      </c>
      <c r="P55" s="8">
        <f t="shared" si="2"/>
        <v>2.5555555555555545</v>
      </c>
      <c r="Q55" s="8">
        <f t="shared" si="2"/>
        <v>10.000000000000004</v>
      </c>
      <c r="R55" s="8">
        <f t="shared" si="2"/>
        <v>11.444444444444446</v>
      </c>
      <c r="S55" s="8">
        <f t="shared" si="2"/>
        <v>3.1111111111111129</v>
      </c>
      <c r="T55" s="8">
        <f t="shared" si="2"/>
        <v>15.111111111111112</v>
      </c>
      <c r="U55" s="8">
        <f t="shared" si="2"/>
        <v>9</v>
      </c>
      <c r="V55" s="8">
        <f t="shared" si="2"/>
        <v>-8.6666666666666732</v>
      </c>
      <c r="W55" s="8">
        <f t="shared" si="2"/>
        <v>16.222222222222229</v>
      </c>
      <c r="X55" s="8">
        <f t="shared" si="2"/>
        <v>-2.0000000000000027</v>
      </c>
      <c r="Y55" s="8">
        <f t="shared" si="2"/>
        <v>6.222222222222225</v>
      </c>
      <c r="Z55" s="8">
        <f t="shared" si="2"/>
        <v>6.777777777777775</v>
      </c>
      <c r="AA55" s="8">
        <f t="shared" si="2"/>
        <v>8</v>
      </c>
    </row>
    <row r="56" spans="1:27" x14ac:dyDescent="0.45">
      <c r="C56">
        <v>7</v>
      </c>
      <c r="D56" s="27" t="str">
        <f t="shared" si="3"/>
        <v>2160 P</v>
      </c>
      <c r="E56" s="27" t="str">
        <f t="shared" si="4"/>
        <v>65 in</v>
      </c>
      <c r="F56" s="27" t="str">
        <f t="shared" si="5"/>
        <v>240 hz</v>
      </c>
      <c r="H56" s="8">
        <f t="shared" si="6"/>
        <v>10.222222222222221</v>
      </c>
      <c r="I56" s="8">
        <f t="shared" si="2"/>
        <v>20.666666666666668</v>
      </c>
      <c r="J56" s="8">
        <f t="shared" si="2"/>
        <v>16.111111111111107</v>
      </c>
      <c r="K56" s="8">
        <f t="shared" si="2"/>
        <v>13.888888888888886</v>
      </c>
      <c r="L56" s="8">
        <f t="shared" si="2"/>
        <v>22.222222222222221</v>
      </c>
      <c r="M56" s="8">
        <f t="shared" si="2"/>
        <v>-13.444444444444454</v>
      </c>
      <c r="N56" s="8">
        <f t="shared" si="2"/>
        <v>21.222222222222214</v>
      </c>
      <c r="O56" s="8">
        <f t="shared" si="2"/>
        <v>13.22222222222222</v>
      </c>
      <c r="P56" s="8">
        <f t="shared" si="2"/>
        <v>11.444444444444443</v>
      </c>
      <c r="Q56" s="8">
        <f t="shared" si="2"/>
        <v>24.222222222222218</v>
      </c>
      <c r="R56" s="8">
        <f t="shared" si="2"/>
        <v>20.999999999999996</v>
      </c>
      <c r="S56" s="8">
        <f t="shared" si="2"/>
        <v>7.4444444444444464</v>
      </c>
      <c r="T56" s="8">
        <f t="shared" si="2"/>
        <v>13.444444444444443</v>
      </c>
      <c r="U56" s="8">
        <f t="shared" si="2"/>
        <v>20</v>
      </c>
      <c r="V56" s="8">
        <f t="shared" si="2"/>
        <v>14.999999999999996</v>
      </c>
      <c r="W56" s="8">
        <f t="shared" si="2"/>
        <v>9.1111111111111107</v>
      </c>
      <c r="X56" s="8">
        <f t="shared" si="2"/>
        <v>12.444444444444438</v>
      </c>
      <c r="Y56" s="8">
        <f t="shared" si="2"/>
        <v>3.0000000000000027</v>
      </c>
      <c r="Z56" s="8">
        <f t="shared" si="2"/>
        <v>10.666666666666663</v>
      </c>
      <c r="AA56" s="8">
        <f t="shared" si="2"/>
        <v>15.222222222222214</v>
      </c>
    </row>
    <row r="57" spans="1:27" x14ac:dyDescent="0.45">
      <c r="C57">
        <v>8</v>
      </c>
      <c r="D57" s="27" t="str">
        <f t="shared" si="3"/>
        <v>1080 P</v>
      </c>
      <c r="E57" s="27" t="str">
        <f t="shared" si="4"/>
        <v>105 in</v>
      </c>
      <c r="F57" s="27" t="str">
        <f t="shared" si="5"/>
        <v>120 hz</v>
      </c>
      <c r="H57" s="8">
        <f t="shared" si="6"/>
        <v>11.666666666666671</v>
      </c>
      <c r="I57" s="8">
        <f t="shared" si="2"/>
        <v>7.1111111111111143</v>
      </c>
      <c r="J57" s="8">
        <f t="shared" si="2"/>
        <v>13.222222222222227</v>
      </c>
      <c r="K57" s="8">
        <f t="shared" si="2"/>
        <v>12.222222222222229</v>
      </c>
      <c r="L57" s="8">
        <f t="shared" si="2"/>
        <v>4.6666666666666705</v>
      </c>
      <c r="M57" s="8">
        <f t="shared" si="2"/>
        <v>9.7777777777777768</v>
      </c>
      <c r="N57" s="8">
        <f t="shared" si="2"/>
        <v>5.0000000000000036</v>
      </c>
      <c r="O57" s="8">
        <f t="shared" si="2"/>
        <v>2.1111111111111143</v>
      </c>
      <c r="P57" s="8">
        <f t="shared" si="2"/>
        <v>15.111111111111118</v>
      </c>
      <c r="Q57" s="8">
        <f t="shared" si="2"/>
        <v>5.5555555555555598</v>
      </c>
      <c r="R57" s="8">
        <f t="shared" si="2"/>
        <v>6.4444444444444491</v>
      </c>
      <c r="S57" s="8">
        <f t="shared" si="2"/>
        <v>-9.3333333333333321</v>
      </c>
      <c r="T57" s="8">
        <f t="shared" si="2"/>
        <v>6.3333333333333366</v>
      </c>
      <c r="U57" s="8">
        <f t="shared" si="2"/>
        <v>5.2222222222222276</v>
      </c>
      <c r="V57" s="8">
        <f t="shared" si="2"/>
        <v>3.5555555555555562</v>
      </c>
      <c r="W57" s="8">
        <f t="shared" si="2"/>
        <v>3.4444444444444482</v>
      </c>
      <c r="X57" s="8">
        <f t="shared" si="2"/>
        <v>14.777777777777782</v>
      </c>
      <c r="Y57" s="8">
        <f t="shared" si="2"/>
        <v>-9.5555555555555589</v>
      </c>
      <c r="Z57" s="8">
        <f t="shared" si="2"/>
        <v>9.44444444444445</v>
      </c>
      <c r="AA57" s="8">
        <f t="shared" si="2"/>
        <v>5.5555555555555607</v>
      </c>
    </row>
    <row r="58" spans="1:27" x14ac:dyDescent="0.45">
      <c r="C58">
        <v>9</v>
      </c>
      <c r="D58" s="27" t="str">
        <f t="shared" si="3"/>
        <v>4000 P</v>
      </c>
      <c r="E58" s="27" t="str">
        <f t="shared" si="4"/>
        <v>55 in</v>
      </c>
      <c r="F58" s="27" t="str">
        <f t="shared" si="5"/>
        <v>240 hz</v>
      </c>
      <c r="H58" s="8">
        <f t="shared" si="6"/>
        <v>12.777777777777775</v>
      </c>
      <c r="I58" s="8">
        <f t="shared" si="2"/>
        <v>9.3333333333333304</v>
      </c>
      <c r="J58" s="8">
        <f t="shared" si="2"/>
        <v>12.55555555555555</v>
      </c>
      <c r="K58" s="8">
        <f t="shared" si="2"/>
        <v>14.777777777777773</v>
      </c>
      <c r="L58" s="8">
        <f t="shared" si="2"/>
        <v>18.111111111111107</v>
      </c>
      <c r="M58" s="8">
        <f t="shared" si="2"/>
        <v>-10.555555555555564</v>
      </c>
      <c r="N58" s="8">
        <f t="shared" si="2"/>
        <v>15.444444444444439</v>
      </c>
      <c r="O58" s="8">
        <f t="shared" si="2"/>
        <v>22.444444444444439</v>
      </c>
      <c r="P58" s="8">
        <f t="shared" si="2"/>
        <v>-0.77777777777777946</v>
      </c>
      <c r="Q58" s="8">
        <f t="shared" si="2"/>
        <v>16.777777777777779</v>
      </c>
      <c r="R58" s="8">
        <f t="shared" si="2"/>
        <v>20.333333333333329</v>
      </c>
      <c r="S58" s="8">
        <f t="shared" si="2"/>
        <v>8.5555555555555536</v>
      </c>
      <c r="T58" s="8">
        <f t="shared" si="2"/>
        <v>17.222222222222221</v>
      </c>
      <c r="U58" s="8">
        <f t="shared" si="2"/>
        <v>13.666666666666664</v>
      </c>
      <c r="V58" s="8">
        <f t="shared" si="2"/>
        <v>-4.6666666666666723</v>
      </c>
      <c r="W58" s="8">
        <f t="shared" si="2"/>
        <v>22.222222222222229</v>
      </c>
      <c r="X58" s="8">
        <f t="shared" si="2"/>
        <v>1.2222222222222165</v>
      </c>
      <c r="Y58" s="8">
        <f t="shared" si="2"/>
        <v>10.000000000000004</v>
      </c>
      <c r="Z58" s="8">
        <f t="shared" si="2"/>
        <v>11.666666666666661</v>
      </c>
      <c r="AA58" s="8">
        <f t="shared" si="2"/>
        <v>12.444444444444443</v>
      </c>
    </row>
    <row r="59" spans="1:27" x14ac:dyDescent="0.45">
      <c r="C59">
        <v>10</v>
      </c>
      <c r="D59" s="27" t="str">
        <f t="shared" si="3"/>
        <v>4000 P</v>
      </c>
      <c r="E59" s="27" t="str">
        <f t="shared" si="4"/>
        <v>65 in</v>
      </c>
      <c r="F59" s="27" t="str">
        <f t="shared" si="5"/>
        <v>240 hz</v>
      </c>
      <c r="H59" s="8">
        <f t="shared" si="6"/>
        <v>14.333333333333334</v>
      </c>
      <c r="I59" s="8">
        <f t="shared" si="2"/>
        <v>11.222222222222225</v>
      </c>
      <c r="J59" s="8">
        <f t="shared" si="2"/>
        <v>14.888888888888886</v>
      </c>
      <c r="K59" s="8">
        <f t="shared" si="2"/>
        <v>11.333333333333332</v>
      </c>
      <c r="L59" s="8">
        <f t="shared" si="2"/>
        <v>19.777777777777779</v>
      </c>
      <c r="M59" s="8">
        <f t="shared" si="2"/>
        <v>-16.555555555555571</v>
      </c>
      <c r="N59" s="8">
        <f t="shared" si="2"/>
        <v>17.888888888888882</v>
      </c>
      <c r="O59" s="8">
        <f t="shared" si="2"/>
        <v>18.666666666666664</v>
      </c>
      <c r="P59" s="8">
        <f t="shared" si="2"/>
        <v>4.2222222222222232</v>
      </c>
      <c r="Q59" s="8">
        <f t="shared" si="2"/>
        <v>19.222222222222225</v>
      </c>
      <c r="R59" s="8">
        <f t="shared" si="2"/>
        <v>24.222222222222221</v>
      </c>
      <c r="S59" s="8">
        <f t="shared" si="2"/>
        <v>4.3333333333333366</v>
      </c>
      <c r="T59" s="8">
        <f t="shared" si="2"/>
        <v>19.000000000000004</v>
      </c>
      <c r="U59" s="8">
        <f t="shared" si="2"/>
        <v>11.333333333333336</v>
      </c>
      <c r="V59" s="8">
        <f t="shared" si="2"/>
        <v>-2.6666666666666714</v>
      </c>
      <c r="W59" s="8">
        <f t="shared" si="2"/>
        <v>17.888888888888896</v>
      </c>
      <c r="X59" s="8">
        <f t="shared" si="2"/>
        <v>4.7777777777777741</v>
      </c>
      <c r="Y59" s="8">
        <f t="shared" si="2"/>
        <v>7.4444444444444491</v>
      </c>
      <c r="Z59" s="8">
        <f t="shared" si="2"/>
        <v>14.222222222222218</v>
      </c>
      <c r="AA59" s="8">
        <f t="shared" si="2"/>
        <v>6.2222222222222223</v>
      </c>
    </row>
    <row r="60" spans="1:27" x14ac:dyDescent="0.45">
      <c r="C60">
        <v>11</v>
      </c>
      <c r="D60" s="27" t="str">
        <f t="shared" si="3"/>
        <v>1080 P</v>
      </c>
      <c r="E60" s="27" t="str">
        <f t="shared" si="4"/>
        <v>105 in</v>
      </c>
      <c r="F60" s="27" t="str">
        <f t="shared" si="5"/>
        <v>100 hz</v>
      </c>
      <c r="H60" s="8">
        <f t="shared" si="6"/>
        <v>14.666666666666664</v>
      </c>
      <c r="I60" s="8">
        <f t="shared" si="2"/>
        <v>8.2222222222222197</v>
      </c>
      <c r="J60" s="8">
        <f t="shared" si="2"/>
        <v>11.111111111111109</v>
      </c>
      <c r="K60" s="8">
        <f t="shared" si="2"/>
        <v>6.7777777777777786</v>
      </c>
      <c r="L60" s="8">
        <f t="shared" si="2"/>
        <v>8</v>
      </c>
      <c r="M60" s="8">
        <f t="shared" si="2"/>
        <v>4.5555555555555527</v>
      </c>
      <c r="N60" s="8">
        <f t="shared" si="2"/>
        <v>-4.3333333333333295</v>
      </c>
      <c r="O60" s="8">
        <f t="shared" si="2"/>
        <v>8.2222222222222232</v>
      </c>
      <c r="P60" s="8">
        <f t="shared" si="2"/>
        <v>8.2222222222222214</v>
      </c>
      <c r="Q60" s="8">
        <f t="shared" si="2"/>
        <v>1.7777777777777799</v>
      </c>
      <c r="R60" s="8">
        <f t="shared" si="2"/>
        <v>4.555555555555558</v>
      </c>
      <c r="S60" s="8">
        <f t="shared" si="2"/>
        <v>7.6666666666666679</v>
      </c>
      <c r="T60" s="8">
        <f t="shared" si="2"/>
        <v>10.33333333333333</v>
      </c>
      <c r="U60" s="8">
        <f t="shared" si="2"/>
        <v>1.4444444444444478</v>
      </c>
      <c r="V60" s="8">
        <f t="shared" si="2"/>
        <v>1.1111111111111112</v>
      </c>
      <c r="W60" s="8">
        <f t="shared" si="2"/>
        <v>-4.1111111111111081</v>
      </c>
      <c r="X60" s="8">
        <f t="shared" si="2"/>
        <v>11.888888888888884</v>
      </c>
      <c r="Y60" s="8">
        <f t="shared" si="2"/>
        <v>7.8888888888888875</v>
      </c>
      <c r="Z60" s="8">
        <f t="shared" si="2"/>
        <v>15.888888888888888</v>
      </c>
      <c r="AA60" s="8">
        <f t="shared" si="2"/>
        <v>2.4444444444444451</v>
      </c>
    </row>
    <row r="61" spans="1:27" x14ac:dyDescent="0.45">
      <c r="C61">
        <v>12</v>
      </c>
      <c r="D61" s="27" t="str">
        <f t="shared" si="3"/>
        <v>1080 P</v>
      </c>
      <c r="E61" s="27" t="str">
        <f t="shared" si="4"/>
        <v>55 in</v>
      </c>
      <c r="F61" s="27" t="str">
        <f t="shared" si="5"/>
        <v>120 hz</v>
      </c>
      <c r="H61" s="8">
        <f t="shared" si="6"/>
        <v>14.888888888888889</v>
      </c>
      <c r="I61" s="8">
        <f t="shared" si="2"/>
        <v>10</v>
      </c>
      <c r="J61" s="8">
        <f t="shared" si="2"/>
        <v>20.888888888888889</v>
      </c>
      <c r="K61" s="8">
        <f t="shared" si="2"/>
        <v>25.444444444444446</v>
      </c>
      <c r="L61" s="8">
        <f t="shared" si="2"/>
        <v>12</v>
      </c>
      <c r="M61" s="8">
        <f t="shared" si="2"/>
        <v>13.444444444444443</v>
      </c>
      <c r="N61" s="8">
        <f t="shared" si="2"/>
        <v>16.111111111111111</v>
      </c>
      <c r="O61" s="8">
        <f t="shared" si="2"/>
        <v>9.6666666666666679</v>
      </c>
      <c r="P61" s="8">
        <f t="shared" si="2"/>
        <v>11.777777777777784</v>
      </c>
      <c r="Q61" s="8">
        <f t="shared" si="2"/>
        <v>12.333333333333332</v>
      </c>
      <c r="R61" s="8">
        <f t="shared" si="2"/>
        <v>15.333333333333332</v>
      </c>
      <c r="S61" s="8">
        <f t="shared" si="2"/>
        <v>-3.8888888888888911</v>
      </c>
      <c r="T61" s="8">
        <f t="shared" si="2"/>
        <v>8.4444444444444464</v>
      </c>
      <c r="U61" s="8">
        <f t="shared" si="2"/>
        <v>9.8888888888888928</v>
      </c>
      <c r="V61" s="8">
        <f t="shared" si="2"/>
        <v>7.5555555555555571</v>
      </c>
      <c r="W61" s="8">
        <f t="shared" si="2"/>
        <v>9.4444444444444464</v>
      </c>
      <c r="X61" s="8">
        <f t="shared" si="2"/>
        <v>18</v>
      </c>
      <c r="Y61" s="8">
        <f t="shared" si="2"/>
        <v>-5.7777777777777803</v>
      </c>
      <c r="Z61" s="8">
        <f t="shared" si="2"/>
        <v>14.333333333333336</v>
      </c>
      <c r="AA61" s="8">
        <f t="shared" si="2"/>
        <v>10.000000000000004</v>
      </c>
    </row>
    <row r="62" spans="1:27" x14ac:dyDescent="0.45">
      <c r="C62">
        <v>13</v>
      </c>
      <c r="D62" s="27" t="str">
        <f t="shared" si="3"/>
        <v>1080 P</v>
      </c>
      <c r="E62" s="27" t="str">
        <f t="shared" si="4"/>
        <v>65 in</v>
      </c>
      <c r="F62" s="27" t="str">
        <f t="shared" si="5"/>
        <v>120 hz</v>
      </c>
      <c r="H62" s="8">
        <f t="shared" si="6"/>
        <v>16.44444444444445</v>
      </c>
      <c r="I62" s="8">
        <f t="shared" si="2"/>
        <v>11.888888888888893</v>
      </c>
      <c r="J62" s="8">
        <f t="shared" si="2"/>
        <v>23.222222222222225</v>
      </c>
      <c r="K62" s="8">
        <f t="shared" si="2"/>
        <v>22.000000000000007</v>
      </c>
      <c r="L62" s="8">
        <f t="shared" si="2"/>
        <v>13.666666666666671</v>
      </c>
      <c r="M62" s="8">
        <f t="shared" si="2"/>
        <v>7.4444444444444393</v>
      </c>
      <c r="N62" s="8">
        <f t="shared" si="2"/>
        <v>18.55555555555555</v>
      </c>
      <c r="O62" s="8">
        <f t="shared" si="2"/>
        <v>5.8888888888888928</v>
      </c>
      <c r="P62" s="8">
        <f t="shared" si="2"/>
        <v>16.777777777777786</v>
      </c>
      <c r="Q62" s="8">
        <f t="shared" si="2"/>
        <v>14.777777777777782</v>
      </c>
      <c r="R62" s="8">
        <f t="shared" si="2"/>
        <v>19.222222222222225</v>
      </c>
      <c r="S62" s="8">
        <f t="shared" si="2"/>
        <v>-8.1111111111111089</v>
      </c>
      <c r="T62" s="8">
        <f t="shared" si="2"/>
        <v>10.222222222222227</v>
      </c>
      <c r="U62" s="8">
        <f t="shared" si="2"/>
        <v>7.5555555555555625</v>
      </c>
      <c r="V62" s="8">
        <f t="shared" si="2"/>
        <v>9.5555555555555571</v>
      </c>
      <c r="W62" s="8">
        <f t="shared" si="2"/>
        <v>5.111111111111116</v>
      </c>
      <c r="X62" s="8">
        <f t="shared" si="2"/>
        <v>21.555555555555557</v>
      </c>
      <c r="Y62" s="8">
        <f t="shared" si="2"/>
        <v>-8.3333333333333339</v>
      </c>
      <c r="Z62" s="8">
        <f t="shared" si="2"/>
        <v>16.888888888888893</v>
      </c>
      <c r="AA62" s="8">
        <f t="shared" si="2"/>
        <v>3.777777777777783</v>
      </c>
    </row>
    <row r="63" spans="1:27" x14ac:dyDescent="0.45">
      <c r="C63">
        <v>14</v>
      </c>
      <c r="D63" s="27" t="str">
        <f t="shared" si="3"/>
        <v>2160 P</v>
      </c>
      <c r="E63" s="27" t="str">
        <f t="shared" si="4"/>
        <v>105 in</v>
      </c>
      <c r="F63" s="27" t="str">
        <f t="shared" si="5"/>
        <v>120 hz</v>
      </c>
      <c r="H63" s="8">
        <f t="shared" si="6"/>
        <v>17.111111111111114</v>
      </c>
      <c r="I63" s="8">
        <f t="shared" si="2"/>
        <v>23</v>
      </c>
      <c r="J63" s="8">
        <f t="shared" si="2"/>
        <v>19.333333333333336</v>
      </c>
      <c r="K63" s="8">
        <f t="shared" si="2"/>
        <v>16.333333333333336</v>
      </c>
      <c r="L63" s="8">
        <f t="shared" si="2"/>
        <v>17.888888888888889</v>
      </c>
      <c r="M63" s="8">
        <f t="shared" si="2"/>
        <v>-1.3333333333333393</v>
      </c>
      <c r="N63" s="8">
        <f t="shared" si="2"/>
        <v>12.666666666666668</v>
      </c>
      <c r="O63" s="8">
        <f t="shared" si="2"/>
        <v>11.555555555555555</v>
      </c>
      <c r="P63" s="8">
        <f t="shared" si="2"/>
        <v>24.888888888888893</v>
      </c>
      <c r="Q63" s="8">
        <f t="shared" si="2"/>
        <v>20.555555555555557</v>
      </c>
      <c r="R63" s="8">
        <f t="shared" si="2"/>
        <v>14.666666666666671</v>
      </c>
      <c r="S63" s="8">
        <f t="shared" si="2"/>
        <v>-3.1111111111111098</v>
      </c>
      <c r="T63" s="8">
        <f t="shared" si="2"/>
        <v>15.888888888888889</v>
      </c>
      <c r="U63" s="8">
        <f t="shared" si="2"/>
        <v>22.888888888888893</v>
      </c>
      <c r="V63" s="8">
        <f t="shared" si="2"/>
        <v>12.55555555555555</v>
      </c>
      <c r="W63" s="8">
        <f t="shared" si="2"/>
        <v>10.888888888888891</v>
      </c>
      <c r="X63" s="8">
        <f t="shared" si="2"/>
        <v>20.444444444444443</v>
      </c>
      <c r="Y63" s="8">
        <f t="shared" si="2"/>
        <v>-7.7777777777777803</v>
      </c>
      <c r="Z63" s="8">
        <f t="shared" si="2"/>
        <v>12.666666666666668</v>
      </c>
      <c r="AA63" s="8">
        <f t="shared" si="2"/>
        <v>22.555555555555554</v>
      </c>
    </row>
    <row r="64" spans="1:27" x14ac:dyDescent="0.45">
      <c r="C64">
        <v>15</v>
      </c>
      <c r="D64" s="27" t="str">
        <f t="shared" si="3"/>
        <v>1080 P</v>
      </c>
      <c r="E64" s="27" t="str">
        <f t="shared" si="4"/>
        <v>55 in</v>
      </c>
      <c r="F64" s="27" t="str">
        <f t="shared" si="5"/>
        <v>100 hz</v>
      </c>
      <c r="H64" s="8">
        <f t="shared" si="6"/>
        <v>17.888888888888882</v>
      </c>
      <c r="I64" s="8">
        <f t="shared" si="2"/>
        <v>11.111111111111105</v>
      </c>
      <c r="J64" s="8">
        <f t="shared" si="2"/>
        <v>18.777777777777771</v>
      </c>
      <c r="K64" s="8">
        <f t="shared" si="2"/>
        <v>19.999999999999996</v>
      </c>
      <c r="L64" s="8">
        <f t="shared" si="2"/>
        <v>15.33333333333333</v>
      </c>
      <c r="M64" s="8">
        <f t="shared" ref="I64:AA76" si="7">IFERROR(VLOOKUP($D64,$H$33:$AB$38,M$46+1,FALSE),0)+IFERROR(VLOOKUP($E64,$H$33:$AB$38,M$46+1,FALSE),0)+IFERROR(VLOOKUP($F64,$H$33:$AB$38,M$46+1,FALSE),0)</f>
        <v>8.2222222222222197</v>
      </c>
      <c r="N64" s="8">
        <f t="shared" si="7"/>
        <v>6.7777777777777777</v>
      </c>
      <c r="O64" s="8">
        <f t="shared" si="7"/>
        <v>15.777777777777775</v>
      </c>
      <c r="P64" s="8">
        <f t="shared" si="7"/>
        <v>4.8888888888888875</v>
      </c>
      <c r="Q64" s="8">
        <f t="shared" si="7"/>
        <v>8.5555555555555536</v>
      </c>
      <c r="R64" s="8">
        <f t="shared" si="7"/>
        <v>13.444444444444443</v>
      </c>
      <c r="S64" s="8">
        <f t="shared" si="7"/>
        <v>13.111111111111109</v>
      </c>
      <c r="T64" s="8">
        <f t="shared" si="7"/>
        <v>12.444444444444439</v>
      </c>
      <c r="U64" s="8">
        <f t="shared" si="7"/>
        <v>6.1111111111111125</v>
      </c>
      <c r="V64" s="8">
        <f t="shared" si="7"/>
        <v>5.1111111111111125</v>
      </c>
      <c r="W64" s="8">
        <f t="shared" si="7"/>
        <v>1.8888888888888911</v>
      </c>
      <c r="X64" s="8">
        <f t="shared" si="7"/>
        <v>15.111111111111104</v>
      </c>
      <c r="Y64" s="8">
        <f t="shared" si="7"/>
        <v>11.666666666666666</v>
      </c>
      <c r="Z64" s="8">
        <f t="shared" si="7"/>
        <v>20.777777777777775</v>
      </c>
      <c r="AA64" s="8">
        <f t="shared" si="7"/>
        <v>6.8888888888888875</v>
      </c>
    </row>
    <row r="65" spans="1:29" x14ac:dyDescent="0.45">
      <c r="C65">
        <v>16</v>
      </c>
      <c r="D65" s="27" t="str">
        <f t="shared" si="3"/>
        <v>1080 P</v>
      </c>
      <c r="E65" s="27" t="str">
        <f t="shared" si="4"/>
        <v>65 in</v>
      </c>
      <c r="F65" s="27" t="str">
        <f t="shared" si="5"/>
        <v>100 hz</v>
      </c>
      <c r="H65" s="8">
        <f t="shared" si="6"/>
        <v>19.444444444444443</v>
      </c>
      <c r="I65" s="8">
        <f t="shared" si="7"/>
        <v>13</v>
      </c>
      <c r="J65" s="8">
        <f t="shared" si="7"/>
        <v>21.111111111111107</v>
      </c>
      <c r="K65" s="8">
        <f t="shared" si="7"/>
        <v>16.555555555555557</v>
      </c>
      <c r="L65" s="8">
        <f t="shared" si="7"/>
        <v>17</v>
      </c>
      <c r="M65" s="8">
        <f t="shared" si="7"/>
        <v>2.2222222222222148</v>
      </c>
      <c r="N65" s="8">
        <f t="shared" si="7"/>
        <v>9.2222222222222179</v>
      </c>
      <c r="O65" s="8">
        <f t="shared" si="7"/>
        <v>12.000000000000002</v>
      </c>
      <c r="P65" s="8">
        <f t="shared" si="7"/>
        <v>9.8888888888888893</v>
      </c>
      <c r="Q65" s="8">
        <f t="shared" si="7"/>
        <v>11.000000000000002</v>
      </c>
      <c r="R65" s="8">
        <f t="shared" si="7"/>
        <v>17.333333333333332</v>
      </c>
      <c r="S65" s="8">
        <f t="shared" si="7"/>
        <v>8.8888888888888911</v>
      </c>
      <c r="T65" s="8">
        <f t="shared" si="7"/>
        <v>14.222222222222221</v>
      </c>
      <c r="U65" s="8">
        <f t="shared" si="7"/>
        <v>3.7777777777777826</v>
      </c>
      <c r="V65" s="8">
        <f t="shared" si="7"/>
        <v>7.1111111111111125</v>
      </c>
      <c r="W65" s="8">
        <f t="shared" si="7"/>
        <v>-2.4444444444444406</v>
      </c>
      <c r="X65" s="8">
        <f t="shared" si="7"/>
        <v>18.666666666666661</v>
      </c>
      <c r="Y65" s="8">
        <f t="shared" si="7"/>
        <v>9.1111111111111125</v>
      </c>
      <c r="Z65" s="8">
        <f t="shared" si="7"/>
        <v>23.333333333333332</v>
      </c>
      <c r="AA65" s="8">
        <f t="shared" si="7"/>
        <v>0.66666666666666741</v>
      </c>
    </row>
    <row r="66" spans="1:29" x14ac:dyDescent="0.45">
      <c r="C66">
        <v>17</v>
      </c>
      <c r="D66" s="27" t="str">
        <f t="shared" si="3"/>
        <v>2160 P</v>
      </c>
      <c r="E66" s="27" t="str">
        <f t="shared" si="4"/>
        <v>105 in</v>
      </c>
      <c r="F66" s="27" t="str">
        <f t="shared" si="5"/>
        <v>100 hz</v>
      </c>
      <c r="H66" s="8">
        <f t="shared" si="6"/>
        <v>20.111111111111107</v>
      </c>
      <c r="I66" s="8">
        <f t="shared" si="7"/>
        <v>24.111111111111107</v>
      </c>
      <c r="J66" s="8">
        <f t="shared" si="7"/>
        <v>17.222222222222218</v>
      </c>
      <c r="K66" s="8">
        <f t="shared" si="7"/>
        <v>10.888888888888886</v>
      </c>
      <c r="L66" s="8">
        <f t="shared" si="7"/>
        <v>21.222222222222221</v>
      </c>
      <c r="M66" s="8">
        <f t="shared" si="7"/>
        <v>-6.5555555555555634</v>
      </c>
      <c r="N66" s="8">
        <f t="shared" si="7"/>
        <v>3.3333333333333348</v>
      </c>
      <c r="O66" s="8">
        <f t="shared" si="7"/>
        <v>17.666666666666664</v>
      </c>
      <c r="P66" s="8">
        <f t="shared" si="7"/>
        <v>17.999999999999996</v>
      </c>
      <c r="Q66" s="8">
        <f t="shared" si="7"/>
        <v>16.777777777777775</v>
      </c>
      <c r="R66" s="8">
        <f t="shared" si="7"/>
        <v>12.777777777777779</v>
      </c>
      <c r="S66" s="8">
        <f t="shared" si="7"/>
        <v>13.888888888888889</v>
      </c>
      <c r="T66" s="8">
        <f t="shared" si="7"/>
        <v>19.888888888888886</v>
      </c>
      <c r="U66" s="8">
        <f t="shared" si="7"/>
        <v>19.111111111111111</v>
      </c>
      <c r="V66" s="8">
        <f t="shared" si="7"/>
        <v>10.111111111111105</v>
      </c>
      <c r="W66" s="8">
        <f t="shared" si="7"/>
        <v>3.3333333333333348</v>
      </c>
      <c r="X66" s="8">
        <f t="shared" si="7"/>
        <v>17.555555555555543</v>
      </c>
      <c r="Y66" s="8">
        <f t="shared" si="7"/>
        <v>9.6666666666666661</v>
      </c>
      <c r="Z66" s="8">
        <f t="shared" si="7"/>
        <v>19.111111111111107</v>
      </c>
      <c r="AA66" s="8">
        <f t="shared" si="7"/>
        <v>19.444444444444439</v>
      </c>
    </row>
    <row r="67" spans="1:29" x14ac:dyDescent="0.45">
      <c r="C67" s="57">
        <v>18</v>
      </c>
      <c r="D67" s="27" t="str">
        <f t="shared" si="3"/>
        <v>2160 P</v>
      </c>
      <c r="E67" s="27" t="str">
        <f t="shared" si="4"/>
        <v>55 in</v>
      </c>
      <c r="F67" s="27" t="str">
        <f t="shared" si="5"/>
        <v>120 hz</v>
      </c>
      <c r="H67" s="8">
        <f t="shared" si="6"/>
        <v>20.333333333333332</v>
      </c>
      <c r="I67" s="8">
        <f t="shared" si="7"/>
        <v>25.888888888888889</v>
      </c>
      <c r="J67" s="8">
        <f t="shared" si="7"/>
        <v>27</v>
      </c>
      <c r="K67" s="8">
        <f t="shared" si="7"/>
        <v>29.555555555555554</v>
      </c>
      <c r="L67" s="8">
        <f t="shared" si="7"/>
        <v>25.222222222222221</v>
      </c>
      <c r="M67" s="8">
        <f t="shared" si="7"/>
        <v>2.3333333333333277</v>
      </c>
      <c r="N67" s="8">
        <f t="shared" si="7"/>
        <v>23.777777777777775</v>
      </c>
      <c r="O67" s="8">
        <f t="shared" si="7"/>
        <v>19.111111111111107</v>
      </c>
      <c r="P67" s="8">
        <f t="shared" si="7"/>
        <v>21.555555555555557</v>
      </c>
      <c r="Q67" s="8">
        <f t="shared" si="7"/>
        <v>27.333333333333332</v>
      </c>
      <c r="R67" s="8">
        <f t="shared" si="7"/>
        <v>23.555555555555557</v>
      </c>
      <c r="S67" s="8">
        <f t="shared" si="7"/>
        <v>2.3333333333333321</v>
      </c>
      <c r="T67" s="8">
        <f t="shared" si="7"/>
        <v>18</v>
      </c>
      <c r="U67" s="8">
        <f t="shared" si="7"/>
        <v>27.555555555555557</v>
      </c>
      <c r="V67" s="8">
        <f t="shared" si="7"/>
        <v>16.555555555555554</v>
      </c>
      <c r="W67" s="8">
        <f t="shared" si="7"/>
        <v>16.888888888888893</v>
      </c>
      <c r="X67" s="8">
        <f t="shared" si="7"/>
        <v>23.666666666666664</v>
      </c>
      <c r="Y67" s="8">
        <f t="shared" si="7"/>
        <v>-4.0000000000000018</v>
      </c>
      <c r="Z67" s="8">
        <f t="shared" si="7"/>
        <v>17.555555555555557</v>
      </c>
      <c r="AA67" s="8">
        <f t="shared" si="7"/>
        <v>26.999999999999996</v>
      </c>
    </row>
    <row r="68" spans="1:29" x14ac:dyDescent="0.45">
      <c r="C68">
        <v>19</v>
      </c>
      <c r="D68" s="27" t="str">
        <f t="shared" si="3"/>
        <v>4000 P</v>
      </c>
      <c r="E68" s="27" t="str">
        <f t="shared" si="4"/>
        <v>105 in</v>
      </c>
      <c r="F68" s="27" t="str">
        <f t="shared" si="5"/>
        <v>120 hz</v>
      </c>
      <c r="H68" s="8">
        <f t="shared" si="6"/>
        <v>21.222222222222229</v>
      </c>
      <c r="I68" s="8">
        <f t="shared" si="7"/>
        <v>13.555555555555559</v>
      </c>
      <c r="J68" s="8">
        <f t="shared" si="7"/>
        <v>18.111111111111114</v>
      </c>
      <c r="K68" s="8">
        <f t="shared" si="7"/>
        <v>13.777777777777784</v>
      </c>
      <c r="L68" s="8">
        <f t="shared" si="7"/>
        <v>15.444444444444446</v>
      </c>
      <c r="M68" s="8">
        <f t="shared" si="7"/>
        <v>-4.4444444444444553</v>
      </c>
      <c r="N68" s="8">
        <f t="shared" si="7"/>
        <v>9.3333333333333357</v>
      </c>
      <c r="O68" s="8">
        <f t="shared" si="7"/>
        <v>17</v>
      </c>
      <c r="P68" s="8">
        <f t="shared" si="7"/>
        <v>17.666666666666671</v>
      </c>
      <c r="Q68" s="8">
        <f t="shared" si="7"/>
        <v>15.555555555555564</v>
      </c>
      <c r="R68" s="8">
        <f t="shared" si="7"/>
        <v>17.888888888888896</v>
      </c>
      <c r="S68" s="8">
        <f t="shared" si="7"/>
        <v>-6.2222222222222197</v>
      </c>
      <c r="T68" s="8">
        <f t="shared" si="7"/>
        <v>21.44444444444445</v>
      </c>
      <c r="U68" s="8">
        <f t="shared" si="7"/>
        <v>14.222222222222229</v>
      </c>
      <c r="V68" s="8">
        <f t="shared" si="7"/>
        <v>-5.1111111111111169</v>
      </c>
      <c r="W68" s="8">
        <f t="shared" si="7"/>
        <v>19.666666666666679</v>
      </c>
      <c r="X68" s="8">
        <f t="shared" si="7"/>
        <v>12.777777777777779</v>
      </c>
      <c r="Y68" s="8">
        <f t="shared" si="7"/>
        <v>-3.3333333333333339</v>
      </c>
      <c r="Z68" s="8">
        <f t="shared" si="7"/>
        <v>16.222222222222225</v>
      </c>
      <c r="AA68" s="8">
        <f t="shared" si="7"/>
        <v>13.555555555555561</v>
      </c>
    </row>
    <row r="69" spans="1:29" x14ac:dyDescent="0.45">
      <c r="C69" s="58">
        <v>20</v>
      </c>
      <c r="D69" s="27" t="str">
        <f t="shared" si="3"/>
        <v>2160 P</v>
      </c>
      <c r="E69" s="27" t="str">
        <f t="shared" si="4"/>
        <v>65 in</v>
      </c>
      <c r="F69" s="27" t="str">
        <f t="shared" si="5"/>
        <v>120 hz</v>
      </c>
      <c r="H69" s="8">
        <f t="shared" si="6"/>
        <v>21.888888888888893</v>
      </c>
      <c r="I69" s="8">
        <f t="shared" si="7"/>
        <v>27.777777777777782</v>
      </c>
      <c r="J69" s="8">
        <f t="shared" si="7"/>
        <v>29.333333333333336</v>
      </c>
      <c r="K69" s="8">
        <f t="shared" si="7"/>
        <v>26.111111111111114</v>
      </c>
      <c r="L69" s="8">
        <f t="shared" si="7"/>
        <v>26.888888888888893</v>
      </c>
      <c r="M69" s="8">
        <f t="shared" si="7"/>
        <v>-3.6666666666666767</v>
      </c>
      <c r="N69" s="8">
        <f t="shared" si="7"/>
        <v>26.222222222222218</v>
      </c>
      <c r="O69" s="8">
        <f t="shared" si="7"/>
        <v>15.333333333333334</v>
      </c>
      <c r="P69" s="8">
        <f t="shared" si="7"/>
        <v>26.555555555555561</v>
      </c>
      <c r="Q69" s="8">
        <f t="shared" si="7"/>
        <v>29.777777777777779</v>
      </c>
      <c r="R69" s="8">
        <f t="shared" si="7"/>
        <v>27.444444444444446</v>
      </c>
      <c r="S69" s="8">
        <f t="shared" si="7"/>
        <v>-1.8888888888888857</v>
      </c>
      <c r="T69" s="8">
        <f t="shared" si="7"/>
        <v>19.777777777777779</v>
      </c>
      <c r="U69" s="8">
        <f t="shared" si="7"/>
        <v>25.222222222222229</v>
      </c>
      <c r="V69" s="8">
        <f t="shared" si="7"/>
        <v>18.555555555555554</v>
      </c>
      <c r="W69" s="8">
        <f t="shared" si="7"/>
        <v>12.555555555555559</v>
      </c>
      <c r="X69" s="8">
        <f t="shared" si="7"/>
        <v>27.222222222222221</v>
      </c>
      <c r="Y69" s="8">
        <f t="shared" si="7"/>
        <v>-6.5555555555555562</v>
      </c>
      <c r="Z69" s="8">
        <f t="shared" si="7"/>
        <v>20.111111111111114</v>
      </c>
      <c r="AA69" s="8">
        <f t="shared" si="7"/>
        <v>20.777777777777775</v>
      </c>
    </row>
    <row r="70" spans="1:29" x14ac:dyDescent="0.45">
      <c r="C70">
        <v>21</v>
      </c>
      <c r="D70" s="27" t="str">
        <f t="shared" si="3"/>
        <v>2160 P</v>
      </c>
      <c r="E70" s="27" t="str">
        <f t="shared" si="4"/>
        <v>55 in</v>
      </c>
      <c r="F70" s="27" t="str">
        <f t="shared" si="5"/>
        <v>100 hz</v>
      </c>
      <c r="H70" s="8">
        <f t="shared" si="6"/>
        <v>23.333333333333325</v>
      </c>
      <c r="I70" s="8">
        <f t="shared" si="7"/>
        <v>26.999999999999993</v>
      </c>
      <c r="J70" s="8">
        <f t="shared" si="7"/>
        <v>24.888888888888879</v>
      </c>
      <c r="K70" s="8">
        <f t="shared" si="7"/>
        <v>24.111111111111104</v>
      </c>
      <c r="L70" s="8">
        <f t="shared" si="7"/>
        <v>28.55555555555555</v>
      </c>
      <c r="M70" s="8">
        <f t="shared" si="7"/>
        <v>-2.8888888888888964</v>
      </c>
      <c r="N70" s="8">
        <f t="shared" si="7"/>
        <v>14.444444444444443</v>
      </c>
      <c r="O70" s="8">
        <f t="shared" si="7"/>
        <v>25.222222222222214</v>
      </c>
      <c r="P70" s="8">
        <f t="shared" si="7"/>
        <v>14.666666666666663</v>
      </c>
      <c r="Q70" s="8">
        <f t="shared" si="7"/>
        <v>23.55555555555555</v>
      </c>
      <c r="R70" s="8">
        <f t="shared" si="7"/>
        <v>21.666666666666664</v>
      </c>
      <c r="S70" s="8">
        <f t="shared" si="7"/>
        <v>19.333333333333332</v>
      </c>
      <c r="T70" s="8">
        <f t="shared" si="7"/>
        <v>21.999999999999993</v>
      </c>
      <c r="U70" s="8">
        <f t="shared" si="7"/>
        <v>23.777777777777775</v>
      </c>
      <c r="V70" s="8">
        <f t="shared" si="7"/>
        <v>14.111111111111107</v>
      </c>
      <c r="W70" s="8">
        <f t="shared" si="7"/>
        <v>9.3333333333333357</v>
      </c>
      <c r="X70" s="8">
        <f t="shared" si="7"/>
        <v>20.777777777777764</v>
      </c>
      <c r="Y70" s="8">
        <f t="shared" si="7"/>
        <v>13.444444444444445</v>
      </c>
      <c r="Z70" s="8">
        <f t="shared" si="7"/>
        <v>23.999999999999993</v>
      </c>
      <c r="AA70" s="8">
        <f t="shared" si="7"/>
        <v>23.888888888888882</v>
      </c>
    </row>
    <row r="71" spans="1:29" x14ac:dyDescent="0.45">
      <c r="C71">
        <v>22</v>
      </c>
      <c r="D71" s="27" t="str">
        <f t="shared" si="3"/>
        <v>4000 P</v>
      </c>
      <c r="E71" s="27" t="str">
        <f t="shared" si="4"/>
        <v>105 in</v>
      </c>
      <c r="F71" s="27" t="str">
        <f t="shared" si="5"/>
        <v>100 hz</v>
      </c>
      <c r="H71" s="8">
        <f t="shared" si="6"/>
        <v>24.222222222222221</v>
      </c>
      <c r="I71" s="8">
        <f t="shared" si="7"/>
        <v>14.666666666666664</v>
      </c>
      <c r="J71" s="8">
        <f t="shared" si="7"/>
        <v>15.999999999999996</v>
      </c>
      <c r="K71" s="8">
        <f t="shared" si="7"/>
        <v>8.3333333333333339</v>
      </c>
      <c r="L71" s="8">
        <f t="shared" si="7"/>
        <v>18.777777777777779</v>
      </c>
      <c r="M71" s="8">
        <f t="shared" si="7"/>
        <v>-9.6666666666666785</v>
      </c>
      <c r="N71" s="8">
        <f t="shared" si="7"/>
        <v>0</v>
      </c>
      <c r="O71" s="8">
        <f t="shared" si="7"/>
        <v>23.111111111111111</v>
      </c>
      <c r="P71" s="8">
        <f t="shared" si="7"/>
        <v>10.777777777777775</v>
      </c>
      <c r="Q71" s="8">
        <f t="shared" si="7"/>
        <v>11.777777777777784</v>
      </c>
      <c r="R71" s="8">
        <f t="shared" si="7"/>
        <v>16.000000000000004</v>
      </c>
      <c r="S71" s="8">
        <f t="shared" si="7"/>
        <v>10.77777777777778</v>
      </c>
      <c r="T71" s="8">
        <f t="shared" si="7"/>
        <v>25.444444444444443</v>
      </c>
      <c r="U71" s="8">
        <f t="shared" si="7"/>
        <v>10.444444444444448</v>
      </c>
      <c r="V71" s="8">
        <f t="shared" si="7"/>
        <v>-7.5555555555555625</v>
      </c>
      <c r="W71" s="8">
        <f t="shared" si="7"/>
        <v>12.111111111111121</v>
      </c>
      <c r="X71" s="8">
        <f t="shared" si="7"/>
        <v>9.8888888888888822</v>
      </c>
      <c r="Y71" s="8">
        <f t="shared" si="7"/>
        <v>14.111111111111112</v>
      </c>
      <c r="Z71" s="8">
        <f t="shared" si="7"/>
        <v>22.666666666666664</v>
      </c>
      <c r="AA71" s="8">
        <f t="shared" si="7"/>
        <v>10.444444444444445</v>
      </c>
    </row>
    <row r="72" spans="1:29" x14ac:dyDescent="0.45">
      <c r="C72">
        <v>23</v>
      </c>
      <c r="D72" s="27" t="str">
        <f t="shared" si="3"/>
        <v>4000 P</v>
      </c>
      <c r="E72" s="27" t="str">
        <f t="shared" si="4"/>
        <v>55 in</v>
      </c>
      <c r="F72" s="27" t="str">
        <f t="shared" si="5"/>
        <v>120 hz</v>
      </c>
      <c r="H72" s="8">
        <f t="shared" si="6"/>
        <v>24.444444444444446</v>
      </c>
      <c r="I72" s="8">
        <f t="shared" si="7"/>
        <v>16.444444444444443</v>
      </c>
      <c r="J72" s="8">
        <f t="shared" si="7"/>
        <v>25.777777777777779</v>
      </c>
      <c r="K72" s="8">
        <f t="shared" si="7"/>
        <v>27</v>
      </c>
      <c r="L72" s="8">
        <f t="shared" si="7"/>
        <v>22.777777777777779</v>
      </c>
      <c r="M72" s="8">
        <f t="shared" si="7"/>
        <v>-0.77777777777778745</v>
      </c>
      <c r="N72" s="8">
        <f t="shared" si="7"/>
        <v>20.444444444444443</v>
      </c>
      <c r="O72" s="8">
        <f t="shared" si="7"/>
        <v>24.555555555555554</v>
      </c>
      <c r="P72" s="8">
        <f t="shared" si="7"/>
        <v>14.333333333333339</v>
      </c>
      <c r="Q72" s="8">
        <f t="shared" si="7"/>
        <v>22.333333333333339</v>
      </c>
      <c r="R72" s="8">
        <f t="shared" si="7"/>
        <v>26.777777777777779</v>
      </c>
      <c r="S72" s="8">
        <f t="shared" si="7"/>
        <v>-0.77777777777777857</v>
      </c>
      <c r="T72" s="8">
        <f t="shared" si="7"/>
        <v>23.555555555555557</v>
      </c>
      <c r="U72" s="8">
        <f t="shared" si="7"/>
        <v>18.888888888888893</v>
      </c>
      <c r="V72" s="8">
        <f t="shared" si="7"/>
        <v>-1.111111111111116</v>
      </c>
      <c r="W72" s="8">
        <f t="shared" si="7"/>
        <v>25.666666666666679</v>
      </c>
      <c r="X72" s="8">
        <f t="shared" si="7"/>
        <v>15.999999999999998</v>
      </c>
      <c r="Y72" s="8">
        <f t="shared" si="7"/>
        <v>0.44444444444444464</v>
      </c>
      <c r="Z72" s="8">
        <f t="shared" si="7"/>
        <v>21.111111111111111</v>
      </c>
      <c r="AA72" s="8">
        <f t="shared" si="7"/>
        <v>18.000000000000004</v>
      </c>
    </row>
    <row r="73" spans="1:29" x14ac:dyDescent="0.45">
      <c r="C73">
        <v>24</v>
      </c>
      <c r="D73" s="27" t="str">
        <f t="shared" si="3"/>
        <v>2160 P</v>
      </c>
      <c r="E73" s="27" t="str">
        <f t="shared" si="4"/>
        <v>65 in</v>
      </c>
      <c r="F73" s="27" t="str">
        <f t="shared" si="5"/>
        <v>100 hz</v>
      </c>
      <c r="H73" s="8">
        <f t="shared" si="6"/>
        <v>24.888888888888886</v>
      </c>
      <c r="I73" s="8">
        <f t="shared" si="7"/>
        <v>28.888888888888886</v>
      </c>
      <c r="J73" s="8">
        <f t="shared" si="7"/>
        <v>27.222222222222214</v>
      </c>
      <c r="K73" s="8">
        <f t="shared" si="7"/>
        <v>20.666666666666664</v>
      </c>
      <c r="L73" s="8">
        <f t="shared" si="7"/>
        <v>30.222222222222221</v>
      </c>
      <c r="M73" s="8">
        <f t="shared" si="7"/>
        <v>-8.8888888888888999</v>
      </c>
      <c r="N73" s="8">
        <f t="shared" si="7"/>
        <v>16.888888888888886</v>
      </c>
      <c r="O73" s="8">
        <f t="shared" si="7"/>
        <v>21.444444444444443</v>
      </c>
      <c r="P73" s="8">
        <f t="shared" si="7"/>
        <v>19.666666666666664</v>
      </c>
      <c r="Q73" s="8">
        <f t="shared" si="7"/>
        <v>25.999999999999996</v>
      </c>
      <c r="R73" s="8">
        <f t="shared" si="7"/>
        <v>25.555555555555554</v>
      </c>
      <c r="S73" s="8">
        <f t="shared" si="7"/>
        <v>15.111111111111114</v>
      </c>
      <c r="T73" s="8">
        <f t="shared" si="7"/>
        <v>23.777777777777771</v>
      </c>
      <c r="U73" s="8">
        <f t="shared" si="7"/>
        <v>21.444444444444446</v>
      </c>
      <c r="V73" s="8">
        <f t="shared" si="7"/>
        <v>16.111111111111107</v>
      </c>
      <c r="W73" s="8">
        <f t="shared" si="7"/>
        <v>5.0000000000000027</v>
      </c>
      <c r="X73" s="8">
        <f t="shared" si="7"/>
        <v>24.333333333333321</v>
      </c>
      <c r="Y73" s="8">
        <f t="shared" si="7"/>
        <v>10.888888888888889</v>
      </c>
      <c r="Z73" s="8">
        <f t="shared" si="7"/>
        <v>26.55555555555555</v>
      </c>
      <c r="AA73" s="8">
        <f t="shared" si="7"/>
        <v>17.666666666666661</v>
      </c>
    </row>
    <row r="74" spans="1:29" x14ac:dyDescent="0.45">
      <c r="C74">
        <v>25</v>
      </c>
      <c r="D74" s="27" t="str">
        <f t="shared" si="3"/>
        <v>4000 P</v>
      </c>
      <c r="E74" s="27" t="str">
        <f t="shared" si="4"/>
        <v>65 in</v>
      </c>
      <c r="F74" s="27" t="str">
        <f t="shared" si="5"/>
        <v>120 hz</v>
      </c>
      <c r="H74" s="8">
        <f t="shared" si="6"/>
        <v>26.000000000000007</v>
      </c>
      <c r="I74" s="8">
        <f t="shared" si="7"/>
        <v>18.333333333333339</v>
      </c>
      <c r="J74" s="8">
        <f t="shared" si="7"/>
        <v>28.111111111111114</v>
      </c>
      <c r="K74" s="8">
        <f t="shared" si="7"/>
        <v>23.555555555555561</v>
      </c>
      <c r="L74" s="8">
        <f t="shared" si="7"/>
        <v>24.44444444444445</v>
      </c>
      <c r="M74" s="8">
        <f t="shared" si="7"/>
        <v>-6.7777777777777946</v>
      </c>
      <c r="N74" s="8">
        <f t="shared" si="7"/>
        <v>22.888888888888886</v>
      </c>
      <c r="O74" s="8">
        <f t="shared" si="7"/>
        <v>20.777777777777779</v>
      </c>
      <c r="P74" s="8">
        <f t="shared" si="7"/>
        <v>19.333333333333343</v>
      </c>
      <c r="Q74" s="8">
        <f t="shared" si="7"/>
        <v>24.777777777777786</v>
      </c>
      <c r="R74" s="8">
        <f t="shared" si="7"/>
        <v>30.666666666666671</v>
      </c>
      <c r="S74" s="8">
        <f t="shared" si="7"/>
        <v>-4.9999999999999956</v>
      </c>
      <c r="T74" s="8">
        <f t="shared" si="7"/>
        <v>25.333333333333339</v>
      </c>
      <c r="U74" s="8">
        <f t="shared" si="7"/>
        <v>16.555555555555564</v>
      </c>
      <c r="V74" s="8">
        <f t="shared" si="7"/>
        <v>0.88888888888888484</v>
      </c>
      <c r="W74" s="8">
        <f t="shared" si="7"/>
        <v>21.333333333333343</v>
      </c>
      <c r="X74" s="8">
        <f t="shared" si="7"/>
        <v>19.555555555555557</v>
      </c>
      <c r="Y74" s="8">
        <f t="shared" si="7"/>
        <v>-2.1111111111111098</v>
      </c>
      <c r="Z74" s="8">
        <f t="shared" si="7"/>
        <v>23.666666666666668</v>
      </c>
      <c r="AA74" s="8">
        <f t="shared" si="7"/>
        <v>11.777777777777782</v>
      </c>
    </row>
    <row r="75" spans="1:29" x14ac:dyDescent="0.45">
      <c r="C75">
        <v>26</v>
      </c>
      <c r="D75" s="27" t="str">
        <f t="shared" si="3"/>
        <v>4000 P</v>
      </c>
      <c r="E75" s="27" t="str">
        <f t="shared" si="4"/>
        <v>55 in</v>
      </c>
      <c r="F75" s="27" t="str">
        <f t="shared" si="5"/>
        <v>100 hz</v>
      </c>
      <c r="H75" s="8">
        <f t="shared" si="6"/>
        <v>27.444444444444439</v>
      </c>
      <c r="I75" s="8">
        <f t="shared" si="7"/>
        <v>17.55555555555555</v>
      </c>
      <c r="J75" s="8">
        <f t="shared" si="7"/>
        <v>23.666666666666657</v>
      </c>
      <c r="K75" s="8">
        <f t="shared" si="7"/>
        <v>21.55555555555555</v>
      </c>
      <c r="L75" s="8">
        <f t="shared" si="7"/>
        <v>26.111111111111107</v>
      </c>
      <c r="M75" s="8">
        <f t="shared" si="7"/>
        <v>-6.0000000000000115</v>
      </c>
      <c r="N75" s="8">
        <f t="shared" si="7"/>
        <v>11.111111111111111</v>
      </c>
      <c r="O75" s="8">
        <f t="shared" si="7"/>
        <v>30.666666666666664</v>
      </c>
      <c r="P75" s="8">
        <f t="shared" si="7"/>
        <v>7.444444444444442</v>
      </c>
      <c r="Q75" s="8">
        <f t="shared" si="7"/>
        <v>18.555555555555557</v>
      </c>
      <c r="R75" s="8">
        <f t="shared" si="7"/>
        <v>24.888888888888886</v>
      </c>
      <c r="S75" s="8">
        <f t="shared" si="7"/>
        <v>16.222222222222221</v>
      </c>
      <c r="T75" s="8">
        <f t="shared" si="7"/>
        <v>27.55555555555555</v>
      </c>
      <c r="U75" s="8">
        <f t="shared" si="7"/>
        <v>15.111111111111112</v>
      </c>
      <c r="V75" s="8">
        <f t="shared" si="7"/>
        <v>-3.5555555555555611</v>
      </c>
      <c r="W75" s="8">
        <f t="shared" si="7"/>
        <v>18.111111111111121</v>
      </c>
      <c r="X75" s="8">
        <f t="shared" si="7"/>
        <v>13.1111111111111</v>
      </c>
      <c r="Y75" s="8">
        <f t="shared" si="7"/>
        <v>17.888888888888893</v>
      </c>
      <c r="Z75" s="8">
        <f t="shared" si="7"/>
        <v>27.55555555555555</v>
      </c>
      <c r="AA75" s="8">
        <f t="shared" si="7"/>
        <v>14.888888888888888</v>
      </c>
    </row>
    <row r="76" spans="1:29" x14ac:dyDescent="0.45">
      <c r="C76">
        <v>27</v>
      </c>
      <c r="D76" s="27" t="str">
        <f t="shared" si="3"/>
        <v>4000 P</v>
      </c>
      <c r="E76" s="27" t="str">
        <f t="shared" si="4"/>
        <v>65 in</v>
      </c>
      <c r="F76" s="27" t="str">
        <f t="shared" si="5"/>
        <v>100 hz</v>
      </c>
      <c r="H76" s="8">
        <f t="shared" si="6"/>
        <v>29</v>
      </c>
      <c r="I76" s="8">
        <f t="shared" si="7"/>
        <v>19.444444444444443</v>
      </c>
      <c r="J76" s="8">
        <f t="shared" si="7"/>
        <v>25.999999999999993</v>
      </c>
      <c r="K76" s="8">
        <f t="shared" si="7"/>
        <v>18.111111111111111</v>
      </c>
      <c r="L76" s="8">
        <f t="shared" si="7"/>
        <v>27.777777777777779</v>
      </c>
      <c r="M76" s="8">
        <f t="shared" si="7"/>
        <v>-12.000000000000018</v>
      </c>
      <c r="N76" s="8">
        <f t="shared" si="7"/>
        <v>13.555555555555554</v>
      </c>
      <c r="O76" s="8">
        <f t="shared" si="7"/>
        <v>26.888888888888886</v>
      </c>
      <c r="P76" s="8">
        <f t="shared" si="7"/>
        <v>12.444444444444445</v>
      </c>
      <c r="Q76" s="8">
        <f t="shared" si="7"/>
        <v>21.000000000000004</v>
      </c>
      <c r="R76" s="8">
        <f t="shared" si="7"/>
        <v>28.777777777777779</v>
      </c>
      <c r="S76" s="8">
        <f t="shared" si="7"/>
        <v>12.000000000000004</v>
      </c>
      <c r="T76" s="8">
        <f t="shared" si="7"/>
        <v>29.333333333333336</v>
      </c>
      <c r="U76" s="8">
        <f t="shared" si="7"/>
        <v>12.777777777777784</v>
      </c>
      <c r="V76" s="8">
        <f t="shared" si="7"/>
        <v>-1.5555555555555602</v>
      </c>
      <c r="W76" s="8">
        <f t="shared" si="7"/>
        <v>13.777777777777789</v>
      </c>
      <c r="X76" s="8">
        <f t="shared" si="7"/>
        <v>16.666666666666657</v>
      </c>
      <c r="Y76" s="8">
        <f t="shared" si="7"/>
        <v>15.333333333333336</v>
      </c>
      <c r="Z76" s="8">
        <f t="shared" si="7"/>
        <v>30.111111111111107</v>
      </c>
      <c r="AA76" s="8">
        <f t="shared" si="7"/>
        <v>8.6666666666666679</v>
      </c>
    </row>
    <row r="78" spans="1:29" ht="18" x14ac:dyDescent="0.55000000000000004">
      <c r="A78" s="87" t="s">
        <v>30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 spans="1:29" x14ac:dyDescent="0.45">
      <c r="F79" t="s">
        <v>61</v>
      </c>
      <c r="G79" t="s">
        <v>58</v>
      </c>
      <c r="H79" s="21">
        <v>1</v>
      </c>
      <c r="I79">
        <v>2</v>
      </c>
      <c r="J79">
        <v>3</v>
      </c>
      <c r="K79">
        <v>4</v>
      </c>
      <c r="L79">
        <v>5</v>
      </c>
      <c r="M79">
        <v>6</v>
      </c>
      <c r="N79">
        <v>7</v>
      </c>
      <c r="O79">
        <v>8</v>
      </c>
      <c r="P79">
        <v>9</v>
      </c>
      <c r="Q79">
        <v>10</v>
      </c>
      <c r="R79">
        <v>11</v>
      </c>
      <c r="S79">
        <v>12</v>
      </c>
      <c r="T79">
        <v>13</v>
      </c>
      <c r="U79">
        <v>14</v>
      </c>
      <c r="V79">
        <v>15</v>
      </c>
      <c r="W79">
        <v>16</v>
      </c>
      <c r="X79">
        <v>17</v>
      </c>
      <c r="Y79">
        <v>18</v>
      </c>
      <c r="Z79">
        <v>19</v>
      </c>
      <c r="AA79">
        <v>20</v>
      </c>
      <c r="AC79" s="16" t="s">
        <v>2</v>
      </c>
    </row>
    <row r="80" spans="1:29" x14ac:dyDescent="0.45">
      <c r="G80" t="s">
        <v>59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C80" s="22"/>
    </row>
    <row r="81" spans="1:29" x14ac:dyDescent="0.45">
      <c r="A81" s="75" t="s">
        <v>8</v>
      </c>
      <c r="B81" s="75"/>
      <c r="G81">
        <v>1</v>
      </c>
      <c r="H81" s="55">
        <f>EXP(H50)/(EXP(H50)+EXP(H$47)+EXP(H$48))</f>
        <v>2.4189617032411506E-11</v>
      </c>
      <c r="I81" s="55">
        <f t="shared" ref="I81:AA95" si="8">EXP(I50)/(EXP(I50)+EXP(I$47)+EXP(I$48))</f>
        <v>1.0247305988513007E-10</v>
      </c>
      <c r="J81" s="55">
        <f t="shared" si="8"/>
        <v>6.3703554745241576E-12</v>
      </c>
      <c r="K81" s="55">
        <f t="shared" si="8"/>
        <v>1.879485007429416E-12</v>
      </c>
      <c r="L81" s="55">
        <f t="shared" si="8"/>
        <v>1.2719759723748654E-10</v>
      </c>
      <c r="M81" s="55">
        <f t="shared" si="8"/>
        <v>0.58037531824372035</v>
      </c>
      <c r="N81" s="55">
        <f t="shared" si="8"/>
        <v>1.3210178484805898E-9</v>
      </c>
      <c r="O81" s="55">
        <f t="shared" si="8"/>
        <v>2.1659914626230726E-11</v>
      </c>
      <c r="P81" s="55">
        <f t="shared" si="8"/>
        <v>1.5519637833281957E-11</v>
      </c>
      <c r="Q81" s="55">
        <f t="shared" si="8"/>
        <v>1.7097677175311826E-10</v>
      </c>
      <c r="R81" s="55">
        <f t="shared" si="8"/>
        <v>2.347234531495624E-12</v>
      </c>
      <c r="S81" s="55">
        <f t="shared" si="8"/>
        <v>0.664903674449564</v>
      </c>
      <c r="T81" s="55">
        <f t="shared" si="8"/>
        <v>5.8850333112911214E-11</v>
      </c>
      <c r="U81" s="55">
        <f t="shared" si="8"/>
        <v>1.1261583079273633E-10</v>
      </c>
      <c r="V81" s="55">
        <f t="shared" si="8"/>
        <v>3.5252463370197939E-6</v>
      </c>
      <c r="W81" s="55">
        <f t="shared" si="8"/>
        <v>7.1303054044248725E-12</v>
      </c>
      <c r="X81" s="55">
        <f t="shared" si="8"/>
        <v>1.3062313824878482E-9</v>
      </c>
      <c r="Y81" s="55">
        <f t="shared" si="8"/>
        <v>0.39061852431843958</v>
      </c>
      <c r="Z81" s="55">
        <f t="shared" si="8"/>
        <v>6.7837140653938701E-10</v>
      </c>
      <c r="AA81" s="55">
        <f t="shared" si="8"/>
        <v>1.5838230019036849E-10</v>
      </c>
      <c r="AC81" s="56">
        <f t="shared" ref="AC81:AC107" si="9">AVERAGE(H81:AA81)</f>
        <v>8.17950523186637E-2</v>
      </c>
    </row>
    <row r="82" spans="1:29" x14ac:dyDescent="0.45">
      <c r="A82" s="75"/>
      <c r="B82" s="75"/>
      <c r="G82">
        <v>2</v>
      </c>
      <c r="H82" s="55">
        <f t="shared" ref="H82:W97" si="10">EXP(H51)/(EXP(H51)+EXP(H$47)+EXP(H$48))</f>
        <v>6.0676751705289701E-10</v>
      </c>
      <c r="I82" s="55">
        <f t="shared" si="10"/>
        <v>1.8417819274369225E-9</v>
      </c>
      <c r="J82" s="55">
        <f t="shared" si="10"/>
        <v>1.3606758891271813E-8</v>
      </c>
      <c r="K82" s="55">
        <f t="shared" si="10"/>
        <v>1.0384284172020649E-6</v>
      </c>
      <c r="L82" s="55">
        <f t="shared" si="10"/>
        <v>1.9467268716335442E-7</v>
      </c>
      <c r="M82" s="55">
        <f t="shared" si="10"/>
        <v>0.98185379500082737</v>
      </c>
      <c r="N82" s="55">
        <f t="shared" si="10"/>
        <v>8.8382146288794102E-5</v>
      </c>
      <c r="O82" s="55">
        <f t="shared" si="10"/>
        <v>4.1399281897932844E-8</v>
      </c>
      <c r="P82" s="55">
        <f t="shared" si="10"/>
        <v>5.5364745682455258E-13</v>
      </c>
      <c r="Q82" s="55">
        <f t="shared" si="10"/>
        <v>1.5013727742485496E-7</v>
      </c>
      <c r="R82" s="55">
        <f t="shared" si="10"/>
        <v>1.7019698915883249E-8</v>
      </c>
      <c r="S82" s="55">
        <f t="shared" si="10"/>
        <v>0.99782742793568624</v>
      </c>
      <c r="T82" s="55">
        <f t="shared" si="10"/>
        <v>4.8595139312205617E-10</v>
      </c>
      <c r="U82" s="55">
        <f t="shared" si="10"/>
        <v>1.1975868596613903E-8</v>
      </c>
      <c r="V82" s="55">
        <f t="shared" si="10"/>
        <v>1.9243556835024596E-4</v>
      </c>
      <c r="W82" s="55">
        <f t="shared" si="10"/>
        <v>2.8765704982877054E-9</v>
      </c>
      <c r="X82" s="55">
        <f t="shared" si="8"/>
        <v>3.2765245812480029E-8</v>
      </c>
      <c r="Y82" s="55">
        <f t="shared" si="8"/>
        <v>0.96554587054199537</v>
      </c>
      <c r="Z82" s="55">
        <f t="shared" si="8"/>
        <v>9.0091737406007875E-8</v>
      </c>
      <c r="AA82" s="55">
        <f t="shared" si="8"/>
        <v>1.3486657778645104E-8</v>
      </c>
      <c r="AC82" s="56">
        <f t="shared" si="9"/>
        <v>0.1472754760294202</v>
      </c>
    </row>
    <row r="83" spans="1:29" x14ac:dyDescent="0.45">
      <c r="G83">
        <v>3</v>
      </c>
      <c r="H83" s="55">
        <f t="shared" si="10"/>
        <v>2.8746932956732183E-9</v>
      </c>
      <c r="I83" s="55">
        <f t="shared" si="8"/>
        <v>1.2177894967362909E-8</v>
      </c>
      <c r="J83" s="55">
        <f t="shared" si="8"/>
        <v>1.403163972725656E-7</v>
      </c>
      <c r="K83" s="55">
        <f t="shared" si="8"/>
        <v>3.3149255993514067E-8</v>
      </c>
      <c r="L83" s="55">
        <f t="shared" si="8"/>
        <v>1.0306917436058225E-6</v>
      </c>
      <c r="M83" s="55">
        <f t="shared" si="8"/>
        <v>0.1182592285814576</v>
      </c>
      <c r="N83" s="55">
        <f t="shared" si="8"/>
        <v>1.0175822143342393E-3</v>
      </c>
      <c r="O83" s="55">
        <f t="shared" si="8"/>
        <v>9.4694506014899905E-10</v>
      </c>
      <c r="P83" s="55">
        <f t="shared" si="8"/>
        <v>8.2168568089733289E-11</v>
      </c>
      <c r="Q83" s="55">
        <f t="shared" si="8"/>
        <v>1.7302010987413882E-6</v>
      </c>
      <c r="R83" s="55">
        <f t="shared" si="8"/>
        <v>8.3152345588313281E-7</v>
      </c>
      <c r="S83" s="55">
        <f t="shared" si="8"/>
        <v>0.87073198919094552</v>
      </c>
      <c r="T83" s="55">
        <f t="shared" si="8"/>
        <v>2.8752254861899794E-9</v>
      </c>
      <c r="U83" s="55">
        <f t="shared" si="8"/>
        <v>1.1613235572583719E-9</v>
      </c>
      <c r="V83" s="55">
        <f t="shared" si="8"/>
        <v>1.420171135630357E-3</v>
      </c>
      <c r="W83" s="55">
        <f t="shared" si="8"/>
        <v>3.7751331019384207E-11</v>
      </c>
      <c r="X83" s="55">
        <f t="shared" si="8"/>
        <v>1.1470203008434273E-6</v>
      </c>
      <c r="Y83" s="55">
        <f t="shared" si="8"/>
        <v>0.68514304061469877</v>
      </c>
      <c r="Z83" s="55">
        <f t="shared" si="8"/>
        <v>1.1602409071422217E-6</v>
      </c>
      <c r="AA83" s="55">
        <f t="shared" si="8"/>
        <v>2.6768717660336122E-11</v>
      </c>
      <c r="AC83" s="56">
        <f t="shared" si="9"/>
        <v>8.3828905253149857E-2</v>
      </c>
    </row>
    <row r="84" spans="1:29" x14ac:dyDescent="0.45">
      <c r="G84">
        <v>4</v>
      </c>
      <c r="H84" s="55">
        <f t="shared" si="10"/>
        <v>5.5991379743198209E-9</v>
      </c>
      <c r="I84" s="55">
        <f t="shared" si="8"/>
        <v>8.1416558563589183E-4</v>
      </c>
      <c r="J84" s="55">
        <f t="shared" si="8"/>
        <v>2.87200703808101E-9</v>
      </c>
      <c r="K84" s="55">
        <f t="shared" si="8"/>
        <v>1.1467578869289747E-10</v>
      </c>
      <c r="L84" s="55">
        <f t="shared" si="8"/>
        <v>7.0272683319169796E-5</v>
      </c>
      <c r="M84" s="55">
        <f t="shared" si="8"/>
        <v>2.0670200510869498E-5</v>
      </c>
      <c r="N84" s="55">
        <f t="shared" si="8"/>
        <v>2.8216197632083824E-6</v>
      </c>
      <c r="O84" s="55">
        <f t="shared" si="8"/>
        <v>2.7373272983384766E-7</v>
      </c>
      <c r="P84" s="55">
        <f t="shared" si="8"/>
        <v>2.7372621844131877E-7</v>
      </c>
      <c r="Q84" s="55">
        <f t="shared" si="8"/>
        <v>5.5861381344060677E-4</v>
      </c>
      <c r="R84" s="55">
        <f t="shared" si="8"/>
        <v>8.7382048565603349E-9</v>
      </c>
      <c r="S84" s="55">
        <f t="shared" si="8"/>
        <v>0.99900069066386266</v>
      </c>
      <c r="T84" s="55">
        <f t="shared" si="8"/>
        <v>8.3113890885444351E-7</v>
      </c>
      <c r="U84" s="55">
        <f t="shared" si="8"/>
        <v>5.2703608392736462E-3</v>
      </c>
      <c r="V84" s="55">
        <f t="shared" si="8"/>
        <v>2.7772143371925993E-2</v>
      </c>
      <c r="W84" s="55">
        <f t="shared" si="8"/>
        <v>1.2195209619649111E-8</v>
      </c>
      <c r="X84" s="55">
        <f t="shared" si="8"/>
        <v>3.7759133044078699E-7</v>
      </c>
      <c r="Y84" s="55">
        <f t="shared" si="8"/>
        <v>0.79134712882890124</v>
      </c>
      <c r="Z84" s="55">
        <f t="shared" si="8"/>
        <v>1.7016132456707229E-8</v>
      </c>
      <c r="AA84" s="55">
        <f t="shared" si="8"/>
        <v>3.8111366485224056E-3</v>
      </c>
      <c r="AC84" s="56">
        <f t="shared" si="9"/>
        <v>9.1433490348985555E-2</v>
      </c>
    </row>
    <row r="85" spans="1:29" x14ac:dyDescent="0.45">
      <c r="G85">
        <v>5</v>
      </c>
      <c r="H85" s="55">
        <f t="shared" si="10"/>
        <v>1.4044763857198761E-7</v>
      </c>
      <c r="I85" s="55">
        <f t="shared" si="8"/>
        <v>1.4433803066642346E-2</v>
      </c>
      <c r="J85" s="55">
        <f t="shared" si="8"/>
        <v>6.1344250530129022E-6</v>
      </c>
      <c r="K85" s="55">
        <f t="shared" si="8"/>
        <v>6.3355215090280987E-5</v>
      </c>
      <c r="L85" s="55">
        <f t="shared" si="8"/>
        <v>9.7112856119735524E-2</v>
      </c>
      <c r="M85" s="55">
        <f t="shared" si="8"/>
        <v>8.0800809464227452E-4</v>
      </c>
      <c r="N85" s="55">
        <f t="shared" si="8"/>
        <v>0.15881314148611789</v>
      </c>
      <c r="O85" s="55">
        <f t="shared" si="8"/>
        <v>5.2292062540857385E-4</v>
      </c>
      <c r="P85" s="55">
        <f t="shared" si="8"/>
        <v>9.7649098732025687E-9</v>
      </c>
      <c r="Q85" s="55">
        <f t="shared" si="8"/>
        <v>0.32921985991485303</v>
      </c>
      <c r="R85" s="55">
        <f t="shared" si="8"/>
        <v>6.3356343433483943E-5</v>
      </c>
      <c r="S85" s="55">
        <f t="shared" si="8"/>
        <v>0.9999956784444457</v>
      </c>
      <c r="T85" s="55">
        <f t="shared" si="8"/>
        <v>6.8630142466387615E-6</v>
      </c>
      <c r="U85" s="55">
        <f t="shared" si="8"/>
        <v>0.36038224426781612</v>
      </c>
      <c r="V85" s="55">
        <f t="shared" si="8"/>
        <v>0.60931726558898769</v>
      </c>
      <c r="W85" s="55">
        <f t="shared" si="8"/>
        <v>4.919874557960482E-6</v>
      </c>
      <c r="X85" s="55">
        <f t="shared" si="8"/>
        <v>9.4713393100834293E-6</v>
      </c>
      <c r="Y85" s="55">
        <f t="shared" si="8"/>
        <v>0.99400515541840595</v>
      </c>
      <c r="Z85" s="55">
        <f t="shared" si="8"/>
        <v>2.2598382257473817E-6</v>
      </c>
      <c r="AA85" s="55">
        <f t="shared" si="8"/>
        <v>0.24572111875221508</v>
      </c>
      <c r="AC85" s="56">
        <f t="shared" si="9"/>
        <v>0.19052442810208683</v>
      </c>
    </row>
    <row r="86" spans="1:29" x14ac:dyDescent="0.45">
      <c r="G86">
        <v>6</v>
      </c>
      <c r="H86" s="55">
        <f t="shared" si="10"/>
        <v>3.4162834232798068E-7</v>
      </c>
      <c r="I86" s="55">
        <f t="shared" si="8"/>
        <v>6.4475740368429353E-8</v>
      </c>
      <c r="J86" s="55">
        <f t="shared" si="8"/>
        <v>8.4602098186216167E-10</v>
      </c>
      <c r="K86" s="55">
        <f t="shared" si="8"/>
        <v>8.9044696865671876E-12</v>
      </c>
      <c r="L86" s="55">
        <f t="shared" si="8"/>
        <v>6.0982563298469228E-6</v>
      </c>
      <c r="M86" s="55">
        <f t="shared" si="8"/>
        <v>9.2090510076243957E-7</v>
      </c>
      <c r="N86" s="55">
        <f t="shared" si="8"/>
        <v>1.0065871854965147E-7</v>
      </c>
      <c r="O86" s="55">
        <f t="shared" si="8"/>
        <v>6.3356548552239109E-5</v>
      </c>
      <c r="P86" s="55">
        <f t="shared" si="8"/>
        <v>1.9986891654027356E-10</v>
      </c>
      <c r="Q86" s="55">
        <f t="shared" si="8"/>
        <v>3.7659998325622972E-6</v>
      </c>
      <c r="R86" s="55">
        <f t="shared" si="8"/>
        <v>2.191873374632465E-7</v>
      </c>
      <c r="S86" s="55">
        <f t="shared" si="8"/>
        <v>0.97804015698082891</v>
      </c>
      <c r="T86" s="55">
        <f t="shared" si="8"/>
        <v>2.1494519291819511E-4</v>
      </c>
      <c r="U86" s="55">
        <f t="shared" si="8"/>
        <v>9.1253469586960576E-7</v>
      </c>
      <c r="V86" s="55">
        <f t="shared" si="8"/>
        <v>6.071632694739429E-10</v>
      </c>
      <c r="W86" s="55">
        <f t="shared" si="8"/>
        <v>7.9121655159783918E-5</v>
      </c>
      <c r="X86" s="55">
        <f t="shared" si="8"/>
        <v>1.7677919432120829E-10</v>
      </c>
      <c r="Y86" s="55">
        <f t="shared" si="8"/>
        <v>0.99691313982948748</v>
      </c>
      <c r="Z86" s="55">
        <f t="shared" si="8"/>
        <v>5.956878802263155E-7</v>
      </c>
      <c r="AA86" s="55">
        <f t="shared" si="8"/>
        <v>4.7213075992573711E-7</v>
      </c>
      <c r="AC86" s="56">
        <f t="shared" si="9"/>
        <v>9.8766210675521063E-2</v>
      </c>
    </row>
    <row r="87" spans="1:29" x14ac:dyDescent="0.45">
      <c r="G87">
        <v>7</v>
      </c>
      <c r="H87" s="55">
        <f t="shared" si="10"/>
        <v>6.6540093630255712E-7</v>
      </c>
      <c r="I87" s="55">
        <f t="shared" si="8"/>
        <v>8.8285217966432031E-2</v>
      </c>
      <c r="J87" s="55">
        <f t="shared" si="8"/>
        <v>6.3256163373088799E-5</v>
      </c>
      <c r="K87" s="55">
        <f t="shared" si="8"/>
        <v>2.0225803868524935E-6</v>
      </c>
      <c r="L87" s="55">
        <f t="shared" si="8"/>
        <v>0.36284039375473043</v>
      </c>
      <c r="M87" s="55">
        <f t="shared" si="8"/>
        <v>2.0044674346199297E-6</v>
      </c>
      <c r="N87" s="55">
        <f t="shared" si="8"/>
        <v>0.68511062251479526</v>
      </c>
      <c r="O87" s="55">
        <f t="shared" si="8"/>
        <v>1.1967121292380241E-5</v>
      </c>
      <c r="P87" s="55">
        <f t="shared" si="8"/>
        <v>1.449239036488817E-6</v>
      </c>
      <c r="Q87" s="55">
        <f t="shared" si="8"/>
        <v>0.84976113302717227</v>
      </c>
      <c r="R87" s="55">
        <f t="shared" si="8"/>
        <v>3.0860168519958832E-3</v>
      </c>
      <c r="S87" s="55">
        <f t="shared" si="8"/>
        <v>0.999705420963934</v>
      </c>
      <c r="T87" s="55">
        <f t="shared" si="8"/>
        <v>4.0604982258078368E-5</v>
      </c>
      <c r="U87" s="55">
        <f t="shared" si="8"/>
        <v>5.1806704081409798E-2</v>
      </c>
      <c r="V87" s="55">
        <f t="shared" si="8"/>
        <v>0.92015414812357288</v>
      </c>
      <c r="W87" s="55">
        <f t="shared" si="8"/>
        <v>6.4567412613090822E-8</v>
      </c>
      <c r="X87" s="55">
        <f t="shared" si="8"/>
        <v>3.3145890559096758E-4</v>
      </c>
      <c r="Y87" s="55">
        <f t="shared" si="8"/>
        <v>0.9279278963351375</v>
      </c>
      <c r="Z87" s="55">
        <f t="shared" si="8"/>
        <v>2.9102437737865622E-5</v>
      </c>
      <c r="AA87" s="55">
        <f t="shared" si="8"/>
        <v>6.4617929271306568E-4</v>
      </c>
      <c r="AC87" s="56">
        <f t="shared" si="9"/>
        <v>0.24449031643886759</v>
      </c>
    </row>
    <row r="88" spans="1:29" x14ac:dyDescent="0.45">
      <c r="G88">
        <v>8</v>
      </c>
      <c r="H88" s="55">
        <f t="shared" si="10"/>
        <v>2.8209586686800461E-6</v>
      </c>
      <c r="I88" s="55">
        <f t="shared" si="8"/>
        <v>1.2558158666402325E-7</v>
      </c>
      <c r="J88" s="55">
        <f t="shared" si="8"/>
        <v>3.5196565615430678E-6</v>
      </c>
      <c r="K88" s="55">
        <f t="shared" si="8"/>
        <v>3.8201671657718347E-7</v>
      </c>
      <c r="L88" s="55">
        <f t="shared" si="8"/>
        <v>1.3526532613206133E-8</v>
      </c>
      <c r="M88" s="55">
        <f t="shared" si="8"/>
        <v>0.99995900797688753</v>
      </c>
      <c r="N88" s="55">
        <f t="shared" si="8"/>
        <v>1.960563939447708E-7</v>
      </c>
      <c r="O88" s="55">
        <f t="shared" si="8"/>
        <v>1.7885481922707052E-10</v>
      </c>
      <c r="P88" s="55">
        <f t="shared" si="8"/>
        <v>5.669295982007826E-5</v>
      </c>
      <c r="Q88" s="55">
        <f t="shared" si="8"/>
        <v>4.4226667404447525E-8</v>
      </c>
      <c r="R88" s="55">
        <f t="shared" si="8"/>
        <v>1.4768729842287232E-9</v>
      </c>
      <c r="S88" s="55">
        <f t="shared" si="8"/>
        <v>1.7542751400762376E-4</v>
      </c>
      <c r="T88" s="55">
        <f t="shared" si="8"/>
        <v>3.3134515894490932E-8</v>
      </c>
      <c r="U88" s="55">
        <f t="shared" si="8"/>
        <v>2.0872848957785045E-8</v>
      </c>
      <c r="V88" s="55">
        <f t="shared" si="8"/>
        <v>1.2339443280567344E-4</v>
      </c>
      <c r="W88" s="55">
        <f t="shared" si="8"/>
        <v>2.2336305823997989E-10</v>
      </c>
      <c r="X88" s="55">
        <f t="shared" si="8"/>
        <v>3.4075719996129435E-3</v>
      </c>
      <c r="Y88" s="55">
        <f t="shared" si="8"/>
        <v>4.5385677869777332E-5</v>
      </c>
      <c r="Z88" s="55">
        <f t="shared" si="8"/>
        <v>8.5730216006742902E-6</v>
      </c>
      <c r="AA88" s="55">
        <f t="shared" si="8"/>
        <v>4.0968847780780183E-8</v>
      </c>
      <c r="AC88" s="56">
        <f t="shared" si="9"/>
        <v>5.0189162623051752E-2</v>
      </c>
    </row>
    <row r="89" spans="1:29" x14ac:dyDescent="0.45">
      <c r="G89">
        <v>9</v>
      </c>
      <c r="H89" s="55">
        <f t="shared" si="10"/>
        <v>8.5692665317084237E-6</v>
      </c>
      <c r="I89" s="55">
        <f t="shared" si="8"/>
        <v>1.1588423703949568E-6</v>
      </c>
      <c r="J89" s="55">
        <f t="shared" si="8"/>
        <v>1.8070550265823872E-6</v>
      </c>
      <c r="K89" s="55">
        <f t="shared" si="8"/>
        <v>4.9197617628097896E-6</v>
      </c>
      <c r="L89" s="55">
        <f t="shared" si="8"/>
        <v>9.2469802283693687E-3</v>
      </c>
      <c r="M89" s="55">
        <f t="shared" si="8"/>
        <v>3.6025725260106449E-5</v>
      </c>
      <c r="N89" s="55">
        <f t="shared" si="8"/>
        <v>6.6900669318319915E-3</v>
      </c>
      <c r="O89" s="55">
        <f t="shared" si="8"/>
        <v>0.10802134355455649</v>
      </c>
      <c r="P89" s="55">
        <f t="shared" si="8"/>
        <v>7.1301224003545116E-12</v>
      </c>
      <c r="Q89" s="55">
        <f t="shared" si="8"/>
        <v>3.2960939390103889E-3</v>
      </c>
      <c r="R89" s="55">
        <f t="shared" si="8"/>
        <v>1.5867966199559509E-3</v>
      </c>
      <c r="S89" s="55">
        <f t="shared" si="8"/>
        <v>0.99990300748069882</v>
      </c>
      <c r="T89" s="55">
        <f t="shared" si="8"/>
        <v>1.7721263990383318E-3</v>
      </c>
      <c r="U89" s="55">
        <f t="shared" si="8"/>
        <v>9.7032053373084261E-5</v>
      </c>
      <c r="V89" s="55">
        <f t="shared" si="8"/>
        <v>3.3149990202558327E-8</v>
      </c>
      <c r="W89" s="55">
        <f t="shared" si="8"/>
        <v>3.0934959039589937E-2</v>
      </c>
      <c r="X89" s="55">
        <f t="shared" si="8"/>
        <v>4.4342939479769805E-9</v>
      </c>
      <c r="Y89" s="55">
        <f t="shared" si="8"/>
        <v>0.99992917919875091</v>
      </c>
      <c r="Z89" s="55">
        <f t="shared" si="8"/>
        <v>7.9104671943451286E-5</v>
      </c>
      <c r="AA89" s="55">
        <f t="shared" si="8"/>
        <v>4.0201544536798828E-5</v>
      </c>
      <c r="AC89" s="56">
        <f t="shared" si="9"/>
        <v>0.10808247049520107</v>
      </c>
    </row>
    <row r="90" spans="1:29" x14ac:dyDescent="0.45">
      <c r="G90">
        <v>10</v>
      </c>
      <c r="H90" s="55">
        <f t="shared" si="10"/>
        <v>4.0597466774732057E-5</v>
      </c>
      <c r="I90" s="55">
        <f t="shared" si="8"/>
        <v>7.6622366786938084E-6</v>
      </c>
      <c r="J90" s="55">
        <f t="shared" si="8"/>
        <v>1.86345049831943E-5</v>
      </c>
      <c r="K90" s="55">
        <f t="shared" si="8"/>
        <v>1.5705180269523058E-7</v>
      </c>
      <c r="L90" s="55">
        <f t="shared" si="8"/>
        <v>4.7088125233535803E-2</v>
      </c>
      <c r="M90" s="55">
        <f t="shared" si="8"/>
        <v>8.9302054101168343E-8</v>
      </c>
      <c r="N90" s="55">
        <f t="shared" si="8"/>
        <v>7.2026143051564517E-2</v>
      </c>
      <c r="O90" s="55">
        <f t="shared" si="8"/>
        <v>2.7623946012218835E-3</v>
      </c>
      <c r="P90" s="55">
        <f t="shared" si="8"/>
        <v>1.0582039891124117E-9</v>
      </c>
      <c r="Q90" s="55">
        <f t="shared" si="8"/>
        <v>3.6711206840020487E-2</v>
      </c>
      <c r="R90" s="55">
        <f t="shared" si="8"/>
        <v>7.2053776005736925E-2</v>
      </c>
      <c r="S90" s="55">
        <f t="shared" si="8"/>
        <v>0.99342939764071647</v>
      </c>
      <c r="T90" s="55">
        <f t="shared" si="8"/>
        <v>1.0394561070361593E-2</v>
      </c>
      <c r="U90" s="55">
        <f t="shared" si="8"/>
        <v>9.4102137095080366E-6</v>
      </c>
      <c r="V90" s="55">
        <f t="shared" si="8"/>
        <v>2.4494708540661128E-7</v>
      </c>
      <c r="W90" s="55">
        <f t="shared" si="8"/>
        <v>4.1876652453176302E-4</v>
      </c>
      <c r="X90" s="55">
        <f t="shared" si="8"/>
        <v>1.5523247125048915E-7</v>
      </c>
      <c r="Y90" s="55">
        <f t="shared" si="8"/>
        <v>0.9990887043043456</v>
      </c>
      <c r="Z90" s="55">
        <f t="shared" si="8"/>
        <v>1.0177893928483863E-3</v>
      </c>
      <c r="AA90" s="55">
        <f t="shared" si="8"/>
        <v>7.9796416347111397E-8</v>
      </c>
      <c r="AC90" s="56">
        <f t="shared" si="9"/>
        <v>0.11175339482375317</v>
      </c>
    </row>
    <row r="91" spans="1:29" x14ac:dyDescent="0.45">
      <c r="G91">
        <v>11</v>
      </c>
      <c r="H91" s="55">
        <f t="shared" si="10"/>
        <v>5.6657419090830259E-5</v>
      </c>
      <c r="I91" s="55">
        <f t="shared" si="8"/>
        <v>3.8148307885824062E-7</v>
      </c>
      <c r="J91" s="55">
        <f t="shared" si="8"/>
        <v>4.2624345702704939E-7</v>
      </c>
      <c r="K91" s="55">
        <f t="shared" si="8"/>
        <v>1.6504043264787526E-9</v>
      </c>
      <c r="L91" s="55">
        <f t="shared" si="8"/>
        <v>3.7917054969547171E-7</v>
      </c>
      <c r="M91" s="55">
        <f t="shared" si="8"/>
        <v>0.99245929150644185</v>
      </c>
      <c r="N91" s="55">
        <f t="shared" si="8"/>
        <v>1.7336679922718206E-11</v>
      </c>
      <c r="O91" s="55">
        <f t="shared" si="8"/>
        <v>8.0634787464075841E-8</v>
      </c>
      <c r="P91" s="55">
        <f t="shared" si="8"/>
        <v>5.7775976886306159E-8</v>
      </c>
      <c r="Q91" s="55">
        <f t="shared" si="8"/>
        <v>1.0116171687337489E-9</v>
      </c>
      <c r="R91" s="55">
        <f t="shared" si="8"/>
        <v>2.233619155081236E-10</v>
      </c>
      <c r="S91" s="55">
        <f t="shared" si="8"/>
        <v>0.99976410570104535</v>
      </c>
      <c r="T91" s="55">
        <f t="shared" si="8"/>
        <v>1.8090800572495333E-6</v>
      </c>
      <c r="U91" s="55">
        <f t="shared" si="8"/>
        <v>4.7743438797095717E-10</v>
      </c>
      <c r="V91" s="55">
        <f t="shared" si="8"/>
        <v>1.0708675895699396E-5</v>
      </c>
      <c r="W91" s="55">
        <f t="shared" si="8"/>
        <v>1.168625239672921E-13</v>
      </c>
      <c r="X91" s="55">
        <f t="shared" si="8"/>
        <v>1.9020255334678196E-4</v>
      </c>
      <c r="Y91" s="55">
        <f t="shared" si="8"/>
        <v>0.99941550394707268</v>
      </c>
      <c r="Z91" s="55">
        <f t="shared" si="8"/>
        <v>5.3652250247033144E-3</v>
      </c>
      <c r="AA91" s="55">
        <f t="shared" si="8"/>
        <v>1.8252206716729028E-9</v>
      </c>
      <c r="AC91" s="56">
        <f t="shared" si="9"/>
        <v>0.14986324172104978</v>
      </c>
    </row>
    <row r="92" spans="1:29" x14ac:dyDescent="0.45">
      <c r="G92">
        <v>12</v>
      </c>
      <c r="H92" s="55">
        <f t="shared" si="10"/>
        <v>7.0755556160023535E-5</v>
      </c>
      <c r="I92" s="55">
        <f t="shared" si="8"/>
        <v>2.2571142541040366E-6</v>
      </c>
      <c r="J92" s="55">
        <f t="shared" si="8"/>
        <v>7.4617398179741253E-3</v>
      </c>
      <c r="K92" s="55">
        <f t="shared" si="8"/>
        <v>0.17428196683161232</v>
      </c>
      <c r="L92" s="55">
        <f t="shared" si="8"/>
        <v>2.0701589845324744E-5</v>
      </c>
      <c r="M92" s="55">
        <f t="shared" si="8"/>
        <v>0.99999895213918411</v>
      </c>
      <c r="N92" s="55">
        <f t="shared" si="8"/>
        <v>1.2948373180776235E-2</v>
      </c>
      <c r="O92" s="55">
        <f t="shared" si="8"/>
        <v>3.418507867755259E-7</v>
      </c>
      <c r="P92" s="55">
        <f t="shared" si="8"/>
        <v>2.0225748466266675E-6</v>
      </c>
      <c r="Q92" s="55">
        <f t="shared" si="8"/>
        <v>3.8834601861244227E-5</v>
      </c>
      <c r="R92" s="55">
        <f t="shared" si="8"/>
        <v>1.0708629446596218E-5</v>
      </c>
      <c r="S92" s="55">
        <f t="shared" si="8"/>
        <v>3.9028044869170393E-2</v>
      </c>
      <c r="T92" s="55">
        <f t="shared" si="8"/>
        <v>2.7360525323337665E-7</v>
      </c>
      <c r="U92" s="55">
        <f t="shared" si="8"/>
        <v>2.2196697207389977E-6</v>
      </c>
      <c r="V92" s="55">
        <f t="shared" si="8"/>
        <v>6.692843209278463E-3</v>
      </c>
      <c r="W92" s="55">
        <f t="shared" si="8"/>
        <v>9.0111080996722308E-8</v>
      </c>
      <c r="X92" s="55">
        <f t="shared" si="8"/>
        <v>7.8992181099495268E-2</v>
      </c>
      <c r="Y92" s="55">
        <f t="shared" si="8"/>
        <v>1.9803669283978385E-3</v>
      </c>
      <c r="Z92" s="55">
        <f t="shared" si="8"/>
        <v>1.1372630268254682E-3</v>
      </c>
      <c r="AA92" s="55">
        <f t="shared" si="8"/>
        <v>3.4885901478948292E-6</v>
      </c>
      <c r="AC92" s="56">
        <f t="shared" si="9"/>
        <v>6.6133671249805889E-2</v>
      </c>
    </row>
    <row r="93" spans="1:29" x14ac:dyDescent="0.45">
      <c r="G93">
        <v>13</v>
      </c>
      <c r="H93" s="55">
        <f t="shared" si="10"/>
        <v>3.3513123183970072E-4</v>
      </c>
      <c r="I93" s="55">
        <f t="shared" si="8"/>
        <v>1.492389083595838E-5</v>
      </c>
      <c r="J93" s="55">
        <f t="shared" si="8"/>
        <v>7.1948033962546093E-2</v>
      </c>
      <c r="K93" s="55">
        <f t="shared" si="8"/>
        <v>6.6926959676472855E-3</v>
      </c>
      <c r="L93" s="55">
        <f t="shared" si="8"/>
        <v>1.0959461819967122E-4</v>
      </c>
      <c r="M93" s="55">
        <f t="shared" si="8"/>
        <v>0.99957744096392176</v>
      </c>
      <c r="N93" s="55">
        <f t="shared" si="8"/>
        <v>0.13132342025661067</v>
      </c>
      <c r="O93" s="55">
        <f t="shared" si="8"/>
        <v>7.8193145880866104E-9</v>
      </c>
      <c r="P93" s="55">
        <f t="shared" si="8"/>
        <v>3.0008725025095065E-4</v>
      </c>
      <c r="Q93" s="55">
        <f t="shared" si="8"/>
        <v>4.4735276942008654E-4</v>
      </c>
      <c r="R93" s="55">
        <f t="shared" si="8"/>
        <v>5.2291893321520784E-4</v>
      </c>
      <c r="S93" s="55">
        <f t="shared" si="8"/>
        <v>5.9527777306464871E-4</v>
      </c>
      <c r="T93" s="55">
        <f t="shared" si="8"/>
        <v>1.6188362704657262E-6</v>
      </c>
      <c r="U93" s="55">
        <f t="shared" si="8"/>
        <v>2.1524617227368496E-7</v>
      </c>
      <c r="V93" s="55">
        <f t="shared" si="8"/>
        <v>4.7425820750481337E-2</v>
      </c>
      <c r="W93" s="55">
        <f t="shared" si="8"/>
        <v>1.1825934883597531E-9</v>
      </c>
      <c r="X93" s="55">
        <f t="shared" si="8"/>
        <v>0.75015439605724843</v>
      </c>
      <c r="Y93" s="55">
        <f t="shared" si="8"/>
        <v>1.5405506937664321E-4</v>
      </c>
      <c r="Z93" s="55">
        <f t="shared" si="8"/>
        <v>1.445097064468482E-2</v>
      </c>
      <c r="AA93" s="55">
        <f t="shared" si="8"/>
        <v>6.9242810275302614E-9</v>
      </c>
      <c r="AC93" s="56">
        <f t="shared" si="9"/>
        <v>0.10120269850739876</v>
      </c>
    </row>
    <row r="94" spans="1:29" x14ac:dyDescent="0.45">
      <c r="G94">
        <v>14</v>
      </c>
      <c r="H94" s="55">
        <f t="shared" si="10"/>
        <v>6.5253925203971846E-4</v>
      </c>
      <c r="I94" s="55">
        <f t="shared" si="8"/>
        <v>0.49964470451416415</v>
      </c>
      <c r="J94" s="55">
        <f t="shared" si="8"/>
        <v>1.5842913684628479E-3</v>
      </c>
      <c r="K94" s="55">
        <f t="shared" si="8"/>
        <v>2.3308014565199173E-5</v>
      </c>
      <c r="L94" s="55">
        <f t="shared" si="8"/>
        <v>7.4180713026461148E-3</v>
      </c>
      <c r="M94" s="55">
        <f t="shared" si="8"/>
        <v>0.26717187096055589</v>
      </c>
      <c r="N94" s="55">
        <f t="shared" si="8"/>
        <v>4.1859139231487802E-4</v>
      </c>
      <c r="O94" s="55">
        <f t="shared" si="8"/>
        <v>2.2603191888491949E-6</v>
      </c>
      <c r="P94" s="55">
        <f t="shared" si="8"/>
        <v>0.49999348799356291</v>
      </c>
      <c r="Q94" s="55">
        <f t="shared" si="8"/>
        <v>0.12631535988448955</v>
      </c>
      <c r="R94" s="55">
        <f t="shared" si="8"/>
        <v>5.4980223274508315E-6</v>
      </c>
      <c r="S94" s="55">
        <f t="shared" si="8"/>
        <v>8.1219867166720319E-2</v>
      </c>
      <c r="T94" s="55">
        <f t="shared" si="8"/>
        <v>4.6773784456273867E-4</v>
      </c>
      <c r="U94" s="55">
        <f t="shared" si="8"/>
        <v>0.49546264257784317</v>
      </c>
      <c r="V94" s="55">
        <f t="shared" si="8"/>
        <v>0.49999970987721531</v>
      </c>
      <c r="W94" s="55">
        <f t="shared" si="8"/>
        <v>3.8202547509654125E-7</v>
      </c>
      <c r="X94" s="55">
        <f t="shared" si="8"/>
        <v>0.49708123135301574</v>
      </c>
      <c r="Y94" s="55">
        <f t="shared" si="8"/>
        <v>2.6847324023534635E-4</v>
      </c>
      <c r="Z94" s="55">
        <f t="shared" si="8"/>
        <v>2.1499956866285382E-4</v>
      </c>
      <c r="AA94" s="55">
        <f t="shared" si="8"/>
        <v>0.49738656672511666</v>
      </c>
      <c r="AC94" s="56">
        <f t="shared" si="9"/>
        <v>0.17376657967015824</v>
      </c>
    </row>
    <row r="95" spans="1:29" x14ac:dyDescent="0.45">
      <c r="G95">
        <v>15</v>
      </c>
      <c r="H95" s="55">
        <f t="shared" si="10"/>
        <v>1.4192467738881724E-3</v>
      </c>
      <c r="I95" s="55">
        <f t="shared" si="8"/>
        <v>6.8564761595479854E-6</v>
      </c>
      <c r="J95" s="55">
        <f t="shared" si="8"/>
        <v>9.0960684849209742E-4</v>
      </c>
      <c r="K95" s="55">
        <f t="shared" si="8"/>
        <v>9.1102997845716614E-4</v>
      </c>
      <c r="L95" s="55">
        <f t="shared" si="8"/>
        <v>5.7997464883630036E-4</v>
      </c>
      <c r="M95" s="55">
        <f t="shared" ref="I95:AE107" si="11">EXP(M64)/(EXP(M64)+EXP(M$47)+EXP(M$48))</f>
        <v>0.9998058211114299</v>
      </c>
      <c r="N95" s="55">
        <f t="shared" si="11"/>
        <v>1.1600044912763627E-6</v>
      </c>
      <c r="O95" s="55">
        <f t="shared" si="11"/>
        <v>1.5409609662908334E-4</v>
      </c>
      <c r="P95" s="55">
        <f t="shared" si="11"/>
        <v>2.0610999299070226E-9</v>
      </c>
      <c r="Q95" s="55">
        <f t="shared" si="11"/>
        <v>8.8831561132351356E-7</v>
      </c>
      <c r="R95" s="55">
        <f t="shared" si="11"/>
        <v>1.6195852646236456E-6</v>
      </c>
      <c r="S95" s="55">
        <f t="shared" si="11"/>
        <v>0.99999898064071568</v>
      </c>
      <c r="T95" s="55">
        <f t="shared" si="11"/>
        <v>1.4938121602291353E-5</v>
      </c>
      <c r="U95" s="55">
        <f t="shared" si="11"/>
        <v>5.0771647590397022E-8</v>
      </c>
      <c r="V95" s="55">
        <f t="shared" si="11"/>
        <v>5.8433850323371815E-4</v>
      </c>
      <c r="W95" s="55">
        <f t="shared" si="11"/>
        <v>4.7145707046423247E-11</v>
      </c>
      <c r="X95" s="55">
        <f t="shared" si="11"/>
        <v>4.7492474668519606E-3</v>
      </c>
      <c r="Y95" s="55">
        <f t="shared" si="11"/>
        <v>0.9999866229100306</v>
      </c>
      <c r="Z95" s="55">
        <f t="shared" si="11"/>
        <v>0.41737749353970549</v>
      </c>
      <c r="AA95" s="55">
        <f t="shared" si="11"/>
        <v>1.5542218471951648E-7</v>
      </c>
      <c r="AC95" s="56">
        <f t="shared" si="9"/>
        <v>0.17132510646617388</v>
      </c>
    </row>
    <row r="96" spans="1:29" x14ac:dyDescent="0.45">
      <c r="G96">
        <v>16</v>
      </c>
      <c r="H96" s="55">
        <f t="shared" si="10"/>
        <v>6.6885099547458167E-3</v>
      </c>
      <c r="I96" s="55">
        <f t="shared" si="11"/>
        <v>4.5333398807742169E-5</v>
      </c>
      <c r="J96" s="55">
        <f t="shared" si="11"/>
        <v>9.3013142288570685E-3</v>
      </c>
      <c r="K96" s="55">
        <f t="shared" si="11"/>
        <v>2.9108018796877151E-5</v>
      </c>
      <c r="L96" s="55">
        <f t="shared" si="11"/>
        <v>3.0630409060197462E-3</v>
      </c>
      <c r="M96" s="55">
        <f t="shared" si="11"/>
        <v>0.92734049012003616</v>
      </c>
      <c r="N96" s="55">
        <f t="shared" si="11"/>
        <v>1.3367897361833062E-5</v>
      </c>
      <c r="O96" s="55">
        <f t="shared" si="11"/>
        <v>3.5252424598437665E-6</v>
      </c>
      <c r="P96" s="55">
        <f t="shared" si="11"/>
        <v>3.0589425888275353E-7</v>
      </c>
      <c r="Q96" s="55">
        <f t="shared" si="11"/>
        <v>1.0236982666816631E-5</v>
      </c>
      <c r="R96" s="55">
        <f t="shared" si="11"/>
        <v>7.9121250403138007E-5</v>
      </c>
      <c r="S96" s="55">
        <f t="shared" si="11"/>
        <v>0.99993049991216998</v>
      </c>
      <c r="T96" s="55">
        <f t="shared" si="11"/>
        <v>8.8377797330403292E-5</v>
      </c>
      <c r="U96" s="55">
        <f t="shared" si="11"/>
        <v>4.9234268042892558E-9</v>
      </c>
      <c r="V96" s="55">
        <f t="shared" si="11"/>
        <v>4.3016503225369448E-3</v>
      </c>
      <c r="W96" s="55">
        <f t="shared" si="11"/>
        <v>6.1872747041733336E-13</v>
      </c>
      <c r="X96" s="55">
        <f t="shared" si="11"/>
        <v>0.14313980221289566</v>
      </c>
      <c r="Y96" s="55">
        <f t="shared" si="11"/>
        <v>0.99982775115422196</v>
      </c>
      <c r="Z96" s="55">
        <f t="shared" si="11"/>
        <v>0.90220842660699507</v>
      </c>
      <c r="AA96" s="55">
        <f t="shared" si="11"/>
        <v>3.0848659753501624E-10</v>
      </c>
      <c r="AC96" s="56">
        <f t="shared" si="9"/>
        <v>0.19980354335665482</v>
      </c>
    </row>
    <row r="97" spans="1:29" x14ac:dyDescent="0.45">
      <c r="G97">
        <v>17</v>
      </c>
      <c r="H97" s="55">
        <f t="shared" si="10"/>
        <v>1.2945378691976725E-2</v>
      </c>
      <c r="I97" s="55">
        <f t="shared" si="11"/>
        <v>0.75207130008808643</v>
      </c>
      <c r="J97" s="55">
        <f t="shared" si="11"/>
        <v>1.9213049215585653E-4</v>
      </c>
      <c r="K97" s="55">
        <f t="shared" si="11"/>
        <v>1.0069854153044411E-7</v>
      </c>
      <c r="L97" s="55">
        <f t="shared" si="11"/>
        <v>0.1732084059879026</v>
      </c>
      <c r="M97" s="55">
        <f t="shared" si="11"/>
        <v>1.9631472877018343E-3</v>
      </c>
      <c r="N97" s="55">
        <f t="shared" si="11"/>
        <v>3.7030275485258207E-8</v>
      </c>
      <c r="O97" s="55">
        <f t="shared" si="11"/>
        <v>1.0180057897168969E-3</v>
      </c>
      <c r="P97" s="55">
        <f t="shared" si="11"/>
        <v>1.0179815986408722E-3</v>
      </c>
      <c r="Q97" s="55">
        <f t="shared" si="11"/>
        <v>3.2960939390103772E-3</v>
      </c>
      <c r="R97" s="55">
        <f t="shared" si="11"/>
        <v>8.3152345588313588E-7</v>
      </c>
      <c r="S97" s="55">
        <f t="shared" si="11"/>
        <v>0.99999953167976274</v>
      </c>
      <c r="T97" s="55">
        <f t="shared" si="11"/>
        <v>2.491305366875576E-2</v>
      </c>
      <c r="U97" s="55">
        <f t="shared" si="11"/>
        <v>2.1968598045982932E-2</v>
      </c>
      <c r="V97" s="55">
        <f t="shared" si="11"/>
        <v>7.9845681352884237E-2</v>
      </c>
      <c r="W97" s="55">
        <f t="shared" si="11"/>
        <v>1.9987404644172629E-10</v>
      </c>
      <c r="X97" s="55">
        <f t="shared" si="11"/>
        <v>5.2125684838739146E-2</v>
      </c>
      <c r="Y97" s="55">
        <f t="shared" si="11"/>
        <v>0.99990116437895793</v>
      </c>
      <c r="Z97" s="55">
        <f t="shared" si="11"/>
        <v>0.11918034301339805</v>
      </c>
      <c r="AA97" s="55">
        <f t="shared" si="11"/>
        <v>4.2226435068185603E-2</v>
      </c>
      <c r="AC97" s="56">
        <f t="shared" si="9"/>
        <v>0.16429369526870025</v>
      </c>
    </row>
    <row r="98" spans="1:29" x14ac:dyDescent="0.45">
      <c r="G98" s="57">
        <v>18</v>
      </c>
      <c r="H98" s="55">
        <f t="shared" ref="H98:W107" si="12">EXP(H67)/(EXP(H67)+EXP(H$47)+EXP(H$48))</f>
        <v>1.6114908282269007E-2</v>
      </c>
      <c r="I98" s="55">
        <f t="shared" si="11"/>
        <v>0.94722343245178808</v>
      </c>
      <c r="J98" s="55">
        <f t="shared" si="11"/>
        <v>0.77217512995111293</v>
      </c>
      <c r="K98" s="55">
        <f t="shared" si="11"/>
        <v>0.92794429788291433</v>
      </c>
      <c r="L98" s="55">
        <f t="shared" si="11"/>
        <v>0.91960134937804106</v>
      </c>
      <c r="M98" s="55">
        <f t="shared" si="11"/>
        <v>0.93448078650784006</v>
      </c>
      <c r="N98" s="55">
        <f t="shared" si="11"/>
        <v>0.96554087105433006</v>
      </c>
      <c r="O98" s="55">
        <f t="shared" si="11"/>
        <v>4.301645611782398E-3</v>
      </c>
      <c r="P98" s="55">
        <f t="shared" si="11"/>
        <v>3.4444329352613372E-2</v>
      </c>
      <c r="Q98" s="55">
        <f t="shared" si="11"/>
        <v>0.99218480854697411</v>
      </c>
      <c r="R98" s="55">
        <f t="shared" si="11"/>
        <v>3.8337769422169543E-2</v>
      </c>
      <c r="S98" s="55">
        <f t="shared" si="11"/>
        <v>0.95340548580354501</v>
      </c>
      <c r="T98" s="55">
        <f t="shared" si="11"/>
        <v>3.8492371762124558E-3</v>
      </c>
      <c r="U98" s="55">
        <f t="shared" si="11"/>
        <v>0.99051503130650809</v>
      </c>
      <c r="V98" s="55">
        <f t="shared" si="11"/>
        <v>0.98201376954048303</v>
      </c>
      <c r="W98" s="55">
        <f t="shared" si="11"/>
        <v>1.5409638602362932E-4</v>
      </c>
      <c r="X98" s="55">
        <f t="shared" si="11"/>
        <v>0.96122925660583036</v>
      </c>
      <c r="Y98" s="55">
        <f t="shared" si="11"/>
        <v>1.1604235526047434E-2</v>
      </c>
      <c r="Z98" s="55">
        <f t="shared" si="11"/>
        <v>2.7766368245362598E-2</v>
      </c>
      <c r="AA98" s="55">
        <f t="shared" si="11"/>
        <v>0.98827213674090864</v>
      </c>
      <c r="AC98" s="56">
        <f t="shared" si="9"/>
        <v>0.57355794728863785</v>
      </c>
    </row>
    <row r="99" spans="1:29" x14ac:dyDescent="0.45">
      <c r="G99">
        <v>19</v>
      </c>
      <c r="H99" s="55">
        <f t="shared" si="12"/>
        <v>3.8313897884313365E-2</v>
      </c>
      <c r="I99" s="55">
        <f t="shared" si="11"/>
        <v>7.9009327797903162E-5</v>
      </c>
      <c r="J99" s="55">
        <f t="shared" si="11"/>
        <v>4.6721451633932994E-4</v>
      </c>
      <c r="K99" s="55">
        <f t="shared" si="11"/>
        <v>1.8098848365283941E-6</v>
      </c>
      <c r="L99" s="55">
        <f t="shared" si="11"/>
        <v>6.4808855698931535E-4</v>
      </c>
      <c r="M99" s="55">
        <f t="shared" si="11"/>
        <v>1.5982801350960998E-2</v>
      </c>
      <c r="N99" s="55">
        <f t="shared" si="11"/>
        <v>1.4938856742144878E-5</v>
      </c>
      <c r="O99" s="55">
        <f t="shared" si="11"/>
        <v>5.2292062540857743E-4</v>
      </c>
      <c r="P99" s="55">
        <f t="shared" si="11"/>
        <v>7.2962623427213157E-4</v>
      </c>
      <c r="Q99" s="55">
        <f t="shared" si="11"/>
        <v>9.7320916115528958E-4</v>
      </c>
      <c r="R99" s="55">
        <f t="shared" si="11"/>
        <v>1.3789303397354345E-4</v>
      </c>
      <c r="S99" s="55">
        <f t="shared" si="11"/>
        <v>3.9228820882468924E-3</v>
      </c>
      <c r="T99" s="55">
        <f t="shared" si="11"/>
        <v>0.10797647007479513</v>
      </c>
      <c r="U99" s="55">
        <f t="shared" si="11"/>
        <v>1.6910584881804812E-4</v>
      </c>
      <c r="V99" s="55">
        <f t="shared" si="11"/>
        <v>2.1255123847352391E-8</v>
      </c>
      <c r="W99" s="55">
        <f t="shared" si="11"/>
        <v>2.4726222143650295E-3</v>
      </c>
      <c r="X99" s="55">
        <f t="shared" si="11"/>
        <v>4.6252751615659784E-4</v>
      </c>
      <c r="Y99" s="55">
        <f t="shared" si="11"/>
        <v>2.2356098243879012E-2</v>
      </c>
      <c r="Z99" s="55">
        <f t="shared" si="11"/>
        <v>7.4719151966256359E-3</v>
      </c>
      <c r="AA99" s="55">
        <f t="shared" si="11"/>
        <v>1.2211150597444691E-4</v>
      </c>
      <c r="AC99" s="56">
        <f t="shared" si="9"/>
        <v>1.014125816883869E-2</v>
      </c>
    </row>
    <row r="100" spans="1:29" x14ac:dyDescent="0.45">
      <c r="G100" s="58">
        <v>20</v>
      </c>
      <c r="H100" s="55">
        <f t="shared" si="12"/>
        <v>7.2010482771347722E-2</v>
      </c>
      <c r="I100" s="55">
        <f t="shared" si="11"/>
        <v>0.99164377019947814</v>
      </c>
      <c r="J100" s="55">
        <f t="shared" si="11"/>
        <v>0.97218491395099538</v>
      </c>
      <c r="K100" s="55">
        <f t="shared" si="11"/>
        <v>0.29133436263764811</v>
      </c>
      <c r="L100" s="55">
        <f t="shared" si="11"/>
        <v>0.98375528479645558</v>
      </c>
      <c r="M100" s="55">
        <f t="shared" si="11"/>
        <v>3.4146490296031867E-2</v>
      </c>
      <c r="N100" s="55">
        <f t="shared" si="11"/>
        <v>0.99691267735515543</v>
      </c>
      <c r="O100" s="55">
        <f t="shared" si="11"/>
        <v>9.880885850089809E-5</v>
      </c>
      <c r="P100" s="55">
        <f t="shared" si="11"/>
        <v>0.841127414297966</v>
      </c>
      <c r="Q100" s="55">
        <f t="shared" si="11"/>
        <v>0.99931696717382201</v>
      </c>
      <c r="R100" s="55">
        <f t="shared" si="11"/>
        <v>0.6607551363322296</v>
      </c>
      <c r="S100" s="55">
        <f t="shared" si="11"/>
        <v>0.23082392152366496</v>
      </c>
      <c r="T100" s="55">
        <f t="shared" si="11"/>
        <v>2.2351738657952987E-2</v>
      </c>
      <c r="U100" s="55">
        <f t="shared" si="11"/>
        <v>0.91012673971440472</v>
      </c>
      <c r="V100" s="55">
        <f t="shared" si="11"/>
        <v>0.99752737398100144</v>
      </c>
      <c r="W100" s="55">
        <f t="shared" si="11"/>
        <v>2.0226267585939583E-6</v>
      </c>
      <c r="X100" s="55">
        <f t="shared" si="11"/>
        <v>0.99884914954491699</v>
      </c>
      <c r="Y100" s="55">
        <f t="shared" si="11"/>
        <v>9.1080675868685098E-4</v>
      </c>
      <c r="Z100" s="55">
        <f t="shared" si="11"/>
        <v>0.26889913835342377</v>
      </c>
      <c r="AA100" s="55">
        <f t="shared" si="11"/>
        <v>0.14328967061524517</v>
      </c>
      <c r="AC100" s="56">
        <f t="shared" si="9"/>
        <v>0.52080334352228441</v>
      </c>
    </row>
    <row r="101" spans="1:29" x14ac:dyDescent="0.45">
      <c r="G101">
        <v>21</v>
      </c>
      <c r="H101" s="55">
        <f t="shared" si="12"/>
        <v>0.24754211675219071</v>
      </c>
      <c r="I101" s="55">
        <f t="shared" si="11"/>
        <v>0.98198867091142983</v>
      </c>
      <c r="J101" s="55">
        <f t="shared" si="11"/>
        <v>0.29101141056958091</v>
      </c>
      <c r="K101" s="55">
        <f t="shared" si="11"/>
        <v>5.2704402339024251E-2</v>
      </c>
      <c r="L101" s="55">
        <f t="shared" si="11"/>
        <v>0.99689080131369334</v>
      </c>
      <c r="M101" s="55">
        <f t="shared" si="11"/>
        <v>7.1453432373383502E-2</v>
      </c>
      <c r="N101" s="55">
        <f t="shared" si="11"/>
        <v>2.4715902636471693E-3</v>
      </c>
      <c r="O101" s="55">
        <f t="shared" si="11"/>
        <v>0.66075586209666426</v>
      </c>
      <c r="P101" s="55">
        <f t="shared" si="11"/>
        <v>3.6351153473686394E-5</v>
      </c>
      <c r="Q101" s="55">
        <f t="shared" si="11"/>
        <v>0.74384732449727953</v>
      </c>
      <c r="R101" s="55">
        <f t="shared" si="11"/>
        <v>5.9932115887932451E-3</v>
      </c>
      <c r="S101" s="55">
        <f t="shared" si="11"/>
        <v>0.99999999797674344</v>
      </c>
      <c r="T101" s="55">
        <f t="shared" si="11"/>
        <v>0.1742179720576732</v>
      </c>
      <c r="U101" s="55">
        <f t="shared" si="11"/>
        <v>0.70489943713756964</v>
      </c>
      <c r="V101" s="55">
        <f t="shared" si="11"/>
        <v>0.82571451181513211</v>
      </c>
      <c r="W101" s="55">
        <f t="shared" si="11"/>
        <v>8.0634938920619564E-8</v>
      </c>
      <c r="X101" s="55">
        <f t="shared" si="11"/>
        <v>0.57972829695550898</v>
      </c>
      <c r="Y101" s="55">
        <f t="shared" si="11"/>
        <v>0.99999773906854084</v>
      </c>
      <c r="Z101" s="55">
        <f t="shared" si="11"/>
        <v>0.94728369498938725</v>
      </c>
      <c r="AA101" s="55">
        <f t="shared" si="11"/>
        <v>0.78966038219755763</v>
      </c>
      <c r="AC101" s="56">
        <f t="shared" si="9"/>
        <v>0.50380986433461072</v>
      </c>
    </row>
    <row r="102" spans="1:29" x14ac:dyDescent="0.45">
      <c r="G102">
        <v>22</v>
      </c>
      <c r="H102" s="55">
        <f t="shared" si="12"/>
        <v>0.4445106554254018</v>
      </c>
      <c r="I102" s="55">
        <f t="shared" si="11"/>
        <v>2.3997051056346463E-4</v>
      </c>
      <c r="J102" s="55">
        <f t="shared" si="11"/>
        <v>5.6604478553537322E-5</v>
      </c>
      <c r="K102" s="55">
        <f t="shared" si="11"/>
        <v>7.8191500049562431E-9</v>
      </c>
      <c r="L102" s="55">
        <f t="shared" si="11"/>
        <v>1.7854189798492005E-2</v>
      </c>
      <c r="M102" s="55">
        <f t="shared" si="11"/>
        <v>8.7625369297748457E-5</v>
      </c>
      <c r="N102" s="55">
        <f t="shared" si="11"/>
        <v>1.3210178484805898E-9</v>
      </c>
      <c r="O102" s="55">
        <f t="shared" si="11"/>
        <v>0.1908576951800057</v>
      </c>
      <c r="P102" s="55">
        <f t="shared" si="11"/>
        <v>7.4406465559938032E-7</v>
      </c>
      <c r="Q102" s="55">
        <f t="shared" si="11"/>
        <v>2.2281854494991928E-5</v>
      </c>
      <c r="R102" s="55">
        <f t="shared" si="11"/>
        <v>2.0857350426331111E-5</v>
      </c>
      <c r="S102" s="55">
        <f t="shared" si="11"/>
        <v>0.99998948820333855</v>
      </c>
      <c r="T102" s="55">
        <f t="shared" si="11"/>
        <v>0.86857536889517084</v>
      </c>
      <c r="U102" s="55">
        <f t="shared" si="11"/>
        <v>3.8686759507747871E-6</v>
      </c>
      <c r="V102" s="55">
        <f t="shared" si="11"/>
        <v>1.8443991555404496E-9</v>
      </c>
      <c r="W102" s="55">
        <f t="shared" si="11"/>
        <v>1.296869551937747E-6</v>
      </c>
      <c r="X102" s="55">
        <f t="shared" si="11"/>
        <v>2.5745350546858503E-5</v>
      </c>
      <c r="Y102" s="55">
        <f t="shared" si="11"/>
        <v>0.99999883919780685</v>
      </c>
      <c r="Z102" s="55">
        <f t="shared" si="11"/>
        <v>0.82568372609486018</v>
      </c>
      <c r="AA102" s="55">
        <f t="shared" si="11"/>
        <v>5.4408765459692037E-6</v>
      </c>
      <c r="AC102" s="56">
        <f t="shared" si="9"/>
        <v>0.21739672045901148</v>
      </c>
    </row>
    <row r="103" spans="1:29" x14ac:dyDescent="0.45">
      <c r="G103">
        <v>23</v>
      </c>
      <c r="H103" s="55">
        <f t="shared" si="12"/>
        <v>0.49983670535273966</v>
      </c>
      <c r="I103" s="55">
        <f t="shared" si="11"/>
        <v>1.4181587509289818E-3</v>
      </c>
      <c r="J103" s="55">
        <f t="shared" si="11"/>
        <v>0.49960298367357564</v>
      </c>
      <c r="K103" s="55">
        <f t="shared" si="11"/>
        <v>0.49999417279262776</v>
      </c>
      <c r="L103" s="55">
        <f t="shared" si="11"/>
        <v>0.49812461455996737</v>
      </c>
      <c r="M103" s="55">
        <f t="shared" si="11"/>
        <v>0.38853760890329531</v>
      </c>
      <c r="N103" s="55">
        <f t="shared" si="11"/>
        <v>0.49989528640360609</v>
      </c>
      <c r="O103" s="55">
        <f t="shared" si="11"/>
        <v>0.49999943491828686</v>
      </c>
      <c r="P103" s="55">
        <f t="shared" si="11"/>
        <v>2.6047008038519699E-5</v>
      </c>
      <c r="Q103" s="55">
        <f t="shared" si="11"/>
        <v>0.4610391245167566</v>
      </c>
      <c r="R103" s="55">
        <f t="shared" si="11"/>
        <v>0.49999862548308249</v>
      </c>
      <c r="S103" s="55">
        <f t="shared" si="11"/>
        <v>0.47687809628586425</v>
      </c>
      <c r="T103" s="55">
        <f t="shared" si="11"/>
        <v>0.49988298343924842</v>
      </c>
      <c r="U103" s="55">
        <f t="shared" si="11"/>
        <v>1.7668422014048044E-2</v>
      </c>
      <c r="V103" s="55">
        <f t="shared" si="11"/>
        <v>1.1604891187206199E-6</v>
      </c>
      <c r="W103" s="55">
        <f t="shared" si="11"/>
        <v>0.49999990449357656</v>
      </c>
      <c r="X103" s="55">
        <f t="shared" si="11"/>
        <v>1.1474132557771209E-2</v>
      </c>
      <c r="Y103" s="55">
        <f t="shared" si="11"/>
        <v>0.4999328546498466</v>
      </c>
      <c r="Z103" s="55">
        <f t="shared" si="11"/>
        <v>0.4999462327679367</v>
      </c>
      <c r="AA103" s="55">
        <f t="shared" si="11"/>
        <v>1.029234298965925E-2</v>
      </c>
      <c r="AC103" s="56">
        <f t="shared" si="9"/>
        <v>0.34322744460249882</v>
      </c>
    </row>
    <row r="104" spans="1:29" x14ac:dyDescent="0.45">
      <c r="G104">
        <v>24</v>
      </c>
      <c r="H104" s="55">
        <f t="shared" si="12"/>
        <v>0.60916204178938471</v>
      </c>
      <c r="I104" s="55">
        <f t="shared" si="11"/>
        <v>0.99723368137419477</v>
      </c>
      <c r="J104" s="55">
        <f t="shared" si="11"/>
        <v>0.80889658838292744</v>
      </c>
      <c r="K104" s="55">
        <f t="shared" si="11"/>
        <v>1.7729133430430849E-3</v>
      </c>
      <c r="L104" s="55">
        <f t="shared" si="11"/>
        <v>0.99941126346148779</v>
      </c>
      <c r="M104" s="55">
        <f t="shared" si="11"/>
        <v>1.907083390594121E-4</v>
      </c>
      <c r="N104" s="55">
        <f t="shared" si="11"/>
        <v>2.7760867505267389E-2</v>
      </c>
      <c r="O104" s="55">
        <f t="shared" si="11"/>
        <v>4.2651159837094624E-2</v>
      </c>
      <c r="P104" s="55">
        <f t="shared" si="11"/>
        <v>5.3662338176118565E-3</v>
      </c>
      <c r="Q104" s="55">
        <f t="shared" si="11"/>
        <v>0.97098523978842288</v>
      </c>
      <c r="R104" s="55">
        <f t="shared" si="11"/>
        <v>0.22754465080655512</v>
      </c>
      <c r="S104" s="55">
        <f t="shared" si="11"/>
        <v>0.9999998620446009</v>
      </c>
      <c r="T104" s="55">
        <f t="shared" si="11"/>
        <v>0.55521246854967776</v>
      </c>
      <c r="U104" s="55">
        <f t="shared" si="11"/>
        <v>0.18807084339731553</v>
      </c>
      <c r="V104" s="55">
        <f t="shared" si="11"/>
        <v>0.97222779395950776</v>
      </c>
      <c r="W104" s="55">
        <f t="shared" si="11"/>
        <v>1.0582311493245654E-9</v>
      </c>
      <c r="X104" s="55">
        <f t="shared" si="11"/>
        <v>0.97971169408037984</v>
      </c>
      <c r="Y104" s="55">
        <f t="shared" si="11"/>
        <v>0.99997088348386409</v>
      </c>
      <c r="Z104" s="55">
        <f t="shared" si="11"/>
        <v>0.99569742343598411</v>
      </c>
      <c r="AA104" s="55">
        <f t="shared" si="11"/>
        <v>7.3963653285345141E-3</v>
      </c>
      <c r="AC104" s="56">
        <f t="shared" si="9"/>
        <v>0.51946313418915735</v>
      </c>
    </row>
    <row r="105" spans="1:29" x14ac:dyDescent="0.45">
      <c r="G105">
        <v>25</v>
      </c>
      <c r="H105" s="55">
        <f t="shared" si="12"/>
        <v>0.82562065992212441</v>
      </c>
      <c r="I105" s="55">
        <f t="shared" si="11"/>
        <v>9.3028521524357415E-3</v>
      </c>
      <c r="J105" s="55">
        <f t="shared" si="11"/>
        <v>0.9114722645684924</v>
      </c>
      <c r="K105" s="55">
        <f t="shared" si="11"/>
        <v>3.0934271747547388E-2</v>
      </c>
      <c r="L105" s="55">
        <f t="shared" si="11"/>
        <v>0.8401258944467439</v>
      </c>
      <c r="M105" s="55">
        <f t="shared" si="11"/>
        <v>1.5725806256597856E-3</v>
      </c>
      <c r="N105" s="55">
        <f t="shared" si="11"/>
        <v>0.92012345456112443</v>
      </c>
      <c r="O105" s="55">
        <f t="shared" si="11"/>
        <v>2.236191977853191E-2</v>
      </c>
      <c r="P105" s="55">
        <f t="shared" si="11"/>
        <v>3.8509324317356508E-3</v>
      </c>
      <c r="Q105" s="55">
        <f t="shared" si="11"/>
        <v>0.90790209664602539</v>
      </c>
      <c r="R105" s="55">
        <f t="shared" si="11"/>
        <v>0.97994235539607022</v>
      </c>
      <c r="S105" s="55">
        <f t="shared" si="11"/>
        <v>1.3193159387027189E-2</v>
      </c>
      <c r="T105" s="55">
        <f t="shared" si="11"/>
        <v>0.85536435179810055</v>
      </c>
      <c r="U105" s="55">
        <f t="shared" si="11"/>
        <v>1.7411213833529145E-3</v>
      </c>
      <c r="V105" s="55">
        <f t="shared" si="11"/>
        <v>8.5748556227577845E-6</v>
      </c>
      <c r="W105" s="55">
        <f t="shared" si="11"/>
        <v>1.2953722646143546E-2</v>
      </c>
      <c r="X105" s="55">
        <f t="shared" si="11"/>
        <v>0.28893458924953153</v>
      </c>
      <c r="Y105" s="55">
        <f t="shared" si="11"/>
        <v>7.2036187700385321E-2</v>
      </c>
      <c r="Z105" s="55">
        <f t="shared" si="11"/>
        <v>0.92793147504514284</v>
      </c>
      <c r="AA105" s="55">
        <f t="shared" si="11"/>
        <v>2.0640564934747273E-5</v>
      </c>
      <c r="AC105" s="56">
        <f t="shared" si="9"/>
        <v>0.38126965524533668</v>
      </c>
    </row>
    <row r="106" spans="1:29" x14ac:dyDescent="0.45">
      <c r="G106">
        <v>26</v>
      </c>
      <c r="H106" s="55">
        <f t="shared" si="12"/>
        <v>0.9525446096699558</v>
      </c>
      <c r="I106" s="55">
        <f t="shared" si="11"/>
        <v>4.2955724413855246E-3</v>
      </c>
      <c r="J106" s="55">
        <f t="shared" si="11"/>
        <v>0.10786864183052654</v>
      </c>
      <c r="K106" s="55">
        <f t="shared" si="11"/>
        <v>4.3015554590087619E-3</v>
      </c>
      <c r="L106" s="55">
        <f t="shared" si="11"/>
        <v>0.96530443825240442</v>
      </c>
      <c r="M106" s="55">
        <f t="shared" si="11"/>
        <v>3.4166041619367029E-3</v>
      </c>
      <c r="N106" s="55">
        <f t="shared" si="11"/>
        <v>8.8382146288794414E-5</v>
      </c>
      <c r="O106" s="55">
        <f t="shared" si="11"/>
        <v>0.99778681911628198</v>
      </c>
      <c r="P106" s="55">
        <f t="shared" si="11"/>
        <v>2.6543776619492386E-8</v>
      </c>
      <c r="Q106" s="55">
        <f t="shared" si="11"/>
        <v>1.9190971230631008E-2</v>
      </c>
      <c r="R106" s="55">
        <f t="shared" si="11"/>
        <v>0.1313705821320999</v>
      </c>
      <c r="S106" s="55">
        <f t="shared" si="11"/>
        <v>0.99999995458604585</v>
      </c>
      <c r="T106" s="55">
        <f t="shared" si="11"/>
        <v>0.98200552085572335</v>
      </c>
      <c r="U106" s="55">
        <f t="shared" si="11"/>
        <v>4.1123775638609938E-4</v>
      </c>
      <c r="V106" s="55">
        <f t="shared" si="11"/>
        <v>1.0070077186028809E-7</v>
      </c>
      <c r="W106" s="55">
        <f t="shared" si="11"/>
        <v>5.2292160709829902E-4</v>
      </c>
      <c r="X106" s="55">
        <f t="shared" si="11"/>
        <v>6.4539105378383105E-4</v>
      </c>
      <c r="Y106" s="55">
        <f t="shared" si="11"/>
        <v>0.99999997344840175</v>
      </c>
      <c r="Z106" s="55">
        <f t="shared" si="11"/>
        <v>0.99841285390203205</v>
      </c>
      <c r="AA106" s="55">
        <f t="shared" si="11"/>
        <v>4.6309252087005766E-4</v>
      </c>
      <c r="AC106" s="56">
        <f t="shared" si="9"/>
        <v>0.3584314624707704</v>
      </c>
    </row>
    <row r="107" spans="1:29" x14ac:dyDescent="0.45">
      <c r="G107">
        <v>27</v>
      </c>
      <c r="H107" s="55">
        <f t="shared" si="12"/>
        <v>0.98959389889456195</v>
      </c>
      <c r="I107" s="55">
        <f t="shared" si="11"/>
        <v>2.7733827277424385E-2</v>
      </c>
      <c r="J107" s="55">
        <f t="shared" si="11"/>
        <v>0.55493586585189836</v>
      </c>
      <c r="K107" s="55">
        <f t="shared" si="11"/>
        <v>1.3789057835408256E-4</v>
      </c>
      <c r="L107" s="55">
        <f t="shared" si="11"/>
        <v>0.99325709316586863</v>
      </c>
      <c r="M107" s="55">
        <f t="shared" si="11"/>
        <v>8.4978769170530001E-6</v>
      </c>
      <c r="N107" s="55">
        <f t="shared" si="11"/>
        <v>1.0175822143342447E-3</v>
      </c>
      <c r="O107" s="55">
        <f t="shared" si="11"/>
        <v>0.91160014064393879</v>
      </c>
      <c r="P107" s="55">
        <f t="shared" si="11"/>
        <v>3.9394303280073114E-6</v>
      </c>
      <c r="Q107" s="55">
        <f t="shared" si="11"/>
        <v>0.18399777655378985</v>
      </c>
      <c r="R107" s="55">
        <f t="shared" si="11"/>
        <v>0.88079650071483639</v>
      </c>
      <c r="S107" s="55">
        <f t="shared" si="11"/>
        <v>0.99999690346634162</v>
      </c>
      <c r="T107" s="55">
        <f t="shared" si="11"/>
        <v>0.99691252588762791</v>
      </c>
      <c r="U107" s="55">
        <f t="shared" si="11"/>
        <v>3.9893349260042822E-5</v>
      </c>
      <c r="V107" s="55">
        <f t="shared" si="11"/>
        <v>7.4408317375091054E-7</v>
      </c>
      <c r="W107" s="55">
        <f t="shared" si="11"/>
        <v>6.8662246987854994E-6</v>
      </c>
      <c r="X107" s="55">
        <f t="shared" si="11"/>
        <v>2.2108145185164827E-2</v>
      </c>
      <c r="Y107" s="55">
        <f t="shared" si="11"/>
        <v>0.99999965805661317</v>
      </c>
      <c r="Z107" s="55">
        <f t="shared" si="11"/>
        <v>0.99987657888609627</v>
      </c>
      <c r="AA107" s="55">
        <f t="shared" si="11"/>
        <v>9.1958474146413972E-7</v>
      </c>
      <c r="AC107" s="56">
        <f t="shared" si="9"/>
        <v>0.42810126239629848</v>
      </c>
    </row>
    <row r="108" spans="1:29" x14ac:dyDescent="0.45">
      <c r="Y108" s="51"/>
    </row>
    <row r="109" spans="1:29" ht="15.75" x14ac:dyDescent="0.5">
      <c r="A109" s="69" t="s">
        <v>31</v>
      </c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1"/>
    </row>
    <row r="110" spans="1:29" ht="21" x14ac:dyDescent="0.65">
      <c r="A110" s="76" t="s">
        <v>32</v>
      </c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</row>
    <row r="112" spans="1:29" x14ac:dyDescent="0.45">
      <c r="E112" s="68" t="s">
        <v>7</v>
      </c>
      <c r="F112" s="68"/>
      <c r="G112" t="s">
        <v>20</v>
      </c>
      <c r="H112" s="23">
        <f>H47</f>
        <v>17.111111111111114</v>
      </c>
      <c r="I112" s="23">
        <f t="shared" ref="I112:AA113" si="13">I47</f>
        <v>23</v>
      </c>
      <c r="J112" s="23">
        <f t="shared" si="13"/>
        <v>19.333333333333336</v>
      </c>
      <c r="K112" s="23">
        <f t="shared" si="13"/>
        <v>16.333333333333336</v>
      </c>
      <c r="L112" s="23">
        <f t="shared" si="13"/>
        <v>17.888888888888889</v>
      </c>
      <c r="M112" s="23">
        <f t="shared" si="13"/>
        <v>-1.3333333333333393</v>
      </c>
      <c r="N112" s="23">
        <f t="shared" si="13"/>
        <v>12.666666666666668</v>
      </c>
      <c r="O112" s="23">
        <f t="shared" si="13"/>
        <v>11.555555555555555</v>
      </c>
      <c r="P112" s="23">
        <f t="shared" si="13"/>
        <v>24.888888888888893</v>
      </c>
      <c r="Q112" s="23">
        <f t="shared" si="13"/>
        <v>20.555555555555557</v>
      </c>
      <c r="R112" s="23">
        <f t="shared" si="13"/>
        <v>14.666666666666671</v>
      </c>
      <c r="S112" s="23">
        <f t="shared" si="13"/>
        <v>-3.1111111111111098</v>
      </c>
      <c r="T112" s="23">
        <f t="shared" si="13"/>
        <v>15.888888888888889</v>
      </c>
      <c r="U112" s="23">
        <f t="shared" si="13"/>
        <v>22.888888888888893</v>
      </c>
      <c r="V112" s="23">
        <f t="shared" si="13"/>
        <v>12.55555555555555</v>
      </c>
      <c r="W112" s="23">
        <f t="shared" si="13"/>
        <v>10.888888888888891</v>
      </c>
      <c r="X112" s="23">
        <f t="shared" si="13"/>
        <v>20.444444444444443</v>
      </c>
      <c r="Y112" s="23">
        <f t="shared" si="13"/>
        <v>-7.7777777777777803</v>
      </c>
      <c r="Z112" s="23">
        <f t="shared" si="13"/>
        <v>12.666666666666668</v>
      </c>
      <c r="AA112" s="23">
        <f t="shared" si="13"/>
        <v>22.555555555555554</v>
      </c>
    </row>
    <row r="113" spans="1:29" x14ac:dyDescent="0.45">
      <c r="G113" t="s">
        <v>21</v>
      </c>
      <c r="H113" s="23">
        <f>H48</f>
        <v>24.444444444444446</v>
      </c>
      <c r="I113" s="23">
        <f t="shared" si="13"/>
        <v>16.444444444444443</v>
      </c>
      <c r="J113" s="23">
        <f t="shared" si="13"/>
        <v>25.777777777777779</v>
      </c>
      <c r="K113" s="23">
        <f t="shared" si="13"/>
        <v>27</v>
      </c>
      <c r="L113" s="23">
        <f t="shared" si="13"/>
        <v>22.777777777777779</v>
      </c>
      <c r="M113" s="23">
        <f t="shared" si="13"/>
        <v>-0.77777777777778745</v>
      </c>
      <c r="N113" s="23">
        <f t="shared" si="13"/>
        <v>20.444444444444443</v>
      </c>
      <c r="O113" s="23">
        <f t="shared" si="13"/>
        <v>24.555555555555554</v>
      </c>
      <c r="P113" s="23">
        <f t="shared" si="13"/>
        <v>14.333333333333339</v>
      </c>
      <c r="Q113" s="23">
        <f t="shared" si="13"/>
        <v>22.333333333333339</v>
      </c>
      <c r="R113" s="23">
        <f t="shared" si="13"/>
        <v>26.777777777777779</v>
      </c>
      <c r="S113" s="23">
        <f t="shared" si="13"/>
        <v>-0.77777777777777857</v>
      </c>
      <c r="T113" s="23">
        <f t="shared" si="13"/>
        <v>23.555555555555557</v>
      </c>
      <c r="U113" s="23">
        <f t="shared" si="13"/>
        <v>18.888888888888893</v>
      </c>
      <c r="V113" s="23">
        <f t="shared" si="13"/>
        <v>-1.111111111111116</v>
      </c>
      <c r="W113" s="23">
        <f t="shared" si="13"/>
        <v>25.666666666666679</v>
      </c>
      <c r="X113" s="23">
        <f t="shared" si="13"/>
        <v>15.999999999999998</v>
      </c>
      <c r="Y113" s="23">
        <f t="shared" si="13"/>
        <v>0.44444444444444464</v>
      </c>
      <c r="Z113" s="23">
        <f t="shared" si="13"/>
        <v>21.111111111111111</v>
      </c>
      <c r="AA113" s="23">
        <f t="shared" si="13"/>
        <v>18.000000000000004</v>
      </c>
    </row>
    <row r="114" spans="1:29" x14ac:dyDescent="0.45">
      <c r="H114">
        <v>1</v>
      </c>
      <c r="I114">
        <v>2</v>
      </c>
      <c r="J114">
        <v>3</v>
      </c>
      <c r="K114">
        <v>4</v>
      </c>
      <c r="L114">
        <v>5</v>
      </c>
      <c r="M114">
        <v>6</v>
      </c>
      <c r="N114">
        <v>7</v>
      </c>
      <c r="O114">
        <v>8</v>
      </c>
      <c r="P114">
        <v>9</v>
      </c>
      <c r="Q114">
        <v>10</v>
      </c>
      <c r="R114">
        <v>11</v>
      </c>
      <c r="S114">
        <v>12</v>
      </c>
      <c r="T114">
        <v>13</v>
      </c>
      <c r="U114">
        <v>14</v>
      </c>
      <c r="V114">
        <v>15</v>
      </c>
      <c r="W114">
        <v>16</v>
      </c>
      <c r="X114">
        <v>17</v>
      </c>
      <c r="Y114">
        <v>18</v>
      </c>
      <c r="Z114">
        <v>19</v>
      </c>
      <c r="AA114">
        <v>20</v>
      </c>
    </row>
    <row r="115" spans="1:29" x14ac:dyDescent="0.45">
      <c r="B115" t="s">
        <v>26</v>
      </c>
      <c r="C115" t="s">
        <v>28</v>
      </c>
      <c r="D115" t="s">
        <v>56</v>
      </c>
      <c r="E115" s="68" t="s">
        <v>6</v>
      </c>
      <c r="F115" s="68"/>
      <c r="G115" t="s">
        <v>23</v>
      </c>
      <c r="H115" s="8">
        <f>IFERROR(VLOOKUP($B115,$H$33:$AB$38,H$114+1,FALSE),0)+IFERROR(VLOOKUP($C115,$H$33:$AB$38,H$114+1,FALSE),0)+IFERROR(VLOOKUP($D115,$H$33:$AB$38,H$114+1,FALSE),0)</f>
        <v>20.333333333333332</v>
      </c>
      <c r="I115" s="8">
        <f t="shared" ref="I115:AA116" si="14">IFERROR(VLOOKUP($B115,$H$33:$AB$38,I$114+1,FALSE),0)+IFERROR(VLOOKUP($C115,$H$33:$AB$38,I$114+1,FALSE),0)+IFERROR(VLOOKUP($D115,$H$33:$AB$38,I$114+1,FALSE),0)</f>
        <v>25.888888888888889</v>
      </c>
      <c r="J115" s="8">
        <f t="shared" si="14"/>
        <v>27</v>
      </c>
      <c r="K115" s="8">
        <f t="shared" si="14"/>
        <v>29.555555555555554</v>
      </c>
      <c r="L115" s="8">
        <f t="shared" si="14"/>
        <v>25.222222222222221</v>
      </c>
      <c r="M115" s="8">
        <f t="shared" si="14"/>
        <v>2.3333333333333277</v>
      </c>
      <c r="N115" s="8">
        <f t="shared" si="14"/>
        <v>23.777777777777775</v>
      </c>
      <c r="O115" s="8">
        <f t="shared" si="14"/>
        <v>19.111111111111107</v>
      </c>
      <c r="P115" s="8">
        <f t="shared" si="14"/>
        <v>21.555555555555557</v>
      </c>
      <c r="Q115" s="8">
        <f t="shared" si="14"/>
        <v>27.333333333333332</v>
      </c>
      <c r="R115" s="8">
        <f t="shared" si="14"/>
        <v>23.555555555555557</v>
      </c>
      <c r="S115" s="8">
        <f t="shared" si="14"/>
        <v>2.3333333333333321</v>
      </c>
      <c r="T115" s="8">
        <f t="shared" si="14"/>
        <v>18</v>
      </c>
      <c r="U115" s="8">
        <f t="shared" si="14"/>
        <v>27.555555555555557</v>
      </c>
      <c r="V115" s="8">
        <f t="shared" si="14"/>
        <v>16.555555555555554</v>
      </c>
      <c r="W115" s="8">
        <f t="shared" si="14"/>
        <v>16.888888888888893</v>
      </c>
      <c r="X115" s="8">
        <f t="shared" si="14"/>
        <v>23.666666666666664</v>
      </c>
      <c r="Y115" s="8">
        <f t="shared" si="14"/>
        <v>-4.0000000000000018</v>
      </c>
      <c r="Z115" s="8">
        <f t="shared" si="14"/>
        <v>17.555555555555557</v>
      </c>
      <c r="AA115" s="8">
        <f t="shared" si="14"/>
        <v>26.999999999999996</v>
      </c>
    </row>
    <row r="116" spans="1:29" x14ac:dyDescent="0.45">
      <c r="B116" t="s">
        <v>26</v>
      </c>
      <c r="C116" t="s">
        <v>29</v>
      </c>
      <c r="D116" t="s">
        <v>56</v>
      </c>
      <c r="G116" t="s">
        <v>24</v>
      </c>
      <c r="H116" s="8">
        <f>IFERROR(VLOOKUP($B116,$H$33:$AB$38,H$114+1,FALSE),0)+IFERROR(VLOOKUP($C116,$H$33:$AB$38,H$114+1,FALSE),0)+IFERROR(VLOOKUP($D116,$H$33:$AB$38,H$114+1,FALSE),0)</f>
        <v>21.888888888888893</v>
      </c>
      <c r="I116" s="8">
        <f t="shared" si="14"/>
        <v>27.777777777777782</v>
      </c>
      <c r="J116" s="8">
        <f t="shared" si="14"/>
        <v>29.333333333333336</v>
      </c>
      <c r="K116" s="8">
        <f t="shared" si="14"/>
        <v>26.111111111111114</v>
      </c>
      <c r="L116" s="8">
        <f t="shared" si="14"/>
        <v>26.888888888888893</v>
      </c>
      <c r="M116" s="8">
        <f t="shared" si="14"/>
        <v>-3.6666666666666767</v>
      </c>
      <c r="N116" s="8">
        <f t="shared" si="14"/>
        <v>26.222222222222218</v>
      </c>
      <c r="O116" s="8">
        <f t="shared" si="14"/>
        <v>15.333333333333334</v>
      </c>
      <c r="P116" s="8">
        <f t="shared" si="14"/>
        <v>26.555555555555561</v>
      </c>
      <c r="Q116" s="8">
        <f t="shared" si="14"/>
        <v>29.777777777777779</v>
      </c>
      <c r="R116" s="8">
        <f t="shared" si="14"/>
        <v>27.444444444444446</v>
      </c>
      <c r="S116" s="8">
        <f t="shared" si="14"/>
        <v>-1.8888888888888857</v>
      </c>
      <c r="T116" s="8">
        <f t="shared" si="14"/>
        <v>19.777777777777779</v>
      </c>
      <c r="U116" s="8">
        <f t="shared" si="14"/>
        <v>25.222222222222229</v>
      </c>
      <c r="V116" s="8">
        <f t="shared" si="14"/>
        <v>18.555555555555554</v>
      </c>
      <c r="W116" s="8">
        <f t="shared" si="14"/>
        <v>12.555555555555559</v>
      </c>
      <c r="X116" s="8">
        <f t="shared" si="14"/>
        <v>27.222222222222221</v>
      </c>
      <c r="Y116" s="8">
        <f t="shared" si="14"/>
        <v>-6.5555555555555562</v>
      </c>
      <c r="Z116" s="8">
        <f t="shared" si="14"/>
        <v>20.111111111111114</v>
      </c>
      <c r="AA116" s="8">
        <f t="shared" si="14"/>
        <v>20.777777777777775</v>
      </c>
    </row>
    <row r="118" spans="1:29" x14ac:dyDescent="0.45">
      <c r="AB118" s="17" t="s">
        <v>9</v>
      </c>
      <c r="AC118" t="s">
        <v>64</v>
      </c>
    </row>
    <row r="119" spans="1:29" x14ac:dyDescent="0.45">
      <c r="E119" s="68" t="s">
        <v>1</v>
      </c>
      <c r="F119" s="68"/>
      <c r="G119" t="s">
        <v>23</v>
      </c>
      <c r="H119" s="15">
        <f>EXP(H115)/(EXP(H$115)+EXP(H$116)+EXP(H112)+EXP(H113))</f>
        <v>1.4971839913769215E-2</v>
      </c>
      <c r="I119" s="15">
        <f t="shared" ref="I119:AA119" si="15">EXP(I115)/(EXP(I$115)+EXP(I$116)+EXP(I112)+EXP(I113))</f>
        <v>0.13041660869657826</v>
      </c>
      <c r="J119" s="15">
        <f t="shared" si="15"/>
        <v>8.6152668605246369E-2</v>
      </c>
      <c r="K119" s="15">
        <f t="shared" si="15"/>
        <v>0.9012472855773358</v>
      </c>
      <c r="L119" s="15">
        <f t="shared" si="15"/>
        <v>0.15669271146039013</v>
      </c>
      <c r="M119" s="15">
        <f t="shared" si="15"/>
        <v>0.93232120774315419</v>
      </c>
      <c r="N119" s="15">
        <f t="shared" si="15"/>
        <v>7.9618883793899198E-2</v>
      </c>
      <c r="O119" s="15">
        <f t="shared" si="15"/>
        <v>4.3012223992843698E-3</v>
      </c>
      <c r="P119" s="15">
        <f t="shared" si="15"/>
        <v>5.6355327135134969E-3</v>
      </c>
      <c r="Q119" s="15">
        <f t="shared" si="15"/>
        <v>7.979558116890835E-2</v>
      </c>
      <c r="R119" s="15">
        <f t="shared" si="15"/>
        <v>1.3343917861065761E-2</v>
      </c>
      <c r="S119" s="15">
        <f t="shared" si="15"/>
        <v>0.94025817433592351</v>
      </c>
      <c r="T119" s="15">
        <f t="shared" si="15"/>
        <v>3.7635238356571975E-3</v>
      </c>
      <c r="U119" s="15">
        <f t="shared" si="15"/>
        <v>0.90371155564528716</v>
      </c>
      <c r="V119" s="15">
        <f t="shared" si="15"/>
        <v>0.11894323560994501</v>
      </c>
      <c r="W119" s="15">
        <f t="shared" si="15"/>
        <v>1.5409607439218414E-4</v>
      </c>
      <c r="X119" s="15">
        <f t="shared" si="15"/>
        <v>2.7741099736778047E-2</v>
      </c>
      <c r="Y119" s="15">
        <f t="shared" si="15"/>
        <v>1.1593788847161198E-2</v>
      </c>
      <c r="Z119" s="15">
        <f t="shared" si="15"/>
        <v>2.0452722988322396E-2</v>
      </c>
      <c r="AA119" s="15">
        <f t="shared" si="15"/>
        <v>0.98633738489724676</v>
      </c>
      <c r="AB119" s="26">
        <f>AVERAGE(H119:AA119)</f>
        <v>0.2708726520951929</v>
      </c>
      <c r="AC119" s="59">
        <f>AB119+AB120</f>
        <v>0.68326644589534791</v>
      </c>
    </row>
    <row r="120" spans="1:29" x14ac:dyDescent="0.45">
      <c r="G120" t="s">
        <v>24</v>
      </c>
      <c r="H120" s="15">
        <f>EXP(H116)/(EXP(H$115)+EXP(H$116)+EXP(H112)+EXP(H113))</f>
        <v>7.0932353351181879E-2</v>
      </c>
      <c r="I120" s="15">
        <f>EXP(I116)/(EXP(I$115)+EXP(I$116)+EXP(I112)+EXP(I113))</f>
        <v>0.86231695265497332</v>
      </c>
      <c r="J120" s="15">
        <f t="shared" ref="J120:AA120" si="16">EXP(J116)/(EXP(J$115)+EXP(J$116)+EXP(J112)+EXP(J113))</f>
        <v>0.88842858923635526</v>
      </c>
      <c r="K120" s="15">
        <f t="shared" si="16"/>
        <v>2.8770059115064566E-2</v>
      </c>
      <c r="L120" s="15">
        <f t="shared" si="16"/>
        <v>0.82960800180821059</v>
      </c>
      <c r="M120" s="15">
        <f t="shared" si="16"/>
        <v>2.3109932230455416E-3</v>
      </c>
      <c r="N120" s="15">
        <f t="shared" si="16"/>
        <v>0.91753960274415047</v>
      </c>
      <c r="O120" s="15">
        <f t="shared" si="16"/>
        <v>9.8383859625466306E-5</v>
      </c>
      <c r="P120" s="15">
        <f t="shared" si="16"/>
        <v>0.83638721323845688</v>
      </c>
      <c r="Q120" s="15">
        <f t="shared" si="16"/>
        <v>0.91957588900623599</v>
      </c>
      <c r="R120" s="15">
        <f t="shared" si="16"/>
        <v>0.6519380740667351</v>
      </c>
      <c r="S120" s="15">
        <f t="shared" si="16"/>
        <v>1.3789842478765236E-2</v>
      </c>
      <c r="T120" s="15">
        <f t="shared" si="16"/>
        <v>2.2267617356745397E-2</v>
      </c>
      <c r="U120" s="15">
        <f t="shared" si="16"/>
        <v>8.7634687932726704E-2</v>
      </c>
      <c r="V120" s="15">
        <f t="shared" si="16"/>
        <v>0.87887824051020946</v>
      </c>
      <c r="W120" s="15">
        <f t="shared" si="16"/>
        <v>2.0223150797504986E-6</v>
      </c>
      <c r="X120" s="15">
        <f t="shared" si="16"/>
        <v>0.97113997566539556</v>
      </c>
      <c r="Y120" s="15">
        <f t="shared" si="16"/>
        <v>9.0024705744606826E-4</v>
      </c>
      <c r="Z120" s="15">
        <f t="shared" si="16"/>
        <v>0.2633994187648826</v>
      </c>
      <c r="AA120" s="15">
        <f t="shared" si="16"/>
        <v>1.9577116178163931E-3</v>
      </c>
      <c r="AB120" s="26">
        <f>AVERAGE(H120:AA120)</f>
        <v>0.41239379380015506</v>
      </c>
    </row>
    <row r="121" spans="1:29" ht="15.75" x14ac:dyDescent="0.5">
      <c r="A121" s="69" t="s">
        <v>31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1"/>
    </row>
    <row r="123" spans="1:29" x14ac:dyDescent="0.45">
      <c r="A123" s="72" t="s">
        <v>25</v>
      </c>
      <c r="B123" s="73"/>
      <c r="C123" s="73"/>
      <c r="D123" s="74"/>
    </row>
    <row r="124" spans="1:29" x14ac:dyDescent="0.45">
      <c r="A124" t="s">
        <v>11</v>
      </c>
      <c r="D124" s="24">
        <v>50000</v>
      </c>
    </row>
    <row r="126" spans="1:29" x14ac:dyDescent="0.45">
      <c r="A126" t="s">
        <v>12</v>
      </c>
      <c r="D126" s="24">
        <v>5000000</v>
      </c>
    </row>
    <row r="128" spans="1:29" x14ac:dyDescent="0.45">
      <c r="A128" t="s">
        <v>13</v>
      </c>
      <c r="D128">
        <v>400</v>
      </c>
    </row>
    <row r="130" spans="1:8" x14ac:dyDescent="0.45">
      <c r="A130" s="13" t="s">
        <v>14</v>
      </c>
      <c r="B130" s="9"/>
      <c r="C130" s="14"/>
      <c r="D130" s="60">
        <f>(D124*D128)*AC98</f>
        <v>11471158.945772758</v>
      </c>
      <c r="H130" t="s">
        <v>65</v>
      </c>
    </row>
    <row r="131" spans="1:8" x14ac:dyDescent="0.45">
      <c r="A131" s="5" t="s">
        <v>15</v>
      </c>
      <c r="B131" s="6"/>
      <c r="C131" s="7"/>
      <c r="D131" s="61">
        <f>(D124*D128)*(F131+G131)-D126</f>
        <v>8665328.9179069586</v>
      </c>
      <c r="E131" t="s">
        <v>63</v>
      </c>
      <c r="F131" s="59">
        <f>AB119</f>
        <v>0.2708726520951929</v>
      </c>
      <c r="G131" s="59">
        <f>AB120</f>
        <v>0.41239379380015506</v>
      </c>
      <c r="H131" s="59">
        <f>F131+G131</f>
        <v>0.68326644589534791</v>
      </c>
    </row>
    <row r="132" spans="1:8" x14ac:dyDescent="0.45">
      <c r="A132" s="62" t="s">
        <v>66</v>
      </c>
      <c r="B132" s="63"/>
      <c r="C132" s="64"/>
      <c r="D132" s="60">
        <f>(D124*D128)*(F131+G131)</f>
        <v>13665328.917906959</v>
      </c>
      <c r="F132" s="53"/>
    </row>
    <row r="133" spans="1:8" x14ac:dyDescent="0.45">
      <c r="A133" s="65" t="s">
        <v>67</v>
      </c>
      <c r="B133" s="66"/>
      <c r="C133" s="67"/>
      <c r="D133" s="61">
        <f>D132-D130</f>
        <v>2194169.9721342009</v>
      </c>
    </row>
  </sheetData>
  <mergeCells count="23">
    <mergeCell ref="A123:D123"/>
    <mergeCell ref="A132:C132"/>
    <mergeCell ref="A133:C133"/>
    <mergeCell ref="A109:AB109"/>
    <mergeCell ref="A110:AB110"/>
    <mergeCell ref="E112:F112"/>
    <mergeCell ref="E115:F115"/>
    <mergeCell ref="E119:F119"/>
    <mergeCell ref="A121:AB121"/>
    <mergeCell ref="A40:G40"/>
    <mergeCell ref="A45:AB45"/>
    <mergeCell ref="A47:B48"/>
    <mergeCell ref="A50:B50"/>
    <mergeCell ref="A78:AB78"/>
    <mergeCell ref="A81:B82"/>
    <mergeCell ref="A1:AB1"/>
    <mergeCell ref="A2:G2"/>
    <mergeCell ref="I2:AB2"/>
    <mergeCell ref="A3:A4"/>
    <mergeCell ref="B3:C3"/>
    <mergeCell ref="D3:E3"/>
    <mergeCell ref="F3:G3"/>
    <mergeCell ref="I3:AB3"/>
  </mergeCells>
  <conditionalFormatting sqref="AC81:AC107">
    <cfRule type="top10" dxfId="6" priority="7" rank="2"/>
  </conditionalFormatting>
  <conditionalFormatting sqref="D50:D76">
    <cfRule type="cellIs" dxfId="5" priority="6" operator="equal">
      <formula>"1080 P"</formula>
    </cfRule>
  </conditionalFormatting>
  <conditionalFormatting sqref="E50:E76">
    <cfRule type="cellIs" dxfId="4" priority="5" operator="equal">
      <formula>"105 in"</formula>
    </cfRule>
  </conditionalFormatting>
  <conditionalFormatting sqref="F50:F76">
    <cfRule type="cellIs" dxfId="3" priority="4" operator="equal">
      <formula>"240 hz"</formula>
    </cfRule>
  </conditionalFormatting>
  <conditionalFormatting sqref="B5:G31">
    <cfRule type="cellIs" dxfId="2" priority="3" operator="equal">
      <formula>1</formula>
    </cfRule>
  </conditionalFormatting>
  <conditionalFormatting sqref="E47:E48">
    <cfRule type="cellIs" dxfId="1" priority="2" operator="equal">
      <formula>"105 in"</formula>
    </cfRule>
  </conditionalFormatting>
  <conditionalFormatting sqref="B42:G4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0.9849636051584022</v>
      </c>
    </row>
    <row r="5" spans="1:9" x14ac:dyDescent="0.45">
      <c r="A5" s="42" t="s">
        <v>36</v>
      </c>
      <c r="B5" s="42">
        <v>0.97015330348663675</v>
      </c>
    </row>
    <row r="6" spans="1:9" x14ac:dyDescent="0.45">
      <c r="A6" s="42" t="s">
        <v>37</v>
      </c>
      <c r="B6" s="42">
        <v>0.96119929453262787</v>
      </c>
    </row>
    <row r="7" spans="1:9" x14ac:dyDescent="0.45">
      <c r="A7" s="42" t="s">
        <v>38</v>
      </c>
      <c r="B7" s="42">
        <v>1.5634719199411431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1589.1111111111111</v>
      </c>
      <c r="D12" s="42">
        <v>264.85185185185185</v>
      </c>
      <c r="E12" s="42">
        <v>108.34848484848486</v>
      </c>
      <c r="F12" s="42">
        <v>3.5044193488362403E-14</v>
      </c>
    </row>
    <row r="13" spans="1:9" x14ac:dyDescent="0.45">
      <c r="A13" s="42" t="s">
        <v>42</v>
      </c>
      <c r="B13" s="42">
        <v>20</v>
      </c>
      <c r="C13" s="42">
        <v>48.888888888888886</v>
      </c>
      <c r="D13" s="42">
        <v>2.4444444444444442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-3.666666666666663</v>
      </c>
      <c r="C17" s="42">
        <v>0.79608093556313608</v>
      </c>
      <c r="D17" s="42">
        <v>-4.6058968414724264</v>
      </c>
      <c r="E17" s="42">
        <v>1.7098486771813414E-4</v>
      </c>
      <c r="F17" s="42">
        <v>-5.3272623993165773</v>
      </c>
      <c r="G17" s="42">
        <v>-2.0060709340167486</v>
      </c>
      <c r="H17" s="42">
        <v>-5.3272623993165773</v>
      </c>
      <c r="I17" s="42">
        <v>-2.0060709340167486</v>
      </c>
    </row>
    <row r="18" spans="1:9" x14ac:dyDescent="0.45">
      <c r="A18" s="42" t="s">
        <v>26</v>
      </c>
      <c r="B18" s="42">
        <v>6.1111111111111089</v>
      </c>
      <c r="C18" s="42">
        <v>0.7370277311900888</v>
      </c>
      <c r="D18" s="42">
        <v>8.2915619758884969</v>
      </c>
      <c r="E18" s="42">
        <v>6.6754768728262222E-8</v>
      </c>
      <c r="F18" s="42">
        <v>4.5736982042272922</v>
      </c>
      <c r="G18" s="42">
        <v>7.6485240179949257</v>
      </c>
      <c r="H18" s="42">
        <v>4.5736982042272922</v>
      </c>
      <c r="I18" s="42">
        <v>7.6485240179949257</v>
      </c>
    </row>
    <row r="19" spans="1:9" x14ac:dyDescent="0.45">
      <c r="A19" s="42" t="s">
        <v>27</v>
      </c>
      <c r="B19" s="42">
        <v>4.8888888888888884</v>
      </c>
      <c r="C19" s="42">
        <v>0.73702773119008891</v>
      </c>
      <c r="D19" s="42">
        <v>6.6332495807107987</v>
      </c>
      <c r="E19" s="42">
        <v>1.8504393699032811E-6</v>
      </c>
      <c r="F19" s="42">
        <v>3.3514759820050717</v>
      </c>
      <c r="G19" s="42">
        <v>6.4263017957727051</v>
      </c>
      <c r="H19" s="42">
        <v>3.3514759820050717</v>
      </c>
      <c r="I19" s="42">
        <v>6.4263017957727051</v>
      </c>
    </row>
    <row r="20" spans="1:9" x14ac:dyDescent="0.45">
      <c r="A20" s="42" t="s">
        <v>28</v>
      </c>
      <c r="B20" s="42">
        <v>7.6666666666666625</v>
      </c>
      <c r="C20" s="42">
        <v>0.7370277311900888</v>
      </c>
      <c r="D20" s="42">
        <v>10.40214138793284</v>
      </c>
      <c r="E20" s="42">
        <v>1.6237204469519929E-9</v>
      </c>
      <c r="F20" s="42">
        <v>6.1292537597828458</v>
      </c>
      <c r="G20" s="42">
        <v>9.2040795735504801</v>
      </c>
      <c r="H20" s="42">
        <v>6.1292537597828458</v>
      </c>
      <c r="I20" s="42">
        <v>9.2040795735504801</v>
      </c>
    </row>
    <row r="21" spans="1:9" x14ac:dyDescent="0.45">
      <c r="A21" s="42" t="s">
        <v>29</v>
      </c>
      <c r="B21" s="42">
        <v>9.9999999999999982</v>
      </c>
      <c r="C21" s="42">
        <v>0.7370277311900888</v>
      </c>
      <c r="D21" s="42">
        <v>13.568010505999363</v>
      </c>
      <c r="E21" s="42">
        <v>1.5077743389868822E-11</v>
      </c>
      <c r="F21" s="42">
        <v>8.4625870931161806</v>
      </c>
      <c r="G21" s="42">
        <v>11.537412906883816</v>
      </c>
      <c r="H21" s="42">
        <v>8.4625870931161806</v>
      </c>
      <c r="I21" s="42">
        <v>11.537412906883816</v>
      </c>
    </row>
    <row r="22" spans="1:9" x14ac:dyDescent="0.45">
      <c r="A22" s="42" t="s">
        <v>56</v>
      </c>
      <c r="B22" s="42">
        <v>13.222222222222227</v>
      </c>
      <c r="C22" s="42">
        <v>0.73702773119008891</v>
      </c>
      <c r="D22" s="42">
        <v>17.939925002376942</v>
      </c>
      <c r="E22" s="42">
        <v>8.5100206654201376E-14</v>
      </c>
      <c r="F22" s="42">
        <v>11.684809315338409</v>
      </c>
      <c r="G22" s="42">
        <v>14.759635129106044</v>
      </c>
      <c r="H22" s="42">
        <v>11.684809315338409</v>
      </c>
      <c r="I22" s="42">
        <v>14.759635129106044</v>
      </c>
    </row>
    <row r="23" spans="1:9" ht="14.65" thickBot="1" x14ac:dyDescent="0.5">
      <c r="A23" s="43" t="s">
        <v>57</v>
      </c>
      <c r="B23" s="43">
        <v>11.111111111111109</v>
      </c>
      <c r="C23" s="43">
        <v>0.7370277311900888</v>
      </c>
      <c r="D23" s="43">
        <v>15.075567228888179</v>
      </c>
      <c r="E23" s="43">
        <v>2.1934566685673051E-12</v>
      </c>
      <c r="F23" s="43">
        <v>9.5736982042272913</v>
      </c>
      <c r="G23" s="43">
        <v>12.648524017994927</v>
      </c>
      <c r="H23" s="43">
        <v>9.5736982042272913</v>
      </c>
      <c r="I23" s="43">
        <v>12.648524017994927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0.9881264981741843</v>
      </c>
    </row>
    <row r="5" spans="1:9" x14ac:dyDescent="0.45">
      <c r="A5" s="42" t="s">
        <v>36</v>
      </c>
      <c r="B5" s="42">
        <v>0.97639397639397629</v>
      </c>
    </row>
    <row r="6" spans="1:9" x14ac:dyDescent="0.45">
      <c r="A6" s="42" t="s">
        <v>37</v>
      </c>
      <c r="B6" s="42">
        <v>0.96931216931216913</v>
      </c>
    </row>
    <row r="7" spans="1:9" x14ac:dyDescent="0.45">
      <c r="A7" s="42" t="s">
        <v>38</v>
      </c>
      <c r="B7" s="42">
        <v>1.390443574307614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1599.3333333333333</v>
      </c>
      <c r="D12" s="42">
        <v>266.55555555555554</v>
      </c>
      <c r="E12" s="42">
        <v>137.87356321839081</v>
      </c>
      <c r="F12" s="42">
        <v>3.3957146958464036E-15</v>
      </c>
    </row>
    <row r="13" spans="1:9" x14ac:dyDescent="0.45">
      <c r="A13" s="42" t="s">
        <v>42</v>
      </c>
      <c r="B13" s="42">
        <v>20</v>
      </c>
      <c r="C13" s="42">
        <v>38.666666666666664</v>
      </c>
      <c r="D13" s="42">
        <v>1.9333333333333331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-1.8888888888888893</v>
      </c>
      <c r="C17" s="42">
        <v>0.70797921431439947</v>
      </c>
      <c r="D17" s="42">
        <v>-2.6680004874409651</v>
      </c>
      <c r="E17" s="42">
        <v>1.4775514463391398E-2</v>
      </c>
      <c r="F17" s="42">
        <v>-3.3657076513727322</v>
      </c>
      <c r="G17" s="42">
        <v>-0.41207012640504614</v>
      </c>
      <c r="H17" s="42">
        <v>-3.3657076513727322</v>
      </c>
      <c r="I17" s="42">
        <v>-0.41207012640504614</v>
      </c>
    </row>
    <row r="18" spans="1:9" x14ac:dyDescent="0.45">
      <c r="A18" s="42" t="s">
        <v>26</v>
      </c>
      <c r="B18" s="42">
        <v>4.1111111111111081</v>
      </c>
      <c r="C18" s="42">
        <v>0.6554613868334499</v>
      </c>
      <c r="D18" s="42">
        <v>6.2720874084924931</v>
      </c>
      <c r="E18" s="42">
        <v>4.0048895392418828E-6</v>
      </c>
      <c r="F18" s="42">
        <v>2.7438426170823407</v>
      </c>
      <c r="G18" s="42">
        <v>5.4783796051398754</v>
      </c>
      <c r="H18" s="42">
        <v>2.7438426170823407</v>
      </c>
      <c r="I18" s="42">
        <v>5.4783796051398754</v>
      </c>
    </row>
    <row r="19" spans="1:9" x14ac:dyDescent="0.45">
      <c r="A19" s="42" t="s">
        <v>27</v>
      </c>
      <c r="B19" s="42">
        <v>1.5555555555555549</v>
      </c>
      <c r="C19" s="42">
        <v>0.65546138683345012</v>
      </c>
      <c r="D19" s="42">
        <v>2.3732222626728352</v>
      </c>
      <c r="E19" s="42">
        <v>2.7767928705064556E-2</v>
      </c>
      <c r="F19" s="42">
        <v>0.18828706152678687</v>
      </c>
      <c r="G19" s="42">
        <v>2.9228240495843227</v>
      </c>
      <c r="H19" s="42">
        <v>0.18828706152678687</v>
      </c>
      <c r="I19" s="42">
        <v>2.9228240495843227</v>
      </c>
    </row>
    <row r="20" spans="1:9" x14ac:dyDescent="0.45">
      <c r="A20" s="42" t="s">
        <v>28</v>
      </c>
      <c r="B20" s="42">
        <v>13.222222222222218</v>
      </c>
      <c r="C20" s="42">
        <v>0.6554613868334499</v>
      </c>
      <c r="D20" s="42">
        <v>20.172389232719105</v>
      </c>
      <c r="E20" s="42">
        <v>9.1671217337642749E-15</v>
      </c>
      <c r="F20" s="42">
        <v>11.854953728193451</v>
      </c>
      <c r="G20" s="42">
        <v>14.589490716250985</v>
      </c>
      <c r="H20" s="42">
        <v>11.854953728193451</v>
      </c>
      <c r="I20" s="42">
        <v>14.589490716250985</v>
      </c>
    </row>
    <row r="21" spans="1:9" x14ac:dyDescent="0.45">
      <c r="A21" s="42" t="s">
        <v>29</v>
      </c>
      <c r="B21" s="42">
        <v>9.7777777777777768</v>
      </c>
      <c r="C21" s="42">
        <v>0.6554613868334499</v>
      </c>
      <c r="D21" s="42">
        <v>14.91739707965783</v>
      </c>
      <c r="E21" s="42">
        <v>2.6643848048692398E-12</v>
      </c>
      <c r="F21" s="42">
        <v>8.4105092837490094</v>
      </c>
      <c r="G21" s="42">
        <v>11.145046271806544</v>
      </c>
      <c r="H21" s="42">
        <v>8.4105092837490094</v>
      </c>
      <c r="I21" s="42">
        <v>11.145046271806544</v>
      </c>
    </row>
    <row r="22" spans="1:9" x14ac:dyDescent="0.45">
      <c r="A22" s="42" t="s">
        <v>56</v>
      </c>
      <c r="B22" s="42">
        <v>12.222222222222229</v>
      </c>
      <c r="C22" s="42">
        <v>0.65546138683345012</v>
      </c>
      <c r="D22" s="42">
        <v>18.646746349572293</v>
      </c>
      <c r="E22" s="42">
        <v>4.0960407065395855E-14</v>
      </c>
      <c r="F22" s="42">
        <v>10.854953728193461</v>
      </c>
      <c r="G22" s="42">
        <v>13.589490716250996</v>
      </c>
      <c r="H22" s="42">
        <v>10.854953728193461</v>
      </c>
      <c r="I22" s="42">
        <v>13.589490716250996</v>
      </c>
    </row>
    <row r="23" spans="1:9" ht="14.65" thickBot="1" x14ac:dyDescent="0.5">
      <c r="A23" s="43" t="s">
        <v>57</v>
      </c>
      <c r="B23" s="43">
        <v>6.7777777777777786</v>
      </c>
      <c r="C23" s="43">
        <v>0.6554613868334499</v>
      </c>
      <c r="D23" s="43">
        <v>10.340468430217362</v>
      </c>
      <c r="E23" s="43">
        <v>1.7964981301823922E-9</v>
      </c>
      <c r="F23" s="43">
        <v>5.4105092837490112</v>
      </c>
      <c r="G23" s="43">
        <v>8.1450462718065459</v>
      </c>
      <c r="H23" s="43">
        <v>5.4105092837490112</v>
      </c>
      <c r="I23" s="43">
        <v>8.1450462718065459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0.98654631920670943</v>
      </c>
    </row>
    <row r="5" spans="1:9" x14ac:dyDescent="0.45">
      <c r="A5" s="42" t="s">
        <v>36</v>
      </c>
      <c r="B5" s="42">
        <v>0.97327363994030658</v>
      </c>
    </row>
    <row r="6" spans="1:9" x14ac:dyDescent="0.45">
      <c r="A6" s="42" t="s">
        <v>37</v>
      </c>
      <c r="B6" s="42">
        <v>0.96525573192239855</v>
      </c>
    </row>
    <row r="7" spans="1:9" x14ac:dyDescent="0.45">
      <c r="A7" s="42" t="s">
        <v>38</v>
      </c>
      <c r="B7" s="42">
        <v>1.4794894014114772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1594.2222222222222</v>
      </c>
      <c r="D12" s="42">
        <v>265.7037037037037</v>
      </c>
      <c r="E12" s="42">
        <v>121.38747884940767</v>
      </c>
      <c r="F12" s="42">
        <v>1.1683686224539373E-14</v>
      </c>
    </row>
    <row r="13" spans="1:9" x14ac:dyDescent="0.45">
      <c r="A13" s="42" t="s">
        <v>42</v>
      </c>
      <c r="B13" s="42">
        <v>20</v>
      </c>
      <c r="C13" s="42">
        <v>43.777777777777814</v>
      </c>
      <c r="D13" s="42">
        <v>2.1888888888888909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-3.6666666666666652</v>
      </c>
      <c r="C17" s="42">
        <v>0.7533191302058887</v>
      </c>
      <c r="D17" s="42">
        <v>-4.8673484047385509</v>
      </c>
      <c r="E17" s="42">
        <v>9.3295513630899742E-5</v>
      </c>
      <c r="F17" s="42">
        <v>-5.2380628364022641</v>
      </c>
      <c r="G17" s="42">
        <v>-2.0952704969310667</v>
      </c>
      <c r="H17" s="42">
        <v>-5.2380628364022641</v>
      </c>
      <c r="I17" s="42">
        <v>-2.0952704969310667</v>
      </c>
    </row>
    <row r="18" spans="1:9" x14ac:dyDescent="0.45">
      <c r="A18" s="42" t="s">
        <v>26</v>
      </c>
      <c r="B18" s="42">
        <v>13.22222222222222</v>
      </c>
      <c r="C18" s="42">
        <v>0.69743799228778758</v>
      </c>
      <c r="D18" s="42">
        <v>18.958276389345684</v>
      </c>
      <c r="E18" s="42">
        <v>2.9909297084218351E-14</v>
      </c>
      <c r="F18" s="42">
        <v>11.767392063575402</v>
      </c>
      <c r="G18" s="42">
        <v>14.677052380869037</v>
      </c>
      <c r="H18" s="42">
        <v>11.767392063575402</v>
      </c>
      <c r="I18" s="42">
        <v>14.677052380869037</v>
      </c>
    </row>
    <row r="19" spans="1:9" x14ac:dyDescent="0.45">
      <c r="A19" s="42" t="s">
        <v>27</v>
      </c>
      <c r="B19" s="42">
        <v>10.777777777777777</v>
      </c>
      <c r="C19" s="42">
        <v>0.6974379922877878</v>
      </c>
      <c r="D19" s="42">
        <v>15.453384956021267</v>
      </c>
      <c r="E19" s="42">
        <v>1.3879114777297608E-12</v>
      </c>
      <c r="F19" s="42">
        <v>9.322947619130959</v>
      </c>
      <c r="G19" s="42">
        <v>12.232607936424595</v>
      </c>
      <c r="H19" s="42">
        <v>9.322947619130959</v>
      </c>
      <c r="I19" s="42">
        <v>12.232607936424595</v>
      </c>
    </row>
    <row r="20" spans="1:9" x14ac:dyDescent="0.45">
      <c r="A20" s="42" t="s">
        <v>28</v>
      </c>
      <c r="B20" s="42">
        <v>7.3333333333333304</v>
      </c>
      <c r="C20" s="42">
        <v>0.69743799228778758</v>
      </c>
      <c r="D20" s="42">
        <v>10.514674299973233</v>
      </c>
      <c r="E20" s="42">
        <v>1.3516075661178952E-9</v>
      </c>
      <c r="F20" s="42">
        <v>5.8785031746865135</v>
      </c>
      <c r="G20" s="42">
        <v>8.7881634919801481</v>
      </c>
      <c r="H20" s="42">
        <v>5.8785031746865135</v>
      </c>
      <c r="I20" s="42">
        <v>8.7881634919801481</v>
      </c>
    </row>
    <row r="21" spans="1:9" x14ac:dyDescent="0.45">
      <c r="A21" s="42" t="s">
        <v>29</v>
      </c>
      <c r="B21" s="42">
        <v>9.0000000000000018</v>
      </c>
      <c r="C21" s="42">
        <v>0.69743799228778758</v>
      </c>
      <c r="D21" s="42">
        <v>12.904373004512612</v>
      </c>
      <c r="E21" s="42">
        <v>3.7261901141308189E-11</v>
      </c>
      <c r="F21" s="42">
        <v>7.5451698413531849</v>
      </c>
      <c r="G21" s="42">
        <v>10.45483015864682</v>
      </c>
      <c r="H21" s="42">
        <v>7.5451698413531849</v>
      </c>
      <c r="I21" s="42">
        <v>10.45483015864682</v>
      </c>
    </row>
    <row r="22" spans="1:9" x14ac:dyDescent="0.45">
      <c r="A22" s="42" t="s">
        <v>56</v>
      </c>
      <c r="B22" s="42">
        <v>4.6666666666666705</v>
      </c>
      <c r="C22" s="42">
        <v>0.69743799228778769</v>
      </c>
      <c r="D22" s="42">
        <v>6.691156372710247</v>
      </c>
      <c r="E22" s="42">
        <v>1.6375684371890463E-6</v>
      </c>
      <c r="F22" s="42">
        <v>3.2118365080198532</v>
      </c>
      <c r="G22" s="42">
        <v>6.1214968253134874</v>
      </c>
      <c r="H22" s="42">
        <v>3.2118365080198532</v>
      </c>
      <c r="I22" s="42">
        <v>6.1214968253134874</v>
      </c>
    </row>
    <row r="23" spans="1:9" ht="14.65" thickBot="1" x14ac:dyDescent="0.5">
      <c r="A23" s="43" t="s">
        <v>57</v>
      </c>
      <c r="B23" s="43">
        <v>8</v>
      </c>
      <c r="C23" s="43">
        <v>0.69743799228778758</v>
      </c>
      <c r="D23" s="43">
        <v>11.470553781788986</v>
      </c>
      <c r="E23" s="43">
        <v>3.0049337422400181E-10</v>
      </c>
      <c r="F23" s="43">
        <v>6.5451698413531831</v>
      </c>
      <c r="G23" s="43">
        <v>9.4548301586468178</v>
      </c>
      <c r="H23" s="43">
        <v>6.5451698413531831</v>
      </c>
      <c r="I23" s="43">
        <v>9.4548301586468178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0.98888134334693789</v>
      </c>
    </row>
    <row r="5" spans="1:9" x14ac:dyDescent="0.45">
      <c r="A5" s="42" t="s">
        <v>36</v>
      </c>
      <c r="B5" s="42">
        <v>0.97788631121964453</v>
      </c>
    </row>
    <row r="6" spans="1:9" x14ac:dyDescent="0.45">
      <c r="A6" s="42" t="s">
        <v>37</v>
      </c>
      <c r="B6" s="42">
        <v>0.97125220458553796</v>
      </c>
    </row>
    <row r="7" spans="1:9" x14ac:dyDescent="0.45">
      <c r="A7" s="42" t="s">
        <v>38</v>
      </c>
      <c r="B7" s="42">
        <v>1.345775282545757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1601.7777777777778</v>
      </c>
      <c r="D12" s="42">
        <v>266.96296296296299</v>
      </c>
      <c r="E12" s="42">
        <v>147.40286298568503</v>
      </c>
      <c r="F12" s="42">
        <v>1.7722212254397714E-15</v>
      </c>
    </row>
    <row r="13" spans="1:9" x14ac:dyDescent="0.45">
      <c r="A13" s="42" t="s">
        <v>42</v>
      </c>
      <c r="B13" s="42">
        <v>20</v>
      </c>
      <c r="C13" s="42">
        <v>36.222222222222236</v>
      </c>
      <c r="D13" s="42">
        <v>1.8111111111111118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17.222222222222229</v>
      </c>
      <c r="C17" s="42">
        <v>0.68523523340739034</v>
      </c>
      <c r="D17" s="42">
        <v>25.133299314723306</v>
      </c>
      <c r="E17" s="42">
        <v>1.3245917391799142E-16</v>
      </c>
      <c r="F17" s="42">
        <v>15.792846572555719</v>
      </c>
      <c r="G17" s="42">
        <v>18.65159787188874</v>
      </c>
      <c r="H17" s="42">
        <v>15.792846572555719</v>
      </c>
      <c r="I17" s="42">
        <v>18.65159787188874</v>
      </c>
    </row>
    <row r="18" spans="1:9" x14ac:dyDescent="0.45">
      <c r="A18" s="42" t="s">
        <v>26</v>
      </c>
      <c r="B18" s="42">
        <v>-11.111111111111116</v>
      </c>
      <c r="C18" s="42">
        <v>0.63440455216089764</v>
      </c>
      <c r="D18" s="42">
        <v>-17.51423610260148</v>
      </c>
      <c r="E18" s="42">
        <v>1.3384433229225614E-13</v>
      </c>
      <c r="F18" s="42">
        <v>-12.434455817697819</v>
      </c>
      <c r="G18" s="42">
        <v>-9.7877664045244135</v>
      </c>
      <c r="H18" s="42">
        <v>-12.434455817697819</v>
      </c>
      <c r="I18" s="42">
        <v>-9.7877664045244135</v>
      </c>
    </row>
    <row r="19" spans="1:9" x14ac:dyDescent="0.45">
      <c r="A19" s="42" t="s">
        <v>27</v>
      </c>
      <c r="B19" s="42">
        <v>-14.222222222222232</v>
      </c>
      <c r="C19" s="42">
        <v>0.63440455216089786</v>
      </c>
      <c r="D19" s="42">
        <v>-22.418222211329891</v>
      </c>
      <c r="E19" s="42">
        <v>1.2091765691595508E-15</v>
      </c>
      <c r="F19" s="42">
        <v>-15.545566928808936</v>
      </c>
      <c r="G19" s="42">
        <v>-12.898877515635528</v>
      </c>
      <c r="H19" s="42">
        <v>-15.545566928808936</v>
      </c>
      <c r="I19" s="42">
        <v>-12.898877515635528</v>
      </c>
    </row>
    <row r="20" spans="1:9" x14ac:dyDescent="0.45">
      <c r="A20" s="42" t="s">
        <v>28</v>
      </c>
      <c r="B20" s="42">
        <v>3.666666666666667</v>
      </c>
      <c r="C20" s="42">
        <v>0.63440455216089764</v>
      </c>
      <c r="D20" s="42">
        <v>5.7796979138584854</v>
      </c>
      <c r="E20" s="42">
        <v>1.1781664494857542E-5</v>
      </c>
      <c r="F20" s="42">
        <v>2.3433219600799635</v>
      </c>
      <c r="G20" s="42">
        <v>4.9900113732533704</v>
      </c>
      <c r="H20" s="42">
        <v>2.3433219600799635</v>
      </c>
      <c r="I20" s="42">
        <v>4.9900113732533704</v>
      </c>
    </row>
    <row r="21" spans="1:9" x14ac:dyDescent="0.45">
      <c r="A21" s="42" t="s">
        <v>29</v>
      </c>
      <c r="B21" s="42">
        <v>-2.3333333333333379</v>
      </c>
      <c r="C21" s="42">
        <v>0.63440455216089764</v>
      </c>
      <c r="D21" s="42">
        <v>-3.6779895815463162</v>
      </c>
      <c r="E21" s="42">
        <v>1.4917368646454473E-3</v>
      </c>
      <c r="F21" s="42">
        <v>-3.6566780399200409</v>
      </c>
      <c r="G21" s="42">
        <v>-1.0099886267466347</v>
      </c>
      <c r="H21" s="42">
        <v>-3.6566780399200409</v>
      </c>
      <c r="I21" s="42">
        <v>-1.0099886267466347</v>
      </c>
    </row>
    <row r="22" spans="1:9" x14ac:dyDescent="0.45">
      <c r="A22" s="42" t="s">
        <v>56</v>
      </c>
      <c r="B22" s="42">
        <v>9.7777777777777768</v>
      </c>
      <c r="C22" s="42">
        <v>0.63440455216089786</v>
      </c>
      <c r="D22" s="42">
        <v>15.412527770289287</v>
      </c>
      <c r="E22" s="42">
        <v>1.4576588086643613E-12</v>
      </c>
      <c r="F22" s="42">
        <v>8.4544330711910725</v>
      </c>
      <c r="G22" s="42">
        <v>11.101122484364481</v>
      </c>
      <c r="H22" s="42">
        <v>8.4544330711910725</v>
      </c>
      <c r="I22" s="42">
        <v>11.101122484364481</v>
      </c>
    </row>
    <row r="23" spans="1:9" ht="14.65" thickBot="1" x14ac:dyDescent="0.5">
      <c r="A23" s="43" t="s">
        <v>57</v>
      </c>
      <c r="B23" s="43">
        <v>4.5555555555555527</v>
      </c>
      <c r="C23" s="43">
        <v>0.63440455216089764</v>
      </c>
      <c r="D23" s="43">
        <v>7.1808368020665982</v>
      </c>
      <c r="E23" s="43">
        <v>5.9309973373366052E-7</v>
      </c>
      <c r="F23" s="43">
        <v>3.2322108489688492</v>
      </c>
      <c r="G23" s="43">
        <v>5.8789002621422561</v>
      </c>
      <c r="H23" s="43">
        <v>3.2322108489688492</v>
      </c>
      <c r="I23" s="43">
        <v>5.8789002621422561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0.98778319604167641</v>
      </c>
    </row>
    <row r="5" spans="1:9" x14ac:dyDescent="0.45">
      <c r="A5" s="42" t="s">
        <v>36</v>
      </c>
      <c r="B5" s="42">
        <v>0.97571564238230901</v>
      </c>
    </row>
    <row r="6" spans="1:9" x14ac:dyDescent="0.45">
      <c r="A6" s="42" t="s">
        <v>37</v>
      </c>
      <c r="B6" s="42">
        <v>0.96843033509700172</v>
      </c>
    </row>
    <row r="7" spans="1:9" x14ac:dyDescent="0.45">
      <c r="A7" s="42" t="s">
        <v>38</v>
      </c>
      <c r="B7" s="42">
        <v>1.4102797200870782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1598.2222222222222</v>
      </c>
      <c r="D12" s="42">
        <v>266.37037037037038</v>
      </c>
      <c r="E12" s="42">
        <v>133.92923649906899</v>
      </c>
      <c r="F12" s="42">
        <v>4.5021667399128523E-15</v>
      </c>
    </row>
    <row r="13" spans="1:9" x14ac:dyDescent="0.45">
      <c r="A13" s="42" t="s">
        <v>42</v>
      </c>
      <c r="B13" s="42">
        <v>20</v>
      </c>
      <c r="C13" s="42">
        <v>39.77777777777775</v>
      </c>
      <c r="D13" s="42">
        <v>1.9888888888888876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1.5555555555555591</v>
      </c>
      <c r="C17" s="42">
        <v>0.71807928537335208</v>
      </c>
      <c r="D17" s="42">
        <v>2.1662727044782759</v>
      </c>
      <c r="E17" s="42">
        <v>4.2546114444527272E-2</v>
      </c>
      <c r="F17" s="42">
        <v>5.7668414027952863E-2</v>
      </c>
      <c r="G17" s="42">
        <v>3.0534426970831654</v>
      </c>
      <c r="H17" s="42">
        <v>5.7668414027952863E-2</v>
      </c>
      <c r="I17" s="42">
        <v>3.0534426970831654</v>
      </c>
    </row>
    <row r="18" spans="1:9" x14ac:dyDescent="0.45">
      <c r="A18" s="42" t="s">
        <v>26</v>
      </c>
      <c r="B18" s="42">
        <v>7.6666666666666643</v>
      </c>
      <c r="C18" s="42">
        <v>0.6648122356289593</v>
      </c>
      <c r="D18" s="42">
        <v>11.532078165519106</v>
      </c>
      <c r="E18" s="42">
        <v>2.7365248172447545E-10</v>
      </c>
      <c r="F18" s="42">
        <v>6.2798926438495535</v>
      </c>
      <c r="G18" s="42">
        <v>9.0534406894837751</v>
      </c>
      <c r="H18" s="42">
        <v>6.2798926438495535</v>
      </c>
      <c r="I18" s="42">
        <v>9.0534406894837751</v>
      </c>
    </row>
    <row r="19" spans="1:9" x14ac:dyDescent="0.45">
      <c r="A19" s="42" t="s">
        <v>27</v>
      </c>
      <c r="B19" s="42">
        <v>4.333333333333333</v>
      </c>
      <c r="C19" s="42">
        <v>0.66481223562895952</v>
      </c>
      <c r="D19" s="42">
        <v>6.5181311370325377</v>
      </c>
      <c r="E19" s="42">
        <v>2.3624187340707031E-6</v>
      </c>
      <c r="F19" s="42">
        <v>2.9465593105162222</v>
      </c>
      <c r="G19" s="42">
        <v>5.7201073561504439</v>
      </c>
      <c r="H19" s="42">
        <v>2.9465593105162222</v>
      </c>
      <c r="I19" s="42">
        <v>5.7201073561504439</v>
      </c>
    </row>
    <row r="20" spans="1:9" x14ac:dyDescent="0.45">
      <c r="A20" s="42" t="s">
        <v>28</v>
      </c>
      <c r="B20" s="42">
        <v>11.111111111111107</v>
      </c>
      <c r="C20" s="42">
        <v>0.6648122356289593</v>
      </c>
      <c r="D20" s="42">
        <v>16.713156761621892</v>
      </c>
      <c r="E20" s="42">
        <v>3.2241478383784269E-13</v>
      </c>
      <c r="F20" s="42">
        <v>9.7243370882939963</v>
      </c>
      <c r="G20" s="42">
        <v>12.497885133928218</v>
      </c>
      <c r="H20" s="42">
        <v>9.7243370882939963</v>
      </c>
      <c r="I20" s="42">
        <v>12.497885133928218</v>
      </c>
    </row>
    <row r="21" spans="1:9" x14ac:dyDescent="0.45">
      <c r="A21" s="42" t="s">
        <v>29</v>
      </c>
      <c r="B21" s="42">
        <v>13.555555555555548</v>
      </c>
      <c r="C21" s="42">
        <v>0.6648122356289593</v>
      </c>
      <c r="D21" s="42">
        <v>20.390051249178704</v>
      </c>
      <c r="E21" s="42">
        <v>7.4669001761210115E-15</v>
      </c>
      <c r="F21" s="42">
        <v>12.168781532738437</v>
      </c>
      <c r="G21" s="42">
        <v>14.942329578372659</v>
      </c>
      <c r="H21" s="42">
        <v>12.168781532738437</v>
      </c>
      <c r="I21" s="42">
        <v>14.942329578372659</v>
      </c>
    </row>
    <row r="22" spans="1:9" x14ac:dyDescent="0.45">
      <c r="A22" s="42" t="s">
        <v>56</v>
      </c>
      <c r="B22" s="42">
        <v>5.0000000000000036</v>
      </c>
      <c r="C22" s="42">
        <v>0.66481223562895941</v>
      </c>
      <c r="D22" s="42">
        <v>7.5209205427298578</v>
      </c>
      <c r="E22" s="42">
        <v>2.9856419601350517E-7</v>
      </c>
      <c r="F22" s="42">
        <v>3.6132259771828927</v>
      </c>
      <c r="G22" s="42">
        <v>6.3867740228171144</v>
      </c>
      <c r="H22" s="42">
        <v>3.6132259771828927</v>
      </c>
      <c r="I22" s="42">
        <v>6.3867740228171144</v>
      </c>
    </row>
    <row r="23" spans="1:9" ht="14.65" thickBot="1" x14ac:dyDescent="0.5">
      <c r="A23" s="43" t="s">
        <v>57</v>
      </c>
      <c r="B23" s="43">
        <v>-4.3333333333333295</v>
      </c>
      <c r="C23" s="43">
        <v>0.6648122356289593</v>
      </c>
      <c r="D23" s="43">
        <v>-6.5181311370325341</v>
      </c>
      <c r="E23" s="43">
        <v>2.3624187340707243E-6</v>
      </c>
      <c r="F23" s="43">
        <v>-5.7201073561504394</v>
      </c>
      <c r="G23" s="43">
        <v>-2.9465593105162191</v>
      </c>
      <c r="H23" s="43">
        <v>-5.7201073561504394</v>
      </c>
      <c r="I23" s="43">
        <v>-2.9465593105162191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0.99038930773256073</v>
      </c>
    </row>
    <row r="5" spans="1:9" x14ac:dyDescent="0.45">
      <c r="A5" s="42" t="s">
        <v>36</v>
      </c>
      <c r="B5" s="42">
        <v>0.9808709808709809</v>
      </c>
    </row>
    <row r="6" spans="1:9" x14ac:dyDescent="0.45">
      <c r="A6" s="42" t="s">
        <v>37</v>
      </c>
      <c r="B6" s="42">
        <v>0.97513227513227518</v>
      </c>
    </row>
    <row r="7" spans="1:9" x14ac:dyDescent="0.45">
      <c r="A7" s="42" t="s">
        <v>38</v>
      </c>
      <c r="B7" s="42">
        <v>1.2516655570345729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1606.6666666666667</v>
      </c>
      <c r="D12" s="42">
        <v>267.77777777777777</v>
      </c>
      <c r="E12" s="42">
        <v>170.92198581560271</v>
      </c>
      <c r="F12" s="42">
        <v>4.180559679038579E-16</v>
      </c>
    </row>
    <row r="13" spans="1:9" x14ac:dyDescent="0.45">
      <c r="A13" s="42" t="s">
        <v>42</v>
      </c>
      <c r="B13" s="42">
        <v>20</v>
      </c>
      <c r="C13" s="42">
        <v>31.333333333333357</v>
      </c>
      <c r="D13" s="42">
        <v>1.5666666666666678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-1.3333333333333313</v>
      </c>
      <c r="C17" s="42">
        <v>0.63731690665333296</v>
      </c>
      <c r="D17" s="42">
        <v>-2.0921041312632158</v>
      </c>
      <c r="E17" s="42">
        <v>4.9390918605124109E-2</v>
      </c>
      <c r="F17" s="42">
        <v>-2.6627531049367352</v>
      </c>
      <c r="G17" s="42">
        <v>-3.9135617299275172E-3</v>
      </c>
      <c r="H17" s="42">
        <v>-2.6627531049367352</v>
      </c>
      <c r="I17" s="42">
        <v>-3.9135617299275172E-3</v>
      </c>
    </row>
    <row r="18" spans="1:9" x14ac:dyDescent="0.45">
      <c r="A18" s="42" t="s">
        <v>26</v>
      </c>
      <c r="B18" s="42">
        <v>9.4444444444444411</v>
      </c>
      <c r="C18" s="42">
        <v>0.59004080210452248</v>
      </c>
      <c r="D18" s="42">
        <v>16.006426014537567</v>
      </c>
      <c r="E18" s="42">
        <v>7.223799642878506E-13</v>
      </c>
      <c r="F18" s="42">
        <v>8.2136408988589764</v>
      </c>
      <c r="G18" s="42">
        <v>10.675247990029906</v>
      </c>
      <c r="H18" s="42">
        <v>8.2136408988589764</v>
      </c>
      <c r="I18" s="42">
        <v>10.675247990029906</v>
      </c>
    </row>
    <row r="19" spans="1:9" x14ac:dyDescent="0.45">
      <c r="A19" s="42" t="s">
        <v>27</v>
      </c>
      <c r="B19" s="42">
        <v>14.888888888888888</v>
      </c>
      <c r="C19" s="42">
        <v>0.5900408021045227</v>
      </c>
      <c r="D19" s="42">
        <v>25.233659834682751</v>
      </c>
      <c r="E19" s="42">
        <v>1.225963304301308E-16</v>
      </c>
      <c r="F19" s="42">
        <v>13.658085343303421</v>
      </c>
      <c r="G19" s="42">
        <v>16.119692434474352</v>
      </c>
      <c r="H19" s="42">
        <v>13.658085343303421</v>
      </c>
      <c r="I19" s="42">
        <v>16.119692434474352</v>
      </c>
    </row>
    <row r="20" spans="1:9" x14ac:dyDescent="0.45">
      <c r="A20" s="42" t="s">
        <v>28</v>
      </c>
      <c r="B20" s="42">
        <v>7.5555555555555527</v>
      </c>
      <c r="C20" s="42">
        <v>0.59004080210452248</v>
      </c>
      <c r="D20" s="42">
        <v>12.805140811630054</v>
      </c>
      <c r="E20" s="42">
        <v>4.2795946389817261E-11</v>
      </c>
      <c r="F20" s="42">
        <v>6.3247520099700871</v>
      </c>
      <c r="G20" s="42">
        <v>8.7863591011410183</v>
      </c>
      <c r="H20" s="42">
        <v>6.3247520099700871</v>
      </c>
      <c r="I20" s="42">
        <v>8.7863591011410183</v>
      </c>
    </row>
    <row r="21" spans="1:9" x14ac:dyDescent="0.45">
      <c r="A21" s="42" t="s">
        <v>29</v>
      </c>
      <c r="B21" s="42">
        <v>3.7777777777777786</v>
      </c>
      <c r="C21" s="42">
        <v>0.59004080210452248</v>
      </c>
      <c r="D21" s="42">
        <v>6.4025704058150303</v>
      </c>
      <c r="E21" s="42">
        <v>3.0241327802940605E-6</v>
      </c>
      <c r="F21" s="42">
        <v>2.546974232192313</v>
      </c>
      <c r="G21" s="42">
        <v>5.0085813233632441</v>
      </c>
      <c r="H21" s="42">
        <v>2.546974232192313</v>
      </c>
      <c r="I21" s="42">
        <v>5.0085813233632441</v>
      </c>
    </row>
    <row r="22" spans="1:9" x14ac:dyDescent="0.45">
      <c r="A22" s="42" t="s">
        <v>56</v>
      </c>
      <c r="B22" s="42">
        <v>2.1111111111111143</v>
      </c>
      <c r="C22" s="42">
        <v>0.5900408021045227</v>
      </c>
      <c r="D22" s="42">
        <v>3.5779069914848733</v>
      </c>
      <c r="E22" s="42">
        <v>1.8824796118752229E-3</v>
      </c>
      <c r="F22" s="42">
        <v>0.88030756552564826</v>
      </c>
      <c r="G22" s="42">
        <v>3.3419146566965803</v>
      </c>
      <c r="H22" s="42">
        <v>0.88030756552564826</v>
      </c>
      <c r="I22" s="42">
        <v>3.3419146566965803</v>
      </c>
    </row>
    <row r="23" spans="1:9" ht="14.65" thickBot="1" x14ac:dyDescent="0.5">
      <c r="A23" s="43" t="s">
        <v>57</v>
      </c>
      <c r="B23" s="43">
        <v>8.2222222222222232</v>
      </c>
      <c r="C23" s="43">
        <v>0.59004080210452248</v>
      </c>
      <c r="D23" s="43">
        <v>13.935006177362125</v>
      </c>
      <c r="E23" s="43">
        <v>9.2831393654737805E-12</v>
      </c>
      <c r="F23" s="43">
        <v>6.9914186766367576</v>
      </c>
      <c r="G23" s="43">
        <v>9.4530257678076879</v>
      </c>
      <c r="H23" s="43">
        <v>6.9914186766367576</v>
      </c>
      <c r="I23" s="43">
        <v>9.4530257678076879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4.25" x14ac:dyDescent="0.45"/>
  <sheetData>
    <row r="1" spans="1:9" x14ac:dyDescent="0.45">
      <c r="A1" t="s">
        <v>33</v>
      </c>
    </row>
    <row r="2" spans="1:9" ht="14.65" thickBot="1" x14ac:dyDescent="0.5"/>
    <row r="3" spans="1:9" x14ac:dyDescent="0.45">
      <c r="A3" s="45" t="s">
        <v>34</v>
      </c>
      <c r="B3" s="45"/>
    </row>
    <row r="4" spans="1:9" x14ac:dyDescent="0.45">
      <c r="A4" s="42" t="s">
        <v>35</v>
      </c>
      <c r="B4" s="42">
        <v>0.99134772713899411</v>
      </c>
    </row>
    <row r="5" spans="1:9" x14ac:dyDescent="0.45">
      <c r="A5" s="42" t="s">
        <v>36</v>
      </c>
      <c r="B5" s="42">
        <v>0.98277031610364951</v>
      </c>
    </row>
    <row r="6" spans="1:9" x14ac:dyDescent="0.45">
      <c r="A6" s="42" t="s">
        <v>37</v>
      </c>
      <c r="B6" s="42">
        <v>0.97760141093474429</v>
      </c>
    </row>
    <row r="7" spans="1:9" x14ac:dyDescent="0.45">
      <c r="A7" s="42" t="s">
        <v>38</v>
      </c>
      <c r="B7" s="42">
        <v>1.1879019787470317</v>
      </c>
    </row>
    <row r="8" spans="1:9" ht="14.65" thickBot="1" x14ac:dyDescent="0.5">
      <c r="A8" s="43" t="s">
        <v>39</v>
      </c>
      <c r="B8" s="43">
        <v>27</v>
      </c>
    </row>
    <row r="10" spans="1:9" ht="14.65" thickBot="1" x14ac:dyDescent="0.5">
      <c r="A10" t="s">
        <v>40</v>
      </c>
    </row>
    <row r="11" spans="1:9" x14ac:dyDescent="0.45">
      <c r="A11" s="44"/>
      <c r="B11" s="44" t="s">
        <v>45</v>
      </c>
      <c r="C11" s="44" t="s">
        <v>46</v>
      </c>
      <c r="D11" s="44" t="s">
        <v>9</v>
      </c>
      <c r="E11" s="44" t="s">
        <v>47</v>
      </c>
      <c r="F11" s="44" t="s">
        <v>48</v>
      </c>
    </row>
    <row r="12" spans="1:9" x14ac:dyDescent="0.45">
      <c r="A12" s="42" t="s">
        <v>41</v>
      </c>
      <c r="B12" s="42">
        <v>6</v>
      </c>
      <c r="C12" s="42">
        <v>1609.7777777777778</v>
      </c>
      <c r="D12" s="42">
        <v>268.2962962962963</v>
      </c>
      <c r="E12" s="42">
        <v>190.13123359580021</v>
      </c>
      <c r="F12" s="42">
        <v>1.4743658451252696E-16</v>
      </c>
    </row>
    <row r="13" spans="1:9" x14ac:dyDescent="0.45">
      <c r="A13" s="42" t="s">
        <v>42</v>
      </c>
      <c r="B13" s="42">
        <v>20</v>
      </c>
      <c r="C13" s="42">
        <v>28.222222222222268</v>
      </c>
      <c r="D13" s="42">
        <v>1.4111111111111134</v>
      </c>
      <c r="E13" s="42"/>
      <c r="F13" s="42"/>
    </row>
    <row r="14" spans="1:9" ht="14.65" thickBot="1" x14ac:dyDescent="0.5">
      <c r="A14" s="43" t="s">
        <v>43</v>
      </c>
      <c r="B14" s="43">
        <v>26</v>
      </c>
      <c r="C14" s="43">
        <v>1638</v>
      </c>
      <c r="D14" s="43"/>
      <c r="E14" s="43"/>
      <c r="F14" s="43"/>
    </row>
    <row r="15" spans="1:9" ht="14.65" thickBot="1" x14ac:dyDescent="0.5"/>
    <row r="16" spans="1:9" x14ac:dyDescent="0.45">
      <c r="A16" s="44"/>
      <c r="B16" s="44" t="s">
        <v>49</v>
      </c>
      <c r="C16" s="44" t="s">
        <v>38</v>
      </c>
      <c r="D16" s="44" t="s">
        <v>50</v>
      </c>
      <c r="E16" s="44" t="s">
        <v>51</v>
      </c>
      <c r="F16" s="44" t="s">
        <v>52</v>
      </c>
      <c r="G16" s="44" t="s">
        <v>53</v>
      </c>
      <c r="H16" s="44" t="s">
        <v>54</v>
      </c>
      <c r="I16" s="44" t="s">
        <v>55</v>
      </c>
    </row>
    <row r="17" spans="1:9" x14ac:dyDescent="0.45">
      <c r="A17" s="42" t="s">
        <v>44</v>
      </c>
      <c r="B17" s="42">
        <v>2.666666666666667</v>
      </c>
      <c r="C17" s="42">
        <v>0.60485008175512167</v>
      </c>
      <c r="D17" s="42">
        <v>4.4088059952454266</v>
      </c>
      <c r="E17" s="42">
        <v>2.7060053660294905E-4</v>
      </c>
      <c r="F17" s="42">
        <v>1.4049715050497131</v>
      </c>
      <c r="G17" s="42">
        <v>3.928361828283621</v>
      </c>
      <c r="H17" s="42">
        <v>1.4049715050497131</v>
      </c>
      <c r="I17" s="42">
        <v>3.928361828283621</v>
      </c>
    </row>
    <row r="18" spans="1:9" x14ac:dyDescent="0.45">
      <c r="A18" s="42" t="s">
        <v>26</v>
      </c>
      <c r="B18" s="42">
        <v>9.777777777777775</v>
      </c>
      <c r="C18" s="42">
        <v>0.55998236303796267</v>
      </c>
      <c r="D18" s="42">
        <v>17.460867382915975</v>
      </c>
      <c r="E18" s="42">
        <v>1.4176013491280053E-13</v>
      </c>
      <c r="F18" s="42">
        <v>8.6096750373670208</v>
      </c>
      <c r="G18" s="42">
        <v>10.945880518188529</v>
      </c>
      <c r="H18" s="42">
        <v>8.6096750373670208</v>
      </c>
      <c r="I18" s="42">
        <v>10.945880518188529</v>
      </c>
    </row>
    <row r="19" spans="1:9" x14ac:dyDescent="0.45">
      <c r="A19" s="42" t="s">
        <v>27</v>
      </c>
      <c r="B19" s="42">
        <v>2.5555555555555545</v>
      </c>
      <c r="C19" s="42">
        <v>0.55998236303796289</v>
      </c>
      <c r="D19" s="42">
        <v>4.5636357932621276</v>
      </c>
      <c r="E19" s="42">
        <v>1.8864458607500885E-4</v>
      </c>
      <c r="F19" s="42">
        <v>1.3874528151448005</v>
      </c>
      <c r="G19" s="42">
        <v>3.7236582959663087</v>
      </c>
      <c r="H19" s="42">
        <v>1.3874528151448005</v>
      </c>
      <c r="I19" s="42">
        <v>3.7236582959663087</v>
      </c>
    </row>
    <row r="20" spans="1:9" x14ac:dyDescent="0.45">
      <c r="A20" s="42" t="s">
        <v>28</v>
      </c>
      <c r="B20" s="42">
        <v>-3.3333333333333339</v>
      </c>
      <c r="C20" s="42">
        <v>0.55998236303796267</v>
      </c>
      <c r="D20" s="42">
        <v>-5.9525684259940856</v>
      </c>
      <c r="E20" s="42">
        <v>8.0395292712922194E-6</v>
      </c>
      <c r="F20" s="42">
        <v>-4.5014360737440873</v>
      </c>
      <c r="G20" s="42">
        <v>-2.1652305929225806</v>
      </c>
      <c r="H20" s="42">
        <v>-4.5014360737440873</v>
      </c>
      <c r="I20" s="42">
        <v>-2.1652305929225806</v>
      </c>
    </row>
    <row r="21" spans="1:9" x14ac:dyDescent="0.45">
      <c r="A21" s="42" t="s">
        <v>29</v>
      </c>
      <c r="B21" s="42">
        <v>1.6666666666666687</v>
      </c>
      <c r="C21" s="42">
        <v>0.55998236303796267</v>
      </c>
      <c r="D21" s="42">
        <v>2.9762842129970459</v>
      </c>
      <c r="E21" s="42">
        <v>7.4635233890653395E-3</v>
      </c>
      <c r="F21" s="42">
        <v>0.49856392625591517</v>
      </c>
      <c r="G21" s="42">
        <v>2.8347694070774221</v>
      </c>
      <c r="H21" s="42">
        <v>0.49856392625591517</v>
      </c>
      <c r="I21" s="42">
        <v>2.8347694070774221</v>
      </c>
    </row>
    <row r="22" spans="1:9" x14ac:dyDescent="0.45">
      <c r="A22" s="42" t="s">
        <v>56</v>
      </c>
      <c r="B22" s="42">
        <v>15.111111111111118</v>
      </c>
      <c r="C22" s="42">
        <v>0.55998236303796278</v>
      </c>
      <c r="D22" s="42">
        <v>26.984976864506521</v>
      </c>
      <c r="E22" s="42">
        <v>3.3229857272675494E-17</v>
      </c>
      <c r="F22" s="42">
        <v>13.943008370700364</v>
      </c>
      <c r="G22" s="42">
        <v>16.27921385152187</v>
      </c>
      <c r="H22" s="42">
        <v>13.943008370700364</v>
      </c>
      <c r="I22" s="42">
        <v>16.27921385152187</v>
      </c>
    </row>
    <row r="23" spans="1:9" ht="14.65" thickBot="1" x14ac:dyDescent="0.5">
      <c r="A23" s="43" t="s">
        <v>57</v>
      </c>
      <c r="B23" s="43">
        <v>8.2222222222222214</v>
      </c>
      <c r="C23" s="43">
        <v>0.55998236303796267</v>
      </c>
      <c r="D23" s="43">
        <v>14.683002117452073</v>
      </c>
      <c r="E23" s="43">
        <v>3.5659048961094646E-12</v>
      </c>
      <c r="F23" s="43">
        <v>7.0541194818114681</v>
      </c>
      <c r="G23" s="43">
        <v>9.3903249626329757</v>
      </c>
      <c r="H23" s="43">
        <v>7.0541194818114681</v>
      </c>
      <c r="I23" s="43">
        <v>9.3903249626329757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Actual Data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Satheesh Seenivasan</dc:creator>
  <cp:lastModifiedBy>Robert James</cp:lastModifiedBy>
  <dcterms:created xsi:type="dcterms:W3CDTF">2012-08-19T13:42:44Z</dcterms:created>
  <dcterms:modified xsi:type="dcterms:W3CDTF">2017-08-21T06:56:36Z</dcterms:modified>
</cp:coreProperties>
</file>